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0" yWindow="0" windowWidth="25200" windowHeight="1128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E95" i="2" l="1"/>
  <c r="F95" i="2"/>
  <c r="O95" i="2" s="1"/>
  <c r="G95" i="2"/>
  <c r="H95" i="2"/>
  <c r="I95" i="2"/>
  <c r="J95" i="2"/>
  <c r="K95" i="2"/>
  <c r="L95" i="2"/>
  <c r="M95" i="2"/>
  <c r="N95" i="2"/>
  <c r="P95" i="2"/>
  <c r="E96" i="2"/>
  <c r="F96" i="2"/>
  <c r="O96" i="2" s="1"/>
  <c r="G96" i="2"/>
  <c r="H96" i="2"/>
  <c r="I96" i="2"/>
  <c r="J96" i="2"/>
  <c r="K96" i="2"/>
  <c r="L96" i="2"/>
  <c r="M96" i="2"/>
  <c r="N96" i="2"/>
  <c r="P96" i="2"/>
  <c r="E97" i="2"/>
  <c r="F97" i="2"/>
  <c r="O97" i="2" s="1"/>
  <c r="G97" i="2"/>
  <c r="H97" i="2"/>
  <c r="I97" i="2"/>
  <c r="J97" i="2"/>
  <c r="K97" i="2"/>
  <c r="L97" i="2"/>
  <c r="M97" i="2"/>
  <c r="N97" i="2"/>
  <c r="P97" i="2"/>
  <c r="E98" i="2"/>
  <c r="F98" i="2"/>
  <c r="O98" i="2" s="1"/>
  <c r="G98" i="2"/>
  <c r="H98" i="2"/>
  <c r="I98" i="2"/>
  <c r="J98" i="2"/>
  <c r="K98" i="2"/>
  <c r="L98" i="2"/>
  <c r="M98" i="2"/>
  <c r="N98" i="2"/>
  <c r="P98" i="2"/>
  <c r="E99" i="2"/>
  <c r="F99" i="2"/>
  <c r="O99" i="2" s="1"/>
  <c r="G99" i="2"/>
  <c r="H99" i="2"/>
  <c r="I99" i="2"/>
  <c r="J99" i="2"/>
  <c r="K99" i="2"/>
  <c r="L99" i="2"/>
  <c r="M99" i="2"/>
  <c r="N99" i="2"/>
  <c r="P99" i="2"/>
  <c r="E100" i="2"/>
  <c r="F100" i="2"/>
  <c r="O100" i="2" s="1"/>
  <c r="G100" i="2"/>
  <c r="H100" i="2"/>
  <c r="I100" i="2"/>
  <c r="J100" i="2"/>
  <c r="K100" i="2"/>
  <c r="L100" i="2"/>
  <c r="M100" i="2"/>
  <c r="N100" i="2"/>
  <c r="P100" i="2"/>
  <c r="E101" i="2"/>
  <c r="F101" i="2"/>
  <c r="O101" i="2" s="1"/>
  <c r="G101" i="2"/>
  <c r="H101" i="2"/>
  <c r="I101" i="2"/>
  <c r="J101" i="2"/>
  <c r="K101" i="2"/>
  <c r="L101" i="2"/>
  <c r="M101" i="2"/>
  <c r="N101" i="2"/>
  <c r="P101" i="2"/>
  <c r="E102" i="2"/>
  <c r="F102" i="2"/>
  <c r="O102" i="2" s="1"/>
  <c r="G102" i="2"/>
  <c r="H102" i="2"/>
  <c r="I102" i="2"/>
  <c r="J102" i="2"/>
  <c r="K102" i="2"/>
  <c r="L102" i="2"/>
  <c r="M102" i="2"/>
  <c r="N102" i="2"/>
  <c r="P102" i="2"/>
  <c r="E103" i="2"/>
  <c r="F103" i="2"/>
  <c r="O103" i="2" s="1"/>
  <c r="G103" i="2"/>
  <c r="H103" i="2"/>
  <c r="I103" i="2"/>
  <c r="J103" i="2"/>
  <c r="K103" i="2"/>
  <c r="L103" i="2"/>
  <c r="M103" i="2"/>
  <c r="N103" i="2"/>
  <c r="P103" i="2"/>
  <c r="E104" i="2"/>
  <c r="F104" i="2"/>
  <c r="O104" i="2" s="1"/>
  <c r="G104" i="2"/>
  <c r="H104" i="2"/>
  <c r="I104" i="2"/>
  <c r="J104" i="2"/>
  <c r="K104" i="2"/>
  <c r="L104" i="2"/>
  <c r="M104" i="2"/>
  <c r="N104" i="2"/>
  <c r="P104" i="2"/>
  <c r="E105" i="2"/>
  <c r="F105" i="2"/>
  <c r="O105" i="2" s="1"/>
  <c r="G105" i="2"/>
  <c r="H105" i="2"/>
  <c r="I105" i="2"/>
  <c r="J105" i="2"/>
  <c r="K105" i="2"/>
  <c r="L105" i="2"/>
  <c r="M105" i="2"/>
  <c r="N105" i="2"/>
  <c r="P105" i="2"/>
  <c r="E106" i="2"/>
  <c r="F106" i="2"/>
  <c r="O106" i="2" s="1"/>
  <c r="G106" i="2"/>
  <c r="H106" i="2"/>
  <c r="I106" i="2"/>
  <c r="J106" i="2"/>
  <c r="K106" i="2"/>
  <c r="L106" i="2"/>
  <c r="M106" i="2"/>
  <c r="N106" i="2"/>
  <c r="P106" i="2"/>
  <c r="E107" i="2"/>
  <c r="F107" i="2"/>
  <c r="O107" i="2" s="1"/>
  <c r="G107" i="2"/>
  <c r="H107" i="2"/>
  <c r="I107" i="2"/>
  <c r="J107" i="2"/>
  <c r="K107" i="2"/>
  <c r="L107" i="2"/>
  <c r="M107" i="2"/>
  <c r="N107" i="2"/>
  <c r="P107" i="2"/>
  <c r="E108" i="2"/>
  <c r="F108" i="2"/>
  <c r="O108" i="2" s="1"/>
  <c r="G108" i="2"/>
  <c r="H108" i="2"/>
  <c r="I108" i="2"/>
  <c r="J108" i="2"/>
  <c r="K108" i="2"/>
  <c r="L108" i="2"/>
  <c r="M108" i="2"/>
  <c r="N108" i="2"/>
  <c r="P108" i="2"/>
  <c r="E109" i="2"/>
  <c r="F109" i="2"/>
  <c r="O109" i="2" s="1"/>
  <c r="G109" i="2"/>
  <c r="H109" i="2"/>
  <c r="I109" i="2"/>
  <c r="J109" i="2"/>
  <c r="K109" i="2"/>
  <c r="L109" i="2"/>
  <c r="M109" i="2"/>
  <c r="N109" i="2"/>
  <c r="P109" i="2"/>
  <c r="E110" i="2"/>
  <c r="F110" i="2"/>
  <c r="O110" i="2" s="1"/>
  <c r="G110" i="2"/>
  <c r="H110" i="2"/>
  <c r="I110" i="2"/>
  <c r="J110" i="2"/>
  <c r="K110" i="2"/>
  <c r="L110" i="2"/>
  <c r="M110" i="2"/>
  <c r="N110" i="2"/>
  <c r="P110" i="2"/>
  <c r="E111" i="2"/>
  <c r="F111" i="2"/>
  <c r="O111" i="2" s="1"/>
  <c r="G111" i="2"/>
  <c r="H111" i="2"/>
  <c r="I111" i="2"/>
  <c r="J111" i="2"/>
  <c r="K111" i="2"/>
  <c r="L111" i="2"/>
  <c r="M111" i="2"/>
  <c r="N111" i="2"/>
  <c r="P111" i="2"/>
  <c r="E112" i="2"/>
  <c r="F112" i="2"/>
  <c r="O112" i="2" s="1"/>
  <c r="G112" i="2"/>
  <c r="H112" i="2"/>
  <c r="I112" i="2"/>
  <c r="J112" i="2"/>
  <c r="K112" i="2"/>
  <c r="L112" i="2"/>
  <c r="M112" i="2"/>
  <c r="N112" i="2"/>
  <c r="P112" i="2"/>
  <c r="E113" i="2"/>
  <c r="F113" i="2"/>
  <c r="O113" i="2" s="1"/>
  <c r="G113" i="2"/>
  <c r="H113" i="2"/>
  <c r="I113" i="2"/>
  <c r="J113" i="2"/>
  <c r="K113" i="2"/>
  <c r="L113" i="2"/>
  <c r="M113" i="2"/>
  <c r="N113" i="2"/>
  <c r="P113" i="2"/>
  <c r="E114" i="2"/>
  <c r="F114" i="2"/>
  <c r="O114" i="2" s="1"/>
  <c r="G114" i="2"/>
  <c r="H114" i="2"/>
  <c r="I114" i="2"/>
  <c r="J114" i="2"/>
  <c r="K114" i="2"/>
  <c r="L114" i="2"/>
  <c r="M114" i="2"/>
  <c r="N114" i="2"/>
  <c r="P114" i="2"/>
  <c r="E115" i="2"/>
  <c r="F115" i="2"/>
  <c r="O115" i="2" s="1"/>
  <c r="G115" i="2"/>
  <c r="H115" i="2"/>
  <c r="I115" i="2"/>
  <c r="J115" i="2"/>
  <c r="K115" i="2"/>
  <c r="L115" i="2"/>
  <c r="M115" i="2"/>
  <c r="N115" i="2"/>
  <c r="P115" i="2"/>
  <c r="E116" i="2"/>
  <c r="F116" i="2"/>
  <c r="O116" i="2" s="1"/>
  <c r="G116" i="2"/>
  <c r="H116" i="2"/>
  <c r="I116" i="2"/>
  <c r="J116" i="2"/>
  <c r="K116" i="2"/>
  <c r="L116" i="2"/>
  <c r="M116" i="2"/>
  <c r="N116" i="2"/>
  <c r="P116" i="2"/>
  <c r="E117" i="2"/>
  <c r="F117" i="2"/>
  <c r="O117" i="2" s="1"/>
  <c r="G117" i="2"/>
  <c r="H117" i="2"/>
  <c r="I117" i="2"/>
  <c r="J117" i="2"/>
  <c r="K117" i="2"/>
  <c r="L117" i="2"/>
  <c r="M117" i="2"/>
  <c r="N117" i="2"/>
  <c r="P117" i="2"/>
  <c r="E118" i="2"/>
  <c r="F118" i="2"/>
  <c r="O118" i="2" s="1"/>
  <c r="G118" i="2"/>
  <c r="H118" i="2"/>
  <c r="I118" i="2"/>
  <c r="J118" i="2"/>
  <c r="K118" i="2"/>
  <c r="L118" i="2"/>
  <c r="M118" i="2"/>
  <c r="N118" i="2"/>
  <c r="P118" i="2"/>
  <c r="E119" i="2"/>
  <c r="F119" i="2"/>
  <c r="O119" i="2" s="1"/>
  <c r="G119" i="2"/>
  <c r="H119" i="2"/>
  <c r="I119" i="2"/>
  <c r="J119" i="2"/>
  <c r="K119" i="2"/>
  <c r="L119" i="2"/>
  <c r="M119" i="2"/>
  <c r="N119" i="2"/>
  <c r="P119" i="2"/>
  <c r="E120" i="2"/>
  <c r="F120" i="2"/>
  <c r="O120" i="2" s="1"/>
  <c r="G120" i="2"/>
  <c r="H120" i="2"/>
  <c r="I120" i="2"/>
  <c r="J120" i="2"/>
  <c r="K120" i="2"/>
  <c r="L120" i="2"/>
  <c r="M120" i="2"/>
  <c r="N120" i="2"/>
  <c r="P120" i="2"/>
  <c r="E121" i="2"/>
  <c r="F121" i="2"/>
  <c r="O121" i="2" s="1"/>
  <c r="G121" i="2"/>
  <c r="H121" i="2"/>
  <c r="I121" i="2"/>
  <c r="J121" i="2"/>
  <c r="K121" i="2"/>
  <c r="L121" i="2"/>
  <c r="M121" i="2"/>
  <c r="N121" i="2"/>
  <c r="P121" i="2"/>
  <c r="E122" i="2"/>
  <c r="F122" i="2"/>
  <c r="O122" i="2" s="1"/>
  <c r="G122" i="2"/>
  <c r="H122" i="2"/>
  <c r="I122" i="2"/>
  <c r="J122" i="2"/>
  <c r="K122" i="2"/>
  <c r="L122" i="2"/>
  <c r="M122" i="2"/>
  <c r="N122" i="2"/>
  <c r="P122" i="2"/>
  <c r="E123" i="2"/>
  <c r="F123" i="2"/>
  <c r="O123" i="2" s="1"/>
  <c r="G123" i="2"/>
  <c r="H123" i="2"/>
  <c r="I123" i="2"/>
  <c r="J123" i="2"/>
  <c r="K123" i="2"/>
  <c r="L123" i="2"/>
  <c r="M123" i="2"/>
  <c r="N123" i="2"/>
  <c r="P123" i="2"/>
  <c r="E124" i="2"/>
  <c r="F124" i="2"/>
  <c r="O124" i="2" s="1"/>
  <c r="G124" i="2"/>
  <c r="H124" i="2"/>
  <c r="I124" i="2"/>
  <c r="J124" i="2"/>
  <c r="K124" i="2"/>
  <c r="L124" i="2"/>
  <c r="M124" i="2"/>
  <c r="N124" i="2"/>
  <c r="P124" i="2"/>
  <c r="E125" i="2"/>
  <c r="F125" i="2"/>
  <c r="O125" i="2" s="1"/>
  <c r="G125" i="2"/>
  <c r="H125" i="2"/>
  <c r="I125" i="2"/>
  <c r="J125" i="2"/>
  <c r="K125" i="2"/>
  <c r="L125" i="2"/>
  <c r="M125" i="2"/>
  <c r="N125" i="2"/>
  <c r="P125" i="2"/>
  <c r="E126" i="2"/>
  <c r="F126" i="2"/>
  <c r="O126" i="2" s="1"/>
  <c r="G126" i="2"/>
  <c r="H126" i="2"/>
  <c r="I126" i="2"/>
  <c r="J126" i="2"/>
  <c r="K126" i="2"/>
  <c r="L126" i="2"/>
  <c r="M126" i="2"/>
  <c r="N126" i="2"/>
  <c r="P126" i="2"/>
  <c r="E127" i="2"/>
  <c r="F127" i="2"/>
  <c r="O127" i="2" s="1"/>
  <c r="G127" i="2"/>
  <c r="H127" i="2"/>
  <c r="I127" i="2"/>
  <c r="J127" i="2"/>
  <c r="K127" i="2"/>
  <c r="L127" i="2"/>
  <c r="M127" i="2"/>
  <c r="N127" i="2"/>
  <c r="P127" i="2"/>
  <c r="E128" i="2"/>
  <c r="F128" i="2"/>
  <c r="O128" i="2" s="1"/>
  <c r="G128" i="2"/>
  <c r="H128" i="2"/>
  <c r="I128" i="2"/>
  <c r="J128" i="2"/>
  <c r="K128" i="2"/>
  <c r="L128" i="2"/>
  <c r="M128" i="2"/>
  <c r="N128" i="2"/>
  <c r="P128" i="2"/>
  <c r="E129" i="2"/>
  <c r="F129" i="2"/>
  <c r="O129" i="2" s="1"/>
  <c r="G129" i="2"/>
  <c r="H129" i="2"/>
  <c r="I129" i="2"/>
  <c r="J129" i="2"/>
  <c r="K129" i="2"/>
  <c r="L129" i="2"/>
  <c r="M129" i="2"/>
  <c r="N129" i="2"/>
  <c r="P129" i="2"/>
  <c r="E130" i="2"/>
  <c r="F130" i="2"/>
  <c r="O130" i="2" s="1"/>
  <c r="G130" i="2"/>
  <c r="H130" i="2"/>
  <c r="I130" i="2"/>
  <c r="J130" i="2"/>
  <c r="K130" i="2"/>
  <c r="L130" i="2"/>
  <c r="M130" i="2"/>
  <c r="N130" i="2"/>
  <c r="P130" i="2"/>
  <c r="E131" i="2"/>
  <c r="F131" i="2"/>
  <c r="O131" i="2" s="1"/>
  <c r="G131" i="2"/>
  <c r="H131" i="2"/>
  <c r="I131" i="2"/>
  <c r="J131" i="2"/>
  <c r="K131" i="2"/>
  <c r="L131" i="2"/>
  <c r="M131" i="2"/>
  <c r="N131" i="2"/>
  <c r="P131" i="2"/>
  <c r="E132" i="2"/>
  <c r="F132" i="2"/>
  <c r="O132" i="2" s="1"/>
  <c r="G132" i="2"/>
  <c r="H132" i="2"/>
  <c r="I132" i="2"/>
  <c r="J132" i="2"/>
  <c r="K132" i="2"/>
  <c r="L132" i="2"/>
  <c r="M132" i="2"/>
  <c r="N132" i="2"/>
  <c r="P132" i="2"/>
  <c r="E133" i="2"/>
  <c r="F133" i="2"/>
  <c r="O133" i="2" s="1"/>
  <c r="G133" i="2"/>
  <c r="H133" i="2"/>
  <c r="I133" i="2"/>
  <c r="J133" i="2"/>
  <c r="K133" i="2"/>
  <c r="L133" i="2"/>
  <c r="M133" i="2"/>
  <c r="N133" i="2"/>
  <c r="P133" i="2"/>
  <c r="E134" i="2"/>
  <c r="F134" i="2"/>
  <c r="O134" i="2" s="1"/>
  <c r="G134" i="2"/>
  <c r="H134" i="2"/>
  <c r="I134" i="2"/>
  <c r="J134" i="2"/>
  <c r="K134" i="2"/>
  <c r="L134" i="2"/>
  <c r="M134" i="2"/>
  <c r="N134" i="2"/>
  <c r="P134" i="2"/>
  <c r="E135" i="2"/>
  <c r="F135" i="2"/>
  <c r="O135" i="2" s="1"/>
  <c r="G135" i="2"/>
  <c r="H135" i="2"/>
  <c r="I135" i="2"/>
  <c r="J135" i="2"/>
  <c r="K135" i="2"/>
  <c r="L135" i="2"/>
  <c r="M135" i="2"/>
  <c r="N135" i="2"/>
  <c r="P135" i="2"/>
  <c r="E136" i="2"/>
  <c r="F136" i="2"/>
  <c r="O136" i="2" s="1"/>
  <c r="G136" i="2"/>
  <c r="H136" i="2"/>
  <c r="I136" i="2"/>
  <c r="J136" i="2"/>
  <c r="K136" i="2"/>
  <c r="L136" i="2"/>
  <c r="M136" i="2"/>
  <c r="N136" i="2"/>
  <c r="P136" i="2"/>
  <c r="E137" i="2"/>
  <c r="F137" i="2"/>
  <c r="O137" i="2" s="1"/>
  <c r="G137" i="2"/>
  <c r="H137" i="2"/>
  <c r="I137" i="2"/>
  <c r="J137" i="2"/>
  <c r="K137" i="2"/>
  <c r="L137" i="2"/>
  <c r="M137" i="2"/>
  <c r="N137" i="2"/>
  <c r="P137" i="2"/>
  <c r="E138" i="2"/>
  <c r="F138" i="2"/>
  <c r="O138" i="2" s="1"/>
  <c r="G138" i="2"/>
  <c r="H138" i="2"/>
  <c r="I138" i="2"/>
  <c r="J138" i="2"/>
  <c r="K138" i="2"/>
  <c r="L138" i="2"/>
  <c r="M138" i="2"/>
  <c r="N138" i="2"/>
  <c r="P138" i="2"/>
  <c r="E139" i="2"/>
  <c r="F139" i="2"/>
  <c r="O139" i="2" s="1"/>
  <c r="G139" i="2"/>
  <c r="H139" i="2"/>
  <c r="I139" i="2"/>
  <c r="J139" i="2"/>
  <c r="K139" i="2"/>
  <c r="L139" i="2"/>
  <c r="M139" i="2"/>
  <c r="N139" i="2"/>
  <c r="P139" i="2"/>
  <c r="E140" i="2"/>
  <c r="F140" i="2"/>
  <c r="O140" i="2" s="1"/>
  <c r="G140" i="2"/>
  <c r="H140" i="2"/>
  <c r="I140" i="2"/>
  <c r="J140" i="2"/>
  <c r="K140" i="2"/>
  <c r="L140" i="2"/>
  <c r="M140" i="2"/>
  <c r="N140" i="2"/>
  <c r="P140" i="2"/>
  <c r="E141" i="2"/>
  <c r="F141" i="2"/>
  <c r="O141" i="2" s="1"/>
  <c r="G141" i="2"/>
  <c r="H141" i="2"/>
  <c r="I141" i="2"/>
  <c r="J141" i="2"/>
  <c r="K141" i="2"/>
  <c r="L141" i="2"/>
  <c r="M141" i="2"/>
  <c r="N141" i="2"/>
  <c r="P141" i="2"/>
  <c r="E142" i="2"/>
  <c r="F142" i="2"/>
  <c r="O142" i="2" s="1"/>
  <c r="G142" i="2"/>
  <c r="H142" i="2"/>
  <c r="I142" i="2"/>
  <c r="J142" i="2"/>
  <c r="K142" i="2"/>
  <c r="L142" i="2"/>
  <c r="M142" i="2"/>
  <c r="N142" i="2"/>
  <c r="P142" i="2"/>
  <c r="E143" i="2"/>
  <c r="F143" i="2"/>
  <c r="O143" i="2" s="1"/>
  <c r="G143" i="2"/>
  <c r="H143" i="2"/>
  <c r="I143" i="2"/>
  <c r="J143" i="2"/>
  <c r="K143" i="2"/>
  <c r="L143" i="2"/>
  <c r="M143" i="2"/>
  <c r="N143" i="2"/>
  <c r="P143" i="2"/>
  <c r="E144" i="2"/>
  <c r="F144" i="2"/>
  <c r="O144" i="2" s="1"/>
  <c r="G144" i="2"/>
  <c r="H144" i="2"/>
  <c r="I144" i="2"/>
  <c r="J144" i="2"/>
  <c r="K144" i="2"/>
  <c r="L144" i="2"/>
  <c r="M144" i="2"/>
  <c r="N144" i="2"/>
  <c r="P144" i="2"/>
  <c r="E145" i="2"/>
  <c r="F145" i="2"/>
  <c r="O145" i="2" s="1"/>
  <c r="G145" i="2"/>
  <c r="H145" i="2"/>
  <c r="I145" i="2"/>
  <c r="J145" i="2"/>
  <c r="K145" i="2"/>
  <c r="L145" i="2"/>
  <c r="M145" i="2"/>
  <c r="N145" i="2"/>
  <c r="P145" i="2"/>
  <c r="E146" i="2"/>
  <c r="F146" i="2"/>
  <c r="O146" i="2" s="1"/>
  <c r="G146" i="2"/>
  <c r="H146" i="2"/>
  <c r="I146" i="2"/>
  <c r="J146" i="2"/>
  <c r="K146" i="2"/>
  <c r="L146" i="2"/>
  <c r="M146" i="2"/>
  <c r="N146" i="2"/>
  <c r="P146" i="2"/>
  <c r="E147" i="2"/>
  <c r="F147" i="2"/>
  <c r="O147" i="2" s="1"/>
  <c r="G147" i="2"/>
  <c r="H147" i="2"/>
  <c r="I147" i="2"/>
  <c r="J147" i="2"/>
  <c r="K147" i="2"/>
  <c r="L147" i="2"/>
  <c r="M147" i="2"/>
  <c r="N147" i="2"/>
  <c r="P147" i="2"/>
  <c r="E148" i="2"/>
  <c r="F148" i="2"/>
  <c r="O148" i="2" s="1"/>
  <c r="G148" i="2"/>
  <c r="H148" i="2"/>
  <c r="I148" i="2"/>
  <c r="J148" i="2"/>
  <c r="K148" i="2"/>
  <c r="L148" i="2"/>
  <c r="M148" i="2"/>
  <c r="N148" i="2"/>
  <c r="P148" i="2"/>
  <c r="E149" i="2"/>
  <c r="F149" i="2"/>
  <c r="O149" i="2" s="1"/>
  <c r="G149" i="2"/>
  <c r="H149" i="2"/>
  <c r="I149" i="2"/>
  <c r="J149" i="2"/>
  <c r="K149" i="2"/>
  <c r="L149" i="2"/>
  <c r="M149" i="2"/>
  <c r="N149" i="2"/>
  <c r="P149" i="2"/>
  <c r="E150" i="2"/>
  <c r="F150" i="2"/>
  <c r="O150" i="2" s="1"/>
  <c r="G150" i="2"/>
  <c r="H150" i="2"/>
  <c r="I150" i="2"/>
  <c r="J150" i="2"/>
  <c r="K150" i="2"/>
  <c r="L150" i="2"/>
  <c r="M150" i="2"/>
  <c r="N150" i="2"/>
  <c r="P150" i="2"/>
  <c r="E151" i="2"/>
  <c r="F151" i="2"/>
  <c r="O151" i="2" s="1"/>
  <c r="G151" i="2"/>
  <c r="H151" i="2"/>
  <c r="I151" i="2"/>
  <c r="J151" i="2"/>
  <c r="K151" i="2"/>
  <c r="L151" i="2"/>
  <c r="M151" i="2"/>
  <c r="N151" i="2"/>
  <c r="P151" i="2"/>
  <c r="E152" i="2"/>
  <c r="F152" i="2"/>
  <c r="O152" i="2" s="1"/>
  <c r="G152" i="2"/>
  <c r="H152" i="2"/>
  <c r="I152" i="2"/>
  <c r="J152" i="2"/>
  <c r="K152" i="2"/>
  <c r="L152" i="2"/>
  <c r="M152" i="2"/>
  <c r="N152" i="2"/>
  <c r="P152" i="2"/>
  <c r="E153" i="2"/>
  <c r="F153" i="2"/>
  <c r="O153" i="2" s="1"/>
  <c r="G153" i="2"/>
  <c r="H153" i="2"/>
  <c r="I153" i="2"/>
  <c r="J153" i="2"/>
  <c r="K153" i="2"/>
  <c r="L153" i="2"/>
  <c r="M153" i="2"/>
  <c r="N153" i="2"/>
  <c r="P153" i="2"/>
  <c r="E154" i="2"/>
  <c r="F154" i="2"/>
  <c r="O154" i="2" s="1"/>
  <c r="G154" i="2"/>
  <c r="H154" i="2"/>
  <c r="I154" i="2"/>
  <c r="J154" i="2"/>
  <c r="K154" i="2"/>
  <c r="L154" i="2"/>
  <c r="M154" i="2"/>
  <c r="N154" i="2"/>
  <c r="P154" i="2"/>
  <c r="E155" i="2"/>
  <c r="F155" i="2"/>
  <c r="O155" i="2" s="1"/>
  <c r="G155" i="2"/>
  <c r="H155" i="2"/>
  <c r="I155" i="2"/>
  <c r="J155" i="2"/>
  <c r="K155" i="2"/>
  <c r="L155" i="2"/>
  <c r="M155" i="2"/>
  <c r="N155" i="2"/>
  <c r="P155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40" i="2" l="1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38" i="2" l="1"/>
  <c r="D39" i="2"/>
  <c r="D4" i="2" l="1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T3" i="8" s="1"/>
  <c r="Q3" i="8"/>
  <c r="S3" i="8" s="1"/>
  <c r="R3" i="8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902" i="5"/>
  <c r="D898" i="5"/>
  <c r="D894" i="5"/>
  <c r="I890" i="5"/>
  <c r="G908" i="5"/>
  <c r="F891" i="5"/>
  <c r="F883" i="5"/>
  <c r="D990" i="5"/>
  <c r="D982" i="5"/>
  <c r="D974" i="5"/>
  <c r="D958" i="5"/>
  <c r="D950" i="5"/>
  <c r="D942" i="5"/>
  <c r="G936" i="5"/>
  <c r="E930" i="5"/>
  <c r="G928" i="5"/>
  <c r="G920" i="5"/>
  <c r="E914" i="5"/>
  <c r="E906" i="5"/>
  <c r="G904" i="5"/>
  <c r="G1000" i="5"/>
  <c r="G988" i="5"/>
  <c r="G984" i="5"/>
  <c r="G968" i="5"/>
  <c r="G956" i="5"/>
  <c r="G952" i="5"/>
  <c r="G812" i="5"/>
  <c r="K45" i="4"/>
  <c r="I991" i="11"/>
  <c r="G884" i="5"/>
  <c r="F907" i="5"/>
  <c r="F923" i="5"/>
  <c r="J991" i="11"/>
  <c r="G816" i="5"/>
  <c r="G880" i="5"/>
  <c r="E890" i="5"/>
  <c r="F871" i="5"/>
  <c r="I950" i="5"/>
  <c r="I958" i="5"/>
  <c r="I966" i="5"/>
  <c r="I982" i="5"/>
  <c r="I990" i="5"/>
  <c r="I998" i="5"/>
  <c r="F895" i="5"/>
  <c r="E991" i="2"/>
  <c r="F991" i="2"/>
  <c r="G991" i="2"/>
  <c r="F911" i="5"/>
  <c r="F879" i="5"/>
  <c r="I902" i="5"/>
  <c r="I934" i="5"/>
  <c r="I991" i="2"/>
  <c r="J991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1" i="2"/>
  <c r="AR960" i="4"/>
  <c r="G960" i="4" s="1"/>
  <c r="AR994" i="4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905" i="4" l="1"/>
  <c r="E922" i="5"/>
  <c r="D938" i="5"/>
  <c r="D934" i="5"/>
  <c r="D71" i="5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F118" i="5" s="1"/>
  <c r="D110" i="5"/>
  <c r="D38" i="5"/>
  <c r="D33" i="5"/>
  <c r="F33" i="5" s="1"/>
  <c r="I34" i="2" s="1"/>
  <c r="D26" i="5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J37" i="2" s="1"/>
  <c r="D24" i="5"/>
  <c r="F24" i="5" s="1"/>
  <c r="I25" i="2" s="1"/>
  <c r="D8" i="5"/>
  <c r="F8" i="5" s="1"/>
  <c r="I9" i="2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F173" i="5" s="1"/>
  <c r="D169" i="5"/>
  <c r="E169" i="5" s="1"/>
  <c r="D165" i="5"/>
  <c r="D107" i="5"/>
  <c r="G107" i="5" s="1"/>
  <c r="D103" i="5"/>
  <c r="D99" i="5"/>
  <c r="E99" i="5" s="1"/>
  <c r="D95" i="5"/>
  <c r="E95" i="5" s="1"/>
  <c r="H94" i="2" s="1"/>
  <c r="D91" i="5"/>
  <c r="E91" i="5" s="1"/>
  <c r="H90" i="2" s="1"/>
  <c r="D87" i="5"/>
  <c r="E87" i="5" s="1"/>
  <c r="H86" i="2" s="1"/>
  <c r="D83" i="5"/>
  <c r="G83" i="5" s="1"/>
  <c r="J82" i="2" s="1"/>
  <c r="D79" i="5"/>
  <c r="G79" i="5" s="1"/>
  <c r="J78" i="2" s="1"/>
  <c r="D75" i="5"/>
  <c r="G75" i="5" s="1"/>
  <c r="J74" i="2" s="1"/>
  <c r="D67" i="5"/>
  <c r="E67" i="5" s="1"/>
  <c r="H66" i="2" s="1"/>
  <c r="D63" i="5"/>
  <c r="I63" i="5" s="1"/>
  <c r="D59" i="5"/>
  <c r="I59" i="5" s="1"/>
  <c r="D55" i="5"/>
  <c r="E55" i="5" s="1"/>
  <c r="H54" i="2" s="1"/>
  <c r="D51" i="5"/>
  <c r="G51" i="5" s="1"/>
  <c r="J50" i="2" s="1"/>
  <c r="D47" i="5"/>
  <c r="G47" i="5" s="1"/>
  <c r="J46" i="2" s="1"/>
  <c r="D43" i="5"/>
  <c r="G43" i="5" s="1"/>
  <c r="J42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T140" i="4" s="1"/>
  <c r="P140" i="4"/>
  <c r="S140" i="4" s="1"/>
  <c r="U140" i="4" s="1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I41" i="2" s="1"/>
  <c r="D22" i="5"/>
  <c r="E22" i="5" s="1"/>
  <c r="H23" i="2" s="1"/>
  <c r="D12" i="5"/>
  <c r="G12" i="5" s="1"/>
  <c r="J13" i="2" s="1"/>
  <c r="D6" i="5"/>
  <c r="F6" i="5" s="1"/>
  <c r="I7" i="2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0" i="5"/>
  <c r="G110" i="5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T51" i="4" s="1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34" i="5"/>
  <c r="I134" i="5"/>
  <c r="G134" i="5"/>
  <c r="Q28" i="4"/>
  <c r="Q968" i="4"/>
  <c r="T968" i="4" s="1"/>
  <c r="F26" i="5"/>
  <c r="I27" i="2" s="1"/>
  <c r="G26" i="5"/>
  <c r="J27" i="2" s="1"/>
  <c r="F38" i="5"/>
  <c r="G38" i="5"/>
  <c r="G4" i="5"/>
  <c r="J5" i="2" s="1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I173" i="5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I138" i="5"/>
  <c r="F130" i="5"/>
  <c r="I130" i="5"/>
  <c r="F122" i="5"/>
  <c r="I122" i="5"/>
  <c r="I114" i="5"/>
  <c r="D105" i="5"/>
  <c r="E105" i="5" s="1"/>
  <c r="D101" i="5"/>
  <c r="G101" i="5" s="1"/>
  <c r="G99" i="5"/>
  <c r="D97" i="5"/>
  <c r="D93" i="5"/>
  <c r="G93" i="5" s="1"/>
  <c r="J92" i="2" s="1"/>
  <c r="G91" i="5"/>
  <c r="J90" i="2" s="1"/>
  <c r="D89" i="5"/>
  <c r="D85" i="5"/>
  <c r="G85" i="5" s="1"/>
  <c r="J84" i="2" s="1"/>
  <c r="D81" i="5"/>
  <c r="E81" i="5" s="1"/>
  <c r="H80" i="2" s="1"/>
  <c r="D77" i="5"/>
  <c r="G77" i="5" s="1"/>
  <c r="J76" i="2" s="1"/>
  <c r="D73" i="5"/>
  <c r="E73" i="5" s="1"/>
  <c r="H72" i="2" s="1"/>
  <c r="D69" i="5"/>
  <c r="G69" i="5" s="1"/>
  <c r="J68" i="2" s="1"/>
  <c r="G67" i="5"/>
  <c r="J66" i="2" s="1"/>
  <c r="I67" i="5"/>
  <c r="D65" i="5"/>
  <c r="G63" i="5"/>
  <c r="J62" i="2" s="1"/>
  <c r="E63" i="5"/>
  <c r="H62" i="2" s="1"/>
  <c r="D61" i="5"/>
  <c r="G61" i="5" s="1"/>
  <c r="J60" i="2" s="1"/>
  <c r="D57" i="5"/>
  <c r="F57" i="5" s="1"/>
  <c r="I56" i="2" s="1"/>
  <c r="I55" i="5"/>
  <c r="D53" i="5"/>
  <c r="G53" i="5" s="1"/>
  <c r="J52" i="2" s="1"/>
  <c r="D49" i="5"/>
  <c r="E49" i="5" s="1"/>
  <c r="H48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G112" i="5"/>
  <c r="F120" i="5"/>
  <c r="G120" i="5"/>
  <c r="F128" i="5"/>
  <c r="G128" i="5"/>
  <c r="F136" i="5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1" i="2" s="1"/>
  <c r="E71" i="5"/>
  <c r="H70" i="2" s="1"/>
  <c r="I71" i="5"/>
  <c r="E103" i="5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U985" i="4"/>
  <c r="V985" i="4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N28" i="4"/>
  <c r="N681" i="4"/>
  <c r="R681" i="4" s="1"/>
  <c r="S59" i="4"/>
  <c r="P38" i="4"/>
  <c r="P158" i="4"/>
  <c r="P118" i="4"/>
  <c r="G14" i="5"/>
  <c r="J15" i="2" s="1"/>
  <c r="G103" i="5"/>
  <c r="G87" i="5"/>
  <c r="J86" i="2" s="1"/>
  <c r="G71" i="5"/>
  <c r="J70" i="2" s="1"/>
  <c r="G55" i="5"/>
  <c r="J54" i="2" s="1"/>
  <c r="E717" i="5"/>
  <c r="Q74" i="4"/>
  <c r="I97" i="5"/>
  <c r="I65" i="5"/>
  <c r="I87" i="5"/>
  <c r="T112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F40" i="5"/>
  <c r="I39" i="2" s="1"/>
  <c r="G40" i="5"/>
  <c r="J39" i="2" s="1"/>
  <c r="E47" i="5"/>
  <c r="H46" i="2" s="1"/>
  <c r="I47" i="5"/>
  <c r="F73" i="5"/>
  <c r="I72" i="2" s="1"/>
  <c r="E79" i="5"/>
  <c r="H78" i="2" s="1"/>
  <c r="I79" i="5"/>
  <c r="F89" i="5"/>
  <c r="I88" i="2" s="1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73" i="5"/>
  <c r="E181" i="5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43" i="5"/>
  <c r="E43" i="5"/>
  <c r="H42" i="2" s="1"/>
  <c r="I51" i="5"/>
  <c r="E51" i="5"/>
  <c r="H50" i="2" s="1"/>
  <c r="I53" i="5"/>
  <c r="I61" i="5"/>
  <c r="I75" i="5"/>
  <c r="E75" i="5"/>
  <c r="H74" i="2" s="1"/>
  <c r="I77" i="5"/>
  <c r="I83" i="5"/>
  <c r="E83" i="5"/>
  <c r="H82" i="2" s="1"/>
  <c r="I85" i="5"/>
  <c r="E101" i="5"/>
  <c r="I101" i="5"/>
  <c r="I107" i="5"/>
  <c r="E107" i="5"/>
  <c r="G19" i="5"/>
  <c r="J20" i="2" s="1"/>
  <c r="Q5" i="4"/>
  <c r="E15" i="5"/>
  <c r="H16" i="2" s="1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Q127" i="4"/>
  <c r="N127" i="4"/>
  <c r="Q123" i="4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F181" i="5"/>
  <c r="D180" i="5"/>
  <c r="G180" i="5" s="1"/>
  <c r="D179" i="5"/>
  <c r="F179" i="5" s="1"/>
  <c r="I178" i="5"/>
  <c r="F177" i="5"/>
  <c r="E176" i="5"/>
  <c r="D175" i="5"/>
  <c r="F175" i="5" s="1"/>
  <c r="D174" i="5"/>
  <c r="G174" i="5" s="1"/>
  <c r="G172" i="5"/>
  <c r="E172" i="5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E160" i="5"/>
  <c r="D158" i="5"/>
  <c r="G158" i="5" s="1"/>
  <c r="F157" i="5"/>
  <c r="E156" i="5"/>
  <c r="D155" i="5"/>
  <c r="F155" i="5" s="1"/>
  <c r="D154" i="5"/>
  <c r="I154" i="5" s="1"/>
  <c r="F153" i="5"/>
  <c r="G152" i="5"/>
  <c r="D151" i="5"/>
  <c r="F151" i="5" s="1"/>
  <c r="D150" i="5"/>
  <c r="G150" i="5" s="1"/>
  <c r="D148" i="5"/>
  <c r="G148" i="5" s="1"/>
  <c r="D147" i="5"/>
  <c r="F147" i="5" s="1"/>
  <c r="I146" i="5"/>
  <c r="E142" i="5"/>
  <c r="I141" i="5"/>
  <c r="G139" i="5"/>
  <c r="E139" i="5"/>
  <c r="E138" i="5"/>
  <c r="G137" i="5"/>
  <c r="I137" i="5"/>
  <c r="E137" i="5"/>
  <c r="E135" i="5"/>
  <c r="E134" i="5"/>
  <c r="G133" i="5"/>
  <c r="I133" i="5"/>
  <c r="E133" i="5"/>
  <c r="E132" i="5"/>
  <c r="G131" i="5"/>
  <c r="E131" i="5"/>
  <c r="E130" i="5"/>
  <c r="E129" i="5"/>
  <c r="E128" i="5"/>
  <c r="G127" i="5"/>
  <c r="E126" i="5"/>
  <c r="E124" i="5"/>
  <c r="G123" i="5"/>
  <c r="E123" i="5"/>
  <c r="E122" i="5"/>
  <c r="G121" i="5"/>
  <c r="I121" i="5"/>
  <c r="E121" i="5"/>
  <c r="E120" i="5"/>
  <c r="G119" i="5"/>
  <c r="E119" i="5"/>
  <c r="E118" i="5"/>
  <c r="G117" i="5"/>
  <c r="I117" i="5"/>
  <c r="E117" i="5"/>
  <c r="E116" i="5"/>
  <c r="G115" i="5"/>
  <c r="E115" i="5"/>
  <c r="E112" i="5"/>
  <c r="G111" i="5"/>
  <c r="E111" i="5"/>
  <c r="E110" i="5"/>
  <c r="G109" i="5"/>
  <c r="I109" i="5"/>
  <c r="E109" i="5"/>
  <c r="D108" i="5"/>
  <c r="E108" i="5" s="1"/>
  <c r="F107" i="5"/>
  <c r="D106" i="5"/>
  <c r="E106" i="5" s="1"/>
  <c r="D104" i="5"/>
  <c r="E104" i="5" s="1"/>
  <c r="F103" i="5"/>
  <c r="D102" i="5"/>
  <c r="E102" i="5" s="1"/>
  <c r="F101" i="5"/>
  <c r="D100" i="5"/>
  <c r="F99" i="5"/>
  <c r="D98" i="5"/>
  <c r="I98" i="5" s="1"/>
  <c r="D96" i="5"/>
  <c r="F95" i="5"/>
  <c r="I94" i="2" s="1"/>
  <c r="D94" i="5"/>
  <c r="I94" i="5" s="1"/>
  <c r="D92" i="5"/>
  <c r="E92" i="5" s="1"/>
  <c r="H91" i="2" s="1"/>
  <c r="D90" i="5"/>
  <c r="I90" i="5" s="1"/>
  <c r="D88" i="5"/>
  <c r="E88" i="5" s="1"/>
  <c r="H87" i="2" s="1"/>
  <c r="F87" i="5"/>
  <c r="I86" i="2" s="1"/>
  <c r="D86" i="5"/>
  <c r="E86" i="5" s="1"/>
  <c r="H85" i="2" s="1"/>
  <c r="F85" i="5"/>
  <c r="I84" i="2" s="1"/>
  <c r="D84" i="5"/>
  <c r="F83" i="5"/>
  <c r="I82" i="2" s="1"/>
  <c r="D82" i="5"/>
  <c r="I82" i="5" s="1"/>
  <c r="D80" i="5"/>
  <c r="E80" i="5" s="1"/>
  <c r="H79" i="2" s="1"/>
  <c r="F79" i="5"/>
  <c r="I78" i="2" s="1"/>
  <c r="D78" i="5"/>
  <c r="I78" i="5" s="1"/>
  <c r="F77" i="5"/>
  <c r="I76" i="2" s="1"/>
  <c r="D76" i="5"/>
  <c r="E76" i="5" s="1"/>
  <c r="H75" i="2" s="1"/>
  <c r="F75" i="5"/>
  <c r="I74" i="2" s="1"/>
  <c r="D74" i="5"/>
  <c r="E74" i="5" s="1"/>
  <c r="H73" i="2" s="1"/>
  <c r="D72" i="5"/>
  <c r="E72" i="5" s="1"/>
  <c r="H71" i="2" s="1"/>
  <c r="F71" i="5"/>
  <c r="I70" i="2" s="1"/>
  <c r="D70" i="5"/>
  <c r="E70" i="5" s="1"/>
  <c r="H69" i="2" s="1"/>
  <c r="F69" i="5"/>
  <c r="I68" i="2" s="1"/>
  <c r="D68" i="5"/>
  <c r="F67" i="5"/>
  <c r="I66" i="2" s="1"/>
  <c r="D66" i="5"/>
  <c r="I66" i="5" s="1"/>
  <c r="D64" i="5"/>
  <c r="E64" i="5" s="1"/>
  <c r="H63" i="2" s="1"/>
  <c r="F63" i="5"/>
  <c r="I62" i="2" s="1"/>
  <c r="D62" i="5"/>
  <c r="I62" i="5" s="1"/>
  <c r="F61" i="5"/>
  <c r="I60" i="2" s="1"/>
  <c r="D60" i="5"/>
  <c r="E60" i="5" s="1"/>
  <c r="H59" i="2" s="1"/>
  <c r="F59" i="5"/>
  <c r="I58" i="2" s="1"/>
  <c r="D58" i="5"/>
  <c r="I58" i="5" s="1"/>
  <c r="D56" i="5"/>
  <c r="E56" i="5" s="1"/>
  <c r="H55" i="2" s="1"/>
  <c r="D54" i="5"/>
  <c r="I54" i="5" s="1"/>
  <c r="D52" i="5"/>
  <c r="E52" i="5" s="1"/>
  <c r="H51" i="2" s="1"/>
  <c r="F51" i="5"/>
  <c r="I50" i="2" s="1"/>
  <c r="D50" i="5"/>
  <c r="I50" i="5" s="1"/>
  <c r="D48" i="5"/>
  <c r="E48" i="5" s="1"/>
  <c r="H47" i="2" s="1"/>
  <c r="F47" i="5"/>
  <c r="I46" i="2" s="1"/>
  <c r="D46" i="5"/>
  <c r="I46" i="5" s="1"/>
  <c r="F45" i="5"/>
  <c r="I44" i="2" s="1"/>
  <c r="D44" i="5"/>
  <c r="E44" i="5" s="1"/>
  <c r="H43" i="2" s="1"/>
  <c r="F43" i="5"/>
  <c r="I42" i="2" s="1"/>
  <c r="I42" i="5"/>
  <c r="E42" i="5"/>
  <c r="H41" i="2" s="1"/>
  <c r="E40" i="5"/>
  <c r="H39" i="2" s="1"/>
  <c r="I38" i="5"/>
  <c r="E38" i="5"/>
  <c r="D37" i="5"/>
  <c r="F37" i="5" s="1"/>
  <c r="I38" i="2" s="1"/>
  <c r="D35" i="5"/>
  <c r="D34" i="5"/>
  <c r="E34" i="5" s="1"/>
  <c r="H35" i="2" s="1"/>
  <c r="D32" i="5"/>
  <c r="E32" i="5" s="1"/>
  <c r="H33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D21" i="5"/>
  <c r="D20" i="5"/>
  <c r="F19" i="5"/>
  <c r="I20" i="2" s="1"/>
  <c r="D18" i="5"/>
  <c r="F17" i="5"/>
  <c r="I18" i="2" s="1"/>
  <c r="D16" i="5"/>
  <c r="F16" i="5" s="1"/>
  <c r="I17" i="2" s="1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E4" i="5"/>
  <c r="H5" i="2" s="1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49" i="2" l="1"/>
  <c r="O49" i="2" s="1"/>
  <c r="E49" i="2"/>
  <c r="N49" i="2" s="1"/>
  <c r="G49" i="2"/>
  <c r="P49" i="2" s="1"/>
  <c r="F65" i="2"/>
  <c r="O65" i="2" s="1"/>
  <c r="E65" i="2"/>
  <c r="N65" i="2" s="1"/>
  <c r="G65" i="2"/>
  <c r="P65" i="2" s="1"/>
  <c r="F81" i="2"/>
  <c r="O81" i="2" s="1"/>
  <c r="E81" i="2"/>
  <c r="N81" i="2" s="1"/>
  <c r="G81" i="2"/>
  <c r="P81" i="2" s="1"/>
  <c r="E76" i="2"/>
  <c r="N76" i="2" s="1"/>
  <c r="G76" i="2"/>
  <c r="P76" i="2" s="1"/>
  <c r="F76" i="2"/>
  <c r="O76" i="2" s="1"/>
  <c r="E74" i="2"/>
  <c r="N74" i="2" s="1"/>
  <c r="G74" i="2"/>
  <c r="P74" i="2" s="1"/>
  <c r="F74" i="2"/>
  <c r="O74" i="2" s="1"/>
  <c r="E52" i="2"/>
  <c r="N52" i="2" s="1"/>
  <c r="G52" i="2"/>
  <c r="P52" i="2" s="1"/>
  <c r="F52" i="2"/>
  <c r="O52" i="2" s="1"/>
  <c r="E50" i="2"/>
  <c r="N50" i="2" s="1"/>
  <c r="G50" i="2"/>
  <c r="P50" i="2" s="1"/>
  <c r="F50" i="2"/>
  <c r="O50" i="2" s="1"/>
  <c r="E42" i="2"/>
  <c r="N42" i="2" s="1"/>
  <c r="G42" i="2"/>
  <c r="P42" i="2" s="1"/>
  <c r="F42" i="2"/>
  <c r="O42" i="2" s="1"/>
  <c r="E78" i="2"/>
  <c r="N78" i="2" s="1"/>
  <c r="G78" i="2"/>
  <c r="P78" i="2" s="1"/>
  <c r="F78" i="2"/>
  <c r="O78" i="2" s="1"/>
  <c r="E86" i="2"/>
  <c r="N86" i="2" s="1"/>
  <c r="G86" i="2"/>
  <c r="P86" i="2" s="1"/>
  <c r="F86" i="2"/>
  <c r="O86" i="2" s="1"/>
  <c r="E70" i="2"/>
  <c r="N70" i="2" s="1"/>
  <c r="G70" i="2"/>
  <c r="P70" i="2" s="1"/>
  <c r="F70" i="2"/>
  <c r="O70" i="2" s="1"/>
  <c r="E44" i="2"/>
  <c r="N44" i="2" s="1"/>
  <c r="G44" i="2"/>
  <c r="P44" i="2" s="1"/>
  <c r="F44" i="2"/>
  <c r="O44" i="2" s="1"/>
  <c r="E58" i="2"/>
  <c r="N58" i="2" s="1"/>
  <c r="G58" i="2"/>
  <c r="P58" i="2" s="1"/>
  <c r="F58" i="2"/>
  <c r="O58" i="2" s="1"/>
  <c r="F41" i="2"/>
  <c r="O41" i="2" s="1"/>
  <c r="E41" i="2"/>
  <c r="N41" i="2" s="1"/>
  <c r="G41" i="2"/>
  <c r="P41" i="2" s="1"/>
  <c r="F45" i="2"/>
  <c r="O45" i="2" s="1"/>
  <c r="E45" i="2"/>
  <c r="N45" i="2" s="1"/>
  <c r="G45" i="2"/>
  <c r="P45" i="2" s="1"/>
  <c r="F53" i="2"/>
  <c r="O53" i="2" s="1"/>
  <c r="E53" i="2"/>
  <c r="N53" i="2" s="1"/>
  <c r="G53" i="2"/>
  <c r="P53" i="2" s="1"/>
  <c r="F57" i="2"/>
  <c r="O57" i="2" s="1"/>
  <c r="E57" i="2"/>
  <c r="N57" i="2" s="1"/>
  <c r="G57" i="2"/>
  <c r="P57" i="2" s="1"/>
  <c r="F61" i="2"/>
  <c r="O61" i="2" s="1"/>
  <c r="E61" i="2"/>
  <c r="N61" i="2" s="1"/>
  <c r="G61" i="2"/>
  <c r="P61" i="2" s="1"/>
  <c r="F77" i="2"/>
  <c r="O77" i="2" s="1"/>
  <c r="E77" i="2"/>
  <c r="N77" i="2" s="1"/>
  <c r="G77" i="2"/>
  <c r="P77" i="2" s="1"/>
  <c r="F89" i="2"/>
  <c r="O89" i="2" s="1"/>
  <c r="E89" i="2"/>
  <c r="N89" i="2" s="1"/>
  <c r="G89" i="2"/>
  <c r="P89" i="2" s="1"/>
  <c r="F93" i="2"/>
  <c r="O93" i="2" s="1"/>
  <c r="E93" i="2"/>
  <c r="N93" i="2" s="1"/>
  <c r="G93" i="2"/>
  <c r="P93" i="2" s="1"/>
  <c r="E84" i="2"/>
  <c r="N84" i="2" s="1"/>
  <c r="G84" i="2"/>
  <c r="P84" i="2" s="1"/>
  <c r="F84" i="2"/>
  <c r="O84" i="2" s="1"/>
  <c r="E82" i="2"/>
  <c r="N82" i="2" s="1"/>
  <c r="G82" i="2"/>
  <c r="P82" i="2" s="1"/>
  <c r="F82" i="2"/>
  <c r="O82" i="2" s="1"/>
  <c r="E60" i="2"/>
  <c r="N60" i="2" s="1"/>
  <c r="G60" i="2"/>
  <c r="P60" i="2" s="1"/>
  <c r="F60" i="2"/>
  <c r="O60" i="2" s="1"/>
  <c r="E46" i="2"/>
  <c r="N46" i="2" s="1"/>
  <c r="G46" i="2"/>
  <c r="P46" i="2" s="1"/>
  <c r="F46" i="2"/>
  <c r="O46" i="2" s="1"/>
  <c r="E64" i="2"/>
  <c r="N64" i="2" s="1"/>
  <c r="G64" i="2"/>
  <c r="P64" i="2" s="1"/>
  <c r="F64" i="2"/>
  <c r="O64" i="2" s="1"/>
  <c r="E54" i="2"/>
  <c r="N54" i="2" s="1"/>
  <c r="G54" i="2"/>
  <c r="P54" i="2" s="1"/>
  <c r="F54" i="2"/>
  <c r="O54" i="2" s="1"/>
  <c r="E66" i="2"/>
  <c r="N66" i="2" s="1"/>
  <c r="G66" i="2"/>
  <c r="P66" i="2" s="1"/>
  <c r="F66" i="2"/>
  <c r="O66" i="2" s="1"/>
  <c r="E62" i="2"/>
  <c r="N62" i="2" s="1"/>
  <c r="G62" i="2"/>
  <c r="P62" i="2" s="1"/>
  <c r="F62" i="2"/>
  <c r="O62" i="2" s="1"/>
  <c r="E7" i="2"/>
  <c r="N7" i="2" s="1"/>
  <c r="F7" i="2"/>
  <c r="O7" i="2" s="1"/>
  <c r="G7" i="2"/>
  <c r="P7" i="2" s="1"/>
  <c r="E27" i="2"/>
  <c r="N27" i="2" s="1"/>
  <c r="G27" i="2"/>
  <c r="P27" i="2" s="1"/>
  <c r="F27" i="2"/>
  <c r="O27" i="2" s="1"/>
  <c r="F30" i="2"/>
  <c r="O30" i="2" s="1"/>
  <c r="G30" i="2"/>
  <c r="P30" i="2" s="1"/>
  <c r="E30" i="2"/>
  <c r="N30" i="2" s="1"/>
  <c r="F16" i="2"/>
  <c r="O16" i="2" s="1"/>
  <c r="G16" i="2"/>
  <c r="P16" i="2" s="1"/>
  <c r="E16" i="2"/>
  <c r="N16" i="2" s="1"/>
  <c r="E4" i="2"/>
  <c r="N4" i="2" s="1"/>
  <c r="F4" i="2"/>
  <c r="O4" i="2" s="1"/>
  <c r="G4" i="2"/>
  <c r="P4" i="2" s="1"/>
  <c r="F20" i="2"/>
  <c r="O20" i="2" s="1"/>
  <c r="G20" i="2"/>
  <c r="P20" i="2" s="1"/>
  <c r="E20" i="2"/>
  <c r="N20" i="2" s="1"/>
  <c r="F12" i="2"/>
  <c r="O12" i="2" s="1"/>
  <c r="G12" i="2"/>
  <c r="P12" i="2" s="1"/>
  <c r="E12" i="2"/>
  <c r="N12" i="2" s="1"/>
  <c r="F34" i="2"/>
  <c r="O34" i="2" s="1"/>
  <c r="E34" i="2"/>
  <c r="N34" i="2" s="1"/>
  <c r="G34" i="2"/>
  <c r="P34" i="2" s="1"/>
  <c r="E5" i="2"/>
  <c r="N5" i="2" s="1"/>
  <c r="F5" i="2"/>
  <c r="O5" i="2" s="1"/>
  <c r="G5" i="2"/>
  <c r="P5" i="2" s="1"/>
  <c r="E37" i="2"/>
  <c r="N37" i="2" s="1"/>
  <c r="F37" i="2"/>
  <c r="O37" i="2" s="1"/>
  <c r="G37" i="2"/>
  <c r="P37" i="2" s="1"/>
  <c r="G9" i="2"/>
  <c r="P9" i="2" s="1"/>
  <c r="E9" i="2"/>
  <c r="N9" i="2" s="1"/>
  <c r="F9" i="2"/>
  <c r="O9" i="2" s="1"/>
  <c r="F28" i="2"/>
  <c r="O28" i="2" s="1"/>
  <c r="E28" i="2"/>
  <c r="N28" i="2" s="1"/>
  <c r="G28" i="2"/>
  <c r="P28" i="2" s="1"/>
  <c r="E15" i="2"/>
  <c r="N15" i="2" s="1"/>
  <c r="F15" i="2"/>
  <c r="O15" i="2" s="1"/>
  <c r="G15" i="2"/>
  <c r="P15" i="2" s="1"/>
  <c r="E18" i="2"/>
  <c r="N18" i="2" s="1"/>
  <c r="F18" i="2"/>
  <c r="O18" i="2" s="1"/>
  <c r="G18" i="2"/>
  <c r="P18" i="2" s="1"/>
  <c r="E39" i="2"/>
  <c r="N39" i="2" s="1"/>
  <c r="F39" i="2"/>
  <c r="O39" i="2" s="1"/>
  <c r="G39" i="2"/>
  <c r="P39" i="2" s="1"/>
  <c r="S40" i="4"/>
  <c r="T39" i="4"/>
  <c r="S38" i="4"/>
  <c r="T40" i="4"/>
  <c r="V40" i="4" s="1"/>
  <c r="G15" i="5"/>
  <c r="J16" i="2" s="1"/>
  <c r="T36" i="4"/>
  <c r="T5" i="4"/>
  <c r="G6" i="5"/>
  <c r="J7" i="2" s="1"/>
  <c r="F15" i="5"/>
  <c r="I16" i="2" s="1"/>
  <c r="S36" i="4"/>
  <c r="G409" i="5"/>
  <c r="S136" i="4"/>
  <c r="T66" i="4"/>
  <c r="T97" i="4"/>
  <c r="V140" i="4"/>
  <c r="W140" i="4" s="1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32" i="2" s="1"/>
  <c r="I93" i="5"/>
  <c r="I69" i="5"/>
  <c r="G59" i="5"/>
  <c r="J58" i="2" s="1"/>
  <c r="G95" i="5"/>
  <c r="J94" i="2" s="1"/>
  <c r="S30" i="4"/>
  <c r="V30" i="4" s="1"/>
  <c r="S100" i="4"/>
  <c r="F36" i="5"/>
  <c r="I37" i="2" s="1"/>
  <c r="S80" i="4"/>
  <c r="E93" i="5"/>
  <c r="H92" i="2" s="1"/>
  <c r="I31" i="5"/>
  <c r="G22" i="5"/>
  <c r="J23" i="2" s="1"/>
  <c r="V110" i="4"/>
  <c r="W110" i="4" s="1"/>
  <c r="I24" i="5"/>
  <c r="E36" i="5"/>
  <c r="H37" i="2" s="1"/>
  <c r="F91" i="5"/>
  <c r="I90" i="2" s="1"/>
  <c r="E59" i="5"/>
  <c r="H58" i="2" s="1"/>
  <c r="F22" i="5"/>
  <c r="I23" i="2" s="1"/>
  <c r="T76" i="4"/>
  <c r="G24" i="5"/>
  <c r="J25" i="2" s="1"/>
  <c r="I5" i="5"/>
  <c r="F55" i="5"/>
  <c r="I54" i="2" s="1"/>
  <c r="I95" i="5"/>
  <c r="I12" i="5"/>
  <c r="F93" i="5"/>
  <c r="I92" i="2" s="1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H77" i="2" s="1"/>
  <c r="E90" i="5"/>
  <c r="H89" i="2" s="1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1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H53" i="2" s="1"/>
  <c r="E62" i="5"/>
  <c r="H61" i="2" s="1"/>
  <c r="E94" i="5"/>
  <c r="H93" i="2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V797" i="4"/>
  <c r="W797" i="4" s="1"/>
  <c r="T953" i="4"/>
  <c r="W912" i="4"/>
  <c r="T144" i="4"/>
  <c r="T684" i="4"/>
  <c r="V830" i="4"/>
  <c r="V884" i="4"/>
  <c r="W884" i="4" s="1"/>
  <c r="F12" i="5"/>
  <c r="I13" i="2" s="1"/>
  <c r="E12" i="5"/>
  <c r="H13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49" i="2" s="1"/>
  <c r="F53" i="5"/>
  <c r="I52" i="2" s="1"/>
  <c r="E58" i="5"/>
  <c r="H57" i="2" s="1"/>
  <c r="E66" i="5"/>
  <c r="H65" i="2" s="1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H76" i="2" s="1"/>
  <c r="E53" i="5"/>
  <c r="H52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I48" i="2" s="1"/>
  <c r="F81" i="5"/>
  <c r="I80" i="2" s="1"/>
  <c r="V124" i="4"/>
  <c r="W124" i="4" s="1"/>
  <c r="X124" i="4" s="1"/>
  <c r="Y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48" i="2" s="1"/>
  <c r="G73" i="5"/>
  <c r="J72" i="2" s="1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W960" i="4"/>
  <c r="S571" i="4"/>
  <c r="T61" i="4"/>
  <c r="T826" i="4"/>
  <c r="S134" i="4"/>
  <c r="U134" i="4" s="1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0" i="2" s="1"/>
  <c r="E41" i="5"/>
  <c r="H40" i="2" s="1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G41" i="5"/>
  <c r="J40" i="2" s="1"/>
  <c r="G57" i="5"/>
  <c r="J56" i="2" s="1"/>
  <c r="E57" i="5"/>
  <c r="H56" i="2" s="1"/>
  <c r="E89" i="5"/>
  <c r="H88" i="2" s="1"/>
  <c r="G89" i="5"/>
  <c r="J88" i="2" s="1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H45" i="2" s="1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H20" i="2" s="1"/>
  <c r="E85" i="5"/>
  <c r="H84" i="2" s="1"/>
  <c r="E69" i="5"/>
  <c r="H68" i="2" s="1"/>
  <c r="E61" i="5"/>
  <c r="H60" i="2" s="1"/>
  <c r="E31" i="5"/>
  <c r="H32" i="2" s="1"/>
  <c r="S16" i="4"/>
  <c r="S11" i="4"/>
  <c r="T11" i="4"/>
  <c r="V11" i="4" s="1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U79" i="4" s="1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H28" i="2" s="1"/>
  <c r="S922" i="4"/>
  <c r="T922" i="4"/>
  <c r="T82" i="4"/>
  <c r="S18" i="4"/>
  <c r="T18" i="4"/>
  <c r="T861" i="4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V120" i="4" s="1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H44" i="2" s="1"/>
  <c r="G45" i="5"/>
  <c r="J44" i="2" s="1"/>
  <c r="E65" i="5"/>
  <c r="H64" i="2" s="1"/>
  <c r="F65" i="5"/>
  <c r="I64" i="2" s="1"/>
  <c r="G65" i="5"/>
  <c r="J64" i="2" s="1"/>
  <c r="I81" i="5"/>
  <c r="G81" i="5"/>
  <c r="J80" i="2" s="1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T536" i="4"/>
  <c r="T526" i="4"/>
  <c r="V526" i="4" s="1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W409" i="4" s="1"/>
  <c r="X409" i="4" s="1"/>
  <c r="Y409" i="4" s="1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H11" i="2" s="1"/>
  <c r="F10" i="5"/>
  <c r="I11" i="2" s="1"/>
  <c r="G10" i="5"/>
  <c r="J11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F48" i="5"/>
  <c r="I47" i="2" s="1"/>
  <c r="G48" i="5"/>
  <c r="J47" i="2" s="1"/>
  <c r="I48" i="5"/>
  <c r="I52" i="5"/>
  <c r="G52" i="5"/>
  <c r="J51" i="2" s="1"/>
  <c r="F52" i="5"/>
  <c r="I51" i="2" s="1"/>
  <c r="G54" i="5"/>
  <c r="J53" i="2" s="1"/>
  <c r="F54" i="5"/>
  <c r="I53" i="2" s="1"/>
  <c r="F58" i="5"/>
  <c r="I57" i="2" s="1"/>
  <c r="G58" i="5"/>
  <c r="J57" i="2" s="1"/>
  <c r="F64" i="5"/>
  <c r="I63" i="2" s="1"/>
  <c r="G64" i="5"/>
  <c r="J63" i="2" s="1"/>
  <c r="I64" i="5"/>
  <c r="I68" i="5"/>
  <c r="G68" i="5"/>
  <c r="J67" i="2" s="1"/>
  <c r="F68" i="5"/>
  <c r="I67" i="2" s="1"/>
  <c r="G70" i="5"/>
  <c r="J69" i="2" s="1"/>
  <c r="F70" i="5"/>
  <c r="I69" i="2" s="1"/>
  <c r="F74" i="5"/>
  <c r="I73" i="2" s="1"/>
  <c r="G74" i="5"/>
  <c r="J73" i="2" s="1"/>
  <c r="F80" i="5"/>
  <c r="I79" i="2" s="1"/>
  <c r="G80" i="5"/>
  <c r="J79" i="2" s="1"/>
  <c r="I80" i="5"/>
  <c r="I84" i="5"/>
  <c r="G84" i="5"/>
  <c r="J83" i="2" s="1"/>
  <c r="F84" i="5"/>
  <c r="I83" i="2" s="1"/>
  <c r="G86" i="5"/>
  <c r="J85" i="2" s="1"/>
  <c r="F86" i="5"/>
  <c r="I85" i="2" s="1"/>
  <c r="F90" i="5"/>
  <c r="I89" i="2" s="1"/>
  <c r="G90" i="5"/>
  <c r="J89" i="2" s="1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X972" i="4"/>
  <c r="Y972" i="4"/>
  <c r="X884" i="4"/>
  <c r="Y884" i="4"/>
  <c r="T426" i="4"/>
  <c r="T439" i="4"/>
  <c r="V439" i="4" s="1"/>
  <c r="S483" i="4"/>
  <c r="V483" i="4" s="1"/>
  <c r="T499" i="4"/>
  <c r="S622" i="4"/>
  <c r="W692" i="4"/>
  <c r="X692" i="4" s="1"/>
  <c r="I589" i="5"/>
  <c r="E589" i="5"/>
  <c r="G589" i="5"/>
  <c r="F818" i="5"/>
  <c r="I818" i="5"/>
  <c r="I834" i="5"/>
  <c r="F834" i="5"/>
  <c r="E834" i="5"/>
  <c r="I10" i="5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I44" i="5"/>
  <c r="G44" i="5"/>
  <c r="J43" i="2" s="1"/>
  <c r="F44" i="5"/>
  <c r="I43" i="2" s="1"/>
  <c r="G46" i="5"/>
  <c r="J45" i="2" s="1"/>
  <c r="F46" i="5"/>
  <c r="I45" i="2" s="1"/>
  <c r="F50" i="5"/>
  <c r="I49" i="2" s="1"/>
  <c r="G50" i="5"/>
  <c r="J49" i="2" s="1"/>
  <c r="F56" i="5"/>
  <c r="I55" i="2" s="1"/>
  <c r="G56" i="5"/>
  <c r="J55" i="2" s="1"/>
  <c r="I56" i="5"/>
  <c r="I60" i="5"/>
  <c r="G60" i="5"/>
  <c r="J59" i="2" s="1"/>
  <c r="F60" i="5"/>
  <c r="I59" i="2" s="1"/>
  <c r="G62" i="5"/>
  <c r="J61" i="2" s="1"/>
  <c r="F62" i="5"/>
  <c r="I61" i="2" s="1"/>
  <c r="F66" i="5"/>
  <c r="I65" i="2" s="1"/>
  <c r="G66" i="5"/>
  <c r="J65" i="2" s="1"/>
  <c r="E68" i="5"/>
  <c r="H67" i="2" s="1"/>
  <c r="I70" i="5"/>
  <c r="F72" i="5"/>
  <c r="I71" i="2" s="1"/>
  <c r="G72" i="5"/>
  <c r="J71" i="2" s="1"/>
  <c r="I72" i="5"/>
  <c r="I74" i="5"/>
  <c r="I76" i="5"/>
  <c r="G76" i="5"/>
  <c r="J75" i="2" s="1"/>
  <c r="F76" i="5"/>
  <c r="I75" i="2" s="1"/>
  <c r="G78" i="5"/>
  <c r="J77" i="2" s="1"/>
  <c r="F78" i="5"/>
  <c r="I77" i="2" s="1"/>
  <c r="F82" i="5"/>
  <c r="I81" i="2" s="1"/>
  <c r="G82" i="5"/>
  <c r="J81" i="2" s="1"/>
  <c r="E84" i="5"/>
  <c r="H83" i="2" s="1"/>
  <c r="I86" i="5"/>
  <c r="F88" i="5"/>
  <c r="I87" i="2" s="1"/>
  <c r="G88" i="5"/>
  <c r="J87" i="2" s="1"/>
  <c r="I88" i="5"/>
  <c r="I92" i="5"/>
  <c r="G92" i="5"/>
  <c r="J91" i="2" s="1"/>
  <c r="F92" i="5"/>
  <c r="I91" i="2" s="1"/>
  <c r="G94" i="5"/>
  <c r="J93" i="2" s="1"/>
  <c r="F94" i="5"/>
  <c r="I93" i="2" s="1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R978" i="4"/>
  <c r="T978" i="4"/>
  <c r="R974" i="4"/>
  <c r="T974" i="4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U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T151" i="4"/>
  <c r="V151" i="4" s="1"/>
  <c r="U88" i="4"/>
  <c r="V88" i="4"/>
  <c r="V84" i="4"/>
  <c r="U84" i="4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S978" i="4"/>
  <c r="S974" i="4"/>
  <c r="U160" i="4"/>
  <c r="V160" i="4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F91" i="2" l="1"/>
  <c r="O91" i="2" s="1"/>
  <c r="E91" i="2"/>
  <c r="N91" i="2" s="1"/>
  <c r="G91" i="2"/>
  <c r="P91" i="2" s="1"/>
  <c r="F85" i="2"/>
  <c r="O85" i="2" s="1"/>
  <c r="E85" i="2"/>
  <c r="N85" i="2" s="1"/>
  <c r="G85" i="2"/>
  <c r="P85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55" i="2"/>
  <c r="O55" i="2" s="1"/>
  <c r="E55" i="2"/>
  <c r="N55" i="2" s="1"/>
  <c r="G55" i="2"/>
  <c r="P55" i="2" s="1"/>
  <c r="F83" i="2"/>
  <c r="O83" i="2" s="1"/>
  <c r="E83" i="2"/>
  <c r="N83" i="2" s="1"/>
  <c r="G83" i="2"/>
  <c r="P83" i="2" s="1"/>
  <c r="F67" i="2"/>
  <c r="O67" i="2" s="1"/>
  <c r="E67" i="2"/>
  <c r="N67" i="2" s="1"/>
  <c r="G67" i="2"/>
  <c r="P67" i="2" s="1"/>
  <c r="F51" i="2"/>
  <c r="O51" i="2" s="1"/>
  <c r="E51" i="2"/>
  <c r="N51" i="2" s="1"/>
  <c r="G51" i="2"/>
  <c r="P51" i="2" s="1"/>
  <c r="E56" i="2"/>
  <c r="N56" i="2" s="1"/>
  <c r="G56" i="2"/>
  <c r="P56" i="2" s="1"/>
  <c r="F56" i="2"/>
  <c r="O56" i="2" s="1"/>
  <c r="E48" i="2"/>
  <c r="N48" i="2" s="1"/>
  <c r="G48" i="2"/>
  <c r="P48" i="2" s="1"/>
  <c r="F48" i="2"/>
  <c r="O48" i="2" s="1"/>
  <c r="E94" i="2"/>
  <c r="N94" i="2" s="1"/>
  <c r="G94" i="2"/>
  <c r="P94" i="2" s="1"/>
  <c r="F94" i="2"/>
  <c r="O94" i="2" s="1"/>
  <c r="E68" i="2"/>
  <c r="N68" i="2" s="1"/>
  <c r="G68" i="2"/>
  <c r="P68" i="2" s="1"/>
  <c r="F68" i="2"/>
  <c r="O68" i="2" s="1"/>
  <c r="F87" i="2"/>
  <c r="O87" i="2" s="1"/>
  <c r="E87" i="2"/>
  <c r="N87" i="2" s="1"/>
  <c r="G87" i="2"/>
  <c r="P8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59" i="2"/>
  <c r="O59" i="2" s="1"/>
  <c r="E59" i="2"/>
  <c r="N59" i="2" s="1"/>
  <c r="G59" i="2"/>
  <c r="P59" i="2" s="1"/>
  <c r="F43" i="2"/>
  <c r="O43" i="2" s="1"/>
  <c r="E43" i="2"/>
  <c r="N43" i="2" s="1"/>
  <c r="G43" i="2"/>
  <c r="P43" i="2" s="1"/>
  <c r="F79" i="2"/>
  <c r="O79" i="2" s="1"/>
  <c r="E79" i="2"/>
  <c r="N79" i="2" s="1"/>
  <c r="G79" i="2"/>
  <c r="P79" i="2" s="1"/>
  <c r="F63" i="2"/>
  <c r="O63" i="2" s="1"/>
  <c r="E63" i="2"/>
  <c r="N63" i="2" s="1"/>
  <c r="G63" i="2"/>
  <c r="P63" i="2" s="1"/>
  <c r="F47" i="2"/>
  <c r="O47" i="2" s="1"/>
  <c r="E47" i="2"/>
  <c r="N47" i="2" s="1"/>
  <c r="G47" i="2"/>
  <c r="P47" i="2" s="1"/>
  <c r="E80" i="2"/>
  <c r="N80" i="2" s="1"/>
  <c r="G80" i="2"/>
  <c r="P80" i="2" s="1"/>
  <c r="F80" i="2"/>
  <c r="O80" i="2" s="1"/>
  <c r="E40" i="2"/>
  <c r="N40" i="2" s="1"/>
  <c r="G40" i="2"/>
  <c r="P40" i="2" s="1"/>
  <c r="F40" i="2"/>
  <c r="O40" i="2" s="1"/>
  <c r="E88" i="2"/>
  <c r="N88" i="2" s="1"/>
  <c r="G88" i="2"/>
  <c r="P88" i="2" s="1"/>
  <c r="F88" i="2"/>
  <c r="O88" i="2" s="1"/>
  <c r="E72" i="2"/>
  <c r="N72" i="2" s="1"/>
  <c r="G72" i="2"/>
  <c r="P72" i="2" s="1"/>
  <c r="F72" i="2"/>
  <c r="O72" i="2" s="1"/>
  <c r="E90" i="2"/>
  <c r="N90" i="2" s="1"/>
  <c r="G90" i="2"/>
  <c r="P90" i="2" s="1"/>
  <c r="F90" i="2"/>
  <c r="O90" i="2" s="1"/>
  <c r="E92" i="2"/>
  <c r="N92" i="2" s="1"/>
  <c r="G92" i="2"/>
  <c r="P92" i="2" s="1"/>
  <c r="F92" i="2"/>
  <c r="O92" i="2" s="1"/>
  <c r="G21" i="2"/>
  <c r="P21" i="2" s="1"/>
  <c r="E21" i="2"/>
  <c r="N21" i="2" s="1"/>
  <c r="F21" i="2"/>
  <c r="O21" i="2" s="1"/>
  <c r="E36" i="2"/>
  <c r="N36" i="2" s="1"/>
  <c r="F36" i="2"/>
  <c r="O36" i="2" s="1"/>
  <c r="G36" i="2"/>
  <c r="P36" i="2" s="1"/>
  <c r="F24" i="2"/>
  <c r="O24" i="2" s="1"/>
  <c r="G24" i="2"/>
  <c r="P24" i="2" s="1"/>
  <c r="E24" i="2"/>
  <c r="N24" i="2" s="1"/>
  <c r="E10" i="2"/>
  <c r="N10" i="2" s="1"/>
  <c r="F10" i="2"/>
  <c r="O10" i="2" s="1"/>
  <c r="G10" i="2"/>
  <c r="P10" i="2" s="1"/>
  <c r="G25" i="2"/>
  <c r="P25" i="2" s="1"/>
  <c r="E25" i="2"/>
  <c r="N25" i="2" s="1"/>
  <c r="F25" i="2"/>
  <c r="O25" i="2" s="1"/>
  <c r="G35" i="2"/>
  <c r="P35" i="2" s="1"/>
  <c r="F35" i="2"/>
  <c r="O35" i="2" s="1"/>
  <c r="E35" i="2"/>
  <c r="N35" i="2" s="1"/>
  <c r="E31" i="2"/>
  <c r="N31" i="2" s="1"/>
  <c r="G31" i="2"/>
  <c r="P31" i="2" s="1"/>
  <c r="F31" i="2"/>
  <c r="O31" i="2" s="1"/>
  <c r="F26" i="2"/>
  <c r="O26" i="2" s="1"/>
  <c r="E26" i="2"/>
  <c r="N26" i="2" s="1"/>
  <c r="G26" i="2"/>
  <c r="P26" i="2" s="1"/>
  <c r="E8" i="2"/>
  <c r="N8" i="2" s="1"/>
  <c r="F8" i="2"/>
  <c r="O8" i="2" s="1"/>
  <c r="G8" i="2"/>
  <c r="P8" i="2" s="1"/>
  <c r="E6" i="2"/>
  <c r="N6" i="2" s="1"/>
  <c r="F6" i="2"/>
  <c r="O6" i="2" s="1"/>
  <c r="G6" i="2"/>
  <c r="P6" i="2" s="1"/>
  <c r="G33" i="2"/>
  <c r="P33" i="2" s="1"/>
  <c r="E33" i="2"/>
  <c r="N33" i="2" s="1"/>
  <c r="F33" i="2"/>
  <c r="O33" i="2" s="1"/>
  <c r="E14" i="2"/>
  <c r="N14" i="2" s="1"/>
  <c r="F14" i="2"/>
  <c r="O14" i="2" s="1"/>
  <c r="G14" i="2"/>
  <c r="P14" i="2" s="1"/>
  <c r="V854" i="4"/>
  <c r="G13" i="2"/>
  <c r="P13" i="2" s="1"/>
  <c r="E13" i="2"/>
  <c r="N13" i="2" s="1"/>
  <c r="F13" i="2"/>
  <c r="O13" i="2" s="1"/>
  <c r="E23" i="2"/>
  <c r="N23" i="2" s="1"/>
  <c r="G23" i="2"/>
  <c r="P23" i="2" s="1"/>
  <c r="F23" i="2"/>
  <c r="O23" i="2" s="1"/>
  <c r="G38" i="2"/>
  <c r="P38" i="2" s="1"/>
  <c r="E38" i="2"/>
  <c r="N38" i="2" s="1"/>
  <c r="F38" i="2"/>
  <c r="O38" i="2" s="1"/>
  <c r="E19" i="2"/>
  <c r="N19" i="2" s="1"/>
  <c r="F19" i="2"/>
  <c r="O19" i="2" s="1"/>
  <c r="G19" i="2"/>
  <c r="P19" i="2" s="1"/>
  <c r="E11" i="2"/>
  <c r="N11" i="2" s="1"/>
  <c r="F11" i="2"/>
  <c r="O11" i="2" s="1"/>
  <c r="G11" i="2"/>
  <c r="P11" i="2" s="1"/>
  <c r="G29" i="2"/>
  <c r="P29" i="2" s="1"/>
  <c r="E29" i="2"/>
  <c r="N29" i="2" s="1"/>
  <c r="F29" i="2"/>
  <c r="O29" i="2" s="1"/>
  <c r="F22" i="2"/>
  <c r="O22" i="2" s="1"/>
  <c r="G22" i="2"/>
  <c r="P22" i="2" s="1"/>
  <c r="E22" i="2"/>
  <c r="N22" i="2" s="1"/>
  <c r="G17" i="2"/>
  <c r="P17" i="2" s="1"/>
  <c r="E17" i="2"/>
  <c r="N17" i="2" s="1"/>
  <c r="F17" i="2"/>
  <c r="O17" i="2" s="1"/>
  <c r="F32" i="2"/>
  <c r="O32" i="2" s="1"/>
  <c r="G32" i="2"/>
  <c r="P32" i="2" s="1"/>
  <c r="E32" i="2"/>
  <c r="N32" i="2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V31" i="4"/>
  <c r="V61" i="4"/>
  <c r="U19" i="4"/>
  <c r="U30" i="4"/>
  <c r="Z9" i="4"/>
  <c r="U31" i="4"/>
  <c r="AF9" i="4"/>
  <c r="AK9" i="4"/>
  <c r="AE9" i="4"/>
  <c r="AG9" i="4"/>
  <c r="V79" i="4"/>
  <c r="AI9" i="4"/>
  <c r="AB9" i="4"/>
  <c r="AC9" i="4"/>
  <c r="V89" i="4"/>
  <c r="AA9" i="4"/>
  <c r="AM9" i="4" s="1"/>
  <c r="AS9" i="4" s="1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AP241" i="4" s="1"/>
  <c r="AV241" i="4" s="1"/>
  <c r="V311" i="4"/>
  <c r="W109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W874" i="4" s="1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X53" i="4" s="1"/>
  <c r="Y5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X92" i="4" s="1"/>
  <c r="Y92" i="4" s="1"/>
  <c r="W995" i="4"/>
  <c r="Y995" i="4" s="1"/>
  <c r="V982" i="4"/>
  <c r="W941" i="4"/>
  <c r="W79" i="4"/>
  <c r="X79" i="4" s="1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X59" i="4" s="1"/>
  <c r="W118" i="4"/>
  <c r="W151" i="4"/>
  <c r="X151" i="4" s="1"/>
  <c r="Y151" i="4" s="1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X113" i="4" s="1"/>
  <c r="S42" i="4"/>
  <c r="U42" i="4" s="1"/>
  <c r="W27" i="4"/>
  <c r="X27" i="4" s="1"/>
  <c r="Y27" i="4" s="1"/>
  <c r="W547" i="4"/>
  <c r="X547" i="4" s="1"/>
  <c r="Y547" i="4" s="1"/>
  <c r="W131" i="4"/>
  <c r="X131" i="4" s="1"/>
  <c r="W879" i="4"/>
  <c r="W61" i="4"/>
  <c r="X61" i="4" s="1"/>
  <c r="W10" i="4"/>
  <c r="W848" i="4"/>
  <c r="W880" i="4"/>
  <c r="S957" i="4"/>
  <c r="W107" i="4"/>
  <c r="W123" i="4"/>
  <c r="X123" i="4" s="1"/>
  <c r="Y123" i="4" s="1"/>
  <c r="W97" i="4"/>
  <c r="S892" i="4"/>
  <c r="U892" i="4" s="1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W40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X51" i="4" s="1"/>
  <c r="Y51" i="4" s="1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L10" i="2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5" i="4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X8" i="4"/>
  <c r="Y8" i="4" s="1"/>
  <c r="V4" i="4"/>
  <c r="U4" i="4"/>
  <c r="X170" i="4"/>
  <c r="Y170" i="4" s="1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U70" i="4"/>
  <c r="V70" i="4"/>
  <c r="V65" i="4"/>
  <c r="U65" i="4"/>
  <c r="W26" i="4"/>
  <c r="W6" i="4"/>
  <c r="V16" i="4"/>
  <c r="W16" i="4" s="1"/>
  <c r="AB727" i="4"/>
  <c r="AE727" i="4"/>
  <c r="AQ727" i="4" s="1"/>
  <c r="AW727" i="4" s="1"/>
  <c r="Z727" i="4"/>
  <c r="X163" i="4"/>
  <c r="Y163" i="4" s="1"/>
  <c r="U119" i="4"/>
  <c r="V119" i="4"/>
  <c r="U111" i="4"/>
  <c r="V111" i="4"/>
  <c r="V93" i="4"/>
  <c r="U93" i="4"/>
  <c r="V85" i="4"/>
  <c r="U85" i="4"/>
  <c r="W77" i="4"/>
  <c r="W60" i="4"/>
  <c r="W696" i="4"/>
  <c r="AA172" i="4"/>
  <c r="Z172" i="4"/>
  <c r="AL172" i="4" s="1"/>
  <c r="AC172" i="4"/>
  <c r="AO172" i="4" s="1"/>
  <c r="AU172" i="4" s="1"/>
  <c r="AB172" i="4"/>
  <c r="AN172" i="4" s="1"/>
  <c r="AT172" i="4" s="1"/>
  <c r="AD172" i="4"/>
  <c r="AR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X935" i="4"/>
  <c r="Y935" i="4"/>
  <c r="U183" i="4"/>
  <c r="V183" i="4"/>
  <c r="V159" i="4"/>
  <c r="U159" i="4"/>
  <c r="U143" i="4"/>
  <c r="V143" i="4"/>
  <c r="V64" i="4"/>
  <c r="U64" i="4"/>
  <c r="X12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L5" i="4" s="1"/>
  <c r="AR5" i="4" s="1"/>
  <c r="AA5" i="4"/>
  <c r="AM5" i="4" s="1"/>
  <c r="AS5" i="4" s="1"/>
  <c r="AB5" i="4"/>
  <c r="AN5" i="4" s="1"/>
  <c r="AT5" i="4" s="1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K10" i="2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N132" i="4" s="1"/>
  <c r="AT132" i="4" s="1"/>
  <c r="AC132" i="4"/>
  <c r="AA116" i="4"/>
  <c r="Z116" i="4"/>
  <c r="AC116" i="4"/>
  <c r="AE116" i="4"/>
  <c r="AQ116" i="4" s="1"/>
  <c r="AW116" i="4" s="1"/>
  <c r="AB116" i="4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118" i="4"/>
  <c r="AA124" i="4"/>
  <c r="AM124" i="4" s="1"/>
  <c r="Z124" i="4"/>
  <c r="AL124" i="4" s="1"/>
  <c r="AR124" i="4" s="1"/>
  <c r="AE124" i="4"/>
  <c r="AB124" i="4"/>
  <c r="AS124" i="4"/>
  <c r="AD124" i="4"/>
  <c r="AC124" i="4"/>
  <c r="AD112" i="4"/>
  <c r="Z112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Z106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Y879" i="4"/>
  <c r="X879" i="4"/>
  <c r="X10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R128" i="4" s="1"/>
  <c r="AB128" i="4"/>
  <c r="AW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Y24" i="4"/>
  <c r="AA24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D767" i="10"/>
  <c r="D542" i="10"/>
  <c r="D558" i="10"/>
  <c r="D961" i="10"/>
  <c r="D902" i="10"/>
  <c r="D646" i="10"/>
  <c r="D823" i="10"/>
  <c r="D737" i="10"/>
  <c r="D703" i="10"/>
  <c r="D818" i="10"/>
  <c r="D589" i="10"/>
  <c r="D715" i="10"/>
  <c r="D2" i="10"/>
  <c r="D842" i="10"/>
  <c r="D1001" i="10"/>
  <c r="D995" i="10"/>
  <c r="D929" i="10"/>
  <c r="D329" i="10"/>
  <c r="D336" i="10"/>
  <c r="D934" i="10"/>
  <c r="D832" i="10"/>
  <c r="D689" i="10"/>
  <c r="D839" i="10"/>
  <c r="D740" i="10"/>
  <c r="D732" i="10"/>
  <c r="D933" i="10"/>
  <c r="D833" i="10"/>
  <c r="D399" i="10"/>
  <c r="D936" i="10"/>
  <c r="D905" i="10"/>
  <c r="D526" i="10"/>
  <c r="D707" i="10"/>
  <c r="D696" i="10"/>
  <c r="D815" i="10"/>
  <c r="D620" i="10"/>
  <c r="D935" i="10"/>
  <c r="D820" i="10"/>
  <c r="D724" i="10"/>
  <c r="D308" i="10"/>
  <c r="D863" i="10"/>
  <c r="D793" i="10"/>
  <c r="D603" i="10"/>
  <c r="D975" i="10"/>
  <c r="D906" i="10"/>
  <c r="D692" i="10"/>
  <c r="D734" i="10"/>
  <c r="D517" i="10"/>
  <c r="D648" i="10"/>
  <c r="D991" i="10"/>
  <c r="D704" i="10"/>
  <c r="D559" i="10"/>
  <c r="D858" i="10"/>
  <c r="D331" i="10"/>
  <c r="D713" i="10"/>
  <c r="D605" i="10"/>
  <c r="D412" i="10"/>
  <c r="D556" i="10"/>
  <c r="D904" i="10"/>
  <c r="D622" i="10"/>
  <c r="D550" i="10"/>
  <c r="D258" i="10"/>
  <c r="D378" i="10"/>
  <c r="D745" i="10"/>
  <c r="D528" i="10"/>
  <c r="D250" i="10"/>
  <c r="D288" i="10"/>
  <c r="D424" i="10"/>
  <c r="D397" i="10"/>
  <c r="D299" i="10"/>
  <c r="D379" i="10"/>
  <c r="D278" i="10"/>
  <c r="D955" i="10"/>
  <c r="D595" i="10"/>
  <c r="D949" i="10"/>
  <c r="D871" i="10"/>
  <c r="D285" i="10"/>
  <c r="D946" i="10"/>
  <c r="D486" i="10"/>
  <c r="D784" i="10"/>
  <c r="D439" i="10"/>
  <c r="D925" i="10"/>
  <c r="D852" i="10"/>
  <c r="D685" i="10"/>
  <c r="D942" i="10"/>
  <c r="D939" i="10"/>
  <c r="D345" i="10"/>
  <c r="D980" i="10"/>
  <c r="D711" i="10"/>
  <c r="D985" i="10"/>
  <c r="D789" i="10"/>
  <c r="D804" i="10"/>
  <c r="D602" i="10"/>
  <c r="D663" i="10"/>
  <c r="D717" i="10"/>
  <c r="D776" i="10"/>
  <c r="D343" i="10"/>
  <c r="D813" i="10"/>
  <c r="D627" i="10"/>
  <c r="D898" i="10"/>
  <c r="D340" i="10"/>
  <c r="D309" i="10"/>
  <c r="D472" i="10"/>
  <c r="D828" i="10"/>
  <c r="D655" i="10"/>
  <c r="D708" i="10"/>
  <c r="D594" i="10"/>
  <c r="D254" i="10"/>
  <c r="D618" i="10"/>
  <c r="D352" i="10"/>
  <c r="D249" i="10"/>
  <c r="D362" i="10"/>
  <c r="D877" i="10"/>
  <c r="D957" i="10"/>
  <c r="D443" i="10"/>
  <c r="D887" i="10"/>
  <c r="D461" i="10"/>
  <c r="D691" i="10"/>
  <c r="D641" i="10"/>
  <c r="D968" i="10"/>
  <c r="D950" i="10"/>
  <c r="D831" i="10"/>
  <c r="D355" i="10"/>
  <c r="D730" i="10"/>
  <c r="D792" i="10"/>
  <c r="D993" i="10"/>
  <c r="D477" i="10"/>
  <c r="D854" i="10"/>
  <c r="D537" i="10"/>
  <c r="D878" i="10"/>
  <c r="D441" i="10"/>
  <c r="D417" i="10"/>
  <c r="D275" i="10"/>
  <c r="D682" i="10"/>
  <c r="D760" i="10"/>
  <c r="D451" i="10"/>
  <c r="D841" i="10"/>
  <c r="D317" i="10"/>
  <c r="D341" i="10"/>
  <c r="D266" i="10"/>
  <c r="D501" i="10"/>
  <c r="D282" i="10"/>
  <c r="D996" i="10"/>
  <c r="D504" i="10"/>
  <c r="D475" i="10"/>
  <c r="D390" i="10"/>
  <c r="D586" i="10"/>
  <c r="D640" i="10"/>
  <c r="D756" i="10"/>
  <c r="D947" i="10"/>
  <c r="D416" i="10"/>
  <c r="D460" i="10"/>
  <c r="D714" i="10"/>
  <c r="D580" i="10"/>
  <c r="D367" i="10"/>
  <c r="D903" i="10"/>
  <c r="D342" i="10"/>
  <c r="D305" i="10"/>
  <c r="D821" i="10"/>
  <c r="D321" i="10"/>
  <c r="D994" i="10"/>
  <c r="D466" i="10"/>
  <c r="D891" i="10"/>
  <c r="D434" i="10"/>
  <c r="D656" i="10"/>
  <c r="D474" i="10"/>
  <c r="D870" i="10"/>
  <c r="D435" i="10"/>
  <c r="D969" i="10"/>
  <c r="D531" i="10"/>
  <c r="D372" i="10"/>
  <c r="D856" i="10"/>
  <c r="D674" i="10"/>
  <c r="D709" i="10"/>
  <c r="D470" i="10"/>
  <c r="D360" i="10"/>
  <c r="D373" i="10"/>
  <c r="D758" i="10"/>
  <c r="D295" i="10"/>
  <c r="D693" i="10"/>
  <c r="D488" i="10"/>
  <c r="D260" i="10"/>
  <c r="D875" i="10"/>
  <c r="D920" i="10"/>
  <c r="D998" i="10"/>
  <c r="D577" i="10"/>
  <c r="D364" i="10"/>
  <c r="D671" i="10"/>
  <c r="D741" i="10"/>
  <c r="D781" i="10"/>
  <c r="D328" i="10"/>
  <c r="D805" i="10"/>
  <c r="D801" i="10"/>
  <c r="D406" i="10"/>
  <c r="D415" i="10"/>
  <c r="D511" i="10"/>
  <c r="D785" i="10"/>
  <c r="D463" i="10"/>
  <c r="D448" i="10"/>
  <c r="D420" i="10"/>
  <c r="D521" i="10"/>
  <c r="D388" i="10"/>
  <c r="D979" i="10"/>
  <c r="D761" i="10"/>
  <c r="D972" i="10"/>
  <c r="D981" i="10"/>
  <c r="D374" i="10"/>
  <c r="D970" i="10"/>
  <c r="D452" i="10"/>
  <c r="D414" i="10"/>
  <c r="D609" i="10"/>
  <c r="D777" i="10"/>
  <c r="D311" i="10"/>
  <c r="D992" i="10"/>
  <c r="D775" i="10"/>
  <c r="D667" i="10"/>
  <c r="D454" i="10"/>
  <c r="D621" i="10"/>
  <c r="D922" i="10"/>
  <c r="D429" i="10"/>
  <c r="D938" i="10"/>
  <c r="D242" i="10"/>
  <c r="D527" i="10"/>
  <c r="D723" i="10"/>
  <c r="D752" i="10"/>
  <c r="D797" i="10"/>
  <c r="D810" i="10"/>
  <c r="D561" i="10"/>
  <c r="D885" i="10"/>
  <c r="D323" i="10"/>
  <c r="D375" i="10"/>
  <c r="D788" i="10"/>
  <c r="D593" i="10"/>
  <c r="D277" i="10"/>
  <c r="D444" i="10"/>
  <c r="D847" i="10"/>
  <c r="D564" i="10"/>
  <c r="D712" i="10"/>
  <c r="D458" i="10"/>
  <c r="D430" i="10"/>
  <c r="D525" i="10"/>
  <c r="D700" i="10"/>
  <c r="D270" i="10"/>
  <c r="D997" i="10"/>
  <c r="D383" i="10"/>
  <c r="D476" i="10"/>
  <c r="D845" i="10"/>
  <c r="D518" i="10"/>
  <c r="D658" i="10"/>
  <c r="D241" i="10"/>
  <c r="D811" i="10"/>
  <c r="D615" i="10"/>
  <c r="D446" i="10"/>
  <c r="D676" i="10"/>
  <c r="D814" i="10"/>
  <c r="D782" i="10"/>
  <c r="D762" i="10"/>
  <c r="D404" i="10"/>
  <c r="D954" i="10"/>
  <c r="D989" i="10"/>
  <c r="D819" i="10"/>
  <c r="D986" i="10"/>
  <c r="D959" i="10"/>
  <c r="D508" i="10"/>
  <c r="D744" i="10"/>
  <c r="D300" i="10"/>
  <c r="D881" i="10"/>
  <c r="D834" i="10"/>
  <c r="D358" i="10"/>
  <c r="D276" i="10"/>
  <c r="D235" i="10"/>
  <c r="D520" i="10"/>
  <c r="D759" i="10"/>
  <c r="D382" i="10"/>
  <c r="D318" i="10"/>
  <c r="D974" i="10"/>
  <c r="D549" i="10"/>
  <c r="D478" i="10"/>
  <c r="D772" i="10"/>
  <c r="D849" i="10"/>
  <c r="D738" i="10"/>
  <c r="D535" i="10"/>
  <c r="D827" i="10"/>
  <c r="D726" i="10"/>
  <c r="D880" i="10"/>
  <c r="D608" i="10"/>
  <c r="D977" i="10"/>
  <c r="D238" i="10"/>
  <c r="D498" i="10"/>
  <c r="D768" i="10"/>
  <c r="D631" i="10"/>
  <c r="D431" i="10"/>
  <c r="D743" i="10"/>
  <c r="D893" i="10"/>
  <c r="D796" i="10"/>
  <c r="D751" i="10"/>
  <c r="D500" i="10"/>
  <c r="D694" i="10"/>
  <c r="D387" i="10"/>
  <c r="D635" i="10"/>
  <c r="D314" i="10"/>
  <c r="D312" i="10"/>
  <c r="D750" i="10"/>
  <c r="D261" i="10"/>
  <c r="D502" i="10"/>
  <c r="D670" i="10"/>
  <c r="D571" i="10"/>
  <c r="D271" i="10"/>
  <c r="D910" i="10"/>
  <c r="D690" i="10"/>
  <c r="D539" i="10"/>
  <c r="D687" i="10"/>
  <c r="D866" i="10"/>
  <c r="D315" i="10"/>
  <c r="D268" i="10"/>
  <c r="D895" i="10"/>
  <c r="D855" i="10"/>
  <c r="D748" i="10"/>
  <c r="D359" i="10"/>
  <c r="D316" i="10"/>
  <c r="D956" i="10"/>
  <c r="D273" i="10"/>
  <c r="D697" i="10"/>
  <c r="D941" i="10"/>
  <c r="D565" i="10"/>
  <c r="D824" i="10"/>
  <c r="D688" i="10"/>
  <c r="D492" i="10"/>
  <c r="D999" i="10"/>
  <c r="D672" i="10"/>
  <c r="D896" i="10"/>
  <c r="D426" i="10"/>
  <c r="D408" i="10"/>
  <c r="D361" i="10"/>
  <c r="D926" i="10"/>
  <c r="D253" i="10"/>
  <c r="D313" i="10"/>
  <c r="D731" i="10"/>
  <c r="D432" i="10"/>
  <c r="D257" i="10"/>
  <c r="D718" i="10"/>
  <c r="D884" i="10"/>
  <c r="D279" i="10"/>
  <c r="D913" i="10"/>
  <c r="D499" i="10"/>
  <c r="D578" i="10"/>
  <c r="D428" i="10"/>
  <c r="D755" i="10"/>
  <c r="D529" i="10"/>
  <c r="D908" i="10"/>
  <c r="D465" i="10"/>
  <c r="D368" i="10"/>
  <c r="D543" i="10"/>
  <c r="D883" i="10"/>
  <c r="D255" i="10"/>
  <c r="D445" i="10"/>
  <c r="D862" i="10"/>
  <c r="D395" i="10"/>
  <c r="D596" i="10"/>
  <c r="D301" i="10"/>
  <c r="D449" i="10"/>
  <c r="D894" i="10"/>
  <c r="D948" i="10"/>
  <c r="D701" i="10"/>
  <c r="D754" i="10"/>
  <c r="D770" i="10"/>
  <c r="D927" i="10"/>
  <c r="D322" i="10"/>
  <c r="D848" i="10"/>
  <c r="D598" i="10"/>
  <c r="D436" i="10"/>
  <c r="D660" i="10"/>
  <c r="D739" i="10"/>
  <c r="D864" i="10"/>
  <c r="D469" i="10"/>
  <c r="D681" i="10"/>
  <c r="D944" i="10"/>
  <c r="D447" i="10"/>
  <c r="D867" i="10"/>
  <c r="D512" i="10"/>
  <c r="D652" i="10"/>
  <c r="D951" i="10"/>
  <c r="D649" i="10"/>
  <c r="D497" i="10"/>
  <c r="D401" i="10"/>
  <c r="D840" i="10"/>
  <c r="D967" i="10"/>
  <c r="D293" i="10"/>
  <c r="D757" i="10"/>
  <c r="D303" i="10"/>
  <c r="D914" i="10"/>
  <c r="D456" i="10"/>
  <c r="D505" i="10"/>
  <c r="D421" i="10"/>
  <c r="D287" i="10"/>
  <c r="D710" i="10"/>
  <c r="D327" i="10"/>
  <c r="D812" i="10"/>
  <c r="D973" i="10"/>
  <c r="D668" i="10"/>
  <c r="D575" i="10"/>
  <c r="D612" i="10"/>
  <c r="D576" i="10"/>
  <c r="D553" i="10"/>
  <c r="D267" i="10"/>
  <c r="D240" i="10"/>
  <c r="D607" i="10"/>
  <c r="D930" i="10"/>
  <c r="D348" i="10"/>
  <c r="D347" i="10"/>
  <c r="D624" i="10"/>
  <c r="D791" i="10"/>
  <c r="D298" i="10"/>
  <c r="D716" i="10"/>
  <c r="D567" i="10"/>
  <c r="D280" i="10"/>
  <c r="D945" i="10"/>
  <c r="D506" i="10"/>
  <c r="D835" i="10"/>
  <c r="D530" i="10"/>
  <c r="D826" i="10"/>
  <c r="D481" i="10"/>
  <c r="D566" i="10"/>
  <c r="D389" i="10"/>
  <c r="D513" i="10"/>
  <c r="D630" i="10"/>
  <c r="D562" i="10"/>
  <c r="D774" i="10"/>
  <c r="D677" i="10"/>
  <c r="D590" i="10"/>
  <c r="D705" i="10"/>
  <c r="D471" i="10"/>
  <c r="D928" i="10"/>
  <c r="D940" i="10"/>
  <c r="D377" i="10"/>
  <c r="D425" i="10"/>
  <c r="D462" i="10"/>
  <c r="D396" i="10"/>
  <c r="D912" i="10"/>
  <c r="D876" i="10"/>
  <c r="D830" i="10"/>
  <c r="D546" i="10"/>
  <c r="D324" i="10"/>
  <c r="D721" i="10"/>
  <c r="D597" i="10"/>
  <c r="D438" i="10"/>
  <c r="D522" i="10"/>
  <c r="D916" i="10"/>
  <c r="D363" i="10"/>
  <c r="D610" i="10"/>
  <c r="D872" i="10"/>
  <c r="D391" i="10"/>
  <c r="D479" i="10"/>
  <c r="D836" i="10"/>
  <c r="D837" i="10"/>
  <c r="D965" i="10"/>
  <c r="D857" i="10"/>
  <c r="D516" i="10"/>
  <c r="D536" i="10"/>
  <c r="D344" i="10"/>
  <c r="D418" i="10"/>
  <c r="D283" i="10"/>
  <c r="D483" i="10"/>
  <c r="D338" i="10"/>
  <c r="D243" i="10"/>
  <c r="D695" i="10"/>
  <c r="D749" i="10"/>
  <c r="D617" i="10"/>
  <c r="D753" i="10"/>
  <c r="D806" i="10"/>
  <c r="D890" i="10"/>
  <c r="D385" i="10"/>
  <c r="D353" i="10"/>
  <c r="D392" i="10"/>
  <c r="D485" i="10"/>
  <c r="D798" i="10"/>
  <c r="D683" i="10"/>
  <c r="D952" i="10"/>
  <c r="D729" i="10"/>
  <c r="D487" i="10"/>
  <c r="D384" i="10"/>
  <c r="D239" i="10"/>
  <c r="D394" i="10"/>
  <c r="D256" i="10"/>
  <c r="D786" i="10"/>
  <c r="D455" i="10"/>
  <c r="D326" i="10"/>
  <c r="D371" i="10"/>
  <c r="D265" i="10"/>
  <c r="D272" i="10"/>
  <c r="D698" i="10"/>
  <c r="D825" i="10"/>
  <c r="D264" i="10"/>
  <c r="D402" i="10"/>
  <c r="D467" i="10"/>
  <c r="D563" i="10"/>
  <c r="D794" i="10"/>
  <c r="D236" i="10"/>
  <c r="D514" i="10"/>
  <c r="D473" i="10"/>
  <c r="D489" i="10"/>
  <c r="D923" i="10"/>
  <c r="D574" i="10"/>
  <c r="D619" i="10"/>
  <c r="D962" i="10"/>
  <c r="D548" i="10"/>
  <c r="D573" i="10"/>
  <c r="D795" i="10"/>
  <c r="D509" i="10"/>
  <c r="D307" i="10"/>
  <c r="D746" i="10"/>
  <c r="D468" i="10"/>
  <c r="D846" i="10"/>
  <c r="D809" i="10"/>
  <c r="D680" i="10"/>
  <c r="D860" i="10"/>
  <c r="D765" i="10"/>
  <c r="D534" i="10"/>
  <c r="D807" i="10"/>
  <c r="D247" i="10"/>
  <c r="D507" i="10"/>
  <c r="D286" i="10"/>
  <c r="D953" i="10"/>
  <c r="D987" i="10"/>
  <c r="D330" i="10"/>
  <c r="D964" i="10"/>
  <c r="D333" i="10"/>
  <c r="D647" i="10"/>
  <c r="D868" i="10"/>
  <c r="D653" i="10"/>
  <c r="D742" i="10"/>
  <c r="D882" i="10"/>
  <c r="D763" i="10"/>
  <c r="D645" i="10"/>
  <c r="D634" i="10"/>
  <c r="D319" i="10"/>
  <c r="D659" i="10"/>
  <c r="D457" i="10"/>
  <c r="D779" i="10"/>
  <c r="D376" i="10"/>
  <c r="D787" i="10"/>
  <c r="D601" i="10"/>
  <c r="D728" i="10"/>
  <c r="D493" i="10"/>
  <c r="D410" i="10"/>
  <c r="D722" i="10"/>
  <c r="D943" i="10"/>
  <c r="D357" i="10"/>
  <c r="D604" i="10"/>
  <c r="D686" i="10"/>
  <c r="D494" i="10"/>
  <c r="D1000" i="10"/>
  <c r="D386" i="10"/>
  <c r="D918" i="10"/>
  <c r="D915" i="10"/>
  <c r="D984" i="10"/>
  <c r="D919" i="10"/>
  <c r="D679" i="10"/>
  <c r="D381" i="10"/>
  <c r="D491" i="10"/>
  <c r="D960" i="10"/>
  <c r="D720" i="10"/>
  <c r="D990" i="10"/>
  <c r="D899" i="10"/>
  <c r="D838" i="10"/>
  <c r="D654" i="10"/>
  <c r="D572" i="10"/>
  <c r="D606" i="10"/>
  <c r="D442" i="10"/>
  <c r="D482" i="10"/>
  <c r="D669" i="10"/>
  <c r="D248" i="10"/>
  <c r="D675" i="10"/>
  <c r="D351" i="10"/>
  <c r="D978" i="10"/>
  <c r="D450" i="10"/>
  <c r="D459" i="10"/>
  <c r="D764" i="10"/>
  <c r="D554" i="10"/>
  <c r="D889" i="10"/>
  <c r="D366" i="10"/>
  <c r="D335" i="10"/>
  <c r="D664" i="10"/>
  <c r="D719" i="10"/>
  <c r="D281" i="10"/>
  <c r="D515" i="10"/>
  <c r="D822" i="10"/>
  <c r="D583" i="10"/>
  <c r="D569" i="10"/>
  <c r="D769" i="10"/>
  <c r="D302" i="10"/>
  <c r="D346" i="10"/>
  <c r="D332" i="10"/>
  <c r="D496" i="10"/>
  <c r="D626" i="10"/>
  <c r="D503" i="10"/>
  <c r="D259" i="10"/>
  <c r="D829" i="10"/>
  <c r="D865" i="10"/>
  <c r="D555" i="10"/>
  <c r="D886" i="10"/>
  <c r="D294" i="10"/>
  <c r="D297" i="10"/>
  <c r="D661" i="10"/>
  <c r="D592" i="10"/>
  <c r="D614" i="10"/>
  <c r="D427" i="10"/>
  <c r="D551" i="10"/>
  <c r="D851" i="10"/>
  <c r="D365" i="10"/>
  <c r="D888" i="10"/>
  <c r="D423" i="10"/>
  <c r="D588" i="10"/>
  <c r="D484" i="10"/>
  <c r="D747" i="10"/>
  <c r="D861" i="10"/>
  <c r="D780" i="10"/>
  <c r="D800" i="10"/>
  <c r="D547" i="10"/>
  <c r="D666" i="10"/>
  <c r="D234" i="10"/>
  <c r="D393" i="10"/>
  <c r="D532" i="10"/>
  <c r="D237" i="10"/>
  <c r="D873" i="10"/>
  <c r="D637" i="10"/>
  <c r="D291" i="10"/>
  <c r="D623" i="10"/>
  <c r="D587" i="10"/>
  <c r="D400" i="10"/>
  <c r="D844" i="10"/>
  <c r="D437" i="10"/>
  <c r="D966" i="10"/>
  <c r="D917" i="10"/>
  <c r="D591" i="10"/>
  <c r="D783" i="10"/>
  <c r="D706" i="10"/>
  <c r="D684" i="10"/>
  <c r="D808" i="10"/>
  <c r="D411" i="10"/>
  <c r="D639" i="10"/>
  <c r="D440" i="10"/>
  <c r="D963" i="10"/>
  <c r="D613" i="10"/>
  <c r="D982" i="10"/>
  <c r="D523" i="10"/>
  <c r="D678" i="10"/>
  <c r="D337" i="10"/>
  <c r="D633" i="10"/>
  <c r="D642" i="10"/>
  <c r="D773" i="10"/>
  <c r="D306" i="10"/>
  <c r="D725" i="10"/>
  <c r="D803" i="10"/>
  <c r="D628" i="10"/>
  <c r="D544" i="10"/>
  <c r="D545" i="10"/>
  <c r="D524" i="10"/>
  <c r="D350" i="10"/>
  <c r="D582" i="10"/>
  <c r="D422" i="10"/>
  <c r="D405" i="10"/>
  <c r="D599" i="10"/>
  <c r="D892" i="10"/>
  <c r="D349" i="10"/>
  <c r="D246" i="10"/>
  <c r="D552" i="10"/>
  <c r="D519" i="10"/>
  <c r="D370" i="10"/>
  <c r="D874" i="10"/>
  <c r="D310" i="10"/>
  <c r="D853" i="10"/>
  <c r="D581" i="10"/>
  <c r="D244" i="10"/>
  <c r="D727" i="10"/>
  <c r="D398" i="10"/>
  <c r="D673" i="10"/>
  <c r="D464" i="10"/>
  <c r="D269" i="10"/>
  <c r="D638" i="10"/>
  <c r="D932" i="10"/>
  <c r="D924" i="10"/>
  <c r="D274" i="10"/>
  <c r="D733" i="10"/>
  <c r="D380" i="10"/>
  <c r="D296" i="10"/>
  <c r="D533" i="10"/>
  <c r="D735" i="10"/>
  <c r="D817" i="10"/>
  <c r="D369" i="10"/>
  <c r="D263" i="10"/>
  <c r="D644" i="10"/>
  <c r="D859" i="10"/>
  <c r="D616" i="10"/>
  <c r="D662" i="10"/>
  <c r="D843" i="10"/>
  <c r="D403" i="10"/>
  <c r="D290" i="10"/>
  <c r="D289" i="10"/>
  <c r="D907" i="10"/>
  <c r="D816" i="10"/>
  <c r="D245" i="10"/>
  <c r="D560" i="10"/>
  <c r="D579" i="10"/>
  <c r="D736" i="10"/>
  <c r="D958" i="10"/>
  <c r="D433" i="10"/>
  <c r="D931" i="10"/>
  <c r="D771" i="10"/>
  <c r="D453" i="10"/>
  <c r="D699" i="10"/>
  <c r="D971" i="10"/>
  <c r="D879" i="10"/>
  <c r="D304" i="10"/>
  <c r="D600" i="10"/>
  <c r="D490" i="10"/>
  <c r="D413" i="10"/>
  <c r="D643" i="10"/>
  <c r="D901" i="10"/>
  <c r="D480" i="10"/>
  <c r="D802" i="10"/>
  <c r="D570" i="10"/>
  <c r="D320" i="10"/>
  <c r="D262" i="10"/>
  <c r="D897" i="10"/>
  <c r="D790" i="10"/>
  <c r="D636" i="10"/>
  <c r="D921" i="10"/>
  <c r="D585" i="10"/>
  <c r="D988" i="10"/>
  <c r="D625" i="10"/>
  <c r="D611" i="10"/>
  <c r="D651" i="10"/>
  <c r="D252" i="10"/>
  <c r="D284" i="10"/>
  <c r="D339" i="10"/>
  <c r="D419" i="10"/>
  <c r="D702" i="10"/>
  <c r="D778" i="10"/>
  <c r="D632" i="10"/>
  <c r="D900" i="10"/>
  <c r="D850" i="10"/>
  <c r="D540" i="10"/>
  <c r="D983" i="10"/>
  <c r="D325" i="10"/>
  <c r="D538" i="10"/>
  <c r="D541" i="10"/>
  <c r="D911" i="10"/>
  <c r="D251" i="10"/>
  <c r="D629" i="10"/>
  <c r="D334" i="10"/>
  <c r="D356" i="10"/>
  <c r="D407" i="10"/>
  <c r="D766" i="10"/>
  <c r="D869" i="10"/>
  <c r="D665" i="10"/>
  <c r="D557" i="10"/>
  <c r="D909" i="10"/>
  <c r="D409" i="10"/>
  <c r="D292" i="10"/>
  <c r="D976" i="10"/>
  <c r="D799" i="10"/>
  <c r="D937" i="10"/>
  <c r="D568" i="10"/>
  <c r="D650" i="10"/>
  <c r="D495" i="10"/>
  <c r="D657" i="10"/>
  <c r="D584" i="10"/>
  <c r="D354" i="10"/>
  <c r="D510" i="10"/>
  <c r="D73" i="10"/>
  <c r="D60" i="10"/>
  <c r="D170" i="10"/>
  <c r="D54" i="10"/>
  <c r="D166" i="10"/>
  <c r="D108" i="10"/>
  <c r="D131" i="10"/>
  <c r="D23" i="10"/>
  <c r="D120" i="10"/>
  <c r="D58" i="10"/>
  <c r="D11" i="10"/>
  <c r="D93" i="10"/>
  <c r="D33" i="10"/>
  <c r="D177" i="10"/>
  <c r="D184" i="10"/>
  <c r="D65" i="10"/>
  <c r="D138" i="10"/>
  <c r="D98" i="10"/>
  <c r="D132" i="10"/>
  <c r="D80" i="10"/>
  <c r="D99" i="10"/>
  <c r="D84" i="10"/>
  <c r="D17" i="10"/>
  <c r="D145" i="10"/>
  <c r="D25" i="10"/>
  <c r="D103" i="10"/>
  <c r="D13" i="10"/>
  <c r="D83" i="10"/>
  <c r="D94" i="10"/>
  <c r="D191" i="10"/>
  <c r="D31" i="10"/>
  <c r="D205" i="10"/>
  <c r="D231" i="10"/>
  <c r="D182" i="10"/>
  <c r="D169" i="10"/>
  <c r="D26" i="10"/>
  <c r="D119" i="10"/>
  <c r="D199" i="10"/>
  <c r="D220" i="10"/>
  <c r="D3" i="10"/>
  <c r="D40" i="10"/>
  <c r="D168" i="10"/>
  <c r="D125" i="10"/>
  <c r="D111" i="10"/>
  <c r="D215" i="10"/>
  <c r="D204" i="10"/>
  <c r="D221" i="10"/>
  <c r="D181" i="10"/>
  <c r="D75" i="10"/>
  <c r="D63" i="10"/>
  <c r="D90" i="10"/>
  <c r="D192" i="10"/>
  <c r="D211" i="10"/>
  <c r="D189" i="10"/>
  <c r="D223" i="10"/>
  <c r="D229" i="10"/>
  <c r="D53" i="10"/>
  <c r="D116" i="10"/>
  <c r="D44" i="10"/>
  <c r="D153" i="10"/>
  <c r="D86" i="10"/>
  <c r="D162" i="10"/>
  <c r="D4" i="10"/>
  <c r="D101" i="10"/>
  <c r="D117" i="10"/>
  <c r="D87" i="10"/>
  <c r="D122" i="10"/>
  <c r="D171" i="10"/>
  <c r="D123" i="10"/>
  <c r="D50" i="10"/>
  <c r="D141" i="10"/>
  <c r="D91" i="10"/>
  <c r="D112" i="10"/>
  <c r="D104" i="10"/>
  <c r="D66" i="10"/>
  <c r="D85" i="10"/>
  <c r="D113" i="10"/>
  <c r="D149" i="10"/>
  <c r="D45" i="10"/>
  <c r="D100" i="10"/>
  <c r="D115" i="10"/>
  <c r="D30" i="10"/>
  <c r="D15" i="10"/>
  <c r="D88" i="10"/>
  <c r="D24" i="10"/>
  <c r="D7" i="10"/>
  <c r="D163" i="10"/>
  <c r="D133" i="10"/>
  <c r="D224" i="10"/>
  <c r="D227" i="10"/>
  <c r="D230" i="10"/>
  <c r="D109" i="10"/>
  <c r="D233" i="10"/>
  <c r="D225" i="10"/>
  <c r="D147" i="10"/>
  <c r="D10" i="10"/>
  <c r="D5" i="10"/>
  <c r="D179" i="10"/>
  <c r="D175" i="10"/>
  <c r="D52" i="10"/>
  <c r="D219" i="10"/>
  <c r="D228" i="10"/>
  <c r="D214" i="10"/>
  <c r="D196" i="10"/>
  <c r="D74" i="10"/>
  <c r="D35" i="10"/>
  <c r="D218" i="10"/>
  <c r="D77" i="10"/>
  <c r="D124" i="10"/>
  <c r="D107" i="10"/>
  <c r="D79" i="10"/>
  <c r="D200" i="10"/>
  <c r="D57" i="10"/>
  <c r="D14" i="10"/>
  <c r="D105" i="10"/>
  <c r="D82" i="10"/>
  <c r="D130" i="10"/>
  <c r="D38" i="10"/>
  <c r="D155" i="10"/>
  <c r="D158" i="10"/>
  <c r="D96" i="10"/>
  <c r="D18" i="10"/>
  <c r="D61" i="10"/>
  <c r="D47" i="10"/>
  <c r="D160" i="10"/>
  <c r="D136" i="10"/>
  <c r="D129" i="10"/>
  <c r="D121" i="10"/>
  <c r="D69" i="10"/>
  <c r="D139" i="10"/>
  <c r="D173" i="10"/>
  <c r="D72" i="10"/>
  <c r="D36" i="10"/>
  <c r="D174" i="10"/>
  <c r="D28" i="10"/>
  <c r="D148" i="10"/>
  <c r="D70" i="10"/>
  <c r="D8" i="10"/>
  <c r="D106" i="10"/>
  <c r="D34" i="10"/>
  <c r="D12" i="10"/>
  <c r="D186" i="10"/>
  <c r="D212" i="10"/>
  <c r="D197" i="10"/>
  <c r="D71" i="10"/>
  <c r="D195" i="10"/>
  <c r="D198" i="10"/>
  <c r="D216" i="10"/>
  <c r="D9" i="10"/>
  <c r="D59" i="10"/>
  <c r="D78" i="10"/>
  <c r="D49" i="10"/>
  <c r="D156" i="10"/>
  <c r="D217" i="10"/>
  <c r="D185" i="10"/>
  <c r="D16" i="10"/>
  <c r="D67" i="10"/>
  <c r="D76" i="10"/>
  <c r="D56" i="10"/>
  <c r="D21" i="10"/>
  <c r="D201" i="10"/>
  <c r="D193" i="10"/>
  <c r="D180" i="10"/>
  <c r="D114" i="10"/>
  <c r="D62" i="10"/>
  <c r="D188" i="10"/>
  <c r="D32" i="10"/>
  <c r="D146" i="10"/>
  <c r="D202" i="10"/>
  <c r="D137" i="10"/>
  <c r="D110" i="10"/>
  <c r="D89" i="10"/>
  <c r="D127" i="10"/>
  <c r="D39" i="10"/>
  <c r="D97" i="10"/>
  <c r="D144" i="10"/>
  <c r="D157" i="10"/>
  <c r="D165" i="10"/>
  <c r="D161" i="10"/>
  <c r="D19" i="10"/>
  <c r="D143" i="10"/>
  <c r="D183" i="10"/>
  <c r="D142" i="10"/>
  <c r="D126" i="10"/>
  <c r="D152" i="10"/>
  <c r="D151" i="10"/>
  <c r="D37" i="10"/>
  <c r="D43" i="10"/>
  <c r="D6" i="10"/>
  <c r="D140" i="10"/>
  <c r="D55" i="10"/>
  <c r="D167" i="10"/>
  <c r="D164" i="10"/>
  <c r="D172" i="10"/>
  <c r="D48" i="10"/>
  <c r="D135" i="10"/>
  <c r="D176" i="10"/>
  <c r="D29" i="10"/>
  <c r="D95" i="10"/>
  <c r="D150" i="10"/>
  <c r="D213" i="10"/>
  <c r="D134" i="10"/>
  <c r="D226" i="10"/>
  <c r="D68" i="10"/>
  <c r="D194" i="10"/>
  <c r="D208" i="10"/>
  <c r="D178" i="10"/>
  <c r="D159" i="10"/>
  <c r="D232" i="10"/>
  <c r="D128" i="10"/>
  <c r="D206" i="10"/>
  <c r="D222" i="10"/>
  <c r="D210" i="10"/>
  <c r="D64" i="10"/>
  <c r="D22" i="10"/>
  <c r="D118" i="10"/>
  <c r="D102" i="10"/>
  <c r="D20" i="10"/>
  <c r="D154" i="10"/>
  <c r="D92" i="10"/>
  <c r="D190" i="10"/>
  <c r="D42" i="10"/>
  <c r="D209" i="10"/>
  <c r="D187" i="10"/>
  <c r="D81" i="10"/>
  <c r="D51" i="10"/>
  <c r="D46" i="10"/>
  <c r="D27" i="10"/>
  <c r="D41" i="10"/>
  <c r="D207" i="10"/>
  <c r="D203" i="10"/>
  <c r="D855" i="3"/>
  <c r="D756" i="3"/>
  <c r="D790" i="3"/>
  <c r="D766" i="3"/>
  <c r="D551" i="3"/>
  <c r="D698" i="3"/>
  <c r="D859" i="3"/>
  <c r="D442" i="3"/>
  <c r="D783" i="3"/>
  <c r="D554" i="3"/>
  <c r="D458" i="3"/>
  <c r="D744" i="3"/>
  <c r="D792" i="3"/>
  <c r="D875" i="3"/>
  <c r="D689" i="3"/>
  <c r="D994" i="3"/>
  <c r="D537" i="3"/>
  <c r="D803" i="3"/>
  <c r="D579" i="3"/>
  <c r="D630" i="3"/>
  <c r="D445" i="3"/>
  <c r="D522" i="3"/>
  <c r="D589" i="3"/>
  <c r="D910" i="3"/>
  <c r="D540" i="3"/>
  <c r="D992" i="3"/>
  <c r="D997" i="3"/>
  <c r="D601" i="3"/>
  <c r="D890" i="3"/>
  <c r="D747" i="3"/>
  <c r="D674" i="3"/>
  <c r="D649" i="3"/>
  <c r="D453" i="3"/>
  <c r="D662" i="3"/>
  <c r="D605" i="3"/>
  <c r="D926" i="3"/>
  <c r="D577" i="3"/>
  <c r="D508" i="3"/>
  <c r="D716" i="3"/>
  <c r="D701" i="3"/>
  <c r="D706" i="3"/>
  <c r="D456" i="3"/>
  <c r="D924" i="3"/>
  <c r="D526" i="3"/>
  <c r="D977" i="3"/>
  <c r="D588" i="3"/>
  <c r="D757" i="3"/>
  <c r="D494" i="3"/>
  <c r="D881" i="3"/>
  <c r="D806" i="3"/>
  <c r="D513" i="3"/>
  <c r="D710" i="3"/>
  <c r="D983" i="3"/>
  <c r="D443" i="3"/>
  <c r="D488" i="3"/>
  <c r="D809" i="3"/>
  <c r="D686" i="3"/>
  <c r="D622" i="3"/>
  <c r="D947" i="3"/>
  <c r="D802" i="3"/>
  <c r="D778" i="3"/>
  <c r="D942" i="3"/>
  <c r="D572" i="3"/>
  <c r="D663" i="3"/>
  <c r="D641" i="3"/>
  <c r="D762" i="3"/>
  <c r="D860" i="3"/>
  <c r="D592" i="3"/>
  <c r="D528" i="3"/>
  <c r="D960" i="3"/>
  <c r="D561" i="3"/>
  <c r="D607" i="3"/>
  <c r="D461" i="3"/>
  <c r="D457" i="3"/>
  <c r="D943" i="3"/>
  <c r="D989" i="3"/>
  <c r="D545" i="3"/>
  <c r="D650" i="3"/>
  <c r="D633" i="3"/>
  <c r="D571" i="3"/>
  <c r="D883" i="3"/>
  <c r="D930" i="3"/>
  <c r="D468" i="3"/>
  <c r="D634" i="3"/>
  <c r="D952" i="3"/>
  <c r="D658" i="3"/>
  <c r="D954" i="3"/>
  <c r="D676" i="3"/>
  <c r="D582" i="3"/>
  <c r="D576" i="3"/>
  <c r="D727" i="3"/>
  <c r="D737" i="3"/>
  <c r="D939" i="3"/>
  <c r="D948" i="3"/>
  <c r="D448" i="3"/>
  <c r="D507" i="3"/>
  <c r="D617" i="3"/>
  <c r="D999" i="3"/>
  <c r="D610" i="3"/>
  <c r="D962" i="3"/>
  <c r="D521" i="3"/>
  <c r="D893" i="3"/>
  <c r="D444" i="3"/>
  <c r="D725" i="3"/>
  <c r="D599" i="3"/>
  <c r="D635" i="3"/>
  <c r="D656" i="3"/>
  <c r="D472" i="3"/>
  <c r="D987" i="3"/>
  <c r="D745" i="3"/>
  <c r="D908" i="3"/>
  <c r="D854" i="3"/>
  <c r="D652" i="3"/>
  <c r="D741" i="3"/>
  <c r="D844" i="3"/>
  <c r="D465" i="3"/>
  <c r="D795" i="3"/>
  <c r="D964" i="3"/>
  <c r="D565" i="3"/>
  <c r="D552" i="3"/>
  <c r="D575" i="3"/>
  <c r="D914" i="3"/>
  <c r="D808" i="3"/>
  <c r="D574" i="3"/>
  <c r="D892" i="3"/>
  <c r="D759" i="3"/>
  <c r="D748" i="3"/>
  <c r="D619" i="3"/>
  <c r="D609" i="3"/>
  <c r="D511" i="3"/>
  <c r="D785" i="3"/>
  <c r="D973" i="3"/>
  <c r="D861" i="3"/>
  <c r="D715" i="3"/>
  <c r="D536" i="3"/>
  <c r="D541" i="3"/>
  <c r="D666" i="3"/>
  <c r="D760" i="3"/>
  <c r="D949" i="3"/>
  <c r="D891" i="3"/>
  <c r="D559" i="3"/>
  <c r="D793" i="3"/>
  <c r="D616" i="3"/>
  <c r="D825" i="3"/>
  <c r="D885" i="3"/>
  <c r="D660" i="3"/>
  <c r="D884" i="3"/>
  <c r="D853" i="3"/>
  <c r="D477" i="3"/>
  <c r="D621" i="3"/>
  <c r="D898" i="3"/>
  <c r="D570" i="3"/>
  <c r="D749" i="3"/>
  <c r="D503" i="3"/>
  <c r="D882" i="3"/>
  <c r="D990" i="3"/>
  <c r="D624" i="3"/>
  <c r="D927" i="3"/>
  <c r="D906" i="3"/>
  <c r="D917" i="3"/>
  <c r="D874" i="3"/>
  <c r="D643" i="3"/>
  <c r="D604" i="3"/>
  <c r="D870" i="3"/>
  <c r="D769" i="3"/>
  <c r="D623" i="3"/>
  <c r="D911" i="3"/>
  <c r="D568" i="3"/>
  <c r="D612" i="3"/>
  <c r="D1001" i="3"/>
  <c r="D495" i="3"/>
  <c r="D586" i="3"/>
  <c r="D671" i="3"/>
  <c r="D772" i="3"/>
  <c r="D594" i="3"/>
  <c r="D980" i="3"/>
  <c r="D863" i="3"/>
  <c r="D640" i="3"/>
  <c r="D717" i="3"/>
  <c r="D464" i="3"/>
  <c r="D817" i="3"/>
  <c r="D971" i="3"/>
  <c r="D699" i="3"/>
  <c r="D527" i="3"/>
  <c r="D903" i="3"/>
  <c r="D839" i="3"/>
  <c r="D932" i="3"/>
  <c r="D703" i="3"/>
  <c r="D518" i="3"/>
  <c r="D462" i="3"/>
  <c r="D463" i="3"/>
  <c r="D788" i="3"/>
  <c r="D956" i="3"/>
  <c r="D940" i="3"/>
  <c r="D873" i="3"/>
  <c r="D567" i="3"/>
  <c r="D961" i="3"/>
  <c r="D768" i="3"/>
  <c r="D491" i="3"/>
  <c r="D603" i="3"/>
  <c r="D851" i="3"/>
  <c r="D593" i="3"/>
  <c r="D816" i="3"/>
  <c r="D811" i="3"/>
  <c r="D986" i="3"/>
  <c r="D547" i="3"/>
  <c r="D888" i="3"/>
  <c r="D880" i="3"/>
  <c r="D827" i="3"/>
  <c r="D755" i="3"/>
  <c r="D657" i="3"/>
  <c r="D887" i="3"/>
  <c r="D455" i="3"/>
  <c r="D467" i="3"/>
  <c r="D774" i="3"/>
  <c r="D523" i="3"/>
  <c r="D721" i="3"/>
  <c r="D557" i="3"/>
  <c r="D646" i="3"/>
  <c r="D692" i="3"/>
  <c r="D981" i="3"/>
  <c r="D815" i="3"/>
  <c r="D867" i="3"/>
  <c r="D474" i="3"/>
  <c r="D628" i="3"/>
  <c r="D670" i="3"/>
  <c r="D707" i="3"/>
  <c r="D814" i="3"/>
  <c r="D865" i="3"/>
  <c r="D921" i="3"/>
  <c r="D421" i="3"/>
  <c r="D740" i="3"/>
  <c r="D846" i="3"/>
  <c r="D819" i="3"/>
  <c r="D653" i="3"/>
  <c r="D501" i="3"/>
  <c r="D991" i="3"/>
  <c r="D907" i="3"/>
  <c r="D566" i="3"/>
  <c r="D858" i="3"/>
  <c r="D951" i="3"/>
  <c r="D696" i="3"/>
  <c r="D805" i="3"/>
  <c r="D683" i="3"/>
  <c r="D965" i="3"/>
  <c r="D644" i="3"/>
  <c r="D546" i="3"/>
  <c r="D763" i="3"/>
  <c r="D929" i="3"/>
  <c r="D742" i="3"/>
  <c r="D639" i="3"/>
  <c r="D514" i="3"/>
  <c r="D753" i="3"/>
  <c r="D638" i="3"/>
  <c r="D743" i="3"/>
  <c r="D596" i="3"/>
  <c r="D796" i="3"/>
  <c r="D771" i="3"/>
  <c r="D550" i="3"/>
  <c r="D976" i="3"/>
  <c r="D539" i="3"/>
  <c r="D974" i="3"/>
  <c r="D937" i="3"/>
  <c r="D694" i="3"/>
  <c r="D479" i="3"/>
  <c r="D889" i="3"/>
  <c r="D799" i="3"/>
  <c r="D525" i="3"/>
  <c r="D877" i="3"/>
  <c r="D591" i="3"/>
  <c r="D764" i="3"/>
  <c r="D798" i="3"/>
  <c r="D555" i="3"/>
  <c r="D695" i="3"/>
  <c r="D818" i="3"/>
  <c r="D563" i="3"/>
  <c r="D544" i="3"/>
  <c r="D988" i="3"/>
  <c r="D872" i="3"/>
  <c r="D489" i="3"/>
  <c r="D726" i="3"/>
  <c r="D843" i="3"/>
  <c r="D862" i="3"/>
  <c r="D835" i="3"/>
  <c r="D632" i="3"/>
  <c r="D899" i="3"/>
  <c r="D626" i="3"/>
  <c r="D625" i="3"/>
  <c r="D801" i="3"/>
  <c r="D636" i="3"/>
  <c r="D724" i="3"/>
  <c r="D900" i="3"/>
  <c r="D688" i="3"/>
  <c r="D823" i="3"/>
  <c r="D830" i="3"/>
  <c r="D841" i="3"/>
  <c r="D602" i="3"/>
  <c r="D481" i="3"/>
  <c r="D531" i="3"/>
  <c r="D529" i="3"/>
  <c r="D517" i="3"/>
  <c r="D680" i="3"/>
  <c r="D941" i="3"/>
  <c r="D984" i="3"/>
  <c r="D967" i="3"/>
  <c r="D573" i="3"/>
  <c r="D738" i="3"/>
  <c r="D838" i="3"/>
  <c r="D534" i="3"/>
  <c r="D950" i="3"/>
  <c r="D466" i="3"/>
  <c r="D675" i="3"/>
  <c r="D945" i="3"/>
  <c r="D852" i="3"/>
  <c r="D789" i="3"/>
  <c r="D804" i="3"/>
  <c r="D886" i="3"/>
  <c r="D469" i="3"/>
  <c r="D672" i="3"/>
  <c r="D966" i="3"/>
  <c r="D848" i="3"/>
  <c r="D829" i="3"/>
  <c r="D506" i="3"/>
  <c r="D729" i="3"/>
  <c r="D968" i="3"/>
  <c r="D993" i="3"/>
  <c r="D608" i="3"/>
  <c r="D722" i="3"/>
  <c r="D936" i="3"/>
  <c r="D682" i="3"/>
  <c r="D581" i="3"/>
  <c r="D944" i="3"/>
  <c r="D922" i="3"/>
  <c r="D533" i="3"/>
  <c r="D912" i="3"/>
  <c r="D654" i="3"/>
  <c r="D959" i="3"/>
  <c r="D777" i="3"/>
  <c r="D648" i="3"/>
  <c r="D857" i="3"/>
  <c r="D595" i="3"/>
  <c r="D516" i="3"/>
  <c r="D583" i="3"/>
  <c r="D450" i="3"/>
  <c r="D958" i="3"/>
  <c r="D787" i="3"/>
  <c r="D935" i="3"/>
  <c r="D833" i="3"/>
  <c r="D454" i="3"/>
  <c r="D627" i="3"/>
  <c r="D447" i="3"/>
  <c r="D821" i="3"/>
  <c r="D499" i="3"/>
  <c r="D765" i="3"/>
  <c r="D905" i="3"/>
  <c r="D693" i="3"/>
  <c r="D691" i="3"/>
  <c r="D836" i="3"/>
  <c r="D752" i="3"/>
  <c r="D856" i="3"/>
  <c r="D797" i="3"/>
  <c r="D673" i="3"/>
  <c r="D661" i="3"/>
  <c r="D704" i="3"/>
  <c r="D712" i="3"/>
  <c r="D982" i="3"/>
  <c r="D611" i="3"/>
  <c r="D681" i="3"/>
  <c r="D480" i="3"/>
  <c r="D606" i="3"/>
  <c r="D869" i="3"/>
  <c r="D483" i="3"/>
  <c r="D978" i="3"/>
  <c r="D923" i="3"/>
  <c r="D500" i="3"/>
  <c r="D719" i="3"/>
  <c r="D807" i="3"/>
  <c r="D490" i="3"/>
  <c r="D492" i="3"/>
  <c r="D731" i="3"/>
  <c r="D520" i="3"/>
  <c r="D784" i="3"/>
  <c r="D705" i="3"/>
  <c r="D530" i="3"/>
  <c r="D826" i="3"/>
  <c r="D779" i="3"/>
  <c r="D928" i="3"/>
  <c r="D485" i="3"/>
  <c r="D667" i="3"/>
  <c r="D476" i="3"/>
  <c r="D831" i="3"/>
  <c r="D868" i="3"/>
  <c r="D564" i="3"/>
  <c r="D598" i="3"/>
  <c r="D549" i="3"/>
  <c r="D728" i="3"/>
  <c r="D781" i="3"/>
  <c r="D584" i="3"/>
  <c r="D664" i="3"/>
  <c r="D824" i="3"/>
  <c r="D842" i="3"/>
  <c r="D524" i="3"/>
  <c r="D460" i="3"/>
  <c r="D896" i="3"/>
  <c r="D690" i="3"/>
  <c r="D510" i="3"/>
  <c r="D504" i="3"/>
  <c r="D897" i="3"/>
  <c r="D864" i="3"/>
  <c r="D751" i="3"/>
  <c r="D916" i="3"/>
  <c r="D955" i="3"/>
  <c r="D904" i="3"/>
  <c r="D957" i="3"/>
  <c r="D770" i="3"/>
  <c r="D813" i="3"/>
  <c r="D975" i="3"/>
  <c r="D985" i="3"/>
  <c r="D493" i="3"/>
  <c r="D736" i="3"/>
  <c r="D543" i="3"/>
  <c r="D655" i="3"/>
  <c r="D569" i="3"/>
  <c r="D553" i="3"/>
  <c r="D754" i="3"/>
  <c r="D538" i="3"/>
  <c r="D946" i="3"/>
  <c r="D732" i="3"/>
  <c r="D739" i="3"/>
  <c r="D920" i="3"/>
  <c r="D645" i="3"/>
  <c r="D449" i="3"/>
  <c r="D665" i="3"/>
  <c r="D475" i="3"/>
  <c r="D734" i="3"/>
  <c r="D767" i="3"/>
  <c r="D963" i="3"/>
  <c r="D580" i="3"/>
  <c r="D452" i="3"/>
  <c r="D669" i="3"/>
  <c r="D629" i="3"/>
  <c r="D451" i="3"/>
  <c r="D424" i="3"/>
  <c r="D509" i="3"/>
  <c r="D780" i="3"/>
  <c r="D642" i="3"/>
  <c r="D708" i="3"/>
  <c r="D558" i="3"/>
  <c r="D585" i="3"/>
  <c r="D446" i="3"/>
  <c r="D700" i="3"/>
  <c r="D597" i="3"/>
  <c r="D505" i="3"/>
  <c r="D995" i="3"/>
  <c r="D678" i="3"/>
  <c r="D812" i="3"/>
  <c r="D761" i="3"/>
  <c r="D484" i="3"/>
  <c r="D794" i="3"/>
  <c r="D837" i="3"/>
  <c r="D970" i="3"/>
  <c r="D548" i="3"/>
  <c r="D878" i="3"/>
  <c r="D972" i="3"/>
  <c r="D969" i="3"/>
  <c r="D938" i="3"/>
  <c r="D879" i="3"/>
  <c r="D620" i="3"/>
  <c r="D497" i="3"/>
  <c r="D473" i="3"/>
  <c r="D718" i="3"/>
  <c r="D470" i="3"/>
  <c r="D515" i="3"/>
  <c r="D482" i="3"/>
  <c r="D502" i="3"/>
  <c r="D560" i="3"/>
  <c r="D735" i="3"/>
  <c r="D687" i="3"/>
  <c r="D832" i="3"/>
  <c r="D840" i="3"/>
  <c r="D901" i="3"/>
  <c r="D953" i="3"/>
  <c r="D933" i="3"/>
  <c r="D600" i="3"/>
  <c r="D542" i="3"/>
  <c r="D918" i="3"/>
  <c r="D934" i="3"/>
  <c r="D822" i="3"/>
  <c r="D758" i="3"/>
  <c r="D996" i="3"/>
  <c r="D613" i="3"/>
  <c r="D587" i="3"/>
  <c r="D895" i="3"/>
  <c r="D850" i="3"/>
  <c r="D478" i="3"/>
  <c r="D925" i="3"/>
  <c r="D713" i="3"/>
  <c r="D723" i="3"/>
  <c r="D714" i="3"/>
  <c r="D685" i="3"/>
  <c r="D1000" i="3"/>
  <c r="D775" i="3"/>
  <c r="D845" i="3"/>
  <c r="D702" i="3"/>
  <c r="D535" i="3"/>
  <c r="D519" i="3"/>
  <c r="D631" i="3"/>
  <c r="D532" i="3"/>
  <c r="D791" i="3"/>
  <c r="D866" i="3"/>
  <c r="D498" i="3"/>
  <c r="D36" i="3"/>
  <c r="D4" i="3"/>
  <c r="D7" i="3"/>
  <c r="D17" i="3"/>
  <c r="D220" i="3"/>
  <c r="D186" i="3"/>
  <c r="D209" i="3"/>
  <c r="D181" i="3"/>
  <c r="D222" i="3"/>
  <c r="D159" i="3"/>
  <c r="D217" i="3"/>
  <c r="D223" i="3"/>
  <c r="D262" i="3"/>
  <c r="D261" i="3"/>
  <c r="D367" i="3"/>
  <c r="D394" i="3"/>
  <c r="D375" i="3"/>
  <c r="D293" i="3"/>
  <c r="D309" i="3"/>
  <c r="D294" i="3"/>
  <c r="D332" i="3"/>
  <c r="D35" i="3"/>
  <c r="D24" i="3"/>
  <c r="D160" i="3"/>
  <c r="D285" i="3"/>
  <c r="D5" i="3"/>
  <c r="D157" i="3"/>
  <c r="D258" i="3"/>
  <c r="D257" i="3"/>
  <c r="D214" i="3"/>
  <c r="D166" i="3"/>
  <c r="D240" i="3"/>
  <c r="D287" i="3"/>
  <c r="D268" i="3"/>
  <c r="D397" i="3"/>
  <c r="D395" i="3"/>
  <c r="D374" i="3"/>
  <c r="D314" i="3"/>
  <c r="D339" i="3"/>
  <c r="D297" i="3"/>
  <c r="D327" i="3"/>
  <c r="D212" i="3"/>
  <c r="D188" i="3"/>
  <c r="D282" i="3"/>
  <c r="D25" i="3"/>
  <c r="D21" i="3"/>
  <c r="D3" i="3"/>
  <c r="D231" i="3"/>
  <c r="D164" i="3"/>
  <c r="D171" i="3"/>
  <c r="D206" i="3"/>
  <c r="D221" i="3"/>
  <c r="D250" i="3"/>
  <c r="D277" i="3"/>
  <c r="D269" i="3"/>
  <c r="D403" i="3"/>
  <c r="D315" i="3"/>
  <c r="D366" i="3"/>
  <c r="D334" i="3"/>
  <c r="D302" i="3"/>
  <c r="D300" i="3"/>
  <c r="D340" i="3"/>
  <c r="D213" i="3"/>
  <c r="D280" i="3"/>
  <c r="D335" i="3"/>
  <c r="D365" i="3"/>
  <c r="D396" i="3"/>
  <c r="D329" i="3"/>
  <c r="D364" i="3"/>
  <c r="D324" i="3"/>
  <c r="D417" i="3"/>
  <c r="D431" i="3"/>
  <c r="D418" i="3"/>
  <c r="D437" i="3"/>
  <c r="D434" i="3"/>
  <c r="D405" i="3"/>
  <c r="D427" i="3"/>
  <c r="D413" i="3"/>
  <c r="D407" i="3"/>
  <c r="D428" i="3"/>
  <c r="D677" i="3"/>
  <c r="D487" i="3"/>
  <c r="D578" i="3"/>
  <c r="D828" i="3"/>
  <c r="D618" i="3"/>
  <c r="D422" i="3"/>
  <c r="D615" i="3"/>
  <c r="D800" i="3"/>
  <c r="D679" i="3"/>
  <c r="D733" i="3"/>
  <c r="D659" i="3"/>
  <c r="D614" i="3"/>
  <c r="D810" i="3"/>
  <c r="D637" i="3"/>
  <c r="D2" i="3"/>
  <c r="D6" i="3"/>
  <c r="D29" i="3"/>
  <c r="D202" i="3"/>
  <c r="D252" i="3"/>
  <c r="D185" i="3"/>
  <c r="D203" i="3"/>
  <c r="D255" i="3"/>
  <c r="D233" i="3"/>
  <c r="D161" i="3"/>
  <c r="D283" i="3"/>
  <c r="D281" i="3"/>
  <c r="D378" i="3"/>
  <c r="D354" i="3"/>
  <c r="D385" i="3"/>
  <c r="D360" i="3"/>
  <c r="D319" i="3"/>
  <c r="D326" i="3"/>
  <c r="D325" i="3"/>
  <c r="D10" i="3"/>
  <c r="D180" i="3"/>
  <c r="D201" i="3"/>
  <c r="D273" i="3"/>
  <c r="D31" i="3"/>
  <c r="D26" i="3"/>
  <c r="D210" i="3"/>
  <c r="D178" i="3"/>
  <c r="D243" i="3"/>
  <c r="D227" i="3"/>
  <c r="D226" i="3"/>
  <c r="D238" i="3"/>
  <c r="D216" i="3"/>
  <c r="D284" i="3"/>
  <c r="D267" i="3"/>
  <c r="D379" i="3"/>
  <c r="D398" i="3"/>
  <c r="D361" i="3"/>
  <c r="D348" i="3"/>
  <c r="D299" i="3"/>
  <c r="D322" i="3"/>
  <c r="D343" i="3"/>
  <c r="D165" i="3"/>
  <c r="D199" i="3"/>
  <c r="D288" i="3"/>
  <c r="D15" i="3"/>
  <c r="D34" i="3"/>
  <c r="D20" i="3"/>
  <c r="D234" i="3"/>
  <c r="D237" i="3"/>
  <c r="D184" i="3"/>
  <c r="D190" i="3"/>
  <c r="D195" i="3"/>
  <c r="D224" i="3"/>
  <c r="D249" i="3"/>
  <c r="D290" i="3"/>
  <c r="D271" i="3"/>
  <c r="D399" i="3"/>
  <c r="D402" i="3"/>
  <c r="D373" i="3"/>
  <c r="D298" i="3"/>
  <c r="D331" i="3"/>
  <c r="D301" i="3"/>
  <c r="D323" i="3"/>
  <c r="D248" i="3"/>
  <c r="D207" i="3"/>
  <c r="D377" i="3"/>
  <c r="D318" i="3"/>
  <c r="D321" i="3"/>
  <c r="D313" i="3"/>
  <c r="D345" i="3"/>
  <c r="D371" i="3"/>
  <c r="D304" i="3"/>
  <c r="D439" i="3"/>
  <c r="D435" i="3"/>
  <c r="D416" i="3"/>
  <c r="D419" i="3"/>
  <c r="D408" i="3"/>
  <c r="D414" i="3"/>
  <c r="D436" i="3"/>
  <c r="D411" i="3"/>
  <c r="D430" i="3"/>
  <c r="D876" i="3"/>
  <c r="D820" i="3"/>
  <c r="D849" i="3"/>
  <c r="D697" i="3"/>
  <c r="D512" i="3"/>
  <c r="D562" i="3"/>
  <c r="D979" i="3"/>
  <c r="D894" i="3"/>
  <c r="D902" i="3"/>
  <c r="D909" i="3"/>
  <c r="D786" i="3"/>
  <c r="D459" i="3"/>
  <c r="D919" i="3"/>
  <c r="D471" i="3"/>
  <c r="D423" i="3"/>
  <c r="D590" i="3"/>
  <c r="D871" i="3"/>
  <c r="D22" i="3"/>
  <c r="D8" i="3"/>
  <c r="D230" i="3"/>
  <c r="D225" i="3"/>
  <c r="D158" i="3"/>
  <c r="D218" i="3"/>
  <c r="D235" i="3"/>
  <c r="D192" i="3"/>
  <c r="D198" i="3"/>
  <c r="D275" i="3"/>
  <c r="D286" i="3"/>
  <c r="D355" i="3"/>
  <c r="D391" i="3"/>
  <c r="D369" i="3"/>
  <c r="D338" i="3"/>
  <c r="D291" i="3"/>
  <c r="D349" i="3"/>
  <c r="D311" i="3"/>
  <c r="D12" i="3"/>
  <c r="D232" i="3"/>
  <c r="D278" i="3"/>
  <c r="D236" i="3"/>
  <c r="D254" i="3"/>
  <c r="D183" i="3"/>
  <c r="D194" i="3"/>
  <c r="D239" i="3"/>
  <c r="D174" i="3"/>
  <c r="D251" i="3"/>
  <c r="D211" i="3"/>
  <c r="D265" i="3"/>
  <c r="D388" i="3"/>
  <c r="D401" i="3"/>
  <c r="D359" i="3"/>
  <c r="D390" i="3"/>
  <c r="D328" i="3"/>
  <c r="D336" i="3"/>
  <c r="D352" i="3"/>
  <c r="D307" i="3"/>
  <c r="D253" i="3"/>
  <c r="D189" i="3"/>
  <c r="D272" i="3"/>
  <c r="D32" i="3"/>
  <c r="D13" i="3"/>
  <c r="D167" i="3"/>
  <c r="D215" i="3"/>
  <c r="D241" i="3"/>
  <c r="D191" i="3"/>
  <c r="D170" i="3"/>
  <c r="D182" i="3"/>
  <c r="D169" i="3"/>
  <c r="D264" i="3"/>
  <c r="D279" i="3"/>
  <c r="D386" i="3"/>
  <c r="D400" i="3"/>
  <c r="D382" i="3"/>
  <c r="D358" i="3"/>
  <c r="D320" i="3"/>
  <c r="D296" i="3"/>
  <c r="D347" i="3"/>
  <c r="D350" i="3"/>
  <c r="D197" i="3"/>
  <c r="D205" i="3"/>
  <c r="D363" i="3"/>
  <c r="D308" i="3"/>
  <c r="D372" i="3"/>
  <c r="D337" i="3"/>
  <c r="D312" i="3"/>
  <c r="D384" i="3"/>
  <c r="D353" i="3"/>
  <c r="D420" i="3"/>
  <c r="D415" i="3"/>
  <c r="D425" i="3"/>
  <c r="D406" i="3"/>
  <c r="D441" i="3"/>
  <c r="D409" i="3"/>
  <c r="D432" i="3"/>
  <c r="D426" i="3"/>
  <c r="D440" i="3"/>
  <c r="D782" i="3"/>
  <c r="D746" i="3"/>
  <c r="D931" i="3"/>
  <c r="D496" i="3"/>
  <c r="D711" i="3"/>
  <c r="D998" i="3"/>
  <c r="D556" i="3"/>
  <c r="D750" i="3"/>
  <c r="D720" i="3"/>
  <c r="D776" i="3"/>
  <c r="D684" i="3"/>
  <c r="D915" i="3"/>
  <c r="D709" i="3"/>
  <c r="D730" i="3"/>
  <c r="D486" i="3"/>
  <c r="D834" i="3"/>
  <c r="D668" i="3"/>
  <c r="D647" i="3"/>
  <c r="D651" i="3"/>
  <c r="D913" i="3"/>
  <c r="D773" i="3"/>
  <c r="D847" i="3"/>
  <c r="D11" i="3"/>
  <c r="D18" i="3"/>
  <c r="D27" i="3"/>
  <c r="D14" i="3"/>
  <c r="D173" i="3"/>
  <c r="D187" i="3"/>
  <c r="D176" i="3"/>
  <c r="D163" i="3"/>
  <c r="D200" i="3"/>
  <c r="D245" i="3"/>
  <c r="D193" i="3"/>
  <c r="D260" i="3"/>
  <c r="D289" i="3"/>
  <c r="D393" i="3"/>
  <c r="D333" i="3"/>
  <c r="D370" i="3"/>
  <c r="D295" i="3"/>
  <c r="D310" i="3"/>
  <c r="D342" i="3"/>
  <c r="D306" i="3"/>
  <c r="D28" i="3"/>
  <c r="D219" i="3"/>
  <c r="D244" i="3"/>
  <c r="D196" i="3"/>
  <c r="D387" i="3"/>
  <c r="D16" i="3"/>
  <c r="D162" i="3"/>
  <c r="D179" i="3"/>
  <c r="D242" i="3"/>
  <c r="D247" i="3"/>
  <c r="D175" i="3"/>
  <c r="D256" i="3"/>
  <c r="D263" i="3"/>
  <c r="D274" i="3"/>
  <c r="D404" i="3"/>
  <c r="D362" i="3"/>
  <c r="D380" i="3"/>
  <c r="D376" i="3"/>
  <c r="D346" i="3"/>
  <c r="D303" i="3"/>
  <c r="D330" i="3"/>
  <c r="D229" i="3"/>
  <c r="D23" i="3"/>
  <c r="D30" i="3"/>
  <c r="D33" i="3"/>
  <c r="D208" i="3"/>
  <c r="D172" i="3"/>
  <c r="D204" i="3"/>
  <c r="D228" i="3"/>
  <c r="D168" i="3"/>
  <c r="D259" i="3"/>
  <c r="D270" i="3"/>
  <c r="D276" i="3"/>
  <c r="D383" i="3"/>
  <c r="D389" i="3"/>
  <c r="D381" i="3"/>
  <c r="D357" i="3"/>
  <c r="D292" i="3"/>
  <c r="D317" i="3"/>
  <c r="D316" i="3"/>
  <c r="D9" i="3"/>
  <c r="D19" i="3"/>
  <c r="D246" i="3"/>
  <c r="D177" i="3"/>
  <c r="D266" i="3"/>
  <c r="D392" i="3"/>
  <c r="D341" i="3"/>
  <c r="D356" i="3"/>
  <c r="D344" i="3"/>
  <c r="D368" i="3"/>
  <c r="D351" i="3"/>
  <c r="D305" i="3"/>
  <c r="D410" i="3"/>
  <c r="D438" i="3"/>
  <c r="D433" i="3"/>
  <c r="D412" i="3"/>
  <c r="D429" i="3"/>
  <c r="D40" i="3"/>
  <c r="D37" i="3"/>
  <c r="D39" i="3"/>
  <c r="D38" i="3"/>
  <c r="D149" i="3"/>
  <c r="D148" i="3"/>
  <c r="D147" i="3"/>
  <c r="D154" i="3"/>
  <c r="D140" i="3"/>
  <c r="D151" i="3"/>
  <c r="D152" i="3"/>
  <c r="D141" i="3"/>
  <c r="D153" i="3"/>
  <c r="D145" i="3"/>
  <c r="D142" i="3"/>
  <c r="D156" i="3"/>
  <c r="D150" i="3"/>
  <c r="D143" i="3"/>
  <c r="D146" i="3"/>
  <c r="D155" i="3"/>
  <c r="D144" i="3"/>
  <c r="D128" i="3"/>
  <c r="D110" i="3"/>
  <c r="D137" i="3"/>
  <c r="D97" i="3"/>
  <c r="D119" i="3"/>
  <c r="D117" i="3"/>
  <c r="D116" i="3"/>
  <c r="D136" i="3"/>
  <c r="D103" i="3"/>
  <c r="D102" i="3"/>
  <c r="D131" i="3"/>
  <c r="D99" i="3"/>
  <c r="D107" i="3"/>
  <c r="D98" i="3"/>
  <c r="D118" i="3"/>
  <c r="D122" i="3"/>
  <c r="D129" i="3"/>
  <c r="D125" i="3"/>
  <c r="D106" i="3"/>
  <c r="D111" i="3"/>
  <c r="D113" i="3"/>
  <c r="D121" i="3"/>
  <c r="D135" i="3"/>
  <c r="D115" i="3"/>
  <c r="D133" i="3"/>
  <c r="D109" i="3"/>
  <c r="D120" i="3"/>
  <c r="D123" i="3"/>
  <c r="D104" i="3"/>
  <c r="D130" i="3"/>
  <c r="D108" i="3"/>
  <c r="D105" i="3"/>
  <c r="D112" i="3"/>
  <c r="D132" i="3"/>
  <c r="D138" i="3"/>
  <c r="D96" i="3"/>
  <c r="D114" i="3"/>
  <c r="D126" i="3"/>
  <c r="D100" i="3"/>
  <c r="D134" i="3"/>
  <c r="D101" i="3"/>
  <c r="D127" i="3"/>
  <c r="D139" i="3"/>
  <c r="D124" i="3"/>
  <c r="D43" i="3"/>
  <c r="D75" i="3"/>
  <c r="D91" i="3"/>
  <c r="D42" i="3"/>
  <c r="D53" i="3"/>
  <c r="D83" i="3"/>
  <c r="D63" i="3"/>
  <c r="D87" i="3"/>
  <c r="D74" i="3"/>
  <c r="D41" i="3"/>
  <c r="D93" i="3"/>
  <c r="D70" i="3"/>
  <c r="D48" i="3"/>
  <c r="D78" i="3"/>
  <c r="D79" i="3"/>
  <c r="D55" i="3"/>
  <c r="D47" i="3"/>
  <c r="D73" i="3"/>
  <c r="D67" i="3"/>
  <c r="D76" i="3"/>
  <c r="D71" i="3"/>
  <c r="D62" i="3"/>
  <c r="D57" i="3"/>
  <c r="D84" i="3"/>
  <c r="D72" i="3"/>
  <c r="D89" i="3"/>
  <c r="D82" i="3"/>
  <c r="D80" i="3"/>
  <c r="D54" i="3"/>
  <c r="D52" i="3"/>
  <c r="D49" i="3"/>
  <c r="D51" i="3"/>
  <c r="D94" i="3"/>
  <c r="D90" i="3"/>
  <c r="D59" i="3"/>
  <c r="D61" i="3"/>
  <c r="D86" i="3"/>
  <c r="D60" i="3"/>
  <c r="D95" i="3"/>
  <c r="D77" i="3"/>
  <c r="D68" i="3"/>
  <c r="D88" i="3"/>
  <c r="D56" i="3"/>
  <c r="D69" i="3"/>
  <c r="D65" i="3"/>
  <c r="D64" i="3"/>
  <c r="D44" i="3"/>
  <c r="D81" i="3"/>
  <c r="D92" i="3"/>
  <c r="D46" i="3"/>
  <c r="D45" i="3"/>
  <c r="D66" i="3"/>
  <c r="D58" i="3"/>
  <c r="D50" i="3"/>
  <c r="D85" i="3"/>
  <c r="AG96" i="4" l="1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K239" i="3"/>
  <c r="J239" i="3"/>
  <c r="I239" i="3"/>
  <c r="K326" i="3"/>
  <c r="J326" i="3"/>
  <c r="I326" i="3"/>
  <c r="K327" i="3"/>
  <c r="J327" i="3"/>
  <c r="I327" i="3"/>
  <c r="K292" i="3"/>
  <c r="J292" i="3"/>
  <c r="I292" i="3"/>
  <c r="K160" i="3"/>
  <c r="J160" i="3"/>
  <c r="I160" i="3"/>
  <c r="H160" i="3"/>
  <c r="F160" i="3"/>
  <c r="K211" i="3"/>
  <c r="J211" i="3"/>
  <c r="I211" i="3"/>
  <c r="F211" i="3"/>
  <c r="H211" i="3"/>
  <c r="K114" i="3"/>
  <c r="J114" i="3"/>
  <c r="I114" i="3"/>
  <c r="F114" i="3"/>
  <c r="H114" i="3"/>
  <c r="J54" i="3"/>
  <c r="K54" i="3"/>
  <c r="I54" i="3"/>
  <c r="H54" i="3"/>
  <c r="F54" i="3"/>
  <c r="J938" i="8"/>
  <c r="K938" i="8"/>
  <c r="J800" i="8"/>
  <c r="K800" i="8"/>
  <c r="J977" i="8"/>
  <c r="K977" i="8"/>
  <c r="I222" i="3"/>
  <c r="K222" i="3"/>
  <c r="J222" i="3"/>
  <c r="F222" i="3"/>
  <c r="H222" i="3"/>
  <c r="K307" i="3"/>
  <c r="J307" i="3"/>
  <c r="I307" i="3"/>
  <c r="K251" i="3"/>
  <c r="J251" i="3"/>
  <c r="I251" i="3"/>
  <c r="I294" i="3"/>
  <c r="K294" i="3"/>
  <c r="J294" i="3"/>
  <c r="H294" i="3"/>
  <c r="F294" i="3"/>
  <c r="K231" i="3"/>
  <c r="J231" i="3"/>
  <c r="I231" i="3"/>
  <c r="J287" i="3"/>
  <c r="K287" i="3"/>
  <c r="I287" i="3"/>
  <c r="K275" i="3"/>
  <c r="J275" i="3"/>
  <c r="I275" i="3"/>
  <c r="H275" i="3"/>
  <c r="F275" i="3"/>
  <c r="K346" i="3"/>
  <c r="J346" i="3"/>
  <c r="I346" i="3"/>
  <c r="F346" i="3"/>
  <c r="H346" i="3"/>
  <c r="K120" i="3"/>
  <c r="J120" i="3"/>
  <c r="I120" i="3"/>
  <c r="H120" i="3"/>
  <c r="F120" i="3"/>
  <c r="K191" i="3"/>
  <c r="J191" i="3"/>
  <c r="I191" i="3"/>
  <c r="K217" i="3"/>
  <c r="J217" i="3"/>
  <c r="I217" i="3"/>
  <c r="K174" i="3"/>
  <c r="J174" i="3"/>
  <c r="I174" i="3"/>
  <c r="K205" i="3"/>
  <c r="J205" i="3"/>
  <c r="I205" i="3"/>
  <c r="K118" i="3"/>
  <c r="J118" i="3"/>
  <c r="I118" i="3"/>
  <c r="F118" i="3"/>
  <c r="H118" i="3"/>
  <c r="J179" i="3"/>
  <c r="K179" i="3"/>
  <c r="I179" i="3"/>
  <c r="J910" i="8"/>
  <c r="K910" i="8"/>
  <c r="J870" i="8"/>
  <c r="K870" i="8"/>
  <c r="K767" i="8"/>
  <c r="J767" i="8"/>
  <c r="J151" i="3"/>
  <c r="K151" i="3"/>
  <c r="I151" i="3"/>
  <c r="J145" i="3"/>
  <c r="K145" i="3"/>
  <c r="H145" i="3"/>
  <c r="I145" i="3"/>
  <c r="F145" i="3"/>
  <c r="J142" i="3"/>
  <c r="K142" i="3"/>
  <c r="I142" i="3"/>
  <c r="F142" i="3"/>
  <c r="H142" i="3"/>
  <c r="J194" i="3"/>
  <c r="K194" i="3"/>
  <c r="I194" i="3"/>
  <c r="K185" i="3"/>
  <c r="J185" i="3"/>
  <c r="I185" i="3"/>
  <c r="K159" i="3"/>
  <c r="J159" i="3"/>
  <c r="H159" i="3"/>
  <c r="I159" i="3"/>
  <c r="F159" i="3"/>
  <c r="J115" i="3"/>
  <c r="K115" i="3"/>
  <c r="F115" i="3"/>
  <c r="I115" i="3"/>
  <c r="H115" i="3"/>
  <c r="J912" i="8"/>
  <c r="K912" i="8"/>
  <c r="K984" i="8"/>
  <c r="J984" i="8"/>
  <c r="K851" i="8"/>
  <c r="J851" i="8"/>
  <c r="J901" i="8"/>
  <c r="K901" i="8"/>
  <c r="K779" i="8"/>
  <c r="J779" i="8"/>
  <c r="J230" i="3"/>
  <c r="K230" i="3"/>
  <c r="I230" i="3"/>
  <c r="K223" i="3"/>
  <c r="J223" i="3"/>
  <c r="I223" i="3"/>
  <c r="J224" i="3"/>
  <c r="K224" i="3"/>
  <c r="I224" i="3"/>
  <c r="K308" i="3"/>
  <c r="J308" i="3"/>
  <c r="I308" i="3"/>
  <c r="K190" i="3"/>
  <c r="J190" i="3"/>
  <c r="I190" i="3"/>
  <c r="J181" i="3"/>
  <c r="K181" i="3"/>
  <c r="H181" i="3"/>
  <c r="F181" i="3"/>
  <c r="I181" i="3"/>
  <c r="J136" i="3"/>
  <c r="K136" i="3"/>
  <c r="H136" i="3"/>
  <c r="F136" i="3"/>
  <c r="I136" i="3"/>
  <c r="J188" i="3"/>
  <c r="K188" i="3"/>
  <c r="I188" i="3"/>
  <c r="J703" i="8"/>
  <c r="K703" i="8"/>
  <c r="J232" i="3"/>
  <c r="K232" i="3"/>
  <c r="I232" i="3"/>
  <c r="I271" i="3"/>
  <c r="K271" i="3"/>
  <c r="J271" i="3"/>
  <c r="F271" i="3"/>
  <c r="H271" i="3"/>
  <c r="J290" i="3"/>
  <c r="K290" i="3"/>
  <c r="I290" i="3"/>
  <c r="J332" i="3"/>
  <c r="K332" i="3"/>
  <c r="I332" i="3"/>
  <c r="K238" i="3"/>
  <c r="J238" i="3"/>
  <c r="I238" i="3"/>
  <c r="K265" i="3"/>
  <c r="J265" i="3"/>
  <c r="I265" i="3"/>
  <c r="K295" i="3"/>
  <c r="J295" i="3"/>
  <c r="I295" i="3"/>
  <c r="H295" i="3"/>
  <c r="F295" i="3"/>
  <c r="J337" i="3"/>
  <c r="K337" i="3"/>
  <c r="I337" i="3"/>
  <c r="J241" i="3"/>
  <c r="K241" i="3"/>
  <c r="I241" i="3"/>
  <c r="J270" i="3"/>
  <c r="K270" i="3"/>
  <c r="I270" i="3"/>
  <c r="I324" i="3"/>
  <c r="K324" i="3"/>
  <c r="J324" i="3"/>
  <c r="F324" i="3"/>
  <c r="H324" i="3"/>
  <c r="K229" i="3"/>
  <c r="J229" i="3"/>
  <c r="I229" i="3"/>
  <c r="K245" i="3"/>
  <c r="J245" i="3"/>
  <c r="I245" i="3"/>
  <c r="J319" i="3"/>
  <c r="K319" i="3"/>
  <c r="I319" i="3"/>
  <c r="J283" i="3"/>
  <c r="K283" i="3"/>
  <c r="I283" i="3"/>
  <c r="I341" i="3"/>
  <c r="K341" i="3"/>
  <c r="J341" i="3"/>
  <c r="F341" i="3"/>
  <c r="H341" i="3"/>
  <c r="J183" i="3"/>
  <c r="K183" i="3"/>
  <c r="I183" i="3"/>
  <c r="K162" i="3"/>
  <c r="J162" i="3"/>
  <c r="H162" i="3"/>
  <c r="I162" i="3"/>
  <c r="F162" i="3"/>
  <c r="K141" i="3"/>
  <c r="J141" i="3"/>
  <c r="F141" i="3"/>
  <c r="H141" i="3"/>
  <c r="I141" i="3"/>
  <c r="J140" i="3"/>
  <c r="K140" i="3"/>
  <c r="F140" i="3"/>
  <c r="I140" i="3"/>
  <c r="H140" i="3"/>
  <c r="K199" i="3"/>
  <c r="J199" i="3"/>
  <c r="I199" i="3"/>
  <c r="K195" i="3"/>
  <c r="J195" i="3"/>
  <c r="H195" i="3"/>
  <c r="F195" i="3"/>
  <c r="I195" i="3"/>
  <c r="J989" i="8"/>
  <c r="K989" i="8"/>
  <c r="J922" i="8"/>
  <c r="K922" i="8"/>
  <c r="K791" i="8"/>
  <c r="J791" i="8"/>
  <c r="J898" i="8"/>
  <c r="K898" i="8"/>
  <c r="K871" i="3"/>
  <c r="I871" i="3"/>
  <c r="H871" i="3"/>
  <c r="J871" i="3"/>
  <c r="F871" i="3"/>
  <c r="K803" i="8"/>
  <c r="J803" i="8"/>
  <c r="J902" i="8"/>
  <c r="K902" i="8"/>
  <c r="J498" i="3"/>
  <c r="K498" i="3"/>
  <c r="I498" i="3"/>
  <c r="K847" i="3"/>
  <c r="F847" i="3"/>
  <c r="H847" i="3"/>
  <c r="I847" i="3"/>
  <c r="J847" i="3"/>
  <c r="J880" i="8"/>
  <c r="K880" i="8"/>
  <c r="J972" i="8"/>
  <c r="K972" i="8"/>
  <c r="K700" i="8"/>
  <c r="J700" i="8"/>
  <c r="K409" i="3"/>
  <c r="J409" i="3"/>
  <c r="I409" i="3"/>
  <c r="F409" i="3"/>
  <c r="H409" i="3"/>
  <c r="K384" i="3"/>
  <c r="J384" i="3"/>
  <c r="I384" i="3"/>
  <c r="J772" i="8"/>
  <c r="K772" i="8"/>
  <c r="K932" i="8"/>
  <c r="J932" i="8"/>
  <c r="K959" i="8"/>
  <c r="J959" i="8"/>
  <c r="J737" i="8"/>
  <c r="K737" i="8"/>
  <c r="I590" i="3"/>
  <c r="J590" i="3"/>
  <c r="K590" i="3"/>
  <c r="H590" i="3"/>
  <c r="F590" i="3"/>
  <c r="K817" i="8"/>
  <c r="J817" i="8"/>
  <c r="K908" i="8"/>
  <c r="J908" i="8"/>
  <c r="K110" i="3"/>
  <c r="J110" i="3"/>
  <c r="I110" i="3"/>
  <c r="H110" i="3"/>
  <c r="F110" i="3"/>
  <c r="J844" i="8"/>
  <c r="K844" i="8"/>
  <c r="K866" i="3"/>
  <c r="J866" i="3"/>
  <c r="I866" i="3"/>
  <c r="F866" i="3"/>
  <c r="H866" i="3"/>
  <c r="K860" i="8"/>
  <c r="J860" i="8"/>
  <c r="J818" i="8"/>
  <c r="K818" i="8"/>
  <c r="J736" i="8"/>
  <c r="K736" i="8"/>
  <c r="F40" i="3"/>
  <c r="K40" i="3"/>
  <c r="I40" i="3"/>
  <c r="H40" i="3"/>
  <c r="J40" i="3"/>
  <c r="J25" i="3"/>
  <c r="K25" i="3"/>
  <c r="J357" i="3"/>
  <c r="K357" i="3"/>
  <c r="I357" i="3"/>
  <c r="H357" i="3"/>
  <c r="F357" i="3"/>
  <c r="J423" i="3"/>
  <c r="K423" i="3"/>
  <c r="I423" i="3"/>
  <c r="J637" i="3"/>
  <c r="K637" i="3"/>
  <c r="I637" i="3"/>
  <c r="J376" i="3"/>
  <c r="K376" i="3"/>
  <c r="I376" i="3"/>
  <c r="J249" i="3"/>
  <c r="K249" i="3"/>
  <c r="I249" i="3"/>
  <c r="K221" i="3"/>
  <c r="J221" i="3"/>
  <c r="I221" i="3"/>
  <c r="J226" i="3"/>
  <c r="K226" i="3"/>
  <c r="I226" i="3"/>
  <c r="K227" i="3"/>
  <c r="J227" i="3"/>
  <c r="I227" i="3"/>
  <c r="J244" i="3"/>
  <c r="K244" i="3"/>
  <c r="I244" i="3"/>
  <c r="K311" i="3"/>
  <c r="J311" i="3"/>
  <c r="I311" i="3"/>
  <c r="K313" i="3"/>
  <c r="J313" i="3"/>
  <c r="I313" i="3"/>
  <c r="K317" i="3"/>
  <c r="J317" i="3"/>
  <c r="I317" i="3"/>
  <c r="K289" i="3"/>
  <c r="J289" i="3"/>
  <c r="I289" i="3"/>
  <c r="K276" i="3"/>
  <c r="J276" i="3"/>
  <c r="I276" i="3"/>
  <c r="K301" i="3"/>
  <c r="J301" i="3"/>
  <c r="I301" i="3"/>
  <c r="K284" i="3"/>
  <c r="J284" i="3"/>
  <c r="I284" i="3"/>
  <c r="K296" i="3"/>
  <c r="J296" i="3"/>
  <c r="I296" i="3"/>
  <c r="K299" i="3"/>
  <c r="J299" i="3"/>
  <c r="I299" i="3"/>
  <c r="J320" i="3"/>
  <c r="I320" i="3"/>
  <c r="K320" i="3"/>
  <c r="H320" i="3"/>
  <c r="F320" i="3"/>
  <c r="K253" i="3"/>
  <c r="J253" i="3"/>
  <c r="I253" i="3"/>
  <c r="J280" i="3"/>
  <c r="K280" i="3"/>
  <c r="H280" i="3"/>
  <c r="I280" i="3"/>
  <c r="J304" i="3"/>
  <c r="K304" i="3"/>
  <c r="I304" i="3"/>
  <c r="K322" i="3"/>
  <c r="J322" i="3"/>
  <c r="I322" i="3"/>
  <c r="K321" i="3"/>
  <c r="J321" i="3"/>
  <c r="I321" i="3"/>
  <c r="J323" i="3"/>
  <c r="K323" i="3"/>
  <c r="I323" i="3"/>
  <c r="K310" i="3"/>
  <c r="J310" i="3"/>
  <c r="I310" i="3"/>
  <c r="K252" i="3"/>
  <c r="J252" i="3"/>
  <c r="I252" i="3"/>
  <c r="K260" i="3"/>
  <c r="J260" i="3"/>
  <c r="I260" i="3"/>
  <c r="K269" i="3"/>
  <c r="J269" i="3"/>
  <c r="H269" i="3"/>
  <c r="I269" i="3"/>
  <c r="J316" i="3"/>
  <c r="K316" i="3"/>
  <c r="I316" i="3"/>
  <c r="I328" i="3"/>
  <c r="K328" i="3"/>
  <c r="J328" i="3"/>
  <c r="F328" i="3"/>
  <c r="H328" i="3"/>
  <c r="J303" i="3"/>
  <c r="K303" i="3"/>
  <c r="I303" i="3"/>
  <c r="K336" i="3"/>
  <c r="J336" i="3"/>
  <c r="I336" i="3"/>
  <c r="J345" i="3"/>
  <c r="K345" i="3"/>
  <c r="I345" i="3"/>
  <c r="K342" i="3"/>
  <c r="J342" i="3"/>
  <c r="I342" i="3"/>
  <c r="K334" i="3"/>
  <c r="J334" i="3"/>
  <c r="I334" i="3"/>
  <c r="H334" i="3"/>
  <c r="K216" i="3"/>
  <c r="J216" i="3"/>
  <c r="I216" i="3"/>
  <c r="K166" i="3"/>
  <c r="J166" i="3"/>
  <c r="I166" i="3"/>
  <c r="J113" i="3"/>
  <c r="K113" i="3"/>
  <c r="I113" i="3"/>
  <c r="F113" i="3"/>
  <c r="H113" i="3"/>
  <c r="J200" i="3"/>
  <c r="K200" i="3"/>
  <c r="I200" i="3"/>
  <c r="K130" i="3"/>
  <c r="J130" i="3"/>
  <c r="H130" i="3"/>
  <c r="F130" i="3"/>
  <c r="I130" i="3"/>
  <c r="J209" i="3"/>
  <c r="K209" i="3"/>
  <c r="I209" i="3"/>
  <c r="J144" i="3"/>
  <c r="K144" i="3"/>
  <c r="F144" i="3"/>
  <c r="H144" i="3"/>
  <c r="I144" i="3"/>
  <c r="J208" i="3"/>
  <c r="K208" i="3"/>
  <c r="I208" i="3"/>
  <c r="I184" i="3"/>
  <c r="H184" i="3"/>
  <c r="J184" i="3"/>
  <c r="K184" i="3"/>
  <c r="F184" i="3"/>
  <c r="K192" i="3"/>
  <c r="J192" i="3"/>
  <c r="I192" i="3"/>
  <c r="J146" i="3"/>
  <c r="K146" i="3"/>
  <c r="H146" i="3"/>
  <c r="F146" i="3"/>
  <c r="I146" i="3"/>
  <c r="J149" i="3"/>
  <c r="K149" i="3"/>
  <c r="I149" i="3"/>
  <c r="K193" i="3"/>
  <c r="J193" i="3"/>
  <c r="I193" i="3"/>
  <c r="K212" i="3"/>
  <c r="J212" i="3"/>
  <c r="I212" i="3"/>
  <c r="J215" i="3"/>
  <c r="K215" i="3"/>
  <c r="I215" i="3"/>
  <c r="J155" i="3"/>
  <c r="K155" i="3"/>
  <c r="I155" i="3"/>
  <c r="J154" i="3"/>
  <c r="K154" i="3"/>
  <c r="H154" i="3"/>
  <c r="I154" i="3"/>
  <c r="F154" i="3"/>
  <c r="K147" i="3"/>
  <c r="J147" i="3"/>
  <c r="I147" i="3"/>
  <c r="K201" i="3"/>
  <c r="J201" i="3"/>
  <c r="I201" i="3"/>
  <c r="K171" i="3"/>
  <c r="J171" i="3"/>
  <c r="I171" i="3"/>
  <c r="K143" i="3"/>
  <c r="J143" i="3"/>
  <c r="F143" i="3"/>
  <c r="I143" i="3"/>
  <c r="H143" i="3"/>
  <c r="J156" i="3"/>
  <c r="K156" i="3"/>
  <c r="I156" i="3"/>
  <c r="H156" i="3"/>
  <c r="F156" i="3"/>
  <c r="J138" i="3"/>
  <c r="K138" i="3"/>
  <c r="H138" i="3"/>
  <c r="F138" i="3"/>
  <c r="I138" i="3"/>
  <c r="J202" i="3"/>
  <c r="K202" i="3"/>
  <c r="I202" i="3"/>
  <c r="J163" i="3"/>
  <c r="K163" i="3"/>
  <c r="I163" i="3"/>
  <c r="K137" i="3"/>
  <c r="J137" i="3"/>
  <c r="I137" i="3"/>
  <c r="H137" i="3"/>
  <c r="F137" i="3"/>
  <c r="J734" i="8"/>
  <c r="K734" i="8"/>
  <c r="J925" i="8"/>
  <c r="K925" i="8"/>
  <c r="K933" i="8"/>
  <c r="J933" i="8"/>
  <c r="J773" i="3"/>
  <c r="K773" i="3"/>
  <c r="I773" i="3"/>
  <c r="F773" i="3"/>
  <c r="H773" i="3"/>
  <c r="K471" i="3"/>
  <c r="J471" i="3"/>
  <c r="I471" i="3"/>
  <c r="J728" i="8"/>
  <c r="K728" i="8"/>
  <c r="J854" i="8"/>
  <c r="K854" i="8"/>
  <c r="J875" i="8"/>
  <c r="K875" i="8"/>
  <c r="J893" i="8"/>
  <c r="K893" i="8"/>
  <c r="J913" i="3"/>
  <c r="I913" i="3"/>
  <c r="F913" i="3"/>
  <c r="K913" i="3"/>
  <c r="H913" i="3"/>
  <c r="K810" i="3"/>
  <c r="I810" i="3"/>
  <c r="J810" i="3"/>
  <c r="F810" i="3"/>
  <c r="H810" i="3"/>
  <c r="J804" i="8"/>
  <c r="K804" i="8"/>
  <c r="K726" i="8"/>
  <c r="J726" i="8"/>
  <c r="K651" i="3"/>
  <c r="J651" i="3"/>
  <c r="F651" i="3"/>
  <c r="I651" i="3"/>
  <c r="H651" i="3"/>
  <c r="J774" i="8"/>
  <c r="K774" i="8"/>
  <c r="K983" i="8"/>
  <c r="J983" i="8"/>
  <c r="J964" i="8"/>
  <c r="K964" i="8"/>
  <c r="K809" i="8"/>
  <c r="J809" i="8"/>
  <c r="K707" i="8"/>
  <c r="J707" i="8"/>
  <c r="J784" i="8"/>
  <c r="K784" i="8"/>
  <c r="K919" i="3"/>
  <c r="H919" i="3"/>
  <c r="F919" i="3"/>
  <c r="I919" i="3"/>
  <c r="J919" i="3"/>
  <c r="J614" i="3"/>
  <c r="I614" i="3"/>
  <c r="K614" i="3"/>
  <c r="H614" i="3"/>
  <c r="F614" i="3"/>
  <c r="K918" i="8"/>
  <c r="J918" i="8"/>
  <c r="J967" i="8"/>
  <c r="K967" i="8"/>
  <c r="J845" i="8"/>
  <c r="K845" i="8"/>
  <c r="K874" i="8"/>
  <c r="J874" i="8"/>
  <c r="K659" i="3"/>
  <c r="J659" i="3"/>
  <c r="F659" i="3"/>
  <c r="H659" i="3"/>
  <c r="I659" i="3"/>
  <c r="K416" i="3"/>
  <c r="J416" i="3"/>
  <c r="I416" i="3"/>
  <c r="K801" i="8"/>
  <c r="J801" i="8"/>
  <c r="J781" i="8"/>
  <c r="K781" i="8"/>
  <c r="K862" i="8"/>
  <c r="J862" i="8"/>
  <c r="J748" i="8"/>
  <c r="K748" i="8"/>
  <c r="I733" i="3"/>
  <c r="K733" i="3"/>
  <c r="J733" i="3"/>
  <c r="H733" i="3"/>
  <c r="F733" i="3"/>
  <c r="K889" i="8"/>
  <c r="J889" i="8"/>
  <c r="K852" i="8"/>
  <c r="J852" i="8"/>
  <c r="J647" i="3"/>
  <c r="K647" i="3"/>
  <c r="I647" i="3"/>
  <c r="J459" i="3"/>
  <c r="K459" i="3"/>
  <c r="I459" i="3"/>
  <c r="K395" i="3"/>
  <c r="J395" i="3"/>
  <c r="I395" i="3"/>
  <c r="K887" i="8"/>
  <c r="J887" i="8"/>
  <c r="J866" i="8"/>
  <c r="K866" i="8"/>
  <c r="K830" i="8"/>
  <c r="J830" i="8"/>
  <c r="I786" i="3"/>
  <c r="J786" i="3"/>
  <c r="K786" i="3"/>
  <c r="H786" i="3"/>
  <c r="F786" i="3"/>
  <c r="K679" i="3"/>
  <c r="J679" i="3"/>
  <c r="F679" i="3"/>
  <c r="H679" i="3"/>
  <c r="I679" i="3"/>
  <c r="J791" i="3"/>
  <c r="K791" i="3"/>
  <c r="I791" i="3"/>
  <c r="H791" i="3"/>
  <c r="F791" i="3"/>
  <c r="J668" i="3"/>
  <c r="K668" i="3"/>
  <c r="F668" i="3"/>
  <c r="H668" i="3"/>
  <c r="K98" i="3"/>
  <c r="J98" i="3"/>
  <c r="I98" i="3"/>
  <c r="F98" i="3"/>
  <c r="H98" i="3"/>
  <c r="J333" i="3"/>
  <c r="K333" i="3"/>
  <c r="I333" i="3"/>
  <c r="K250" i="3"/>
  <c r="J250" i="3"/>
  <c r="I250" i="3"/>
  <c r="K243" i="3"/>
  <c r="J243" i="3"/>
  <c r="I243" i="3"/>
  <c r="K305" i="3"/>
  <c r="J305" i="3"/>
  <c r="I305" i="3"/>
  <c r="J248" i="3"/>
  <c r="K248" i="3"/>
  <c r="I248" i="3"/>
  <c r="K268" i="3"/>
  <c r="J268" i="3"/>
  <c r="I268" i="3"/>
  <c r="J302" i="3"/>
  <c r="K302" i="3"/>
  <c r="I302" i="3"/>
  <c r="K293" i="3"/>
  <c r="J293" i="3"/>
  <c r="I293" i="3"/>
  <c r="K257" i="3"/>
  <c r="J257" i="3"/>
  <c r="I257" i="3"/>
  <c r="J240" i="3"/>
  <c r="K240" i="3"/>
  <c r="I240" i="3"/>
  <c r="J330" i="3"/>
  <c r="K330" i="3"/>
  <c r="I330" i="3"/>
  <c r="J254" i="3"/>
  <c r="K254" i="3"/>
  <c r="I254" i="3"/>
  <c r="J314" i="3"/>
  <c r="K314" i="3"/>
  <c r="I314" i="3"/>
  <c r="K343" i="3"/>
  <c r="J343" i="3"/>
  <c r="I343" i="3"/>
  <c r="J339" i="3"/>
  <c r="K339" i="3"/>
  <c r="I339" i="3"/>
  <c r="K206" i="3"/>
  <c r="I206" i="3"/>
  <c r="J206" i="3"/>
  <c r="F206" i="3"/>
  <c r="H206" i="3"/>
  <c r="K218" i="3"/>
  <c r="J218" i="3"/>
  <c r="I218" i="3"/>
  <c r="J119" i="3"/>
  <c r="K119" i="3"/>
  <c r="F119" i="3"/>
  <c r="I119" i="3"/>
  <c r="H119" i="3"/>
  <c r="K127" i="3"/>
  <c r="J127" i="3"/>
  <c r="I127" i="3"/>
  <c r="H127" i="3"/>
  <c r="F127" i="3"/>
  <c r="J186" i="3"/>
  <c r="K186" i="3"/>
  <c r="I186" i="3"/>
  <c r="J167" i="3"/>
  <c r="K167" i="3"/>
  <c r="I167" i="3"/>
  <c r="J165" i="3"/>
  <c r="K165" i="3"/>
  <c r="F165" i="3"/>
  <c r="I165" i="3"/>
  <c r="H165" i="3"/>
  <c r="K176" i="3"/>
  <c r="I176" i="3"/>
  <c r="J176" i="3"/>
  <c r="H176" i="3"/>
  <c r="F176" i="3"/>
  <c r="K214" i="3"/>
  <c r="J214" i="3"/>
  <c r="I214" i="3"/>
  <c r="J150" i="3"/>
  <c r="K150" i="3"/>
  <c r="I150" i="3"/>
  <c r="J198" i="3"/>
  <c r="K198" i="3"/>
  <c r="I198" i="3"/>
  <c r="K168" i="3"/>
  <c r="J168" i="3"/>
  <c r="F168" i="3"/>
  <c r="I168" i="3"/>
  <c r="H168" i="3"/>
  <c r="K770" i="8"/>
  <c r="J770" i="8"/>
  <c r="J391" i="3"/>
  <c r="K391" i="3"/>
  <c r="I391" i="3"/>
  <c r="J823" i="8"/>
  <c r="K823" i="8"/>
  <c r="J720" i="8"/>
  <c r="K720" i="8"/>
  <c r="J834" i="3"/>
  <c r="K834" i="3"/>
  <c r="I834" i="3"/>
  <c r="K890" i="8"/>
  <c r="J890" i="8"/>
  <c r="J486" i="3"/>
  <c r="I486" i="3"/>
  <c r="K486" i="3"/>
  <c r="H486" i="3"/>
  <c r="F486" i="3"/>
  <c r="K765" i="8"/>
  <c r="J765" i="8"/>
  <c r="K979" i="8"/>
  <c r="J979" i="8"/>
  <c r="J839" i="8"/>
  <c r="K839" i="8"/>
  <c r="J900" i="8"/>
  <c r="K900" i="8"/>
  <c r="J991" i="8"/>
  <c r="K991" i="8"/>
  <c r="K721" i="8"/>
  <c r="J721" i="8"/>
  <c r="K961" i="8"/>
  <c r="J961" i="8"/>
  <c r="K920" i="8"/>
  <c r="J920" i="8"/>
  <c r="J985" i="8"/>
  <c r="K985" i="8"/>
  <c r="K916" i="8"/>
  <c r="J916" i="8"/>
  <c r="K919" i="8"/>
  <c r="J919" i="8"/>
  <c r="J730" i="3"/>
  <c r="K730" i="3"/>
  <c r="I730" i="3"/>
  <c r="K1001" i="8"/>
  <c r="J1001" i="8"/>
  <c r="K944" i="8"/>
  <c r="J944" i="8"/>
  <c r="J723" i="8"/>
  <c r="K723" i="8"/>
  <c r="K729" i="8"/>
  <c r="J729" i="8"/>
  <c r="J532" i="3"/>
  <c r="K532" i="3"/>
  <c r="I532" i="3"/>
  <c r="F532" i="3"/>
  <c r="H532" i="3"/>
  <c r="J426" i="3"/>
  <c r="K426" i="3"/>
  <c r="I426" i="3"/>
  <c r="K788" i="8"/>
  <c r="J788" i="8"/>
  <c r="J780" i="8"/>
  <c r="K780" i="8"/>
  <c r="J764" i="8"/>
  <c r="K764" i="8"/>
  <c r="K883" i="8"/>
  <c r="J883" i="8"/>
  <c r="K631" i="3"/>
  <c r="J631" i="3"/>
  <c r="I631" i="3"/>
  <c r="K743" i="8"/>
  <c r="J743" i="8"/>
  <c r="J869" i="8"/>
  <c r="K869" i="8"/>
  <c r="F909" i="3"/>
  <c r="I909" i="3"/>
  <c r="H909" i="3"/>
  <c r="K909" i="3"/>
  <c r="J909" i="3"/>
  <c r="K965" i="8"/>
  <c r="J965" i="8"/>
  <c r="K988" i="8"/>
  <c r="J988" i="8"/>
  <c r="J954" i="8"/>
  <c r="K954" i="8"/>
  <c r="J709" i="3"/>
  <c r="I709" i="3"/>
  <c r="K709" i="3"/>
  <c r="F709" i="3"/>
  <c r="H709" i="3"/>
  <c r="J808" i="8"/>
  <c r="K808" i="8"/>
  <c r="K766" i="8"/>
  <c r="J766" i="8"/>
  <c r="J861" i="8"/>
  <c r="K861" i="8"/>
  <c r="K810" i="8"/>
  <c r="J810" i="8"/>
  <c r="I915" i="3"/>
  <c r="H915" i="3"/>
  <c r="K915" i="3"/>
  <c r="J915" i="3"/>
  <c r="F915" i="3"/>
  <c r="K902" i="3"/>
  <c r="I902" i="3"/>
  <c r="H902" i="3"/>
  <c r="F902" i="3"/>
  <c r="J902" i="3"/>
  <c r="K800" i="3"/>
  <c r="J800" i="3"/>
  <c r="I800" i="3"/>
  <c r="I519" i="3"/>
  <c r="K519" i="3"/>
  <c r="J519" i="3"/>
  <c r="H519" i="3"/>
  <c r="F519" i="3"/>
  <c r="K684" i="3"/>
  <c r="J684" i="3"/>
  <c r="I684" i="3"/>
  <c r="K847" i="8"/>
  <c r="J847" i="8"/>
  <c r="K535" i="3"/>
  <c r="I535" i="3"/>
  <c r="J535" i="3"/>
  <c r="H535" i="3"/>
  <c r="F535" i="3"/>
  <c r="J747" i="8"/>
  <c r="K747" i="8"/>
  <c r="J263" i="3"/>
  <c r="K263" i="3"/>
  <c r="I263" i="3"/>
  <c r="K236" i="3"/>
  <c r="J236" i="3"/>
  <c r="I236" i="3"/>
  <c r="K261" i="3"/>
  <c r="J261" i="3"/>
  <c r="I261" i="3"/>
  <c r="K246" i="3"/>
  <c r="J246" i="3"/>
  <c r="I246" i="3"/>
  <c r="J262" i="3"/>
  <c r="K262" i="3"/>
  <c r="H262" i="3"/>
  <c r="I262" i="3"/>
  <c r="F262" i="3"/>
  <c r="J285" i="3"/>
  <c r="K285" i="3"/>
  <c r="I285" i="3"/>
  <c r="J286" i="3"/>
  <c r="K286" i="3"/>
  <c r="I286" i="3"/>
  <c r="K274" i="3"/>
  <c r="J274" i="3"/>
  <c r="I274" i="3"/>
  <c r="J300" i="3"/>
  <c r="K300" i="3"/>
  <c r="I300" i="3"/>
  <c r="K220" i="3"/>
  <c r="J220" i="3"/>
  <c r="I220" i="3"/>
  <c r="K306" i="3"/>
  <c r="J306" i="3"/>
  <c r="I306" i="3"/>
  <c r="F306" i="3"/>
  <c r="H306" i="3"/>
  <c r="J282" i="3"/>
  <c r="K282" i="3"/>
  <c r="I282" i="3"/>
  <c r="K235" i="3"/>
  <c r="J235" i="3"/>
  <c r="I235" i="3"/>
  <c r="J329" i="3"/>
  <c r="K329" i="3"/>
  <c r="I329" i="3"/>
  <c r="J309" i="3"/>
  <c r="K309" i="3"/>
  <c r="I309" i="3"/>
  <c r="J281" i="3"/>
  <c r="K281" i="3"/>
  <c r="I281" i="3"/>
  <c r="J335" i="3"/>
  <c r="K335" i="3"/>
  <c r="I335" i="3"/>
  <c r="F112" i="3"/>
  <c r="I112" i="3"/>
  <c r="H112" i="3"/>
  <c r="K112" i="3"/>
  <c r="J112" i="3"/>
  <c r="J164" i="3"/>
  <c r="K164" i="3"/>
  <c r="I164" i="3"/>
  <c r="K148" i="3"/>
  <c r="J148" i="3"/>
  <c r="I148" i="3"/>
  <c r="J131" i="3"/>
  <c r="K131" i="3"/>
  <c r="H131" i="3"/>
  <c r="I131" i="3"/>
  <c r="F131" i="3"/>
  <c r="J125" i="3"/>
  <c r="K125" i="3"/>
  <c r="I125" i="3"/>
  <c r="H125" i="3"/>
  <c r="F125" i="3"/>
  <c r="K189" i="3"/>
  <c r="J189" i="3"/>
  <c r="I189" i="3"/>
  <c r="J121" i="3"/>
  <c r="K121" i="3"/>
  <c r="H121" i="3"/>
  <c r="I121" i="3"/>
  <c r="F121" i="3"/>
  <c r="K177" i="3"/>
  <c r="J177" i="3"/>
  <c r="I177" i="3"/>
  <c r="F177" i="3"/>
  <c r="H177" i="3"/>
  <c r="K204" i="3"/>
  <c r="J204" i="3"/>
  <c r="I204" i="3"/>
  <c r="J117" i="3"/>
  <c r="K117" i="3"/>
  <c r="I117" i="3"/>
  <c r="F117" i="3"/>
  <c r="H117" i="3"/>
  <c r="I175" i="3"/>
  <c r="K175" i="3"/>
  <c r="J175" i="3"/>
  <c r="K197" i="3"/>
  <c r="J197" i="3"/>
  <c r="I197" i="3"/>
  <c r="J135" i="3"/>
  <c r="K135" i="3"/>
  <c r="I135" i="3"/>
  <c r="F135" i="3"/>
  <c r="H135" i="3"/>
  <c r="K134" i="3"/>
  <c r="F134" i="3"/>
  <c r="J134" i="3"/>
  <c r="I134" i="3"/>
  <c r="H134" i="3"/>
  <c r="F157" i="3"/>
  <c r="J157" i="3"/>
  <c r="K157" i="3"/>
  <c r="I157" i="3"/>
  <c r="H157" i="3"/>
  <c r="K796" i="8"/>
  <c r="J796" i="8"/>
  <c r="K776" i="3"/>
  <c r="J776" i="3"/>
  <c r="I776" i="3"/>
  <c r="K963" i="8"/>
  <c r="J963" i="8"/>
  <c r="K924" i="8"/>
  <c r="J924" i="8"/>
  <c r="K228" i="3"/>
  <c r="J228" i="3"/>
  <c r="I228" i="3"/>
  <c r="K219" i="3"/>
  <c r="J219" i="3"/>
  <c r="I219" i="3"/>
  <c r="K259" i="3"/>
  <c r="J259" i="3"/>
  <c r="I259" i="3"/>
  <c r="J233" i="3"/>
  <c r="K233" i="3"/>
  <c r="I233" i="3"/>
  <c r="K297" i="3"/>
  <c r="J297" i="3"/>
  <c r="I297" i="3"/>
  <c r="K266" i="3"/>
  <c r="J266" i="3"/>
  <c r="I266" i="3"/>
  <c r="I318" i="3"/>
  <c r="J318" i="3"/>
  <c r="K318" i="3"/>
  <c r="H318" i="3"/>
  <c r="F318" i="3"/>
  <c r="J325" i="3"/>
  <c r="K325" i="3"/>
  <c r="I325" i="3"/>
  <c r="J247" i="3"/>
  <c r="K247" i="3"/>
  <c r="I247" i="3"/>
  <c r="J264" i="3"/>
  <c r="K264" i="3"/>
  <c r="I264" i="3"/>
  <c r="K312" i="3"/>
  <c r="J312" i="3"/>
  <c r="I312" i="3"/>
  <c r="K288" i="3"/>
  <c r="J288" i="3"/>
  <c r="I288" i="3"/>
  <c r="I273" i="3"/>
  <c r="K273" i="3"/>
  <c r="J273" i="3"/>
  <c r="H273" i="3"/>
  <c r="F273" i="3"/>
  <c r="J277" i="3"/>
  <c r="K277" i="3"/>
  <c r="I277" i="3"/>
  <c r="J278" i="3"/>
  <c r="K278" i="3"/>
  <c r="I278" i="3"/>
  <c r="J225" i="3"/>
  <c r="K225" i="3"/>
  <c r="I225" i="3"/>
  <c r="I255" i="3"/>
  <c r="K255" i="3"/>
  <c r="J255" i="3"/>
  <c r="F255" i="3"/>
  <c r="H255" i="3"/>
  <c r="K234" i="3"/>
  <c r="J234" i="3"/>
  <c r="I234" i="3"/>
  <c r="J256" i="3"/>
  <c r="K256" i="3"/>
  <c r="I256" i="3"/>
  <c r="K272" i="3"/>
  <c r="J272" i="3"/>
  <c r="I272" i="3"/>
  <c r="K237" i="3"/>
  <c r="J237" i="3"/>
  <c r="I237" i="3"/>
  <c r="K242" i="3"/>
  <c r="J242" i="3"/>
  <c r="I242" i="3"/>
  <c r="K258" i="3"/>
  <c r="J258" i="3"/>
  <c r="I258" i="3"/>
  <c r="K279" i="3"/>
  <c r="I279" i="3"/>
  <c r="J279" i="3"/>
  <c r="H279" i="3"/>
  <c r="F279" i="3"/>
  <c r="K267" i="3"/>
  <c r="J267" i="3"/>
  <c r="I267" i="3"/>
  <c r="K315" i="3"/>
  <c r="J315" i="3"/>
  <c r="I315" i="3"/>
  <c r="J331" i="3"/>
  <c r="K331" i="3"/>
  <c r="I331" i="3"/>
  <c r="K291" i="3"/>
  <c r="J291" i="3"/>
  <c r="I291" i="3"/>
  <c r="F291" i="3"/>
  <c r="H291" i="3"/>
  <c r="J298" i="3"/>
  <c r="K298" i="3"/>
  <c r="I298" i="3"/>
  <c r="F298" i="3"/>
  <c r="H298" i="3"/>
  <c r="K338" i="3"/>
  <c r="J338" i="3"/>
  <c r="H338" i="3"/>
  <c r="I338" i="3"/>
  <c r="K340" i="3"/>
  <c r="I340" i="3"/>
  <c r="J340" i="3"/>
  <c r="H340" i="3"/>
  <c r="F340" i="3"/>
  <c r="K344" i="3"/>
  <c r="J344" i="3"/>
  <c r="I344" i="3"/>
  <c r="J128" i="3"/>
  <c r="I128" i="3"/>
  <c r="K128" i="3"/>
  <c r="H128" i="3"/>
  <c r="F128" i="3"/>
  <c r="K122" i="3"/>
  <c r="J122" i="3"/>
  <c r="I122" i="3"/>
  <c r="F122" i="3"/>
  <c r="H122" i="3"/>
  <c r="K161" i="3"/>
  <c r="J161" i="3"/>
  <c r="H161" i="3"/>
  <c r="I161" i="3"/>
  <c r="F161" i="3"/>
  <c r="K152" i="3"/>
  <c r="J152" i="3"/>
  <c r="F152" i="3"/>
  <c r="I152" i="3"/>
  <c r="H152" i="3"/>
  <c r="K126" i="3"/>
  <c r="J126" i="3"/>
  <c r="F126" i="3"/>
  <c r="I126" i="3"/>
  <c r="H126" i="3"/>
  <c r="J210" i="3"/>
  <c r="K210" i="3"/>
  <c r="I210" i="3"/>
  <c r="K124" i="3"/>
  <c r="J124" i="3"/>
  <c r="I124" i="3"/>
  <c r="H124" i="3"/>
  <c r="F124" i="3"/>
  <c r="J123" i="3"/>
  <c r="K123" i="3"/>
  <c r="I123" i="3"/>
  <c r="F123" i="3"/>
  <c r="H123" i="3"/>
  <c r="J153" i="3"/>
  <c r="K153" i="3"/>
  <c r="F153" i="3"/>
  <c r="I153" i="3"/>
  <c r="H153" i="3"/>
  <c r="J203" i="3"/>
  <c r="K203" i="3"/>
  <c r="I203" i="3"/>
  <c r="K158" i="3"/>
  <c r="J158" i="3"/>
  <c r="I158" i="3"/>
  <c r="J133" i="3"/>
  <c r="K133" i="3"/>
  <c r="H133" i="3"/>
  <c r="F133" i="3"/>
  <c r="I133" i="3"/>
  <c r="K178" i="3"/>
  <c r="J178" i="3"/>
  <c r="I178" i="3"/>
  <c r="H178" i="3"/>
  <c r="F178" i="3"/>
  <c r="J173" i="3"/>
  <c r="K173" i="3"/>
  <c r="I173" i="3"/>
  <c r="F173" i="3"/>
  <c r="H173" i="3"/>
  <c r="K196" i="3"/>
  <c r="J196" i="3"/>
  <c r="I196" i="3"/>
  <c r="J180" i="3"/>
  <c r="K180" i="3"/>
  <c r="I180" i="3"/>
  <c r="J132" i="3"/>
  <c r="K132" i="3"/>
  <c r="H132" i="3"/>
  <c r="I132" i="3"/>
  <c r="F132" i="3"/>
  <c r="K207" i="3"/>
  <c r="J207" i="3"/>
  <c r="I207" i="3"/>
  <c r="J213" i="3"/>
  <c r="K213" i="3"/>
  <c r="I213" i="3"/>
  <c r="J182" i="3"/>
  <c r="K182" i="3"/>
  <c r="I182" i="3"/>
  <c r="J170" i="3"/>
  <c r="K170" i="3"/>
  <c r="I170" i="3"/>
  <c r="J129" i="3"/>
  <c r="K129" i="3"/>
  <c r="F129" i="3"/>
  <c r="H129" i="3"/>
  <c r="I129" i="3"/>
  <c r="J169" i="3"/>
  <c r="K169" i="3"/>
  <c r="H169" i="3"/>
  <c r="F169" i="3"/>
  <c r="I169" i="3"/>
  <c r="K116" i="3"/>
  <c r="J116" i="3"/>
  <c r="F116" i="3"/>
  <c r="I116" i="3"/>
  <c r="H116" i="3"/>
  <c r="J187" i="3"/>
  <c r="K187" i="3"/>
  <c r="I187" i="3"/>
  <c r="J139" i="3"/>
  <c r="K139" i="3"/>
  <c r="F139" i="3"/>
  <c r="I139" i="3"/>
  <c r="H139" i="3"/>
  <c r="K172" i="3"/>
  <c r="J172" i="3"/>
  <c r="H172" i="3"/>
  <c r="I172" i="3"/>
  <c r="F172" i="3"/>
  <c r="K795" i="8"/>
  <c r="J795" i="8"/>
  <c r="K37" i="3"/>
  <c r="J37" i="3"/>
  <c r="K826" i="8"/>
  <c r="J826" i="8"/>
  <c r="K699" i="8"/>
  <c r="J699" i="8"/>
  <c r="J787" i="8"/>
  <c r="K787" i="8"/>
  <c r="J720" i="3"/>
  <c r="I720" i="3"/>
  <c r="K720" i="3"/>
  <c r="F720" i="3"/>
  <c r="H720" i="3"/>
  <c r="J730" i="8"/>
  <c r="K730" i="8"/>
  <c r="K953" i="8"/>
  <c r="J953" i="8"/>
  <c r="K750" i="3"/>
  <c r="J750" i="3"/>
  <c r="H750" i="3"/>
  <c r="F750" i="3"/>
  <c r="I750" i="3"/>
  <c r="K799" i="8"/>
  <c r="J799" i="8"/>
  <c r="K556" i="3"/>
  <c r="J556" i="3"/>
  <c r="I556" i="3"/>
  <c r="J891" i="8"/>
  <c r="K891" i="8"/>
  <c r="J807" i="8"/>
  <c r="K807" i="8"/>
  <c r="K754" i="8"/>
  <c r="J754" i="8"/>
  <c r="K750" i="8"/>
  <c r="J750" i="8"/>
  <c r="K696" i="8"/>
  <c r="J696" i="8"/>
  <c r="K615" i="3"/>
  <c r="J615" i="3"/>
  <c r="I615" i="3"/>
  <c r="K858" i="8"/>
  <c r="J858" i="8"/>
  <c r="J966" i="8"/>
  <c r="K966" i="8"/>
  <c r="J838" i="8"/>
  <c r="K838" i="8"/>
  <c r="K837" i="8"/>
  <c r="J837" i="8"/>
  <c r="J873" i="8"/>
  <c r="K873" i="8"/>
  <c r="J917" i="8"/>
  <c r="K917" i="8"/>
  <c r="H894" i="3"/>
  <c r="K894" i="3"/>
  <c r="J894" i="3"/>
  <c r="I894" i="3"/>
  <c r="F894" i="3"/>
  <c r="J411" i="3"/>
  <c r="K411" i="3"/>
  <c r="I411" i="3"/>
  <c r="J722" i="8"/>
  <c r="K722" i="8"/>
  <c r="K831" i="8"/>
  <c r="J831" i="8"/>
  <c r="J877" i="8"/>
  <c r="K877" i="8"/>
  <c r="J913" i="8"/>
  <c r="K913" i="8"/>
  <c r="J979" i="3"/>
  <c r="I979" i="3"/>
  <c r="H979" i="3"/>
  <c r="K979" i="3"/>
  <c r="F979" i="3"/>
  <c r="J422" i="3"/>
  <c r="K422" i="3"/>
  <c r="I422" i="3"/>
  <c r="F422" i="3"/>
  <c r="H422" i="3"/>
  <c r="J702" i="3"/>
  <c r="K702" i="3"/>
  <c r="I702" i="3"/>
  <c r="J941" i="8"/>
  <c r="K941" i="8"/>
  <c r="J929" i="8"/>
  <c r="K929" i="8"/>
  <c r="J706" i="8"/>
  <c r="K706" i="8"/>
  <c r="K775" i="8"/>
  <c r="J775" i="8"/>
  <c r="K562" i="3"/>
  <c r="I562" i="3"/>
  <c r="J562" i="3"/>
  <c r="F562" i="3"/>
  <c r="H562" i="3"/>
  <c r="K99" i="3"/>
  <c r="J99" i="3"/>
  <c r="K618" i="3"/>
  <c r="J618" i="3"/>
  <c r="I618" i="3"/>
  <c r="F618" i="3"/>
  <c r="H618" i="3"/>
  <c r="J827" i="8"/>
  <c r="K827" i="8"/>
  <c r="K836" i="8"/>
  <c r="J836" i="8"/>
  <c r="F998" i="3"/>
  <c r="I998" i="3"/>
  <c r="J998" i="3"/>
  <c r="K998" i="3"/>
  <c r="H998" i="3"/>
  <c r="K512" i="3"/>
  <c r="J512" i="3"/>
  <c r="I512" i="3"/>
  <c r="J946" i="8"/>
  <c r="K946" i="8"/>
  <c r="K364" i="3"/>
  <c r="J364" i="3"/>
  <c r="I364" i="3"/>
  <c r="J717" i="8"/>
  <c r="K717" i="8"/>
  <c r="K792" i="8"/>
  <c r="J792" i="8"/>
  <c r="J697" i="3"/>
  <c r="K697" i="3"/>
  <c r="I697" i="3"/>
  <c r="K828" i="3"/>
  <c r="J828" i="3"/>
  <c r="I828" i="3"/>
  <c r="H828" i="3"/>
  <c r="F828" i="3"/>
  <c r="I845" i="3"/>
  <c r="K845" i="3"/>
  <c r="F845" i="3"/>
  <c r="J845" i="3"/>
  <c r="H845" i="3"/>
  <c r="J711" i="3"/>
  <c r="K711" i="3"/>
  <c r="I711" i="3"/>
  <c r="H711" i="3"/>
  <c r="F711" i="3"/>
  <c r="F849" i="3"/>
  <c r="H849" i="3"/>
  <c r="I849" i="3"/>
  <c r="K849" i="3"/>
  <c r="J849" i="3"/>
  <c r="K931" i="8"/>
  <c r="J931" i="8"/>
  <c r="K578" i="3"/>
  <c r="I578" i="3"/>
  <c r="J578" i="3"/>
  <c r="H578" i="3"/>
  <c r="F578" i="3"/>
  <c r="K775" i="3"/>
  <c r="J775" i="3"/>
  <c r="I775" i="3"/>
  <c r="F775" i="3"/>
  <c r="H775" i="3"/>
  <c r="I496" i="3"/>
  <c r="H496" i="3"/>
  <c r="F496" i="3"/>
  <c r="J496" i="3"/>
  <c r="K496" i="3"/>
  <c r="J360" i="3"/>
  <c r="I360" i="3"/>
  <c r="K360" i="3"/>
  <c r="F360" i="3"/>
  <c r="H360" i="3"/>
  <c r="K389" i="3"/>
  <c r="J389" i="3"/>
  <c r="I389" i="3"/>
  <c r="J974" i="8"/>
  <c r="K974" i="8"/>
  <c r="K813" i="8"/>
  <c r="J813" i="8"/>
  <c r="J711" i="8"/>
  <c r="K711" i="8"/>
  <c r="K915" i="8"/>
  <c r="J915" i="8"/>
  <c r="K758" i="8"/>
  <c r="J758" i="8"/>
  <c r="J968" i="8"/>
  <c r="K968" i="8"/>
  <c r="K841" i="8"/>
  <c r="J841" i="8"/>
  <c r="H820" i="3"/>
  <c r="J820" i="3"/>
  <c r="I820" i="3"/>
  <c r="K820" i="3"/>
  <c r="F820" i="3"/>
  <c r="K487" i="3"/>
  <c r="J487" i="3"/>
  <c r="I487" i="3"/>
  <c r="O992" i="2"/>
  <c r="K1000" i="3"/>
  <c r="H1000" i="3"/>
  <c r="I1000" i="3"/>
  <c r="F1000" i="3"/>
  <c r="J1000" i="3"/>
  <c r="N992" i="2"/>
  <c r="H931" i="3"/>
  <c r="I931" i="3"/>
  <c r="K931" i="3"/>
  <c r="F931" i="3"/>
  <c r="J931" i="3"/>
  <c r="J952" i="8"/>
  <c r="K952" i="8"/>
  <c r="J868" i="8"/>
  <c r="K868" i="8"/>
  <c r="K945" i="8"/>
  <c r="J945" i="8"/>
  <c r="J865" i="8"/>
  <c r="K865" i="8"/>
  <c r="J740" i="8"/>
  <c r="K740" i="8"/>
  <c r="J849" i="8"/>
  <c r="K849" i="8"/>
  <c r="K928" i="8"/>
  <c r="J928" i="8"/>
  <c r="J771" i="8"/>
  <c r="K771" i="8"/>
  <c r="J755" i="8"/>
  <c r="K755" i="8"/>
  <c r="J702" i="8"/>
  <c r="K702" i="8"/>
  <c r="K949" i="8"/>
  <c r="J949" i="8"/>
  <c r="K895" i="8"/>
  <c r="J895" i="8"/>
  <c r="J396" i="3"/>
  <c r="K396" i="3"/>
  <c r="I396" i="3"/>
  <c r="K685" i="3"/>
  <c r="J685" i="3"/>
  <c r="F685" i="3"/>
  <c r="H685" i="3"/>
  <c r="I685" i="3"/>
  <c r="K746" i="3"/>
  <c r="J746" i="3"/>
  <c r="I746" i="3"/>
  <c r="H746" i="3"/>
  <c r="F746" i="3"/>
  <c r="K413" i="3"/>
  <c r="J413" i="3"/>
  <c r="I413" i="3"/>
  <c r="K863" i="8"/>
  <c r="J863" i="8"/>
  <c r="K884" i="8"/>
  <c r="J884" i="8"/>
  <c r="J909" i="8"/>
  <c r="K909" i="8"/>
  <c r="J756" i="8"/>
  <c r="K756" i="8"/>
  <c r="K914" i="8"/>
  <c r="J914" i="8"/>
  <c r="K885" i="8"/>
  <c r="J885" i="8"/>
  <c r="K719" i="8"/>
  <c r="J719" i="8"/>
  <c r="J433" i="3"/>
  <c r="K433" i="3"/>
  <c r="I433" i="3"/>
  <c r="K677" i="3"/>
  <c r="J677" i="3"/>
  <c r="H677" i="3"/>
  <c r="F677" i="3"/>
  <c r="J714" i="3"/>
  <c r="K714" i="3"/>
  <c r="I714" i="3"/>
  <c r="K782" i="3"/>
  <c r="H782" i="3"/>
  <c r="J782" i="3"/>
  <c r="I782" i="3"/>
  <c r="F782" i="3"/>
  <c r="I876" i="3"/>
  <c r="J876" i="3"/>
  <c r="F876" i="3"/>
  <c r="K876" i="3"/>
  <c r="H876" i="3"/>
  <c r="J732" i="8"/>
  <c r="K732" i="8"/>
  <c r="J927" i="8"/>
  <c r="K927" i="8"/>
  <c r="J897" i="8"/>
  <c r="K897" i="8"/>
  <c r="K1000" i="8"/>
  <c r="J1000" i="8"/>
  <c r="J825" i="8"/>
  <c r="K825" i="8"/>
  <c r="K942" i="8"/>
  <c r="J942" i="8"/>
  <c r="K698" i="8"/>
  <c r="J698" i="8"/>
  <c r="J483" i="3"/>
  <c r="K483" i="3"/>
  <c r="I483" i="3"/>
  <c r="J742" i="3"/>
  <c r="K742" i="3"/>
  <c r="I742" i="3"/>
  <c r="H742" i="3"/>
  <c r="F742" i="3"/>
  <c r="I759" i="3"/>
  <c r="J759" i="3"/>
  <c r="K759" i="3"/>
  <c r="H759" i="3"/>
  <c r="F759" i="3"/>
  <c r="J723" i="3"/>
  <c r="K723" i="3"/>
  <c r="I723" i="3"/>
  <c r="F723" i="3"/>
  <c r="H723" i="3"/>
  <c r="J414" i="3"/>
  <c r="K414" i="3"/>
  <c r="I414" i="3"/>
  <c r="J957" i="8"/>
  <c r="K957" i="8"/>
  <c r="J749" i="8"/>
  <c r="K749" i="8"/>
  <c r="J856" i="8"/>
  <c r="K856" i="8"/>
  <c r="J896" i="8"/>
  <c r="K896" i="8"/>
  <c r="J867" i="8"/>
  <c r="K867" i="8"/>
  <c r="K691" i="8"/>
  <c r="J691" i="8"/>
  <c r="K911" i="8"/>
  <c r="J911" i="8"/>
  <c r="I929" i="3"/>
  <c r="J929" i="3"/>
  <c r="F929" i="3"/>
  <c r="K929" i="3"/>
  <c r="H929" i="3"/>
  <c r="J892" i="3"/>
  <c r="K892" i="3"/>
  <c r="F892" i="3"/>
  <c r="H892" i="3"/>
  <c r="I892" i="3"/>
  <c r="J751" i="8"/>
  <c r="K751" i="8"/>
  <c r="J695" i="8"/>
  <c r="K695" i="8"/>
  <c r="K81" i="3"/>
  <c r="J81" i="3"/>
  <c r="J869" i="3"/>
  <c r="I869" i="3"/>
  <c r="K869" i="3"/>
  <c r="H869" i="3"/>
  <c r="F869" i="3"/>
  <c r="I763" i="3"/>
  <c r="K763" i="3"/>
  <c r="J763" i="3"/>
  <c r="F763" i="3"/>
  <c r="H763" i="3"/>
  <c r="J574" i="3"/>
  <c r="K574" i="3"/>
  <c r="I574" i="3"/>
  <c r="K713" i="3"/>
  <c r="J713" i="3"/>
  <c r="I713" i="3"/>
  <c r="J606" i="3"/>
  <c r="I606" i="3"/>
  <c r="K606" i="3"/>
  <c r="H606" i="3"/>
  <c r="F606" i="3"/>
  <c r="K71" i="3"/>
  <c r="J71" i="3"/>
  <c r="I71" i="3"/>
  <c r="F71" i="3"/>
  <c r="H71" i="3"/>
  <c r="K752" i="8"/>
  <c r="J752" i="8"/>
  <c r="J33" i="3"/>
  <c r="K33" i="3"/>
  <c r="F33" i="3"/>
  <c r="I33" i="3"/>
  <c r="H33" i="3"/>
  <c r="J86" i="3"/>
  <c r="K86" i="3"/>
  <c r="K808" i="3"/>
  <c r="J808" i="3"/>
  <c r="I808" i="3"/>
  <c r="H808" i="3"/>
  <c r="F808" i="3"/>
  <c r="I925" i="3"/>
  <c r="K925" i="3"/>
  <c r="F925" i="3"/>
  <c r="H925" i="3"/>
  <c r="J925" i="3"/>
  <c r="J480" i="3"/>
  <c r="K480" i="3"/>
  <c r="I480" i="3"/>
  <c r="J797" i="8"/>
  <c r="K797" i="8"/>
  <c r="F67" i="3"/>
  <c r="H67" i="3"/>
  <c r="J67" i="3"/>
  <c r="K67" i="3"/>
  <c r="I67" i="3"/>
  <c r="I914" i="3"/>
  <c r="J914" i="3"/>
  <c r="K914" i="3"/>
  <c r="H914" i="3"/>
  <c r="F914" i="3"/>
  <c r="J478" i="3"/>
  <c r="I478" i="3"/>
  <c r="K478" i="3"/>
  <c r="H478" i="3"/>
  <c r="F478" i="3"/>
  <c r="I358" i="3"/>
  <c r="K358" i="3"/>
  <c r="J358" i="3"/>
  <c r="F358" i="3"/>
  <c r="H358" i="3"/>
  <c r="K681" i="3"/>
  <c r="J681" i="3"/>
  <c r="J894" i="8"/>
  <c r="K894" i="8"/>
  <c r="K575" i="3"/>
  <c r="I575" i="3"/>
  <c r="J575" i="3"/>
  <c r="H575" i="3"/>
  <c r="F575" i="3"/>
  <c r="H850" i="3"/>
  <c r="F850" i="3"/>
  <c r="I850" i="3"/>
  <c r="J850" i="3"/>
  <c r="K850" i="3"/>
  <c r="J17" i="3"/>
  <c r="K17" i="3"/>
  <c r="F17" i="3"/>
  <c r="I17" i="3"/>
  <c r="H17" i="3"/>
  <c r="J744" i="8"/>
  <c r="K744" i="8"/>
  <c r="K546" i="3"/>
  <c r="I546" i="3"/>
  <c r="J546" i="3"/>
  <c r="F546" i="3"/>
  <c r="H546" i="3"/>
  <c r="I552" i="3"/>
  <c r="J552" i="3"/>
  <c r="K552" i="3"/>
  <c r="F552" i="3"/>
  <c r="H552" i="3"/>
  <c r="J895" i="3"/>
  <c r="H895" i="3"/>
  <c r="I895" i="3"/>
  <c r="K895" i="3"/>
  <c r="F895" i="3"/>
  <c r="J611" i="3"/>
  <c r="K611" i="3"/>
  <c r="I611" i="3"/>
  <c r="K644" i="3"/>
  <c r="J644" i="3"/>
  <c r="I644" i="3"/>
  <c r="K769" i="8"/>
  <c r="J769" i="8"/>
  <c r="J978" i="8"/>
  <c r="K978" i="8"/>
  <c r="J881" i="8"/>
  <c r="K881" i="8"/>
  <c r="K727" i="8"/>
  <c r="J727" i="8"/>
  <c r="J828" i="8"/>
  <c r="K828" i="8"/>
  <c r="K739" i="8"/>
  <c r="J739" i="8"/>
  <c r="K850" i="8"/>
  <c r="J850" i="8"/>
  <c r="K773" i="8"/>
  <c r="J773" i="8"/>
  <c r="K975" i="8"/>
  <c r="J975" i="8"/>
  <c r="K587" i="3"/>
  <c r="I587" i="3"/>
  <c r="J587" i="3"/>
  <c r="H587" i="3"/>
  <c r="F587" i="3"/>
  <c r="K982" i="3"/>
  <c r="H982" i="3"/>
  <c r="J982" i="3"/>
  <c r="I982" i="3"/>
  <c r="F982" i="3"/>
  <c r="F965" i="3"/>
  <c r="H965" i="3"/>
  <c r="J965" i="3"/>
  <c r="K965" i="3"/>
  <c r="I965" i="3"/>
  <c r="I565" i="3"/>
  <c r="K565" i="3"/>
  <c r="J565" i="3"/>
  <c r="H565" i="3"/>
  <c r="F565" i="3"/>
  <c r="I613" i="3"/>
  <c r="J613" i="3"/>
  <c r="K613" i="3"/>
  <c r="H613" i="3"/>
  <c r="F613" i="3"/>
  <c r="K760" i="8"/>
  <c r="J760" i="8"/>
  <c r="J835" i="8"/>
  <c r="K835" i="8"/>
  <c r="J882" i="8"/>
  <c r="K882" i="8"/>
  <c r="J745" i="8"/>
  <c r="K745" i="8"/>
  <c r="J960" i="8"/>
  <c r="K960" i="8"/>
  <c r="K987" i="8"/>
  <c r="J987" i="8"/>
  <c r="K820" i="8"/>
  <c r="J820" i="8"/>
  <c r="J990" i="8"/>
  <c r="K990" i="8"/>
  <c r="J955" i="8"/>
  <c r="K955" i="8"/>
  <c r="J763" i="8"/>
  <c r="K763" i="8"/>
  <c r="K783" i="8"/>
  <c r="J783" i="8"/>
  <c r="J712" i="3"/>
  <c r="K712" i="3"/>
  <c r="I712" i="3"/>
  <c r="K683" i="3"/>
  <c r="J683" i="3"/>
  <c r="H683" i="3"/>
  <c r="F683" i="3"/>
  <c r="K44" i="3"/>
  <c r="J44" i="3"/>
  <c r="J964" i="3"/>
  <c r="F964" i="3"/>
  <c r="K964" i="3"/>
  <c r="I964" i="3"/>
  <c r="H964" i="3"/>
  <c r="F996" i="3"/>
  <c r="K996" i="3"/>
  <c r="I996" i="3"/>
  <c r="J996" i="3"/>
  <c r="H996" i="3"/>
  <c r="K815" i="8"/>
  <c r="J815" i="8"/>
  <c r="K812" i="8"/>
  <c r="J812" i="8"/>
  <c r="K846" i="8"/>
  <c r="J846" i="8"/>
  <c r="K998" i="8"/>
  <c r="J998" i="8"/>
  <c r="K701" i="8"/>
  <c r="J701" i="8"/>
  <c r="K713" i="8"/>
  <c r="J713" i="8"/>
  <c r="K758" i="3"/>
  <c r="H758" i="3"/>
  <c r="I758" i="3"/>
  <c r="F758" i="3"/>
  <c r="J758" i="3"/>
  <c r="K704" i="3"/>
  <c r="I704" i="3"/>
  <c r="J704" i="3"/>
  <c r="F704" i="3"/>
  <c r="H704" i="3"/>
  <c r="K805" i="3"/>
  <c r="I805" i="3"/>
  <c r="J805" i="3"/>
  <c r="H805" i="3"/>
  <c r="F805" i="3"/>
  <c r="J848" i="8"/>
  <c r="K848" i="8"/>
  <c r="K789" i="8"/>
  <c r="J789" i="8"/>
  <c r="K886" i="8"/>
  <c r="J886" i="8"/>
  <c r="K822" i="3"/>
  <c r="J822" i="3"/>
  <c r="I822" i="3"/>
  <c r="H822" i="3"/>
  <c r="F822" i="3"/>
  <c r="K661" i="3"/>
  <c r="J661" i="3"/>
  <c r="F661" i="3"/>
  <c r="H661" i="3"/>
  <c r="K811" i="8"/>
  <c r="J811" i="8"/>
  <c r="J66" i="3"/>
  <c r="K66" i="3"/>
  <c r="F66" i="3"/>
  <c r="H66" i="3"/>
  <c r="I66" i="3"/>
  <c r="I795" i="3"/>
  <c r="J795" i="3"/>
  <c r="F795" i="3"/>
  <c r="H795" i="3"/>
  <c r="K795" i="3"/>
  <c r="I934" i="3"/>
  <c r="J934" i="3"/>
  <c r="F934" i="3"/>
  <c r="H934" i="3"/>
  <c r="K934" i="3"/>
  <c r="J673" i="3"/>
  <c r="K673" i="3"/>
  <c r="J390" i="3"/>
  <c r="K390" i="3"/>
  <c r="I390" i="3"/>
  <c r="J696" i="3"/>
  <c r="K696" i="3"/>
  <c r="I696" i="3"/>
  <c r="I465" i="3"/>
  <c r="J465" i="3"/>
  <c r="K465" i="3"/>
  <c r="F465" i="3"/>
  <c r="H465" i="3"/>
  <c r="J362" i="3"/>
  <c r="K362" i="3"/>
  <c r="I362" i="3"/>
  <c r="K918" i="3"/>
  <c r="J918" i="3"/>
  <c r="H918" i="3"/>
  <c r="F918" i="3"/>
  <c r="I918" i="3"/>
  <c r="J354" i="3"/>
  <c r="K354" i="3"/>
  <c r="I354" i="3"/>
  <c r="J20" i="3"/>
  <c r="K20" i="3"/>
  <c r="K19" i="3"/>
  <c r="J19" i="3"/>
  <c r="F19" i="3"/>
  <c r="H19" i="3"/>
  <c r="I19" i="3"/>
  <c r="J798" i="8"/>
  <c r="K798" i="8"/>
  <c r="J951" i="3"/>
  <c r="K951" i="3"/>
  <c r="F951" i="3"/>
  <c r="H951" i="3"/>
  <c r="I951" i="3"/>
  <c r="I844" i="3"/>
  <c r="H844" i="3"/>
  <c r="K844" i="3"/>
  <c r="F844" i="3"/>
  <c r="J844" i="3"/>
  <c r="J542" i="3"/>
  <c r="K542" i="3"/>
  <c r="I542" i="3"/>
  <c r="H542" i="3"/>
  <c r="F542" i="3"/>
  <c r="J6" i="3"/>
  <c r="K6" i="3"/>
  <c r="I6" i="3"/>
  <c r="F6" i="3"/>
  <c r="H6" i="3"/>
  <c r="K797" i="3"/>
  <c r="I797" i="3"/>
  <c r="J797" i="3"/>
  <c r="F797" i="3"/>
  <c r="H797" i="3"/>
  <c r="K418" i="3"/>
  <c r="J418" i="3"/>
  <c r="I418" i="3"/>
  <c r="F418" i="3"/>
  <c r="H418" i="3"/>
  <c r="I858" i="3"/>
  <c r="J858" i="3"/>
  <c r="H858" i="3"/>
  <c r="K858" i="3"/>
  <c r="F858" i="3"/>
  <c r="J741" i="3"/>
  <c r="I741" i="3"/>
  <c r="K741" i="3"/>
  <c r="F741" i="3"/>
  <c r="H741" i="3"/>
  <c r="J600" i="3"/>
  <c r="K600" i="3"/>
  <c r="I600" i="3"/>
  <c r="H600" i="3"/>
  <c r="F600" i="3"/>
  <c r="J753" i="8"/>
  <c r="K753" i="8"/>
  <c r="J724" i="8"/>
  <c r="K724" i="8"/>
  <c r="K425" i="3"/>
  <c r="I425" i="3"/>
  <c r="J425" i="3"/>
  <c r="H425" i="3"/>
  <c r="F425" i="3"/>
  <c r="K349" i="3"/>
  <c r="J349" i="3"/>
  <c r="I349" i="3"/>
  <c r="K652" i="3"/>
  <c r="J652" i="3"/>
  <c r="I652" i="3"/>
  <c r="K933" i="3"/>
  <c r="F933" i="3"/>
  <c r="J933" i="3"/>
  <c r="I933" i="3"/>
  <c r="H933" i="3"/>
  <c r="H856" i="3"/>
  <c r="F856" i="3"/>
  <c r="K856" i="3"/>
  <c r="J856" i="3"/>
  <c r="I856" i="3"/>
  <c r="J939" i="8"/>
  <c r="K939" i="8"/>
  <c r="J923" i="8"/>
  <c r="K923" i="8"/>
  <c r="K776" i="8"/>
  <c r="J776" i="8"/>
  <c r="J993" i="8"/>
  <c r="K993" i="8"/>
  <c r="K778" i="8"/>
  <c r="J778" i="8"/>
  <c r="J971" i="8"/>
  <c r="K971" i="8"/>
  <c r="K982" i="8"/>
  <c r="J982" i="8"/>
  <c r="J973" i="8"/>
  <c r="K973" i="8"/>
  <c r="K752" i="3"/>
  <c r="J752" i="3"/>
  <c r="I752" i="3"/>
  <c r="J566" i="3"/>
  <c r="K566" i="3"/>
  <c r="I566" i="3"/>
  <c r="J762" i="8"/>
  <c r="K762" i="8"/>
  <c r="I953" i="3"/>
  <c r="F953" i="3"/>
  <c r="J953" i="3"/>
  <c r="H953" i="3"/>
  <c r="K953" i="3"/>
  <c r="J980" i="8"/>
  <c r="K980" i="8"/>
  <c r="J786" i="8"/>
  <c r="K786" i="8"/>
  <c r="J802" i="8"/>
  <c r="K802" i="8"/>
  <c r="K806" i="8"/>
  <c r="J806" i="8"/>
  <c r="K782" i="8"/>
  <c r="J782" i="8"/>
  <c r="J742" i="8"/>
  <c r="K742" i="8"/>
  <c r="I854" i="3"/>
  <c r="H854" i="3"/>
  <c r="J854" i="3"/>
  <c r="K854" i="3"/>
  <c r="F854" i="3"/>
  <c r="H901" i="3"/>
  <c r="F901" i="3"/>
  <c r="I901" i="3"/>
  <c r="K901" i="3"/>
  <c r="J901" i="3"/>
  <c r="J48" i="3"/>
  <c r="K48" i="3"/>
  <c r="J836" i="3"/>
  <c r="K836" i="3"/>
  <c r="I836" i="3"/>
  <c r="H836" i="3"/>
  <c r="F836" i="3"/>
  <c r="J97" i="3"/>
  <c r="K97" i="3"/>
  <c r="I97" i="3"/>
  <c r="H97" i="3"/>
  <c r="F97" i="3"/>
  <c r="K999" i="8"/>
  <c r="J999" i="8"/>
  <c r="J921" i="8"/>
  <c r="K921" i="8"/>
  <c r="K876" i="8"/>
  <c r="J876" i="8"/>
  <c r="K694" i="8"/>
  <c r="J694" i="8"/>
  <c r="K759" i="8"/>
  <c r="J759" i="8"/>
  <c r="K710" i="8"/>
  <c r="J710" i="8"/>
  <c r="K857" i="8"/>
  <c r="J857" i="8"/>
  <c r="K970" i="8"/>
  <c r="J970" i="8"/>
  <c r="J871" i="8"/>
  <c r="K871" i="8"/>
  <c r="J892" i="8"/>
  <c r="K892" i="8"/>
  <c r="J691" i="3"/>
  <c r="K691" i="3"/>
  <c r="H691" i="3"/>
  <c r="F691" i="3"/>
  <c r="K907" i="3"/>
  <c r="H907" i="3"/>
  <c r="J907" i="3"/>
  <c r="I907" i="3"/>
  <c r="F907" i="3"/>
  <c r="I908" i="3"/>
  <c r="F908" i="3"/>
  <c r="H908" i="3"/>
  <c r="K908" i="3"/>
  <c r="J908" i="3"/>
  <c r="K840" i="3"/>
  <c r="J840" i="3"/>
  <c r="I840" i="3"/>
  <c r="J693" i="3"/>
  <c r="K693" i="3"/>
  <c r="I693" i="3"/>
  <c r="F693" i="3"/>
  <c r="H693" i="3"/>
  <c r="K995" i="8"/>
  <c r="J995" i="8"/>
  <c r="K822" i="8"/>
  <c r="J822" i="8"/>
  <c r="J904" i="8"/>
  <c r="K904" i="8"/>
  <c r="J715" i="8"/>
  <c r="K715" i="8"/>
  <c r="J948" i="8"/>
  <c r="K948" i="8"/>
  <c r="J757" i="8"/>
  <c r="K757" i="8"/>
  <c r="K832" i="3"/>
  <c r="J832" i="3"/>
  <c r="I832" i="3"/>
  <c r="H832" i="3"/>
  <c r="F832" i="3"/>
  <c r="H905" i="3"/>
  <c r="K905" i="3"/>
  <c r="I905" i="3"/>
  <c r="J905" i="3"/>
  <c r="F905" i="3"/>
  <c r="K92" i="3"/>
  <c r="J92" i="3"/>
  <c r="J991" i="3"/>
  <c r="F991" i="3"/>
  <c r="K991" i="3"/>
  <c r="H991" i="3"/>
  <c r="I991" i="3"/>
  <c r="J745" i="3"/>
  <c r="K745" i="3"/>
  <c r="I745" i="3"/>
  <c r="H745" i="3"/>
  <c r="F745" i="3"/>
  <c r="K997" i="8"/>
  <c r="J997" i="8"/>
  <c r="J842" i="8"/>
  <c r="K842" i="8"/>
  <c r="J761" i="8"/>
  <c r="K761" i="8"/>
  <c r="J879" i="8"/>
  <c r="K879" i="8"/>
  <c r="J855" i="8"/>
  <c r="K855" i="8"/>
  <c r="K13" i="3"/>
  <c r="J13" i="3"/>
  <c r="K765" i="3"/>
  <c r="I765" i="3"/>
  <c r="J765" i="3"/>
  <c r="F765" i="3"/>
  <c r="H765" i="3"/>
  <c r="J994" i="8"/>
  <c r="K994" i="8"/>
  <c r="K793" i="8"/>
  <c r="J793" i="8"/>
  <c r="J731" i="8"/>
  <c r="K731" i="8"/>
  <c r="J832" i="8"/>
  <c r="K832" i="8"/>
  <c r="J951" i="8"/>
  <c r="K951" i="8"/>
  <c r="J969" i="8"/>
  <c r="K969" i="8"/>
  <c r="J501" i="3"/>
  <c r="K501" i="3"/>
  <c r="I501" i="3"/>
  <c r="F501" i="3"/>
  <c r="H501" i="3"/>
  <c r="J987" i="3"/>
  <c r="K987" i="3"/>
  <c r="I987" i="3"/>
  <c r="H987" i="3"/>
  <c r="F987" i="3"/>
  <c r="J687" i="3"/>
  <c r="K687" i="3"/>
  <c r="H687" i="3"/>
  <c r="I687" i="3"/>
  <c r="F687" i="3"/>
  <c r="J499" i="3"/>
  <c r="K499" i="3"/>
  <c r="I499" i="3"/>
  <c r="K23" i="3"/>
  <c r="J23" i="3"/>
  <c r="J653" i="3"/>
  <c r="K653" i="3"/>
  <c r="I653" i="3"/>
  <c r="K472" i="3"/>
  <c r="J472" i="3"/>
  <c r="I472" i="3"/>
  <c r="J735" i="3"/>
  <c r="K735" i="3"/>
  <c r="I735" i="3"/>
  <c r="K819" i="3"/>
  <c r="J819" i="3"/>
  <c r="I819" i="3"/>
  <c r="K656" i="3"/>
  <c r="J656" i="3"/>
  <c r="F656" i="3"/>
  <c r="H656" i="3"/>
  <c r="K560" i="3"/>
  <c r="I560" i="3"/>
  <c r="J560" i="3"/>
  <c r="H560" i="3"/>
  <c r="F560" i="3"/>
  <c r="K821" i="3"/>
  <c r="I821" i="3"/>
  <c r="J821" i="3"/>
  <c r="H821" i="3"/>
  <c r="F821" i="3"/>
  <c r="I846" i="3"/>
  <c r="H846" i="3"/>
  <c r="J846" i="3"/>
  <c r="F846" i="3"/>
  <c r="K846" i="3"/>
  <c r="J635" i="3"/>
  <c r="K635" i="3"/>
  <c r="I635" i="3"/>
  <c r="K692" i="8"/>
  <c r="J692" i="8"/>
  <c r="J447" i="3"/>
  <c r="K447" i="3"/>
  <c r="I447" i="3"/>
  <c r="J740" i="3"/>
  <c r="K740" i="3"/>
  <c r="I740" i="3"/>
  <c r="H740" i="3"/>
  <c r="F740" i="3"/>
  <c r="J351" i="3"/>
  <c r="K351" i="3"/>
  <c r="I351" i="3"/>
  <c r="J79" i="3"/>
  <c r="K79" i="3"/>
  <c r="H79" i="3"/>
  <c r="F79" i="3"/>
  <c r="I79" i="3"/>
  <c r="K599" i="3"/>
  <c r="J599" i="3"/>
  <c r="I599" i="3"/>
  <c r="K407" i="3"/>
  <c r="J407" i="3"/>
  <c r="I407" i="3"/>
  <c r="J56" i="3"/>
  <c r="K56" i="3"/>
  <c r="K502" i="3"/>
  <c r="J502" i="3"/>
  <c r="I502" i="3"/>
  <c r="J627" i="3"/>
  <c r="K627" i="3"/>
  <c r="I627" i="3"/>
  <c r="J888" i="8"/>
  <c r="K888" i="8"/>
  <c r="J958" i="8"/>
  <c r="K958" i="8"/>
  <c r="K421" i="3"/>
  <c r="J421" i="3"/>
  <c r="I421" i="3"/>
  <c r="J73" i="3"/>
  <c r="K73" i="3"/>
  <c r="H73" i="3"/>
  <c r="I73" i="3"/>
  <c r="F73" i="3"/>
  <c r="I725" i="3"/>
  <c r="J725" i="3"/>
  <c r="K725" i="3"/>
  <c r="F725" i="3"/>
  <c r="H725" i="3"/>
  <c r="J482" i="3"/>
  <c r="K482" i="3"/>
  <c r="I482" i="3"/>
  <c r="H482" i="3"/>
  <c r="F482" i="3"/>
  <c r="J878" i="8"/>
  <c r="K878" i="8"/>
  <c r="K709" i="8"/>
  <c r="J709" i="8"/>
  <c r="J829" i="8"/>
  <c r="K829" i="8"/>
  <c r="J899" i="8"/>
  <c r="K899" i="8"/>
  <c r="K814" i="8"/>
  <c r="J814" i="8"/>
  <c r="K777" i="8"/>
  <c r="J777" i="8"/>
  <c r="K718" i="8"/>
  <c r="J718" i="8"/>
  <c r="I921" i="3"/>
  <c r="K921" i="3"/>
  <c r="J921" i="3"/>
  <c r="H921" i="3"/>
  <c r="F921" i="3"/>
  <c r="J444" i="3"/>
  <c r="K444" i="3"/>
  <c r="I444" i="3"/>
  <c r="K405" i="3"/>
  <c r="J405" i="3"/>
  <c r="I405" i="3"/>
  <c r="K87" i="3"/>
  <c r="J87" i="3"/>
  <c r="I87" i="3"/>
  <c r="H87" i="3"/>
  <c r="F87" i="3"/>
  <c r="J515" i="3"/>
  <c r="K515" i="3"/>
  <c r="I515" i="3"/>
  <c r="J805" i="8"/>
  <c r="K805" i="8"/>
  <c r="K790" i="8"/>
  <c r="J790" i="8"/>
  <c r="J986" i="8"/>
  <c r="K986" i="8"/>
  <c r="K470" i="3"/>
  <c r="J470" i="3"/>
  <c r="I470" i="3"/>
  <c r="K429" i="3"/>
  <c r="J429" i="3"/>
  <c r="I429" i="3"/>
  <c r="J454" i="3"/>
  <c r="K454" i="3"/>
  <c r="I454" i="3"/>
  <c r="F454" i="3"/>
  <c r="H454" i="3"/>
  <c r="K712" i="8"/>
  <c r="J712" i="8"/>
  <c r="K893" i="3"/>
  <c r="I893" i="3"/>
  <c r="H893" i="3"/>
  <c r="F893" i="3"/>
  <c r="J893" i="3"/>
  <c r="J718" i="3"/>
  <c r="K718" i="3"/>
  <c r="I718" i="3"/>
  <c r="J428" i="3"/>
  <c r="K428" i="3"/>
  <c r="I428" i="3"/>
  <c r="K833" i="3"/>
  <c r="J833" i="3"/>
  <c r="I833" i="3"/>
  <c r="H833" i="3"/>
  <c r="F833" i="3"/>
  <c r="K42" i="3"/>
  <c r="J42" i="3"/>
  <c r="F42" i="3"/>
  <c r="I42" i="3"/>
  <c r="H42" i="3"/>
  <c r="J865" i="3"/>
  <c r="H865" i="3"/>
  <c r="F865" i="3"/>
  <c r="I865" i="3"/>
  <c r="K865" i="3"/>
  <c r="K521" i="3"/>
  <c r="I521" i="3"/>
  <c r="J521" i="3"/>
  <c r="H521" i="3"/>
  <c r="F521" i="3"/>
  <c r="K53" i="3"/>
  <c r="J53" i="3"/>
  <c r="H53" i="3"/>
  <c r="F53" i="3"/>
  <c r="I53" i="3"/>
  <c r="J981" i="8"/>
  <c r="K981" i="8"/>
  <c r="H935" i="3"/>
  <c r="K935" i="3"/>
  <c r="I935" i="3"/>
  <c r="J935" i="3"/>
  <c r="F935" i="3"/>
  <c r="J814" i="3"/>
  <c r="K814" i="3"/>
  <c r="I814" i="3"/>
  <c r="F814" i="3"/>
  <c r="H814" i="3"/>
  <c r="K8" i="3"/>
  <c r="J8" i="3"/>
  <c r="F8" i="3"/>
  <c r="I8" i="3"/>
  <c r="H8" i="3"/>
  <c r="H962" i="3"/>
  <c r="K962" i="3"/>
  <c r="F962" i="3"/>
  <c r="I962" i="3"/>
  <c r="J962" i="3"/>
  <c r="K473" i="3"/>
  <c r="J473" i="3"/>
  <c r="I473" i="3"/>
  <c r="K787" i="3"/>
  <c r="I787" i="3"/>
  <c r="J787" i="3"/>
  <c r="H787" i="3"/>
  <c r="F787" i="3"/>
  <c r="J707" i="3"/>
  <c r="K707" i="3"/>
  <c r="I707" i="3"/>
  <c r="F707" i="3"/>
  <c r="H707" i="3"/>
  <c r="J610" i="3"/>
  <c r="K610" i="3"/>
  <c r="I610" i="3"/>
  <c r="K497" i="3"/>
  <c r="J497" i="3"/>
  <c r="I497" i="3"/>
  <c r="H497" i="3"/>
  <c r="F497" i="3"/>
  <c r="H958" i="3"/>
  <c r="K958" i="3"/>
  <c r="F958" i="3"/>
  <c r="J958" i="3"/>
  <c r="I958" i="3"/>
  <c r="J372" i="3"/>
  <c r="I372" i="3"/>
  <c r="K372" i="3"/>
  <c r="F372" i="3"/>
  <c r="H372" i="3"/>
  <c r="J670" i="3"/>
  <c r="K670" i="3"/>
  <c r="I670" i="3"/>
  <c r="K940" i="8"/>
  <c r="J940" i="8"/>
  <c r="K375" i="3"/>
  <c r="J375" i="3"/>
  <c r="I375" i="3"/>
  <c r="J4" i="3"/>
  <c r="K4" i="3"/>
  <c r="I4" i="3"/>
  <c r="H4" i="3"/>
  <c r="F4" i="3"/>
  <c r="K943" i="8"/>
  <c r="J943" i="8"/>
  <c r="J24" i="3"/>
  <c r="K24" i="3"/>
  <c r="H24" i="3"/>
  <c r="I24" i="3"/>
  <c r="F24" i="3"/>
  <c r="K628" i="3"/>
  <c r="J628" i="3"/>
  <c r="I628" i="3"/>
  <c r="J999" i="3"/>
  <c r="N991" i="2"/>
  <c r="I999" i="3"/>
  <c r="H999" i="3"/>
  <c r="O991" i="2"/>
  <c r="F999" i="3"/>
  <c r="K999" i="3"/>
  <c r="J620" i="3"/>
  <c r="I620" i="3"/>
  <c r="K620" i="3"/>
  <c r="H620" i="3"/>
  <c r="F620" i="3"/>
  <c r="K39" i="3"/>
  <c r="J39" i="3"/>
  <c r="I39" i="3"/>
  <c r="H39" i="3"/>
  <c r="F39" i="3"/>
  <c r="J450" i="3"/>
  <c r="K450" i="3"/>
  <c r="I450" i="3"/>
  <c r="J474" i="3"/>
  <c r="K474" i="3"/>
  <c r="I474" i="3"/>
  <c r="H474" i="3"/>
  <c r="F474" i="3"/>
  <c r="J617" i="3"/>
  <c r="I617" i="3"/>
  <c r="K617" i="3"/>
  <c r="F617" i="3"/>
  <c r="H617" i="3"/>
  <c r="F879" i="3"/>
  <c r="J879" i="3"/>
  <c r="H879" i="3"/>
  <c r="K879" i="3"/>
  <c r="I879" i="3"/>
  <c r="J400" i="3"/>
  <c r="K400" i="3"/>
  <c r="I400" i="3"/>
  <c r="K583" i="3"/>
  <c r="J583" i="3"/>
  <c r="I583" i="3"/>
  <c r="J867" i="3"/>
  <c r="F867" i="3"/>
  <c r="H867" i="3"/>
  <c r="K867" i="3"/>
  <c r="I867" i="3"/>
  <c r="K84" i="3"/>
  <c r="J84" i="3"/>
  <c r="J392" i="3"/>
  <c r="K392" i="3"/>
  <c r="I392" i="3"/>
  <c r="I507" i="3"/>
  <c r="K507" i="3"/>
  <c r="J507" i="3"/>
  <c r="F507" i="3"/>
  <c r="H507" i="3"/>
  <c r="K938" i="3"/>
  <c r="I938" i="3"/>
  <c r="H938" i="3"/>
  <c r="J938" i="3"/>
  <c r="F938" i="3"/>
  <c r="J516" i="3"/>
  <c r="K516" i="3"/>
  <c r="I516" i="3"/>
  <c r="K47" i="3"/>
  <c r="J47" i="3"/>
  <c r="H47" i="3"/>
  <c r="F47" i="3"/>
  <c r="I47" i="3"/>
  <c r="I373" i="3"/>
  <c r="J373" i="3"/>
  <c r="K373" i="3"/>
  <c r="F373" i="3"/>
  <c r="H373" i="3"/>
  <c r="F815" i="3"/>
  <c r="K815" i="3"/>
  <c r="H815" i="3"/>
  <c r="I815" i="3"/>
  <c r="J815" i="3"/>
  <c r="J361" i="3"/>
  <c r="K361" i="3"/>
  <c r="I361" i="3"/>
  <c r="H969" i="3"/>
  <c r="I969" i="3"/>
  <c r="F969" i="3"/>
  <c r="J969" i="3"/>
  <c r="K969" i="3"/>
  <c r="J370" i="3"/>
  <c r="I370" i="3"/>
  <c r="K370" i="3"/>
  <c r="F370" i="3"/>
  <c r="H370" i="3"/>
  <c r="J104" i="3"/>
  <c r="K104" i="3"/>
  <c r="J595" i="3"/>
  <c r="K595" i="3"/>
  <c r="I595" i="3"/>
  <c r="J5" i="3"/>
  <c r="K5" i="3"/>
  <c r="I5" i="3"/>
  <c r="H5" i="3"/>
  <c r="F5" i="3"/>
  <c r="I981" i="3"/>
  <c r="F981" i="3"/>
  <c r="K981" i="3"/>
  <c r="H981" i="3"/>
  <c r="J981" i="3"/>
  <c r="J448" i="3"/>
  <c r="K448" i="3"/>
  <c r="I448" i="3"/>
  <c r="J438" i="3"/>
  <c r="K438" i="3"/>
  <c r="I438" i="3"/>
  <c r="J972" i="3"/>
  <c r="K972" i="3"/>
  <c r="F972" i="3"/>
  <c r="I972" i="3"/>
  <c r="H972" i="3"/>
  <c r="J353" i="3"/>
  <c r="K353" i="3"/>
  <c r="I353" i="3"/>
  <c r="J21" i="3"/>
  <c r="K21" i="3"/>
  <c r="K50" i="3"/>
  <c r="J50" i="3"/>
  <c r="F50" i="3"/>
  <c r="I50" i="3"/>
  <c r="H50" i="3"/>
  <c r="J857" i="3"/>
  <c r="F857" i="3"/>
  <c r="K857" i="3"/>
  <c r="H857" i="3"/>
  <c r="I857" i="3"/>
  <c r="J366" i="3"/>
  <c r="K366" i="3"/>
  <c r="I366" i="3"/>
  <c r="J692" i="3"/>
  <c r="K692" i="3"/>
  <c r="F692" i="3"/>
  <c r="I692" i="3"/>
  <c r="H692" i="3"/>
  <c r="H948" i="3"/>
  <c r="I948" i="3"/>
  <c r="K948" i="3"/>
  <c r="F948" i="3"/>
  <c r="J948" i="3"/>
  <c r="H878" i="3"/>
  <c r="K878" i="3"/>
  <c r="I878" i="3"/>
  <c r="F878" i="3"/>
  <c r="J878" i="3"/>
  <c r="J648" i="3"/>
  <c r="K648" i="3"/>
  <c r="H648" i="3"/>
  <c r="I648" i="3"/>
  <c r="F648" i="3"/>
  <c r="K430" i="3"/>
  <c r="J430" i="3"/>
  <c r="I430" i="3"/>
  <c r="K646" i="3"/>
  <c r="J646" i="3"/>
  <c r="I646" i="3"/>
  <c r="H646" i="3"/>
  <c r="F646" i="3"/>
  <c r="K853" i="8"/>
  <c r="J853" i="8"/>
  <c r="J548" i="3"/>
  <c r="K548" i="3"/>
  <c r="I548" i="3"/>
  <c r="H548" i="3"/>
  <c r="F548" i="3"/>
  <c r="K777" i="3"/>
  <c r="J777" i="3"/>
  <c r="I777" i="3"/>
  <c r="K557" i="3"/>
  <c r="I557" i="3"/>
  <c r="J557" i="3"/>
  <c r="H557" i="3"/>
  <c r="F557" i="3"/>
  <c r="H939" i="3"/>
  <c r="I939" i="3"/>
  <c r="F939" i="3"/>
  <c r="K939" i="3"/>
  <c r="J939" i="3"/>
  <c r="K93" i="3"/>
  <c r="J93" i="3"/>
  <c r="F93" i="3"/>
  <c r="I93" i="3"/>
  <c r="H93" i="3"/>
  <c r="J970" i="3"/>
  <c r="F970" i="3"/>
  <c r="H970" i="3"/>
  <c r="K970" i="3"/>
  <c r="I970" i="3"/>
  <c r="K78" i="3"/>
  <c r="J78" i="3"/>
  <c r="I78" i="3"/>
  <c r="H78" i="3"/>
  <c r="F78" i="3"/>
  <c r="J959" i="3"/>
  <c r="I959" i="3"/>
  <c r="F959" i="3"/>
  <c r="K959" i="3"/>
  <c r="H959" i="3"/>
  <c r="K105" i="3"/>
  <c r="J105" i="3"/>
  <c r="I105" i="3"/>
  <c r="F105" i="3"/>
  <c r="H105" i="3"/>
  <c r="H721" i="3"/>
  <c r="F721" i="3"/>
  <c r="K721" i="3"/>
  <c r="I721" i="3"/>
  <c r="J721" i="3"/>
  <c r="J352" i="3"/>
  <c r="K352" i="3"/>
  <c r="I352" i="3"/>
  <c r="F352" i="3"/>
  <c r="H352" i="3"/>
  <c r="J26" i="3"/>
  <c r="K26" i="3"/>
  <c r="F26" i="3"/>
  <c r="I26" i="3"/>
  <c r="H26" i="3"/>
  <c r="K737" i="3"/>
  <c r="J737" i="3"/>
  <c r="I737" i="3"/>
  <c r="F737" i="3"/>
  <c r="H737" i="3"/>
  <c r="K926" i="8"/>
  <c r="J926" i="8"/>
  <c r="K101" i="3"/>
  <c r="J101" i="3"/>
  <c r="I101" i="3"/>
  <c r="H101" i="3"/>
  <c r="F101" i="3"/>
  <c r="J785" i="8"/>
  <c r="K785" i="8"/>
  <c r="K51" i="3"/>
  <c r="J51" i="3"/>
  <c r="F51" i="3"/>
  <c r="I51" i="3"/>
  <c r="H51" i="3"/>
  <c r="K415" i="3"/>
  <c r="J415" i="3"/>
  <c r="I415" i="3"/>
  <c r="J837" i="3"/>
  <c r="H837" i="3"/>
  <c r="K837" i="3"/>
  <c r="F837" i="3"/>
  <c r="I837" i="3"/>
  <c r="I441" i="3"/>
  <c r="J441" i="3"/>
  <c r="K441" i="3"/>
  <c r="H441" i="3"/>
  <c r="F441" i="3"/>
  <c r="K350" i="3"/>
  <c r="J350" i="3"/>
  <c r="I350" i="3"/>
  <c r="H350" i="3"/>
  <c r="F350" i="3"/>
  <c r="K947" i="8"/>
  <c r="J947" i="8"/>
  <c r="J523" i="3"/>
  <c r="K523" i="3"/>
  <c r="I523" i="3"/>
  <c r="H523" i="3"/>
  <c r="F523" i="3"/>
  <c r="J727" i="3"/>
  <c r="K727" i="3"/>
  <c r="I727" i="3"/>
  <c r="F727" i="3"/>
  <c r="H727" i="3"/>
  <c r="I794" i="3"/>
  <c r="K794" i="3"/>
  <c r="F794" i="3"/>
  <c r="J794" i="3"/>
  <c r="H794" i="3"/>
  <c r="J654" i="3"/>
  <c r="K654" i="3"/>
  <c r="I654" i="3"/>
  <c r="F654" i="3"/>
  <c r="H654" i="3"/>
  <c r="K774" i="3"/>
  <c r="I774" i="3"/>
  <c r="H774" i="3"/>
  <c r="F774" i="3"/>
  <c r="J774" i="3"/>
  <c r="H576" i="3"/>
  <c r="F576" i="3"/>
  <c r="I576" i="3"/>
  <c r="J576" i="3"/>
  <c r="K576" i="3"/>
  <c r="J484" i="3"/>
  <c r="K484" i="3"/>
  <c r="I484" i="3"/>
  <c r="I912" i="3"/>
  <c r="F912" i="3"/>
  <c r="J912" i="3"/>
  <c r="K912" i="3"/>
  <c r="H912" i="3"/>
  <c r="K467" i="3"/>
  <c r="J467" i="3"/>
  <c r="I467" i="3"/>
  <c r="J582" i="3"/>
  <c r="K582" i="3"/>
  <c r="I582" i="3"/>
  <c r="J374" i="3"/>
  <c r="K374" i="3"/>
  <c r="I374" i="3"/>
  <c r="J761" i="3"/>
  <c r="K761" i="3"/>
  <c r="I761" i="3"/>
  <c r="J348" i="3"/>
  <c r="K348" i="3"/>
  <c r="I348" i="3"/>
  <c r="J369" i="3"/>
  <c r="K369" i="3"/>
  <c r="I369" i="3"/>
  <c r="K533" i="3"/>
  <c r="J533" i="3"/>
  <c r="I533" i="3"/>
  <c r="F533" i="3"/>
  <c r="H533" i="3"/>
  <c r="K82" i="3"/>
  <c r="J82" i="3"/>
  <c r="F82" i="3"/>
  <c r="I82" i="3"/>
  <c r="H82" i="3"/>
  <c r="J455" i="3"/>
  <c r="K455" i="3"/>
  <c r="I455" i="3"/>
  <c r="K676" i="3"/>
  <c r="J676" i="3"/>
  <c r="H676" i="3"/>
  <c r="F676" i="3"/>
  <c r="I812" i="3"/>
  <c r="F812" i="3"/>
  <c r="H812" i="3"/>
  <c r="K812" i="3"/>
  <c r="J812" i="3"/>
  <c r="J922" i="3"/>
  <c r="K922" i="3"/>
  <c r="F922" i="3"/>
  <c r="H922" i="3"/>
  <c r="I922" i="3"/>
  <c r="F887" i="3"/>
  <c r="H887" i="3"/>
  <c r="J887" i="3"/>
  <c r="I887" i="3"/>
  <c r="K887" i="3"/>
  <c r="J18" i="3"/>
  <c r="K18" i="3"/>
  <c r="K954" i="3"/>
  <c r="J954" i="3"/>
  <c r="H954" i="3"/>
  <c r="F954" i="3"/>
  <c r="I954" i="3"/>
  <c r="K678" i="3"/>
  <c r="J678" i="3"/>
  <c r="I678" i="3"/>
  <c r="H678" i="3"/>
  <c r="F678" i="3"/>
  <c r="J41" i="3"/>
  <c r="K41" i="3"/>
  <c r="J872" i="8"/>
  <c r="K872" i="8"/>
  <c r="K401" i="3"/>
  <c r="J401" i="3"/>
  <c r="I401" i="3"/>
  <c r="K658" i="3"/>
  <c r="J658" i="3"/>
  <c r="I658" i="3"/>
  <c r="K995" i="3"/>
  <c r="H995" i="3"/>
  <c r="J995" i="3"/>
  <c r="F995" i="3"/>
  <c r="I995" i="3"/>
  <c r="F944" i="3"/>
  <c r="K944" i="3"/>
  <c r="J944" i="3"/>
  <c r="I944" i="3"/>
  <c r="H944" i="3"/>
  <c r="J657" i="3"/>
  <c r="K657" i="3"/>
  <c r="H657" i="3"/>
  <c r="F657" i="3"/>
  <c r="J952" i="3"/>
  <c r="F952" i="3"/>
  <c r="K952" i="3"/>
  <c r="I952" i="3"/>
  <c r="H952" i="3"/>
  <c r="K950" i="8"/>
  <c r="J950" i="8"/>
  <c r="K581" i="3"/>
  <c r="J581" i="3"/>
  <c r="I581" i="3"/>
  <c r="K755" i="3"/>
  <c r="I755" i="3"/>
  <c r="J755" i="3"/>
  <c r="H755" i="3"/>
  <c r="F755" i="3"/>
  <c r="J634" i="3"/>
  <c r="K634" i="3"/>
  <c r="I634" i="3"/>
  <c r="I505" i="3"/>
  <c r="K505" i="3"/>
  <c r="J505" i="3"/>
  <c r="H505" i="3"/>
  <c r="F505" i="3"/>
  <c r="J12" i="3"/>
  <c r="K12" i="3"/>
  <c r="H12" i="3"/>
  <c r="I12" i="3"/>
  <c r="F12" i="3"/>
  <c r="J88" i="3"/>
  <c r="K88" i="3"/>
  <c r="K682" i="3"/>
  <c r="J682" i="3"/>
  <c r="I682" i="3"/>
  <c r="J827" i="3"/>
  <c r="K827" i="3"/>
  <c r="H827" i="3"/>
  <c r="I827" i="3"/>
  <c r="F827" i="3"/>
  <c r="K468" i="3"/>
  <c r="J468" i="3"/>
  <c r="I468" i="3"/>
  <c r="K435" i="3"/>
  <c r="J435" i="3"/>
  <c r="I435" i="3"/>
  <c r="J597" i="3"/>
  <c r="K597" i="3"/>
  <c r="I597" i="3"/>
  <c r="H597" i="3"/>
  <c r="F597" i="3"/>
  <c r="J936" i="3"/>
  <c r="I936" i="3"/>
  <c r="F936" i="3"/>
  <c r="H936" i="3"/>
  <c r="K936" i="3"/>
  <c r="I880" i="3"/>
  <c r="K880" i="3"/>
  <c r="J880" i="3"/>
  <c r="H880" i="3"/>
  <c r="F880" i="3"/>
  <c r="H930" i="3"/>
  <c r="K930" i="3"/>
  <c r="J930" i="3"/>
  <c r="F930" i="3"/>
  <c r="I930" i="3"/>
  <c r="K700" i="3"/>
  <c r="J700" i="3"/>
  <c r="I700" i="3"/>
  <c r="J10" i="3"/>
  <c r="K10" i="3"/>
  <c r="J722" i="3"/>
  <c r="I722" i="3"/>
  <c r="K722" i="3"/>
  <c r="F722" i="3"/>
  <c r="H722" i="3"/>
  <c r="K956" i="8"/>
  <c r="J956" i="8"/>
  <c r="I446" i="3"/>
  <c r="K446" i="3"/>
  <c r="J446" i="3"/>
  <c r="H446" i="3"/>
  <c r="F446" i="3"/>
  <c r="K608" i="3"/>
  <c r="I608" i="3"/>
  <c r="J608" i="3"/>
  <c r="F608" i="3"/>
  <c r="H608" i="3"/>
  <c r="F888" i="3"/>
  <c r="J888" i="3"/>
  <c r="K888" i="3"/>
  <c r="I888" i="3"/>
  <c r="H888" i="3"/>
  <c r="J367" i="3"/>
  <c r="K367" i="3"/>
  <c r="I367" i="3"/>
  <c r="K883" i="3"/>
  <c r="H883" i="3"/>
  <c r="I883" i="3"/>
  <c r="F883" i="3"/>
  <c r="J883" i="3"/>
  <c r="J585" i="3"/>
  <c r="K585" i="3"/>
  <c r="I585" i="3"/>
  <c r="H585" i="3"/>
  <c r="F585" i="3"/>
  <c r="J993" i="3"/>
  <c r="K993" i="3"/>
  <c r="I993" i="3"/>
  <c r="H993" i="3"/>
  <c r="F993" i="3"/>
  <c r="I547" i="3"/>
  <c r="K547" i="3"/>
  <c r="J547" i="3"/>
  <c r="H547" i="3"/>
  <c r="F547" i="3"/>
  <c r="J571" i="3"/>
  <c r="K571" i="3"/>
  <c r="I571" i="3"/>
  <c r="K558" i="3"/>
  <c r="J558" i="3"/>
  <c r="I558" i="3"/>
  <c r="K432" i="3"/>
  <c r="J432" i="3"/>
  <c r="I432" i="3"/>
  <c r="K968" i="3"/>
  <c r="H968" i="3"/>
  <c r="F968" i="3"/>
  <c r="I968" i="3"/>
  <c r="J968" i="3"/>
  <c r="J371" i="3"/>
  <c r="K371" i="3"/>
  <c r="I371" i="3"/>
  <c r="K986" i="3"/>
  <c r="H986" i="3"/>
  <c r="F986" i="3"/>
  <c r="J986" i="3"/>
  <c r="I986" i="3"/>
  <c r="I633" i="3"/>
  <c r="K633" i="3"/>
  <c r="J633" i="3"/>
  <c r="H633" i="3"/>
  <c r="F633" i="3"/>
  <c r="J708" i="3"/>
  <c r="K708" i="3"/>
  <c r="I708" i="3"/>
  <c r="H708" i="3"/>
  <c r="F708" i="3"/>
  <c r="K729" i="3"/>
  <c r="F729" i="3"/>
  <c r="H729" i="3"/>
  <c r="I729" i="3"/>
  <c r="J729" i="3"/>
  <c r="K76" i="3"/>
  <c r="J76" i="3"/>
  <c r="J811" i="3"/>
  <c r="K811" i="3"/>
  <c r="I811" i="3"/>
  <c r="K650" i="3"/>
  <c r="J650" i="3"/>
  <c r="I650" i="3"/>
  <c r="K642" i="3"/>
  <c r="J642" i="3"/>
  <c r="F642" i="3"/>
  <c r="H642" i="3"/>
  <c r="I642" i="3"/>
  <c r="J816" i="3"/>
  <c r="H816" i="3"/>
  <c r="F816" i="3"/>
  <c r="I816" i="3"/>
  <c r="K816" i="3"/>
  <c r="K35" i="3"/>
  <c r="J35" i="3"/>
  <c r="I545" i="3"/>
  <c r="K545" i="3"/>
  <c r="J545" i="3"/>
  <c r="H545" i="3"/>
  <c r="F545" i="3"/>
  <c r="J780" i="3"/>
  <c r="K780" i="3"/>
  <c r="I780" i="3"/>
  <c r="K506" i="3"/>
  <c r="J506" i="3"/>
  <c r="I506" i="3"/>
  <c r="H506" i="3"/>
  <c r="F506" i="3"/>
  <c r="J89" i="3"/>
  <c r="K89" i="3"/>
  <c r="I89" i="3"/>
  <c r="F89" i="3"/>
  <c r="H89" i="3"/>
  <c r="K593" i="3"/>
  <c r="J593" i="3"/>
  <c r="I593" i="3"/>
  <c r="F593" i="3"/>
  <c r="H593" i="3"/>
  <c r="J377" i="3"/>
  <c r="K377" i="3"/>
  <c r="I377" i="3"/>
  <c r="H989" i="3"/>
  <c r="K989" i="3"/>
  <c r="I989" i="3"/>
  <c r="J989" i="3"/>
  <c r="F989" i="3"/>
  <c r="J509" i="3"/>
  <c r="K509" i="3"/>
  <c r="I509" i="3"/>
  <c r="H509" i="3"/>
  <c r="F509" i="3"/>
  <c r="K829" i="3"/>
  <c r="J829" i="3"/>
  <c r="I829" i="3"/>
  <c r="H829" i="3"/>
  <c r="F829" i="3"/>
  <c r="I851" i="3"/>
  <c r="K851" i="3"/>
  <c r="H851" i="3"/>
  <c r="J851" i="3"/>
  <c r="F851" i="3"/>
  <c r="K424" i="3"/>
  <c r="J424" i="3"/>
  <c r="I424" i="3"/>
  <c r="F848" i="3"/>
  <c r="H848" i="3"/>
  <c r="K848" i="3"/>
  <c r="J848" i="3"/>
  <c r="I848" i="3"/>
  <c r="K603" i="3"/>
  <c r="J603" i="3"/>
  <c r="I603" i="3"/>
  <c r="I943" i="3"/>
  <c r="F943" i="3"/>
  <c r="K943" i="3"/>
  <c r="H943" i="3"/>
  <c r="J943" i="3"/>
  <c r="J451" i="3"/>
  <c r="K451" i="3"/>
  <c r="I451" i="3"/>
  <c r="K746" i="8"/>
  <c r="J746" i="8"/>
  <c r="J905" i="8"/>
  <c r="K905" i="8"/>
  <c r="K714" i="8"/>
  <c r="J714" i="8"/>
  <c r="K859" i="8"/>
  <c r="J859" i="8"/>
  <c r="K705" i="8"/>
  <c r="J705" i="8"/>
  <c r="K992" i="8"/>
  <c r="J992" i="8"/>
  <c r="K408" i="3"/>
  <c r="J408" i="3"/>
  <c r="I408" i="3"/>
  <c r="K491" i="3"/>
  <c r="I491" i="3"/>
  <c r="J491" i="3"/>
  <c r="H491" i="3"/>
  <c r="F491" i="3"/>
  <c r="K457" i="3"/>
  <c r="J457" i="3"/>
  <c r="I457" i="3"/>
  <c r="K735" i="8"/>
  <c r="J735" i="8"/>
  <c r="J461" i="3"/>
  <c r="K461" i="3"/>
  <c r="I461" i="3"/>
  <c r="J629" i="3"/>
  <c r="K629" i="3"/>
  <c r="I629" i="3"/>
  <c r="H629" i="3"/>
  <c r="F629" i="3"/>
  <c r="K966" i="3"/>
  <c r="J966" i="3"/>
  <c r="I966" i="3"/>
  <c r="F966" i="3"/>
  <c r="H966" i="3"/>
  <c r="J768" i="3"/>
  <c r="K768" i="3"/>
  <c r="I768" i="3"/>
  <c r="K399" i="3"/>
  <c r="J399" i="3"/>
  <c r="I399" i="3"/>
  <c r="H399" i="3"/>
  <c r="F399" i="3"/>
  <c r="J38" i="3"/>
  <c r="K38" i="3"/>
  <c r="H38" i="3"/>
  <c r="I38" i="3"/>
  <c r="F38" i="3"/>
  <c r="J607" i="3"/>
  <c r="K607" i="3"/>
  <c r="I607" i="3"/>
  <c r="J669" i="3"/>
  <c r="K669" i="3"/>
  <c r="I669" i="3"/>
  <c r="J672" i="3"/>
  <c r="K672" i="3"/>
  <c r="F672" i="3"/>
  <c r="H672" i="3"/>
  <c r="I672" i="3"/>
  <c r="I961" i="3"/>
  <c r="H961" i="3"/>
  <c r="K961" i="3"/>
  <c r="F961" i="3"/>
  <c r="J961" i="3"/>
  <c r="J381" i="3"/>
  <c r="K381" i="3"/>
  <c r="I381" i="3"/>
  <c r="H381" i="3"/>
  <c r="F381" i="3"/>
  <c r="J45" i="3"/>
  <c r="K45" i="3"/>
  <c r="I45" i="3"/>
  <c r="F45" i="3"/>
  <c r="H45" i="3"/>
  <c r="J420" i="3"/>
  <c r="K420" i="3"/>
  <c r="I420" i="3"/>
  <c r="J561" i="3"/>
  <c r="I561" i="3"/>
  <c r="K561" i="3"/>
  <c r="H561" i="3"/>
  <c r="F561" i="3"/>
  <c r="J452" i="3"/>
  <c r="K452" i="3"/>
  <c r="I452" i="3"/>
  <c r="K469" i="3"/>
  <c r="J469" i="3"/>
  <c r="I469" i="3"/>
  <c r="H469" i="3"/>
  <c r="F469" i="3"/>
  <c r="K567" i="3"/>
  <c r="J567" i="3"/>
  <c r="I567" i="3"/>
  <c r="F567" i="3"/>
  <c r="H567" i="3"/>
  <c r="F960" i="3"/>
  <c r="I960" i="3"/>
  <c r="H960" i="3"/>
  <c r="K960" i="3"/>
  <c r="J960" i="3"/>
  <c r="H63" i="3"/>
  <c r="J63" i="3"/>
  <c r="K63" i="3"/>
  <c r="F63" i="3"/>
  <c r="I63" i="3"/>
  <c r="J580" i="3"/>
  <c r="K580" i="3"/>
  <c r="I580" i="3"/>
  <c r="K886" i="3"/>
  <c r="F886" i="3"/>
  <c r="J886" i="3"/>
  <c r="H886" i="3"/>
  <c r="I886" i="3"/>
  <c r="H873" i="3"/>
  <c r="I873" i="3"/>
  <c r="J873" i="3"/>
  <c r="F873" i="3"/>
  <c r="K873" i="3"/>
  <c r="J528" i="3"/>
  <c r="K528" i="3"/>
  <c r="I528" i="3"/>
  <c r="F528" i="3"/>
  <c r="H528" i="3"/>
  <c r="I963" i="3"/>
  <c r="H963" i="3"/>
  <c r="K963" i="3"/>
  <c r="F963" i="3"/>
  <c r="J963" i="3"/>
  <c r="K693" i="8"/>
  <c r="J693" i="8"/>
  <c r="K907" i="8"/>
  <c r="J907" i="8"/>
  <c r="K592" i="3"/>
  <c r="J592" i="3"/>
  <c r="I592" i="3"/>
  <c r="K767" i="3"/>
  <c r="J767" i="3"/>
  <c r="I767" i="3"/>
  <c r="F767" i="3"/>
  <c r="H767" i="3"/>
  <c r="K379" i="3"/>
  <c r="J379" i="3"/>
  <c r="I379" i="3"/>
  <c r="J804" i="3"/>
  <c r="K804" i="3"/>
  <c r="I804" i="3"/>
  <c r="F804" i="3"/>
  <c r="H804" i="3"/>
  <c r="H940" i="3"/>
  <c r="K940" i="3"/>
  <c r="J940" i="3"/>
  <c r="I940" i="3"/>
  <c r="F940" i="3"/>
  <c r="H860" i="3"/>
  <c r="I860" i="3"/>
  <c r="F860" i="3"/>
  <c r="J860" i="3"/>
  <c r="K860" i="3"/>
  <c r="J734" i="3"/>
  <c r="I734" i="3"/>
  <c r="K734" i="3"/>
  <c r="H734" i="3"/>
  <c r="F734" i="3"/>
  <c r="J789" i="3"/>
  <c r="K789" i="3"/>
  <c r="I789" i="3"/>
  <c r="F789" i="3"/>
  <c r="H789" i="3"/>
  <c r="F956" i="3"/>
  <c r="I956" i="3"/>
  <c r="J956" i="3"/>
  <c r="H956" i="3"/>
  <c r="K956" i="3"/>
  <c r="J434" i="3"/>
  <c r="K434" i="3"/>
  <c r="I434" i="3"/>
  <c r="H762" i="3"/>
  <c r="I762" i="3"/>
  <c r="K762" i="3"/>
  <c r="J762" i="3"/>
  <c r="F762" i="3"/>
  <c r="I475" i="3"/>
  <c r="J475" i="3"/>
  <c r="K475" i="3"/>
  <c r="H475" i="3"/>
  <c r="F475" i="3"/>
  <c r="J976" i="8"/>
  <c r="K976" i="8"/>
  <c r="J412" i="3"/>
  <c r="K412" i="3"/>
  <c r="I412" i="3"/>
  <c r="J788" i="3"/>
  <c r="K788" i="3"/>
  <c r="I788" i="3"/>
  <c r="K641" i="3"/>
  <c r="I641" i="3"/>
  <c r="J641" i="3"/>
  <c r="H641" i="3"/>
  <c r="F641" i="3"/>
  <c r="J665" i="3"/>
  <c r="K665" i="3"/>
  <c r="I665" i="3"/>
  <c r="H852" i="3"/>
  <c r="I852" i="3"/>
  <c r="J852" i="3"/>
  <c r="K852" i="3"/>
  <c r="F852" i="3"/>
  <c r="J463" i="3"/>
  <c r="K463" i="3"/>
  <c r="I463" i="3"/>
  <c r="K663" i="3"/>
  <c r="J663" i="3"/>
  <c r="I663" i="3"/>
  <c r="K449" i="3"/>
  <c r="J449" i="3"/>
  <c r="I449" i="3"/>
  <c r="H945" i="3"/>
  <c r="I945" i="3"/>
  <c r="J945" i="3"/>
  <c r="K945" i="3"/>
  <c r="F945" i="3"/>
  <c r="I462" i="3"/>
  <c r="J462" i="3"/>
  <c r="K462" i="3"/>
  <c r="H462" i="3"/>
  <c r="F462" i="3"/>
  <c r="K572" i="3"/>
  <c r="J572" i="3"/>
  <c r="I572" i="3"/>
  <c r="H572" i="3"/>
  <c r="F572" i="3"/>
  <c r="K794" i="8"/>
  <c r="J794" i="8"/>
  <c r="K518" i="3"/>
  <c r="J518" i="3"/>
  <c r="I518" i="3"/>
  <c r="F518" i="3"/>
  <c r="H518" i="3"/>
  <c r="F942" i="3"/>
  <c r="H942" i="3"/>
  <c r="K942" i="3"/>
  <c r="J942" i="3"/>
  <c r="I942" i="3"/>
  <c r="J864" i="8"/>
  <c r="K864" i="8"/>
  <c r="J675" i="3"/>
  <c r="K675" i="3"/>
  <c r="H675" i="3"/>
  <c r="F675" i="3"/>
  <c r="J703" i="3"/>
  <c r="K703" i="3"/>
  <c r="I703" i="3"/>
  <c r="F703" i="3"/>
  <c r="H703" i="3"/>
  <c r="J778" i="3"/>
  <c r="H778" i="3"/>
  <c r="I778" i="3"/>
  <c r="K778" i="3"/>
  <c r="F778" i="3"/>
  <c r="J36" i="3"/>
  <c r="K36" i="3"/>
  <c r="H36" i="3"/>
  <c r="F36" i="3"/>
  <c r="I36" i="3"/>
  <c r="K645" i="3"/>
  <c r="J645" i="3"/>
  <c r="I645" i="3"/>
  <c r="H645" i="3"/>
  <c r="F645" i="3"/>
  <c r="K466" i="3"/>
  <c r="J466" i="3"/>
  <c r="I466" i="3"/>
  <c r="F932" i="3"/>
  <c r="I932" i="3"/>
  <c r="H932" i="3"/>
  <c r="K932" i="3"/>
  <c r="J932" i="3"/>
  <c r="J802" i="3"/>
  <c r="I802" i="3"/>
  <c r="K802" i="3"/>
  <c r="F802" i="3"/>
  <c r="H802" i="3"/>
  <c r="H920" i="3"/>
  <c r="J920" i="3"/>
  <c r="I920" i="3"/>
  <c r="K920" i="3"/>
  <c r="F920" i="3"/>
  <c r="J406" i="3"/>
  <c r="K406" i="3"/>
  <c r="I406" i="3"/>
  <c r="F406" i="3"/>
  <c r="H406" i="3"/>
  <c r="K950" i="3"/>
  <c r="F950" i="3"/>
  <c r="J950" i="3"/>
  <c r="H950" i="3"/>
  <c r="I950" i="3"/>
  <c r="I839" i="3"/>
  <c r="J839" i="3"/>
  <c r="K839" i="3"/>
  <c r="F839" i="3"/>
  <c r="H839" i="3"/>
  <c r="K947" i="3"/>
  <c r="J947" i="3"/>
  <c r="I947" i="3"/>
  <c r="H947" i="3"/>
  <c r="F947" i="3"/>
  <c r="K739" i="3"/>
  <c r="J739" i="3"/>
  <c r="I739" i="3"/>
  <c r="K393" i="3"/>
  <c r="J393" i="3"/>
  <c r="I393" i="3"/>
  <c r="F393" i="3"/>
  <c r="H393" i="3"/>
  <c r="K534" i="3"/>
  <c r="J534" i="3"/>
  <c r="I534" i="3"/>
  <c r="K365" i="3"/>
  <c r="J365" i="3"/>
  <c r="I365" i="3"/>
  <c r="F903" i="3"/>
  <c r="J903" i="3"/>
  <c r="K903" i="3"/>
  <c r="H903" i="3"/>
  <c r="I903" i="3"/>
  <c r="K732" i="3"/>
  <c r="J732" i="3"/>
  <c r="I732" i="3"/>
  <c r="K725" i="8"/>
  <c r="J725" i="8"/>
  <c r="I527" i="3"/>
  <c r="K527" i="3"/>
  <c r="J527" i="3"/>
  <c r="H527" i="3"/>
  <c r="F527" i="3"/>
  <c r="K622" i="3"/>
  <c r="J622" i="3"/>
  <c r="I622" i="3"/>
  <c r="F946" i="3"/>
  <c r="J946" i="3"/>
  <c r="I946" i="3"/>
  <c r="K946" i="3"/>
  <c r="H946" i="3"/>
  <c r="K838" i="3"/>
  <c r="I838" i="3"/>
  <c r="J838" i="3"/>
  <c r="F838" i="3"/>
  <c r="H838" i="3"/>
  <c r="K821" i="8"/>
  <c r="J821" i="8"/>
  <c r="J686" i="3"/>
  <c r="K686" i="3"/>
  <c r="I686" i="3"/>
  <c r="K538" i="3"/>
  <c r="J538" i="3"/>
  <c r="I538" i="3"/>
  <c r="F538" i="3"/>
  <c r="H538" i="3"/>
  <c r="K431" i="3"/>
  <c r="J431" i="3"/>
  <c r="I431" i="3"/>
  <c r="K738" i="3"/>
  <c r="J738" i="3"/>
  <c r="I738" i="3"/>
  <c r="F738" i="3"/>
  <c r="H738" i="3"/>
  <c r="J699" i="3"/>
  <c r="K699" i="3"/>
  <c r="I699" i="3"/>
  <c r="H699" i="3"/>
  <c r="F699" i="3"/>
  <c r="I809" i="3"/>
  <c r="K809" i="3"/>
  <c r="J809" i="3"/>
  <c r="H809" i="3"/>
  <c r="F809" i="3"/>
  <c r="K936" i="8"/>
  <c r="J936" i="8"/>
  <c r="J7" i="3"/>
  <c r="K7" i="3"/>
  <c r="K573" i="3"/>
  <c r="J573" i="3"/>
  <c r="I573" i="3"/>
  <c r="H573" i="3"/>
  <c r="F573" i="3"/>
  <c r="I971" i="3"/>
  <c r="H971" i="3"/>
  <c r="F971" i="3"/>
  <c r="K971" i="3"/>
  <c r="J971" i="3"/>
  <c r="K488" i="3"/>
  <c r="J488" i="3"/>
  <c r="I488" i="3"/>
  <c r="I754" i="3"/>
  <c r="J754" i="3"/>
  <c r="K754" i="3"/>
  <c r="H754" i="3"/>
  <c r="F754" i="3"/>
  <c r="I91" i="3"/>
  <c r="H91" i="3"/>
  <c r="J91" i="3"/>
  <c r="K91" i="3"/>
  <c r="F967" i="3"/>
  <c r="H967" i="3"/>
  <c r="K967" i="3"/>
  <c r="I967" i="3"/>
  <c r="J967" i="3"/>
  <c r="K436" i="3"/>
  <c r="J436" i="3"/>
  <c r="I436" i="3"/>
  <c r="F817" i="3"/>
  <c r="K817" i="3"/>
  <c r="J817" i="3"/>
  <c r="H817" i="3"/>
  <c r="I817" i="3"/>
  <c r="J347" i="3"/>
  <c r="K347" i="3"/>
  <c r="I347" i="3"/>
  <c r="K443" i="3"/>
  <c r="J443" i="3"/>
  <c r="I443" i="3"/>
  <c r="J553" i="3"/>
  <c r="I553" i="3"/>
  <c r="K553" i="3"/>
  <c r="F553" i="3"/>
  <c r="H553" i="3"/>
  <c r="K984" i="3"/>
  <c r="J984" i="3"/>
  <c r="H984" i="3"/>
  <c r="I984" i="3"/>
  <c r="F984" i="3"/>
  <c r="J464" i="3"/>
  <c r="K464" i="3"/>
  <c r="I464" i="3"/>
  <c r="J983" i="3"/>
  <c r="I983" i="3"/>
  <c r="H983" i="3"/>
  <c r="F983" i="3"/>
  <c r="K983" i="3"/>
  <c r="J569" i="3"/>
  <c r="K569" i="3"/>
  <c r="I569" i="3"/>
  <c r="H569" i="3"/>
  <c r="F569" i="3"/>
  <c r="F941" i="3"/>
  <c r="I941" i="3"/>
  <c r="K941" i="3"/>
  <c r="H941" i="3"/>
  <c r="J941" i="3"/>
  <c r="J717" i="3"/>
  <c r="H717" i="3"/>
  <c r="K717" i="3"/>
  <c r="F717" i="3"/>
  <c r="I717" i="3"/>
  <c r="K710" i="3"/>
  <c r="H710" i="3"/>
  <c r="J710" i="3"/>
  <c r="I710" i="3"/>
  <c r="F710" i="3"/>
  <c r="F109" i="3"/>
  <c r="J109" i="3"/>
  <c r="H109" i="3"/>
  <c r="K109" i="3"/>
  <c r="I109" i="3"/>
  <c r="K655" i="3"/>
  <c r="I655" i="3"/>
  <c r="F655" i="3"/>
  <c r="H655" i="3"/>
  <c r="J655" i="3"/>
  <c r="J680" i="3"/>
  <c r="K680" i="3"/>
  <c r="I680" i="3"/>
  <c r="J640" i="3"/>
  <c r="K640" i="3"/>
  <c r="I640" i="3"/>
  <c r="J513" i="3"/>
  <c r="K513" i="3"/>
  <c r="I513" i="3"/>
  <c r="K75" i="3"/>
  <c r="J75" i="3"/>
  <c r="H75" i="3"/>
  <c r="I75" i="3"/>
  <c r="F75" i="3"/>
  <c r="K62" i="3"/>
  <c r="J62" i="3"/>
  <c r="I62" i="3"/>
  <c r="F62" i="3"/>
  <c r="H62" i="3"/>
  <c r="J816" i="8"/>
  <c r="K816" i="8"/>
  <c r="J863" i="3"/>
  <c r="K863" i="3"/>
  <c r="I863" i="3"/>
  <c r="F863" i="3"/>
  <c r="H863" i="3"/>
  <c r="I806" i="3"/>
  <c r="J806" i="3"/>
  <c r="K806" i="3"/>
  <c r="H806" i="3"/>
  <c r="F806" i="3"/>
  <c r="I543" i="3"/>
  <c r="J543" i="3"/>
  <c r="K543" i="3"/>
  <c r="F543" i="3"/>
  <c r="H543" i="3"/>
  <c r="I517" i="3"/>
  <c r="K517" i="3"/>
  <c r="J517" i="3"/>
  <c r="F517" i="3"/>
  <c r="H517" i="3"/>
  <c r="J980" i="3"/>
  <c r="F980" i="3"/>
  <c r="I980" i="3"/>
  <c r="K980" i="3"/>
  <c r="H980" i="3"/>
  <c r="I881" i="3"/>
  <c r="H881" i="3"/>
  <c r="J881" i="3"/>
  <c r="F881" i="3"/>
  <c r="K881" i="3"/>
  <c r="J697" i="8"/>
  <c r="K697" i="8"/>
  <c r="I529" i="3"/>
  <c r="J529" i="3"/>
  <c r="K529" i="3"/>
  <c r="F529" i="3"/>
  <c r="H529" i="3"/>
  <c r="J594" i="3"/>
  <c r="K594" i="3"/>
  <c r="I594" i="3"/>
  <c r="K494" i="3"/>
  <c r="J494" i="3"/>
  <c r="I494" i="3"/>
  <c r="J403" i="3"/>
  <c r="K403" i="3"/>
  <c r="I403" i="3"/>
  <c r="J736" i="3"/>
  <c r="K736" i="3"/>
  <c r="I736" i="3"/>
  <c r="F736" i="3"/>
  <c r="H736" i="3"/>
  <c r="J708" i="8"/>
  <c r="K708" i="8"/>
  <c r="J772" i="3"/>
  <c r="K772" i="3"/>
  <c r="I772" i="3"/>
  <c r="I757" i="3"/>
  <c r="J757" i="3"/>
  <c r="K757" i="3"/>
  <c r="H757" i="3"/>
  <c r="F757" i="3"/>
  <c r="K493" i="3"/>
  <c r="J493" i="3"/>
  <c r="I493" i="3"/>
  <c r="K531" i="3"/>
  <c r="J531" i="3"/>
  <c r="I531" i="3"/>
  <c r="H531" i="3"/>
  <c r="F531" i="3"/>
  <c r="J671" i="3"/>
  <c r="K671" i="3"/>
  <c r="I671" i="3"/>
  <c r="H671" i="3"/>
  <c r="F671" i="3"/>
  <c r="K397" i="3"/>
  <c r="J397" i="3"/>
  <c r="I397" i="3"/>
  <c r="K439" i="3"/>
  <c r="J439" i="3"/>
  <c r="I439" i="3"/>
  <c r="J588" i="3"/>
  <c r="K588" i="3"/>
  <c r="I588" i="3"/>
  <c r="K985" i="3"/>
  <c r="J985" i="3"/>
  <c r="I985" i="3"/>
  <c r="F985" i="3"/>
  <c r="H985" i="3"/>
  <c r="J481" i="3"/>
  <c r="K481" i="3"/>
  <c r="I481" i="3"/>
  <c r="H481" i="3"/>
  <c r="F481" i="3"/>
  <c r="J586" i="3"/>
  <c r="K586" i="3"/>
  <c r="I586" i="3"/>
  <c r="I977" i="3"/>
  <c r="K977" i="3"/>
  <c r="F977" i="3"/>
  <c r="J977" i="3"/>
  <c r="H977" i="3"/>
  <c r="J975" i="3"/>
  <c r="I975" i="3"/>
  <c r="K975" i="3"/>
  <c r="H975" i="3"/>
  <c r="F975" i="3"/>
  <c r="J15" i="3"/>
  <c r="K15" i="3"/>
  <c r="H15" i="3"/>
  <c r="I15" i="3"/>
  <c r="F15" i="3"/>
  <c r="K602" i="3"/>
  <c r="J602" i="3"/>
  <c r="I602" i="3"/>
  <c r="F602" i="3"/>
  <c r="H602" i="3"/>
  <c r="K495" i="3"/>
  <c r="J495" i="3"/>
  <c r="I495" i="3"/>
  <c r="J526" i="3"/>
  <c r="K526" i="3"/>
  <c r="I526" i="3"/>
  <c r="H526" i="3"/>
  <c r="F526" i="3"/>
  <c r="J813" i="3"/>
  <c r="I813" i="3"/>
  <c r="K813" i="3"/>
  <c r="H813" i="3"/>
  <c r="F813" i="3"/>
  <c r="K355" i="3"/>
  <c r="J355" i="3"/>
  <c r="I355" i="3"/>
  <c r="K841" i="3"/>
  <c r="I841" i="3"/>
  <c r="J841" i="3"/>
  <c r="F841" i="3"/>
  <c r="H841" i="3"/>
  <c r="O993" i="2"/>
  <c r="F1001" i="3"/>
  <c r="K1001" i="3"/>
  <c r="H1001" i="3"/>
  <c r="J1001" i="3"/>
  <c r="I1001" i="3"/>
  <c r="N993" i="2"/>
  <c r="F924" i="3"/>
  <c r="K924" i="3"/>
  <c r="J924" i="3"/>
  <c r="I924" i="3"/>
  <c r="H924" i="3"/>
  <c r="J770" i="3"/>
  <c r="K770" i="3"/>
  <c r="I770" i="3"/>
  <c r="F770" i="3"/>
  <c r="H770" i="3"/>
  <c r="J830" i="3"/>
  <c r="K830" i="3"/>
  <c r="I830" i="3"/>
  <c r="K612" i="3"/>
  <c r="J612" i="3"/>
  <c r="I612" i="3"/>
  <c r="K906" i="8"/>
  <c r="J906" i="8"/>
  <c r="J823" i="3"/>
  <c r="K823" i="3"/>
  <c r="I823" i="3"/>
  <c r="K427" i="3"/>
  <c r="J427" i="3"/>
  <c r="I427" i="3"/>
  <c r="I568" i="3"/>
  <c r="J568" i="3"/>
  <c r="K568" i="3"/>
  <c r="H568" i="3"/>
  <c r="F568" i="3"/>
  <c r="J456" i="3"/>
  <c r="K456" i="3"/>
  <c r="I456" i="3"/>
  <c r="J55" i="3"/>
  <c r="K55" i="3"/>
  <c r="H55" i="3"/>
  <c r="F55" i="3"/>
  <c r="I55" i="3"/>
  <c r="K368" i="3"/>
  <c r="J368" i="3"/>
  <c r="I368" i="3"/>
  <c r="J957" i="3"/>
  <c r="I957" i="3"/>
  <c r="K957" i="3"/>
  <c r="H957" i="3"/>
  <c r="F957" i="3"/>
  <c r="K688" i="3"/>
  <c r="J688" i="3"/>
  <c r="F688" i="3"/>
  <c r="I688" i="3"/>
  <c r="H688" i="3"/>
  <c r="I911" i="3"/>
  <c r="F911" i="3"/>
  <c r="K911" i="3"/>
  <c r="H911" i="3"/>
  <c r="J911" i="3"/>
  <c r="K96" i="3"/>
  <c r="J96" i="3"/>
  <c r="J706" i="3"/>
  <c r="K706" i="3"/>
  <c r="I706" i="3"/>
  <c r="H706" i="3"/>
  <c r="F706" i="3"/>
  <c r="K69" i="3"/>
  <c r="J69" i="3"/>
  <c r="I69" i="3"/>
  <c r="F69" i="3"/>
  <c r="H69" i="3"/>
  <c r="J937" i="8"/>
  <c r="K937" i="8"/>
  <c r="J11" i="3"/>
  <c r="K11" i="3"/>
  <c r="I11" i="3"/>
  <c r="H11" i="3"/>
  <c r="F11" i="3"/>
  <c r="F900" i="3"/>
  <c r="H900" i="3"/>
  <c r="I900" i="3"/>
  <c r="K900" i="3"/>
  <c r="J900" i="3"/>
  <c r="K623" i="3"/>
  <c r="J623" i="3"/>
  <c r="I623" i="3"/>
  <c r="I701" i="3"/>
  <c r="K701" i="3"/>
  <c r="J701" i="3"/>
  <c r="F701" i="3"/>
  <c r="H701" i="3"/>
  <c r="I904" i="3"/>
  <c r="J904" i="3"/>
  <c r="K904" i="3"/>
  <c r="F904" i="3"/>
  <c r="H904" i="3"/>
  <c r="K383" i="3"/>
  <c r="J383" i="3"/>
  <c r="I383" i="3"/>
  <c r="J724" i="3"/>
  <c r="I724" i="3"/>
  <c r="K724" i="3"/>
  <c r="F724" i="3"/>
  <c r="H724" i="3"/>
  <c r="J80" i="3"/>
  <c r="K80" i="3"/>
  <c r="K769" i="3"/>
  <c r="J769" i="3"/>
  <c r="I769" i="3"/>
  <c r="F769" i="3"/>
  <c r="H769" i="3"/>
  <c r="K716" i="3"/>
  <c r="J716" i="3"/>
  <c r="I716" i="3"/>
  <c r="K107" i="3"/>
  <c r="J107" i="3"/>
  <c r="I107" i="3"/>
  <c r="H107" i="3"/>
  <c r="F107" i="3"/>
  <c r="K834" i="8"/>
  <c r="J834" i="8"/>
  <c r="F870" i="3"/>
  <c r="J870" i="3"/>
  <c r="I870" i="3"/>
  <c r="K870" i="3"/>
  <c r="H870" i="3"/>
  <c r="I508" i="3"/>
  <c r="K508" i="3"/>
  <c r="J508" i="3"/>
  <c r="H508" i="3"/>
  <c r="F508" i="3"/>
  <c r="K955" i="3"/>
  <c r="H955" i="3"/>
  <c r="I955" i="3"/>
  <c r="J955" i="3"/>
  <c r="F955" i="3"/>
  <c r="J57" i="3"/>
  <c r="K57" i="3"/>
  <c r="H57" i="3"/>
  <c r="I57" i="3"/>
  <c r="F57" i="3"/>
  <c r="K636" i="3"/>
  <c r="J636" i="3"/>
  <c r="I636" i="3"/>
  <c r="K604" i="3"/>
  <c r="J604" i="3"/>
  <c r="I604" i="3"/>
  <c r="K577" i="3"/>
  <c r="J577" i="3"/>
  <c r="I577" i="3"/>
  <c r="F577" i="3"/>
  <c r="H577" i="3"/>
  <c r="J916" i="3"/>
  <c r="I916" i="3"/>
  <c r="K916" i="3"/>
  <c r="F916" i="3"/>
  <c r="H916" i="3"/>
  <c r="J801" i="3"/>
  <c r="I801" i="3"/>
  <c r="K801" i="3"/>
  <c r="F801" i="3"/>
  <c r="H801" i="3"/>
  <c r="J30" i="3"/>
  <c r="K30" i="3"/>
  <c r="K94" i="3"/>
  <c r="J94" i="3"/>
  <c r="I94" i="3"/>
  <c r="F94" i="3"/>
  <c r="H94" i="3"/>
  <c r="K643" i="3"/>
  <c r="J643" i="3"/>
  <c r="H643" i="3"/>
  <c r="I643" i="3"/>
  <c r="F643" i="3"/>
  <c r="K926" i="3"/>
  <c r="I926" i="3"/>
  <c r="H926" i="3"/>
  <c r="F926" i="3"/>
  <c r="J926" i="3"/>
  <c r="K751" i="3"/>
  <c r="I751" i="3"/>
  <c r="J751" i="3"/>
  <c r="H751" i="3"/>
  <c r="F751" i="3"/>
  <c r="K404" i="3"/>
  <c r="J404" i="3"/>
  <c r="I404" i="3"/>
  <c r="I625" i="3"/>
  <c r="J625" i="3"/>
  <c r="K625" i="3"/>
  <c r="H625" i="3"/>
  <c r="F625" i="3"/>
  <c r="I874" i="3"/>
  <c r="J874" i="3"/>
  <c r="F874" i="3"/>
  <c r="K874" i="3"/>
  <c r="H874" i="3"/>
  <c r="J380" i="3"/>
  <c r="K380" i="3"/>
  <c r="I380" i="3"/>
  <c r="J605" i="3"/>
  <c r="I605" i="3"/>
  <c r="K605" i="3"/>
  <c r="F605" i="3"/>
  <c r="H605" i="3"/>
  <c r="F864" i="3"/>
  <c r="K864" i="3"/>
  <c r="J864" i="3"/>
  <c r="I864" i="3"/>
  <c r="H864" i="3"/>
  <c r="J27" i="3"/>
  <c r="K27" i="3"/>
  <c r="F27" i="3"/>
  <c r="I27" i="3"/>
  <c r="H27" i="3"/>
  <c r="J626" i="3"/>
  <c r="K626" i="3"/>
  <c r="I626" i="3"/>
  <c r="J917" i="3"/>
  <c r="I917" i="3"/>
  <c r="F917" i="3"/>
  <c r="H917" i="3"/>
  <c r="K917" i="3"/>
  <c r="K65" i="3"/>
  <c r="J65" i="3"/>
  <c r="H65" i="3"/>
  <c r="F65" i="3"/>
  <c r="I65" i="3"/>
  <c r="J46" i="3"/>
  <c r="K46" i="3"/>
  <c r="H46" i="3"/>
  <c r="I46" i="3"/>
  <c r="F46" i="3"/>
  <c r="K934" i="8"/>
  <c r="J934" i="8"/>
  <c r="J733" i="8"/>
  <c r="K733" i="8"/>
  <c r="K59" i="3"/>
  <c r="J59" i="3"/>
  <c r="F59" i="3"/>
  <c r="I59" i="3"/>
  <c r="H59" i="3"/>
  <c r="K61" i="3"/>
  <c r="J61" i="3"/>
  <c r="F61" i="3"/>
  <c r="I61" i="3"/>
  <c r="H61" i="3"/>
  <c r="K899" i="3"/>
  <c r="I899" i="3"/>
  <c r="F899" i="3"/>
  <c r="H899" i="3"/>
  <c r="J899" i="3"/>
  <c r="K741" i="8"/>
  <c r="J741" i="8"/>
  <c r="J662" i="3"/>
  <c r="K662" i="3"/>
  <c r="F662" i="3"/>
  <c r="I662" i="3"/>
  <c r="H662" i="3"/>
  <c r="H897" i="3"/>
  <c r="K897" i="3"/>
  <c r="I897" i="3"/>
  <c r="F897" i="3"/>
  <c r="J897" i="3"/>
  <c r="J840" i="8"/>
  <c r="K840" i="8"/>
  <c r="J385" i="3"/>
  <c r="K385" i="3"/>
  <c r="I385" i="3"/>
  <c r="J14" i="3"/>
  <c r="K14" i="3"/>
  <c r="F14" i="3"/>
  <c r="I14" i="3"/>
  <c r="H14" i="3"/>
  <c r="I906" i="3"/>
  <c r="F906" i="3"/>
  <c r="J906" i="3"/>
  <c r="H906" i="3"/>
  <c r="K906" i="3"/>
  <c r="J453" i="3"/>
  <c r="I453" i="3"/>
  <c r="K453" i="3"/>
  <c r="H453" i="3"/>
  <c r="F453" i="3"/>
  <c r="K504" i="3"/>
  <c r="J504" i="3"/>
  <c r="I504" i="3"/>
  <c r="F504" i="3"/>
  <c r="H504" i="3"/>
  <c r="J632" i="3"/>
  <c r="K632" i="3"/>
  <c r="I632" i="3"/>
  <c r="J927" i="3"/>
  <c r="K927" i="3"/>
  <c r="I927" i="3"/>
  <c r="F927" i="3"/>
  <c r="H927" i="3"/>
  <c r="J649" i="3"/>
  <c r="K649" i="3"/>
  <c r="I649" i="3"/>
  <c r="F649" i="3"/>
  <c r="H649" i="3"/>
  <c r="J2" i="3"/>
  <c r="K2" i="3"/>
  <c r="F2" i="3"/>
  <c r="I2" i="3"/>
  <c r="H2" i="3"/>
  <c r="J108" i="3"/>
  <c r="K108" i="3"/>
  <c r="K510" i="3"/>
  <c r="I510" i="3"/>
  <c r="J510" i="3"/>
  <c r="F510" i="3"/>
  <c r="H510" i="3"/>
  <c r="K16" i="3"/>
  <c r="J16" i="3"/>
  <c r="I16" i="3"/>
  <c r="H16" i="3"/>
  <c r="F16" i="3"/>
  <c r="K835" i="3"/>
  <c r="J835" i="3"/>
  <c r="I835" i="3"/>
  <c r="H835" i="3"/>
  <c r="F835" i="3"/>
  <c r="J624" i="3"/>
  <c r="K624" i="3"/>
  <c r="I624" i="3"/>
  <c r="K674" i="3"/>
  <c r="F674" i="3"/>
  <c r="J674" i="3"/>
  <c r="I674" i="3"/>
  <c r="H674" i="3"/>
  <c r="K74" i="3"/>
  <c r="J74" i="3"/>
  <c r="K690" i="3"/>
  <c r="I690" i="3"/>
  <c r="J690" i="3"/>
  <c r="F690" i="3"/>
  <c r="H690" i="3"/>
  <c r="K862" i="3"/>
  <c r="I862" i="3"/>
  <c r="H862" i="3"/>
  <c r="F862" i="3"/>
  <c r="J862" i="3"/>
  <c r="J90" i="3"/>
  <c r="K90" i="3"/>
  <c r="F90" i="3"/>
  <c r="H90" i="3"/>
  <c r="I90" i="3"/>
  <c r="I990" i="3"/>
  <c r="F990" i="3"/>
  <c r="H990" i="3"/>
  <c r="K990" i="3"/>
  <c r="J990" i="3"/>
  <c r="I747" i="3"/>
  <c r="J747" i="3"/>
  <c r="K747" i="3"/>
  <c r="H747" i="3"/>
  <c r="F747" i="3"/>
  <c r="F896" i="3"/>
  <c r="I896" i="3"/>
  <c r="K896" i="3"/>
  <c r="J896" i="3"/>
  <c r="H896" i="3"/>
  <c r="J356" i="3"/>
  <c r="K356" i="3"/>
  <c r="I356" i="3"/>
  <c r="K843" i="3"/>
  <c r="J843" i="3"/>
  <c r="H843" i="3"/>
  <c r="F843" i="3"/>
  <c r="I843" i="3"/>
  <c r="I882" i="3"/>
  <c r="F882" i="3"/>
  <c r="J882" i="3"/>
  <c r="K882" i="3"/>
  <c r="H882" i="3"/>
  <c r="I890" i="3"/>
  <c r="K890" i="3"/>
  <c r="J890" i="3"/>
  <c r="H890" i="3"/>
  <c r="F890" i="3"/>
  <c r="J460" i="3"/>
  <c r="K460" i="3"/>
  <c r="I460" i="3"/>
  <c r="I726" i="3"/>
  <c r="K726" i="3"/>
  <c r="J726" i="3"/>
  <c r="H726" i="3"/>
  <c r="F726" i="3"/>
  <c r="J503" i="3"/>
  <c r="K503" i="3"/>
  <c r="I503" i="3"/>
  <c r="I601" i="3"/>
  <c r="J601" i="3"/>
  <c r="K601" i="3"/>
  <c r="F601" i="3"/>
  <c r="H601" i="3"/>
  <c r="K440" i="3"/>
  <c r="J440" i="3"/>
  <c r="I440" i="3"/>
  <c r="I378" i="3"/>
  <c r="J378" i="3"/>
  <c r="K378" i="3"/>
  <c r="H378" i="3"/>
  <c r="F378" i="3"/>
  <c r="J524" i="3"/>
  <c r="K524" i="3"/>
  <c r="I524" i="3"/>
  <c r="K489" i="3"/>
  <c r="J489" i="3"/>
  <c r="I489" i="3"/>
  <c r="F489" i="3"/>
  <c r="H489" i="3"/>
  <c r="I382" i="3"/>
  <c r="J382" i="3"/>
  <c r="K382" i="3"/>
  <c r="F382" i="3"/>
  <c r="H382" i="3"/>
  <c r="J106" i="3"/>
  <c r="K106" i="3"/>
  <c r="J749" i="3"/>
  <c r="I749" i="3"/>
  <c r="K749" i="3"/>
  <c r="F749" i="3"/>
  <c r="H749" i="3"/>
  <c r="J103" i="3"/>
  <c r="K103" i="3"/>
  <c r="H103" i="3"/>
  <c r="I103" i="3"/>
  <c r="F103" i="3"/>
  <c r="K997" i="3"/>
  <c r="I997" i="3"/>
  <c r="F997" i="3"/>
  <c r="H997" i="3"/>
  <c r="J997" i="3"/>
  <c r="H842" i="3"/>
  <c r="F842" i="3"/>
  <c r="I842" i="3"/>
  <c r="K842" i="3"/>
  <c r="J842" i="3"/>
  <c r="K872" i="3"/>
  <c r="J872" i="3"/>
  <c r="F872" i="3"/>
  <c r="I872" i="3"/>
  <c r="H872" i="3"/>
  <c r="K387" i="3"/>
  <c r="J387" i="3"/>
  <c r="I387" i="3"/>
  <c r="I570" i="3"/>
  <c r="K570" i="3"/>
  <c r="H570" i="3"/>
  <c r="F570" i="3"/>
  <c r="J570" i="3"/>
  <c r="F992" i="3"/>
  <c r="H992" i="3"/>
  <c r="K992" i="3"/>
  <c r="J992" i="3"/>
  <c r="I992" i="3"/>
  <c r="K359" i="3"/>
  <c r="J359" i="3"/>
  <c r="I359" i="3"/>
  <c r="I824" i="3"/>
  <c r="K824" i="3"/>
  <c r="J824" i="3"/>
  <c r="H824" i="3"/>
  <c r="F824" i="3"/>
  <c r="F988" i="3"/>
  <c r="I988" i="3"/>
  <c r="K988" i="3"/>
  <c r="H988" i="3"/>
  <c r="J988" i="3"/>
  <c r="J898" i="3"/>
  <c r="F898" i="3"/>
  <c r="K898" i="3"/>
  <c r="I898" i="3"/>
  <c r="H898" i="3"/>
  <c r="K833" i="8"/>
  <c r="J833" i="8"/>
  <c r="K32" i="3"/>
  <c r="J32" i="3"/>
  <c r="I544" i="3"/>
  <c r="J544" i="3"/>
  <c r="F544" i="3"/>
  <c r="K544" i="3"/>
  <c r="H544" i="3"/>
  <c r="K52" i="3"/>
  <c r="J52" i="3"/>
  <c r="J621" i="3"/>
  <c r="I621" i="3"/>
  <c r="K621" i="3"/>
  <c r="F621" i="3"/>
  <c r="H621" i="3"/>
  <c r="J540" i="3"/>
  <c r="K540" i="3"/>
  <c r="I540" i="3"/>
  <c r="F540" i="3"/>
  <c r="H540" i="3"/>
  <c r="J664" i="3"/>
  <c r="K664" i="3"/>
  <c r="I664" i="3"/>
  <c r="F563" i="3"/>
  <c r="H563" i="3"/>
  <c r="K563" i="3"/>
  <c r="I563" i="3"/>
  <c r="J563" i="3"/>
  <c r="J477" i="3"/>
  <c r="K477" i="3"/>
  <c r="I477" i="3"/>
  <c r="I910" i="3"/>
  <c r="H910" i="3"/>
  <c r="F910" i="3"/>
  <c r="J910" i="3"/>
  <c r="K910" i="3"/>
  <c r="K584" i="3"/>
  <c r="J584" i="3"/>
  <c r="I584" i="3"/>
  <c r="J95" i="3"/>
  <c r="K95" i="3"/>
  <c r="I95" i="3"/>
  <c r="H95" i="3"/>
  <c r="F95" i="3"/>
  <c r="K818" i="3"/>
  <c r="J818" i="3"/>
  <c r="I818" i="3"/>
  <c r="K935" i="8"/>
  <c r="J935" i="8"/>
  <c r="J589" i="3"/>
  <c r="K589" i="3"/>
  <c r="I589" i="3"/>
  <c r="J77" i="3"/>
  <c r="K77" i="3"/>
  <c r="H77" i="3"/>
  <c r="I77" i="3"/>
  <c r="F77" i="3"/>
  <c r="I781" i="3"/>
  <c r="K781" i="3"/>
  <c r="J781" i="3"/>
  <c r="H781" i="3"/>
  <c r="F781" i="3"/>
  <c r="J68" i="3"/>
  <c r="K68" i="3"/>
  <c r="K695" i="3"/>
  <c r="I695" i="3"/>
  <c r="J695" i="3"/>
  <c r="F695" i="3"/>
  <c r="H695" i="3"/>
  <c r="I853" i="3"/>
  <c r="J853" i="3"/>
  <c r="F853" i="3"/>
  <c r="H853" i="3"/>
  <c r="K853" i="3"/>
  <c r="J522" i="3"/>
  <c r="K522" i="3"/>
  <c r="I522" i="3"/>
  <c r="J394" i="3"/>
  <c r="K394" i="3"/>
  <c r="H394" i="3"/>
  <c r="I394" i="3"/>
  <c r="F394" i="3"/>
  <c r="K728" i="3"/>
  <c r="J728" i="3"/>
  <c r="I728" i="3"/>
  <c r="K555" i="3"/>
  <c r="J555" i="3"/>
  <c r="I555" i="3"/>
  <c r="F555" i="3"/>
  <c r="H555" i="3"/>
  <c r="J386" i="3"/>
  <c r="K386" i="3"/>
  <c r="I386" i="3"/>
  <c r="H386" i="3"/>
  <c r="F386" i="3"/>
  <c r="J930" i="8"/>
  <c r="K930" i="8"/>
  <c r="I798" i="3"/>
  <c r="F798" i="3"/>
  <c r="K798" i="3"/>
  <c r="H798" i="3"/>
  <c r="J798" i="3"/>
  <c r="H884" i="3"/>
  <c r="J884" i="3"/>
  <c r="F884" i="3"/>
  <c r="I884" i="3"/>
  <c r="K884" i="3"/>
  <c r="K83" i="3"/>
  <c r="J83" i="3"/>
  <c r="H83" i="3"/>
  <c r="F83" i="3"/>
  <c r="I83" i="3"/>
  <c r="J996" i="8"/>
  <c r="K996" i="8"/>
  <c r="J549" i="3"/>
  <c r="I549" i="3"/>
  <c r="K549" i="3"/>
  <c r="F549" i="3"/>
  <c r="H549" i="3"/>
  <c r="K764" i="3"/>
  <c r="J764" i="3"/>
  <c r="I764" i="3"/>
  <c r="J1002" i="8"/>
  <c r="K1002" i="8"/>
  <c r="J445" i="3"/>
  <c r="K445" i="3"/>
  <c r="I445" i="3"/>
  <c r="K598" i="3"/>
  <c r="J598" i="3"/>
  <c r="I598" i="3"/>
  <c r="J591" i="3"/>
  <c r="I591" i="3"/>
  <c r="K591" i="3"/>
  <c r="H591" i="3"/>
  <c r="F591" i="3"/>
  <c r="K660" i="3"/>
  <c r="J660" i="3"/>
  <c r="I660" i="3"/>
  <c r="J3" i="3"/>
  <c r="I3" i="3"/>
  <c r="K3" i="3"/>
  <c r="F3" i="3"/>
  <c r="H3" i="3"/>
  <c r="J843" i="8"/>
  <c r="K843" i="8"/>
  <c r="K43" i="3"/>
  <c r="J43" i="3"/>
  <c r="I43" i="3"/>
  <c r="F43" i="3"/>
  <c r="H43" i="3"/>
  <c r="J564" i="3"/>
  <c r="K564" i="3"/>
  <c r="I564" i="3"/>
  <c r="J877" i="3"/>
  <c r="I877" i="3"/>
  <c r="H877" i="3"/>
  <c r="F877" i="3"/>
  <c r="K877" i="3"/>
  <c r="I885" i="3"/>
  <c r="J885" i="3"/>
  <c r="H885" i="3"/>
  <c r="F885" i="3"/>
  <c r="K885" i="3"/>
  <c r="K630" i="3"/>
  <c r="I630" i="3"/>
  <c r="J630" i="3"/>
  <c r="H630" i="3"/>
  <c r="F630" i="3"/>
  <c r="F868" i="3"/>
  <c r="H868" i="3"/>
  <c r="I868" i="3"/>
  <c r="K868" i="3"/>
  <c r="J868" i="3"/>
  <c r="J525" i="3"/>
  <c r="I525" i="3"/>
  <c r="K525" i="3"/>
  <c r="F525" i="3"/>
  <c r="H525" i="3"/>
  <c r="J825" i="3"/>
  <c r="K825" i="3"/>
  <c r="I825" i="3"/>
  <c r="K64" i="3"/>
  <c r="J64" i="3"/>
  <c r="J579" i="3"/>
  <c r="F579" i="3"/>
  <c r="I579" i="3"/>
  <c r="K579" i="3"/>
  <c r="H579" i="3"/>
  <c r="K58" i="3"/>
  <c r="J58" i="3"/>
  <c r="I58" i="3"/>
  <c r="F58" i="3"/>
  <c r="H58" i="3"/>
  <c r="J3" i="8"/>
  <c r="K3" i="8"/>
  <c r="K716" i="8"/>
  <c r="J716" i="8"/>
  <c r="J616" i="3"/>
  <c r="K616" i="3"/>
  <c r="I616" i="3"/>
  <c r="H616" i="3"/>
  <c r="F616" i="3"/>
  <c r="K410" i="3"/>
  <c r="J410" i="3"/>
  <c r="I410" i="3"/>
  <c r="H410" i="3"/>
  <c r="F410" i="3"/>
  <c r="K803" i="3"/>
  <c r="J803" i="3"/>
  <c r="I803" i="3"/>
  <c r="H803" i="3"/>
  <c r="F803" i="3"/>
  <c r="K831" i="3"/>
  <c r="J831" i="3"/>
  <c r="I831" i="3"/>
  <c r="F831" i="3"/>
  <c r="H831" i="3"/>
  <c r="I799" i="3"/>
  <c r="K799" i="3"/>
  <c r="J799" i="3"/>
  <c r="F799" i="3"/>
  <c r="H799" i="3"/>
  <c r="K793" i="3"/>
  <c r="J793" i="3"/>
  <c r="I793" i="3"/>
  <c r="J417" i="3"/>
  <c r="K417" i="3"/>
  <c r="I417" i="3"/>
  <c r="J537" i="3"/>
  <c r="I537" i="3"/>
  <c r="K537" i="3"/>
  <c r="H537" i="3"/>
  <c r="F537" i="3"/>
  <c r="K476" i="3"/>
  <c r="J476" i="3"/>
  <c r="I476" i="3"/>
  <c r="F889" i="3"/>
  <c r="H889" i="3"/>
  <c r="K889" i="3"/>
  <c r="I889" i="3"/>
  <c r="J889" i="3"/>
  <c r="J559" i="3"/>
  <c r="I559" i="3"/>
  <c r="F559" i="3"/>
  <c r="H559" i="3"/>
  <c r="K559" i="3"/>
  <c r="J70" i="3"/>
  <c r="K70" i="3"/>
  <c r="F994" i="3"/>
  <c r="J994" i="3"/>
  <c r="H994" i="3"/>
  <c r="K994" i="3"/>
  <c r="I994" i="3"/>
  <c r="J667" i="3"/>
  <c r="K667" i="3"/>
  <c r="I667" i="3"/>
  <c r="K479" i="3"/>
  <c r="J479" i="3"/>
  <c r="I479" i="3"/>
  <c r="F891" i="3"/>
  <c r="K891" i="3"/>
  <c r="I891" i="3"/>
  <c r="H891" i="3"/>
  <c r="J891" i="3"/>
  <c r="K689" i="3"/>
  <c r="J689" i="3"/>
  <c r="I689" i="3"/>
  <c r="K485" i="3"/>
  <c r="I485" i="3"/>
  <c r="J485" i="3"/>
  <c r="H485" i="3"/>
  <c r="F485" i="3"/>
  <c r="J694" i="3"/>
  <c r="K694" i="3"/>
  <c r="I694" i="3"/>
  <c r="H694" i="3"/>
  <c r="F694" i="3"/>
  <c r="J22" i="3"/>
  <c r="K22" i="3"/>
  <c r="F22" i="3"/>
  <c r="I22" i="3"/>
  <c r="H22" i="3"/>
  <c r="J949" i="3"/>
  <c r="I949" i="3"/>
  <c r="H949" i="3"/>
  <c r="K949" i="3"/>
  <c r="F949" i="3"/>
  <c r="H875" i="3"/>
  <c r="J875" i="3"/>
  <c r="I875" i="3"/>
  <c r="K875" i="3"/>
  <c r="F875" i="3"/>
  <c r="I928" i="3"/>
  <c r="F928" i="3"/>
  <c r="J928" i="3"/>
  <c r="K928" i="3"/>
  <c r="H928" i="3"/>
  <c r="J9" i="3"/>
  <c r="K9" i="3"/>
  <c r="J819" i="8"/>
  <c r="K819" i="8"/>
  <c r="K704" i="8"/>
  <c r="J704" i="8"/>
  <c r="I779" i="3"/>
  <c r="J779" i="3"/>
  <c r="K779" i="3"/>
  <c r="F779" i="3"/>
  <c r="H779" i="3"/>
  <c r="J937" i="3"/>
  <c r="F937" i="3"/>
  <c r="I937" i="3"/>
  <c r="K937" i="3"/>
  <c r="H937" i="3"/>
  <c r="K738" i="8"/>
  <c r="J738" i="8"/>
  <c r="K792" i="3"/>
  <c r="J792" i="3"/>
  <c r="I792" i="3"/>
  <c r="K826" i="3"/>
  <c r="J826" i="3"/>
  <c r="I826" i="3"/>
  <c r="F826" i="3"/>
  <c r="H826" i="3"/>
  <c r="J974" i="3"/>
  <c r="K974" i="3"/>
  <c r="F974" i="3"/>
  <c r="H974" i="3"/>
  <c r="I974" i="3"/>
  <c r="K60" i="3"/>
  <c r="J60" i="3"/>
  <c r="J388" i="3"/>
  <c r="K388" i="3"/>
  <c r="I388" i="3"/>
  <c r="K760" i="3"/>
  <c r="J760" i="3"/>
  <c r="I760" i="3"/>
  <c r="J744" i="3"/>
  <c r="K744" i="3"/>
  <c r="I744" i="3"/>
  <c r="F744" i="3"/>
  <c r="H744" i="3"/>
  <c r="J530" i="3"/>
  <c r="K530" i="3"/>
  <c r="I530" i="3"/>
  <c r="H530" i="3"/>
  <c r="F530" i="3"/>
  <c r="K539" i="3"/>
  <c r="J539" i="3"/>
  <c r="I539" i="3"/>
  <c r="F539" i="3"/>
  <c r="H539" i="3"/>
  <c r="J666" i="3"/>
  <c r="K666" i="3"/>
  <c r="H666" i="3"/>
  <c r="F666" i="3"/>
  <c r="K458" i="3"/>
  <c r="J458" i="3"/>
  <c r="I458" i="3"/>
  <c r="K705" i="3"/>
  <c r="J705" i="3"/>
  <c r="I705" i="3"/>
  <c r="J34" i="3"/>
  <c r="K34" i="3"/>
  <c r="K976" i="3"/>
  <c r="F976" i="3"/>
  <c r="H976" i="3"/>
  <c r="I976" i="3"/>
  <c r="J976" i="3"/>
  <c r="K541" i="3"/>
  <c r="J541" i="3"/>
  <c r="I541" i="3"/>
  <c r="F541" i="3"/>
  <c r="H541" i="3"/>
  <c r="J554" i="3"/>
  <c r="I554" i="3"/>
  <c r="K554" i="3"/>
  <c r="F554" i="3"/>
  <c r="H554" i="3"/>
  <c r="K784" i="3"/>
  <c r="J784" i="3"/>
  <c r="I784" i="3"/>
  <c r="K550" i="3"/>
  <c r="I550" i="3"/>
  <c r="J550" i="3"/>
  <c r="H550" i="3"/>
  <c r="F550" i="3"/>
  <c r="I536" i="3"/>
  <c r="K536" i="3"/>
  <c r="H536" i="3"/>
  <c r="J536" i="3"/>
  <c r="F536" i="3"/>
  <c r="K783" i="3"/>
  <c r="J783" i="3"/>
  <c r="I783" i="3"/>
  <c r="H783" i="3"/>
  <c r="F783" i="3"/>
  <c r="J520" i="3"/>
  <c r="K520" i="3"/>
  <c r="I520" i="3"/>
  <c r="H520" i="3"/>
  <c r="F520" i="3"/>
  <c r="K824" i="8"/>
  <c r="J824" i="8"/>
  <c r="K903" i="8"/>
  <c r="J903" i="8"/>
  <c r="K31" i="3"/>
  <c r="J31" i="3"/>
  <c r="H31" i="3"/>
  <c r="I31" i="3"/>
  <c r="F31" i="3"/>
  <c r="K363" i="3"/>
  <c r="J363" i="3"/>
  <c r="I363" i="3"/>
  <c r="I731" i="3"/>
  <c r="J731" i="3"/>
  <c r="K731" i="3"/>
  <c r="H731" i="3"/>
  <c r="F731" i="3"/>
  <c r="J771" i="3"/>
  <c r="K771" i="3"/>
  <c r="I771" i="3"/>
  <c r="F771" i="3"/>
  <c r="H771" i="3"/>
  <c r="I715" i="3"/>
  <c r="J715" i="3"/>
  <c r="K715" i="3"/>
  <c r="F715" i="3"/>
  <c r="H715" i="3"/>
  <c r="J72" i="3"/>
  <c r="K72" i="3"/>
  <c r="J442" i="3"/>
  <c r="K442" i="3"/>
  <c r="I442" i="3"/>
  <c r="H442" i="3"/>
  <c r="F442" i="3"/>
  <c r="I492" i="3"/>
  <c r="J492" i="3"/>
  <c r="K492" i="3"/>
  <c r="F492" i="3"/>
  <c r="H492" i="3"/>
  <c r="K402" i="3"/>
  <c r="I402" i="3"/>
  <c r="J402" i="3"/>
  <c r="F402" i="3"/>
  <c r="H402" i="3"/>
  <c r="J796" i="3"/>
  <c r="K796" i="3"/>
  <c r="I796" i="3"/>
  <c r="J29" i="3"/>
  <c r="K29" i="3"/>
  <c r="F29" i="3"/>
  <c r="I29" i="3"/>
  <c r="H29" i="3"/>
  <c r="H861" i="3"/>
  <c r="I861" i="3"/>
  <c r="J861" i="3"/>
  <c r="F861" i="3"/>
  <c r="K861" i="3"/>
  <c r="J962" i="8"/>
  <c r="K962" i="8"/>
  <c r="J419" i="3"/>
  <c r="K419" i="3"/>
  <c r="I419" i="3"/>
  <c r="K49" i="3"/>
  <c r="J49" i="3"/>
  <c r="K490" i="3"/>
  <c r="J490" i="3"/>
  <c r="I490" i="3"/>
  <c r="K596" i="3"/>
  <c r="J596" i="3"/>
  <c r="I596" i="3"/>
  <c r="H596" i="3"/>
  <c r="F596" i="3"/>
  <c r="F973" i="3"/>
  <c r="J973" i="3"/>
  <c r="H973" i="3"/>
  <c r="I973" i="3"/>
  <c r="K973" i="3"/>
  <c r="J859" i="3"/>
  <c r="I859" i="3"/>
  <c r="F859" i="3"/>
  <c r="K859" i="3"/>
  <c r="H859" i="3"/>
  <c r="I807" i="3"/>
  <c r="K807" i="3"/>
  <c r="J807" i="3"/>
  <c r="F807" i="3"/>
  <c r="H807" i="3"/>
  <c r="J100" i="3"/>
  <c r="K100" i="3"/>
  <c r="J743" i="3"/>
  <c r="K743" i="3"/>
  <c r="I743" i="3"/>
  <c r="J785" i="3"/>
  <c r="K785" i="3"/>
  <c r="I785" i="3"/>
  <c r="F785" i="3"/>
  <c r="H785" i="3"/>
  <c r="K698" i="3"/>
  <c r="J698" i="3"/>
  <c r="I698" i="3"/>
  <c r="K437" i="3"/>
  <c r="J437" i="3"/>
  <c r="H437" i="3"/>
  <c r="F437" i="3"/>
  <c r="I437" i="3"/>
  <c r="H511" i="3"/>
  <c r="J511" i="3"/>
  <c r="K511" i="3"/>
  <c r="I511" i="3"/>
  <c r="F511" i="3"/>
  <c r="J551" i="3"/>
  <c r="I551" i="3"/>
  <c r="K551" i="3"/>
  <c r="H551" i="3"/>
  <c r="F551" i="3"/>
  <c r="K719" i="3"/>
  <c r="I719" i="3"/>
  <c r="J719" i="3"/>
  <c r="H719" i="3"/>
  <c r="F719" i="3"/>
  <c r="J102" i="3"/>
  <c r="K102" i="3"/>
  <c r="J638" i="3"/>
  <c r="K638" i="3"/>
  <c r="I638" i="3"/>
  <c r="J609" i="3"/>
  <c r="K609" i="3"/>
  <c r="I609" i="3"/>
  <c r="H609" i="3"/>
  <c r="F609" i="3"/>
  <c r="J766" i="3"/>
  <c r="K766" i="3"/>
  <c r="I766" i="3"/>
  <c r="F766" i="3"/>
  <c r="H766" i="3"/>
  <c r="K500" i="3"/>
  <c r="J500" i="3"/>
  <c r="I500" i="3"/>
  <c r="J753" i="3"/>
  <c r="K753" i="3"/>
  <c r="I753" i="3"/>
  <c r="F753" i="3"/>
  <c r="H753" i="3"/>
  <c r="K111" i="3"/>
  <c r="J111" i="3"/>
  <c r="H111" i="3"/>
  <c r="I111" i="3"/>
  <c r="F111" i="3"/>
  <c r="K85" i="3"/>
  <c r="J85" i="3"/>
  <c r="F85" i="3"/>
  <c r="I85" i="3"/>
  <c r="H85" i="3"/>
  <c r="K768" i="8"/>
  <c r="J768" i="8"/>
  <c r="J28" i="3"/>
  <c r="K28" i="3"/>
  <c r="J398" i="3"/>
  <c r="K398" i="3"/>
  <c r="H398" i="3"/>
  <c r="I398" i="3"/>
  <c r="F398" i="3"/>
  <c r="J790" i="3"/>
  <c r="H790" i="3"/>
  <c r="K790" i="3"/>
  <c r="I790" i="3"/>
  <c r="F790" i="3"/>
  <c r="H923" i="3"/>
  <c r="F923" i="3"/>
  <c r="K923" i="3"/>
  <c r="J923" i="3"/>
  <c r="I923" i="3"/>
  <c r="J514" i="3"/>
  <c r="K514" i="3"/>
  <c r="I514" i="3"/>
  <c r="K619" i="3"/>
  <c r="J619" i="3"/>
  <c r="I619" i="3"/>
  <c r="K756" i="3"/>
  <c r="J756" i="3"/>
  <c r="I756" i="3"/>
  <c r="F978" i="3"/>
  <c r="H978" i="3"/>
  <c r="I978" i="3"/>
  <c r="J978" i="3"/>
  <c r="K978" i="3"/>
  <c r="J639" i="3"/>
  <c r="I639" i="3"/>
  <c r="K639" i="3"/>
  <c r="I748" i="3"/>
  <c r="J748" i="3"/>
  <c r="K748" i="3"/>
  <c r="J855" i="3"/>
  <c r="F855" i="3"/>
  <c r="H855" i="3"/>
  <c r="K855" i="3"/>
  <c r="I855" i="3"/>
  <c r="I21" i="3"/>
  <c r="I76" i="3"/>
  <c r="I86" i="3"/>
  <c r="I28" i="3"/>
  <c r="I30" i="3"/>
  <c r="I44" i="3"/>
  <c r="I56" i="3"/>
  <c r="I74" i="3"/>
  <c r="I88" i="3"/>
  <c r="I108" i="3"/>
  <c r="I41" i="3"/>
  <c r="I81" i="3"/>
  <c r="I35" i="3"/>
  <c r="I68" i="3"/>
  <c r="I80" i="3"/>
  <c r="I100" i="3"/>
  <c r="I10" i="3"/>
  <c r="I102" i="3"/>
  <c r="I9" i="3"/>
  <c r="I13" i="3"/>
  <c r="I99" i="3"/>
  <c r="I18" i="3"/>
  <c r="I72" i="3"/>
  <c r="I34" i="3"/>
  <c r="I37" i="3"/>
  <c r="I60" i="3"/>
  <c r="I70" i="3"/>
  <c r="I92" i="3"/>
  <c r="I104" i="3"/>
  <c r="I25" i="3"/>
  <c r="I52" i="3"/>
  <c r="I64" i="3"/>
  <c r="I84" i="3"/>
  <c r="I96" i="3"/>
  <c r="I32" i="3"/>
  <c r="I106" i="3"/>
  <c r="I48" i="3"/>
  <c r="I20" i="3"/>
  <c r="I7" i="3"/>
  <c r="I23" i="3"/>
  <c r="I49" i="3"/>
  <c r="F338" i="3"/>
  <c r="F91" i="3"/>
  <c r="F334" i="3"/>
  <c r="AG342" i="4"/>
  <c r="AI342" i="4"/>
  <c r="AO342" i="4" s="1"/>
  <c r="AU342" i="4" s="1"/>
  <c r="AH342" i="4"/>
  <c r="AB342" i="4"/>
  <c r="AD342" i="4"/>
  <c r="AA342" i="4"/>
  <c r="AM342" i="4" s="1"/>
  <c r="AS342" i="4" s="1"/>
  <c r="AA334" i="4"/>
  <c r="AE334" i="4"/>
  <c r="AQ334" i="4" s="1"/>
  <c r="AW334" i="4" s="1"/>
  <c r="AF334" i="4"/>
  <c r="W335" i="4"/>
  <c r="X335" i="4" s="1"/>
  <c r="W297" i="4"/>
  <c r="AJ255" i="4"/>
  <c r="AP255" i="4" s="1"/>
  <c r="AV255" i="4" s="1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M10" i="2" s="1"/>
  <c r="F269" i="3"/>
  <c r="AO5" i="4"/>
  <c r="AU5" i="4" s="1"/>
  <c r="AA970" i="4"/>
  <c r="AU970" i="4"/>
  <c r="F280" i="3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AP970" i="4" s="1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W75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H106" i="4"/>
  <c r="AJ413" i="4"/>
  <c r="Z413" i="4"/>
  <c r="V446" i="4"/>
  <c r="W446" i="4" s="1"/>
  <c r="X446" i="4" s="1"/>
  <c r="Y446" i="4" s="1"/>
  <c r="Y245" i="4"/>
  <c r="AB245" i="4" s="1"/>
  <c r="AE260" i="4"/>
  <c r="AD369" i="4"/>
  <c r="AA369" i="4"/>
  <c r="AM369" i="4" s="1"/>
  <c r="AS369" i="4" s="1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G106" i="4"/>
  <c r="AB599" i="4"/>
  <c r="AH694" i="4"/>
  <c r="AN694" i="4" s="1"/>
  <c r="AT694" i="4" s="1"/>
  <c r="AI413" i="4"/>
  <c r="AG845" i="4"/>
  <c r="AM845" i="4" s="1"/>
  <c r="AS845" i="4" s="1"/>
  <c r="AH413" i="4"/>
  <c r="V952" i="4"/>
  <c r="U952" i="4"/>
  <c r="X770" i="4"/>
  <c r="AC770" i="4" s="1"/>
  <c r="Y770" i="4"/>
  <c r="AH139" i="4"/>
  <c r="AF139" i="4"/>
  <c r="AI139" i="4"/>
  <c r="AJ139" i="4"/>
  <c r="AG139" i="4"/>
  <c r="AK139" i="4"/>
  <c r="X663" i="4"/>
  <c r="AB663" i="4" s="1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Y927" i="4" s="1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Y946" i="4"/>
  <c r="X946" i="4"/>
  <c r="AA350" i="4"/>
  <c r="W965" i="4"/>
  <c r="AJ872" i="4"/>
  <c r="W911" i="4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Y601" i="4"/>
  <c r="AE601" i="4" s="1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N612" i="4" s="1"/>
  <c r="AT612" i="4" s="1"/>
  <c r="AA612" i="4"/>
  <c r="AM612" i="4" s="1"/>
  <c r="AS612" i="4" s="1"/>
  <c r="AE612" i="4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M660" i="4" s="1"/>
  <c r="AS660" i="4" s="1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X119" i="4" s="1"/>
  <c r="W149" i="4"/>
  <c r="W46" i="4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L562" i="4" s="1"/>
  <c r="AR562" i="4" s="1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O687" i="4"/>
  <c r="AU687" i="4" s="1"/>
  <c r="W533" i="4"/>
  <c r="AC601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AP652" i="4"/>
  <c r="AV652" i="4" s="1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W700" i="4"/>
  <c r="W724" i="4"/>
  <c r="X724" i="4" s="1"/>
  <c r="AB759" i="4"/>
  <c r="Z557" i="4"/>
  <c r="AA687" i="4"/>
  <c r="AM687" i="4" s="1"/>
  <c r="AS687" i="4" s="1"/>
  <c r="AC644" i="4"/>
  <c r="AA513" i="4"/>
  <c r="AM513" i="4" s="1"/>
  <c r="AS513" i="4" s="1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AP759" i="4" s="1"/>
  <c r="AV759" i="4" s="1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X25" i="4" s="1"/>
  <c r="Y25" i="4" s="1"/>
  <c r="W976" i="4"/>
  <c r="W158" i="4"/>
  <c r="W870" i="4"/>
  <c r="W628" i="4"/>
  <c r="X628" i="4" s="1"/>
  <c r="W686" i="4"/>
  <c r="W824" i="4"/>
  <c r="W919" i="4"/>
  <c r="Y919" i="4" s="1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W871" i="4"/>
  <c r="W720" i="4"/>
  <c r="W942" i="4"/>
  <c r="W588" i="4"/>
  <c r="W705" i="4"/>
  <c r="W937" i="4"/>
  <c r="Y937" i="4" s="1"/>
  <c r="W939" i="4"/>
  <c r="W999" i="4"/>
  <c r="W82" i="4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X919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L669" i="4"/>
  <c r="AR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X127" i="4" s="1"/>
  <c r="Y127" i="4" s="1"/>
  <c r="AG127" i="4" s="1"/>
  <c r="W52" i="4"/>
  <c r="X52" i="4" s="1"/>
  <c r="Y52" i="4" s="1"/>
  <c r="AG52" i="4" s="1"/>
  <c r="W925" i="4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AC823" i="4"/>
  <c r="AD823" i="4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AH949" i="4" s="1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F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78" i="4"/>
  <c r="X173" i="4"/>
  <c r="X185" i="4"/>
  <c r="Y185" i="4" s="1"/>
  <c r="X584" i="4"/>
  <c r="X706" i="4"/>
  <c r="Y706" i="4" s="1"/>
  <c r="X720" i="4"/>
  <c r="Y720" i="4" s="1"/>
  <c r="Y929" i="4"/>
  <c r="X929" i="4"/>
  <c r="X967" i="4"/>
  <c r="Y967" i="4"/>
  <c r="AF967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X942" i="4"/>
  <c r="AH942" i="4" s="1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X939" i="4"/>
  <c r="AK94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826" i="4"/>
  <c r="Y826" i="4" s="1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B139" i="4"/>
  <c r="AA139" i="4"/>
  <c r="AM139" i="4" s="1"/>
  <c r="AS139" i="4" s="1"/>
  <c r="Z139" i="4"/>
  <c r="AD139" i="4"/>
  <c r="AP139" i="4" s="1"/>
  <c r="AV139" i="4" s="1"/>
  <c r="AE139" i="4"/>
  <c r="AC139" i="4"/>
  <c r="AO139" i="4" s="1"/>
  <c r="AU139" i="4" s="1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AH94" i="4"/>
  <c r="AF94" i="4"/>
  <c r="AJ94" i="4"/>
  <c r="AP94" i="4" s="1"/>
  <c r="AV94" i="4" s="1"/>
  <c r="AC94" i="4"/>
  <c r="AB94" i="4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55" i="4"/>
  <c r="Y55" i="4" s="1"/>
  <c r="X114" i="4"/>
  <c r="Y114" i="4" s="1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L36" i="4" s="1"/>
  <c r="AR36" i="4" s="1"/>
  <c r="AI646" i="4"/>
  <c r="AK646" i="4"/>
  <c r="AN764" i="4"/>
  <c r="AT764" i="4" s="1"/>
  <c r="AM711" i="4"/>
  <c r="AS711" i="4" s="1"/>
  <c r="AO711" i="4"/>
  <c r="AU711" i="4" s="1"/>
  <c r="AQ711" i="4"/>
  <c r="AW711" i="4" s="1"/>
  <c r="AL711" i="4"/>
  <c r="AR711" i="4" s="1"/>
  <c r="Y775" i="4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X73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I925" i="4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B136" i="4"/>
  <c r="AC136" i="4"/>
  <c r="AE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B10" i="4"/>
  <c r="AA10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C11" i="4"/>
  <c r="W14" i="4"/>
  <c r="Z15" i="4"/>
  <c r="AB15" i="4"/>
  <c r="AC15" i="4"/>
  <c r="AE15" i="4"/>
  <c r="AA15" i="4"/>
  <c r="AD15" i="4"/>
  <c r="Y17" i="4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G967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A59" i="4"/>
  <c r="AD59" i="4"/>
  <c r="Z59" i="4"/>
  <c r="AB59" i="4"/>
  <c r="AC59" i="4"/>
  <c r="AE59" i="4"/>
  <c r="Y571" i="4"/>
  <c r="AE571" i="4" s="1"/>
  <c r="W555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A174" i="4"/>
  <c r="F116" i="4"/>
  <c r="J116" i="4" s="1"/>
  <c r="E116" i="4"/>
  <c r="I116" i="4" s="1"/>
  <c r="G116" i="4"/>
  <c r="D116" i="4"/>
  <c r="H116" i="4" s="1"/>
  <c r="Y592" i="4"/>
  <c r="AC59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AK731" i="4"/>
  <c r="AG731" i="4"/>
  <c r="AH731" i="4"/>
  <c r="W742" i="4"/>
  <c r="AF937" i="4"/>
  <c r="AJ939" i="4"/>
  <c r="AH939" i="4"/>
  <c r="AG939" i="4"/>
  <c r="U969" i="4"/>
  <c r="V969" i="4"/>
  <c r="X999" i="4"/>
  <c r="Y999" i="4"/>
  <c r="AC100" i="4"/>
  <c r="AE100" i="4"/>
  <c r="Z100" i="4"/>
  <c r="Y72" i="4"/>
  <c r="AB72" i="4" s="1"/>
  <c r="X82" i="4"/>
  <c r="Y82" i="4" s="1"/>
  <c r="AG82" i="4" s="1"/>
  <c r="AF803" i="4"/>
  <c r="AK803" i="4"/>
  <c r="AI803" i="4"/>
  <c r="AJ803" i="4"/>
  <c r="AH803" i="4"/>
  <c r="AG803" i="4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D180" i="4"/>
  <c r="Z770" i="4"/>
  <c r="AA770" i="4"/>
  <c r="AG97" i="4"/>
  <c r="AH97" i="4"/>
  <c r="AC123" i="4"/>
  <c r="Z123" i="4"/>
  <c r="AD123" i="4"/>
  <c r="AP123" i="4" s="1"/>
  <c r="AV123" i="4" s="1"/>
  <c r="AE123" i="4"/>
  <c r="AQ123" i="4" s="1"/>
  <c r="AW123" i="4" s="1"/>
  <c r="AA123" i="4"/>
  <c r="AB123" i="4"/>
  <c r="X143" i="4"/>
  <c r="Y143" i="4" s="1"/>
  <c r="AI143" i="4" s="1"/>
  <c r="AB147" i="4"/>
  <c r="AA147" i="4"/>
  <c r="AM147" i="4" s="1"/>
  <c r="AS147" i="4" s="1"/>
  <c r="Z147" i="4"/>
  <c r="AE147" i="4"/>
  <c r="AQ147" i="4" s="1"/>
  <c r="AW147" i="4" s="1"/>
  <c r="AD147" i="4"/>
  <c r="AP147" i="4" s="1"/>
  <c r="AV147" i="4" s="1"/>
  <c r="AC147" i="4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E140" i="4"/>
  <c r="AD164" i="4"/>
  <c r="AP164" i="4" s="1"/>
  <c r="AV164" i="4" s="1"/>
  <c r="AB164" i="4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Z20" i="4"/>
  <c r="AC20" i="4"/>
  <c r="AA20" i="4"/>
  <c r="AM20" i="4" s="1"/>
  <c r="AS20" i="4" s="1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G174" i="4"/>
  <c r="V2" i="4"/>
  <c r="U2" i="4"/>
  <c r="X7" i="4"/>
  <c r="AD170" i="4"/>
  <c r="AP170" i="4" s="1"/>
  <c r="AV170" i="4" s="1"/>
  <c r="AC170" i="4"/>
  <c r="Z170" i="4"/>
  <c r="AL170" i="4" s="1"/>
  <c r="AR170" i="4" s="1"/>
  <c r="AE170" i="4"/>
  <c r="AQ170" i="4" s="1"/>
  <c r="AW170" i="4" s="1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AP8" i="4" s="1"/>
  <c r="AV8" i="4" s="1"/>
  <c r="Z8" i="4"/>
  <c r="AA8" i="4"/>
  <c r="AC8" i="4"/>
  <c r="AO8" i="4" s="1"/>
  <c r="AU8" i="4" s="1"/>
  <c r="AB27" i="4"/>
  <c r="AA27" i="4"/>
  <c r="AE27" i="4"/>
  <c r="Z27" i="4"/>
  <c r="AL27" i="4" s="1"/>
  <c r="AR27" i="4" s="1"/>
  <c r="AC27" i="4"/>
  <c r="AO27" i="4" s="1"/>
  <c r="AU27" i="4" s="1"/>
  <c r="AD27" i="4"/>
  <c r="AP27" i="4" s="1"/>
  <c r="AV27" i="4" s="1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H99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H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L120" i="4" s="1"/>
  <c r="AR120" i="4" s="1"/>
  <c r="AC120" i="4"/>
  <c r="AE120" i="4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AD919" i="4"/>
  <c r="AE919" i="4"/>
  <c r="AS919" i="4"/>
  <c r="AU919" i="4"/>
  <c r="AV919" i="4"/>
  <c r="AT919" i="4"/>
  <c r="AW919" i="4"/>
  <c r="AJ919" i="4"/>
  <c r="AK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W109" i="4" s="1"/>
  <c r="AD109" i="4"/>
  <c r="AP109" i="4" s="1"/>
  <c r="AV109" i="4" s="1"/>
  <c r="Z109" i="4"/>
  <c r="AL109" i="4" s="1"/>
  <c r="AR109" i="4" s="1"/>
  <c r="AA109" i="4"/>
  <c r="AM109" i="4" s="1"/>
  <c r="AS109" i="4" s="1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AT395" i="4" s="1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L358" i="4"/>
  <c r="AR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D377" i="4"/>
  <c r="H377" i="4" s="1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X496" i="4"/>
  <c r="AD381" i="4"/>
  <c r="AB381" i="4"/>
  <c r="AC381" i="4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N112" i="4" l="1"/>
  <c r="AT112" i="4" s="1"/>
  <c r="AO636" i="4"/>
  <c r="AU636" i="4" s="1"/>
  <c r="Y639" i="4"/>
  <c r="AE639" i="4" s="1"/>
  <c r="AQ639" i="4" s="1"/>
  <c r="AW639" i="4" s="1"/>
  <c r="AK639" i="4"/>
  <c r="AB639" i="4"/>
  <c r="AG639" i="4"/>
  <c r="AH639" i="4"/>
  <c r="D531" i="4"/>
  <c r="H531" i="4" s="1"/>
  <c r="AJ639" i="4"/>
  <c r="AA639" i="4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D639" i="4"/>
  <c r="AB88" i="4"/>
  <c r="AJ88" i="4"/>
  <c r="AG88" i="4"/>
  <c r="AG990" i="4"/>
  <c r="AI990" i="4"/>
  <c r="Y149" i="4"/>
  <c r="AK149" i="4" s="1"/>
  <c r="AC61" i="4"/>
  <c r="AG61" i="4"/>
  <c r="AF61" i="4"/>
  <c r="AN94" i="4"/>
  <c r="AT94" i="4" s="1"/>
  <c r="AP408" i="4"/>
  <c r="AV408" i="4" s="1"/>
  <c r="AL432" i="4"/>
  <c r="AR432" i="4" s="1"/>
  <c r="AN271" i="4"/>
  <c r="AT271" i="4" s="1"/>
  <c r="Z506" i="4"/>
  <c r="AD486" i="4"/>
  <c r="D475" i="4"/>
  <c r="H475" i="4" s="1"/>
  <c r="AI639" i="4"/>
  <c r="AC639" i="4"/>
  <c r="G691" i="4"/>
  <c r="AB919" i="4"/>
  <c r="AF919" i="4"/>
  <c r="AH919" i="4"/>
  <c r="Z919" i="4"/>
  <c r="AC919" i="4"/>
  <c r="AA919" i="4"/>
  <c r="AI919" i="4"/>
  <c r="AG919" i="4"/>
  <c r="AN818" i="4"/>
  <c r="AT818" i="4" s="1"/>
  <c r="AO147" i="4"/>
  <c r="AU147" i="4" s="1"/>
  <c r="AC38" i="4"/>
  <c r="AK937" i="4"/>
  <c r="AK942" i="4"/>
  <c r="AH96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Q872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L136" i="4"/>
  <c r="AR136" i="4" s="1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AN147" i="4"/>
  <c r="AT147" i="4" s="1"/>
  <c r="Z174" i="4"/>
  <c r="AB174" i="4"/>
  <c r="AL22" i="4"/>
  <c r="AR22" i="4" s="1"/>
  <c r="AD11" i="4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Q136" i="4"/>
  <c r="AW136" i="4" s="1"/>
  <c r="AN139" i="4"/>
  <c r="AT139" i="4" s="1"/>
  <c r="AL96" i="4"/>
  <c r="AR96" i="4" s="1"/>
  <c r="AL336" i="4"/>
  <c r="AR336" i="4" s="1"/>
  <c r="AG144" i="4"/>
  <c r="G344" i="4"/>
  <c r="G334" i="4"/>
  <c r="G342" i="4"/>
  <c r="AN115" i="4"/>
  <c r="AT115" i="4" s="1"/>
  <c r="AL147" i="4"/>
  <c r="AR147" i="4" s="1"/>
  <c r="AA180" i="4"/>
  <c r="AK174" i="4"/>
  <c r="AQ174" i="4" s="1"/>
  <c r="AW174" i="4" s="1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M144" i="4" s="1"/>
  <c r="AS144" i="4" s="1"/>
  <c r="E96" i="4"/>
  <c r="I96" i="4" s="1"/>
  <c r="F96" i="4"/>
  <c r="J96" i="4" s="1"/>
  <c r="AG72" i="4"/>
  <c r="AP24" i="4"/>
  <c r="AV24" i="4" s="1"/>
  <c r="AL18" i="4"/>
  <c r="AR18" i="4" s="1"/>
  <c r="AA11" i="4"/>
  <c r="AI107" i="4"/>
  <c r="AD100" i="4"/>
  <c r="Z11" i="4"/>
  <c r="AO106" i="4"/>
  <c r="AU106" i="4" s="1"/>
  <c r="AK101" i="4"/>
  <c r="AF100" i="4"/>
  <c r="AL100" i="4" s="1"/>
  <c r="AR100" i="4" s="1"/>
  <c r="D96" i="4"/>
  <c r="H96" i="4" s="1"/>
  <c r="AM106" i="4"/>
  <c r="AS106" i="4" s="1"/>
  <c r="AQ106" i="4"/>
  <c r="AW106" i="4" s="1"/>
  <c r="AI17" i="4"/>
  <c r="AP18" i="4"/>
  <c r="AV18" i="4" s="1"/>
  <c r="AC44" i="4"/>
  <c r="AH11" i="4"/>
  <c r="AN11" i="4" s="1"/>
  <c r="AT11" i="4" s="1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L97" i="4"/>
  <c r="AR97" i="4" s="1"/>
  <c r="E97" i="4" s="1"/>
  <c r="I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G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L118" i="4" s="1"/>
  <c r="AR118" i="4" s="1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6" i="2" s="1"/>
  <c r="E47" i="4"/>
  <c r="I47" i="4" s="1"/>
  <c r="L46" i="2" s="1"/>
  <c r="G47" i="4"/>
  <c r="D47" i="4"/>
  <c r="H47" i="4" s="1"/>
  <c r="K46" i="2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179" i="4"/>
  <c r="F179" i="4"/>
  <c r="J179" i="4" s="1"/>
  <c r="D179" i="4"/>
  <c r="H179" i="4" s="1"/>
  <c r="E179" i="4"/>
  <c r="I179" i="4" s="1"/>
  <c r="E113" i="4"/>
  <c r="I113" i="4" s="1"/>
  <c r="D113" i="4"/>
  <c r="H113" i="4" s="1"/>
  <c r="F113" i="4"/>
  <c r="J113" i="4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G97" i="4"/>
  <c r="F97" i="4"/>
  <c r="J97" i="4" s="1"/>
  <c r="D97" i="4"/>
  <c r="H9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E48" i="4"/>
  <c r="I48" i="4" s="1"/>
  <c r="L47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88" i="2" s="1"/>
  <c r="E89" i="4"/>
  <c r="I89" i="4" s="1"/>
  <c r="L88" i="2" s="1"/>
  <c r="G89" i="4"/>
  <c r="F89" i="4"/>
  <c r="J89" i="4" s="1"/>
  <c r="M88" i="2" s="1"/>
  <c r="D69" i="4"/>
  <c r="H69" i="4" s="1"/>
  <c r="K68" i="2" s="1"/>
  <c r="F69" i="4"/>
  <c r="J69" i="4" s="1"/>
  <c r="M68" i="2" s="1"/>
  <c r="E69" i="4"/>
  <c r="I69" i="4" s="1"/>
  <c r="L68" i="2" s="1"/>
  <c r="G69" i="4"/>
  <c r="F764" i="4"/>
  <c r="J764" i="4" s="1"/>
  <c r="G764" i="4"/>
  <c r="D764" i="4"/>
  <c r="H764" i="4" s="1"/>
  <c r="E764" i="4"/>
  <c r="I764" i="4" s="1"/>
  <c r="D92" i="4"/>
  <c r="H92" i="4" s="1"/>
  <c r="K91" i="2" s="1"/>
  <c r="E92" i="4"/>
  <c r="I92" i="4" s="1"/>
  <c r="L91" i="2" s="1"/>
  <c r="G92" i="4"/>
  <c r="F92" i="4"/>
  <c r="J92" i="4" s="1"/>
  <c r="M91" i="2" s="1"/>
  <c r="G66" i="4"/>
  <c r="D66" i="4"/>
  <c r="H66" i="4" s="1"/>
  <c r="K65" i="2" s="1"/>
  <c r="F66" i="4"/>
  <c r="J66" i="4" s="1"/>
  <c r="M65" i="2" s="1"/>
  <c r="E66" i="4"/>
  <c r="I66" i="4" s="1"/>
  <c r="L65" i="2" s="1"/>
  <c r="G170" i="4"/>
  <c r="E170" i="4"/>
  <c r="I170" i="4" s="1"/>
  <c r="D170" i="4"/>
  <c r="H170" i="4" s="1"/>
  <c r="F170" i="4"/>
  <c r="J170" i="4" s="1"/>
  <c r="F828" i="4"/>
  <c r="J828" i="4" s="1"/>
  <c r="G59" i="4"/>
  <c r="E59" i="4"/>
  <c r="I59" i="4" s="1"/>
  <c r="L58" i="2" s="1"/>
  <c r="D59" i="4"/>
  <c r="H59" i="4" s="1"/>
  <c r="K58" i="2" s="1"/>
  <c r="F59" i="4"/>
  <c r="J59" i="4" s="1"/>
  <c r="M58" i="2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0" i="2" s="1"/>
  <c r="E91" i="4"/>
  <c r="I91" i="4" s="1"/>
  <c r="L90" i="2" s="1"/>
  <c r="D91" i="4"/>
  <c r="H91" i="4" s="1"/>
  <c r="K90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D123" i="4"/>
  <c r="H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D849" i="4"/>
  <c r="AK849" i="4"/>
  <c r="AJ849" i="4"/>
  <c r="AI158" i="4"/>
  <c r="AH158" i="4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L12" i="4" s="1"/>
  <c r="AR12" i="4" s="1"/>
  <c r="AC12" i="4"/>
  <c r="AB12" i="4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P49" i="4" s="1"/>
  <c r="AV49" i="4" s="1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AU52" i="4" s="1"/>
  <c r="Z52" i="4"/>
  <c r="AD52" i="4"/>
  <c r="AP52" i="4" s="1"/>
  <c r="AV52" i="4" s="1"/>
  <c r="AE52" i="4"/>
  <c r="AA52" i="4"/>
  <c r="AM52" i="4" s="1"/>
  <c r="AS52" i="4" s="1"/>
  <c r="AB52" i="4"/>
  <c r="AC127" i="4"/>
  <c r="AO127" i="4" s="1"/>
  <c r="AU127" i="4" s="1"/>
  <c r="AE127" i="4"/>
  <c r="AA127" i="4"/>
  <c r="AM127" i="4" s="1"/>
  <c r="AS127" i="4" s="1"/>
  <c r="AB127" i="4"/>
  <c r="Z127" i="4"/>
  <c r="AD127" i="4"/>
  <c r="AP127" i="4" s="1"/>
  <c r="AV127" i="4" s="1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P166" i="4" s="1"/>
  <c r="AV166" i="4" s="1"/>
  <c r="AC166" i="4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C149" i="4"/>
  <c r="AE149" i="4"/>
  <c r="AQ149" i="4" s="1"/>
  <c r="AW149" i="4" s="1"/>
  <c r="Z149" i="4"/>
  <c r="AL149" i="4" s="1"/>
  <c r="AA149" i="4"/>
  <c r="AD149" i="4"/>
  <c r="AP149" i="4" s="1"/>
  <c r="AV149" i="4" s="1"/>
  <c r="AR149" i="4"/>
  <c r="X28" i="4"/>
  <c r="Y28" i="4" s="1"/>
  <c r="AG118" i="4"/>
  <c r="AM118" i="4" s="1"/>
  <c r="AS118" i="4" s="1"/>
  <c r="Z25" i="4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Q70" i="4" s="1"/>
  <c r="AW70" i="4" s="1"/>
  <c r="AB70" i="4"/>
  <c r="AN70" i="4" s="1"/>
  <c r="AT70" i="4" s="1"/>
  <c r="AA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D50" i="4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AO43" i="4" s="1"/>
  <c r="AU43" i="4" s="1"/>
  <c r="Z43" i="4"/>
  <c r="AL43" i="4" s="1"/>
  <c r="AR43" i="4" s="1"/>
  <c r="AE43" i="4"/>
  <c r="AQ43" i="4" s="1"/>
  <c r="AW43" i="4" s="1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68" i="4"/>
  <c r="AW668" i="4" s="1"/>
  <c r="AN668" i="4"/>
  <c r="AT668" i="4" s="1"/>
  <c r="X640" i="4"/>
  <c r="Y640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F341" i="4"/>
  <c r="J341" i="4" s="1"/>
  <c r="AB345" i="4"/>
  <c r="AE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48" i="4" l="1"/>
  <c r="H48" i="4" s="1"/>
  <c r="K47" i="2" s="1"/>
  <c r="AG149" i="4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AG955" i="4"/>
  <c r="AF955" i="4"/>
  <c r="AH955" i="4"/>
  <c r="AN955" i="4" s="1"/>
  <c r="AK994" i="4"/>
  <c r="AF891" i="4"/>
  <c r="AG891" i="4"/>
  <c r="AM891" i="4" s="1"/>
  <c r="AL994" i="4"/>
  <c r="AQ994" i="4"/>
  <c r="AM955" i="4"/>
  <c r="AE505" i="4"/>
  <c r="AN350" i="4"/>
  <c r="AT350" i="4" s="1"/>
  <c r="AI149" i="4"/>
  <c r="AO149" i="4" s="1"/>
  <c r="AU149" i="4" s="1"/>
  <c r="AF994" i="4"/>
  <c r="AJ891" i="4"/>
  <c r="AP891" i="4" s="1"/>
  <c r="AG885" i="4"/>
  <c r="AM885" i="4" s="1"/>
  <c r="AL891" i="4"/>
  <c r="AM149" i="4"/>
  <c r="AS149" i="4" s="1"/>
  <c r="AL955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AP716" i="4" s="1"/>
  <c r="AV716" i="4" s="1"/>
  <c r="Z639" i="4"/>
  <c r="AL639" i="4" s="1"/>
  <c r="AR639" i="4" s="1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L26" i="2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M47" i="2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F245" i="4"/>
  <c r="J245" i="4" s="1"/>
  <c r="E245" i="4"/>
  <c r="I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L75" i="2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39" i="2" s="1"/>
  <c r="D40" i="4"/>
  <c r="H40" i="4" s="1"/>
  <c r="K39" i="2" s="1"/>
  <c r="F40" i="4"/>
  <c r="J40" i="4" s="1"/>
  <c r="M39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M75" i="2" s="1"/>
  <c r="D76" i="4"/>
  <c r="H76" i="4" s="1"/>
  <c r="K75" i="2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D25" i="4"/>
  <c r="H25" i="4" s="1"/>
  <c r="K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0" i="2" s="1"/>
  <c r="E71" i="4"/>
  <c r="I71" i="4" s="1"/>
  <c r="L70" i="2" s="1"/>
  <c r="G71" i="4"/>
  <c r="D71" i="4"/>
  <c r="H71" i="4" s="1"/>
  <c r="K70" i="2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M42" i="2" s="1"/>
  <c r="D43" i="4"/>
  <c r="H43" i="4" s="1"/>
  <c r="K42" i="2" s="1"/>
  <c r="E43" i="4"/>
  <c r="I43" i="4" s="1"/>
  <c r="L42" i="2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L49" i="2" s="1"/>
  <c r="G50" i="4"/>
  <c r="D50" i="4"/>
  <c r="H50" i="4" s="1"/>
  <c r="K49" i="2" s="1"/>
  <c r="F50" i="4"/>
  <c r="J50" i="4" s="1"/>
  <c r="M49" i="2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79" i="2" s="1"/>
  <c r="G80" i="4"/>
  <c r="D80" i="4"/>
  <c r="H80" i="4" s="1"/>
  <c r="K79" i="2" s="1"/>
  <c r="F80" i="4"/>
  <c r="J80" i="4" s="1"/>
  <c r="M79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78" i="2" s="1"/>
  <c r="F79" i="4"/>
  <c r="J79" i="4" s="1"/>
  <c r="M78" i="2" s="1"/>
  <c r="E79" i="4"/>
  <c r="I79" i="4" s="1"/>
  <c r="L78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4" i="2" s="1"/>
  <c r="G85" i="4"/>
  <c r="F85" i="4"/>
  <c r="J85" i="4" s="1"/>
  <c r="M84" i="2" s="1"/>
  <c r="D85" i="4"/>
  <c r="H85" i="4" s="1"/>
  <c r="K84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3" i="2" s="1"/>
  <c r="D94" i="4"/>
  <c r="H94" i="4" s="1"/>
  <c r="K93" i="2" s="1"/>
  <c r="F94" i="4"/>
  <c r="J94" i="4" s="1"/>
  <c r="M93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2" i="2" s="1"/>
  <c r="F53" i="4"/>
  <c r="J53" i="4" s="1"/>
  <c r="M52" i="2" s="1"/>
  <c r="G53" i="4"/>
  <c r="D53" i="4"/>
  <c r="H53" i="4" s="1"/>
  <c r="K52" i="2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1" i="2" s="1"/>
  <c r="G72" i="4"/>
  <c r="F72" i="4"/>
  <c r="J72" i="4" s="1"/>
  <c r="M71" i="2" s="1"/>
  <c r="D72" i="4"/>
  <c r="H72" i="4" s="1"/>
  <c r="K71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0" i="2" s="1"/>
  <c r="F61" i="4"/>
  <c r="J61" i="4" s="1"/>
  <c r="M60" i="2" s="1"/>
  <c r="D61" i="4"/>
  <c r="H61" i="4" s="1"/>
  <c r="K60" i="2" s="1"/>
  <c r="E131" i="4"/>
  <c r="I131" i="4" s="1"/>
  <c r="F131" i="4"/>
  <c r="J131" i="4" s="1"/>
  <c r="G131" i="4"/>
  <c r="D131" i="4"/>
  <c r="H131" i="4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69" i="2" s="1"/>
  <c r="E70" i="4"/>
  <c r="I70" i="4" s="1"/>
  <c r="L69" i="2" s="1"/>
  <c r="D70" i="4"/>
  <c r="H70" i="4" s="1"/>
  <c r="K69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M54" i="2" s="1"/>
  <c r="E55" i="4"/>
  <c r="I55" i="4" s="1"/>
  <c r="L54" i="2" s="1"/>
  <c r="G55" i="4"/>
  <c r="D55" i="4"/>
  <c r="H55" i="4" s="1"/>
  <c r="K54" i="2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K48" i="2" s="1"/>
  <c r="G49" i="4"/>
  <c r="F49" i="4"/>
  <c r="J49" i="4" s="1"/>
  <c r="M48" i="2" s="1"/>
  <c r="E49" i="4"/>
  <c r="I49" i="4" s="1"/>
  <c r="L48" i="2" s="1"/>
  <c r="AO49" i="4"/>
  <c r="AU49" i="4" s="1"/>
  <c r="G67" i="4"/>
  <c r="D67" i="4"/>
  <c r="H67" i="4" s="1"/>
  <c r="K66" i="2" s="1"/>
  <c r="E67" i="4"/>
  <c r="I67" i="4" s="1"/>
  <c r="L66" i="2" s="1"/>
  <c r="F67" i="4"/>
  <c r="J67" i="4" s="1"/>
  <c r="M66" i="2" s="1"/>
  <c r="AQ67" i="4"/>
  <c r="AW67" i="4" s="1"/>
  <c r="G75" i="4"/>
  <c r="F75" i="4"/>
  <c r="J75" i="4" s="1"/>
  <c r="M74" i="2" s="1"/>
  <c r="E75" i="4"/>
  <c r="I75" i="4" s="1"/>
  <c r="L74" i="2" s="1"/>
  <c r="D75" i="4"/>
  <c r="H75" i="4" s="1"/>
  <c r="K74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1" i="2" s="1"/>
  <c r="E82" i="4"/>
  <c r="I82" i="4" s="1"/>
  <c r="L81" i="2" s="1"/>
  <c r="G82" i="4"/>
  <c r="F82" i="4"/>
  <c r="J82" i="4" s="1"/>
  <c r="M81" i="2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E137" i="4"/>
  <c r="AD137" i="4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L43" i="2" s="1"/>
  <c r="G44" i="4"/>
  <c r="F44" i="4"/>
  <c r="J44" i="4" s="1"/>
  <c r="M43" i="2" s="1"/>
  <c r="D44" i="4"/>
  <c r="H44" i="4" s="1"/>
  <c r="K43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0" i="2" s="1"/>
  <c r="G51" i="4"/>
  <c r="F51" i="4"/>
  <c r="J51" i="4" s="1"/>
  <c r="M50" i="2" s="1"/>
  <c r="D51" i="4"/>
  <c r="H51" i="4" s="1"/>
  <c r="K50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L361" i="4" s="1"/>
  <c r="AR361" i="4" s="1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F293" i="4"/>
  <c r="J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D366" i="4"/>
  <c r="H366" i="4" s="1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M505" i="4" l="1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M26" i="2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O240" i="4" s="1"/>
  <c r="AU240" i="4" s="1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L55" i="2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59" i="2" s="1"/>
  <c r="G60" i="4"/>
  <c r="D60" i="4"/>
  <c r="H60" i="4" s="1"/>
  <c r="K59" i="2" s="1"/>
  <c r="E60" i="4"/>
  <c r="I60" i="4" s="1"/>
  <c r="L59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2" i="2" s="1"/>
  <c r="G73" i="4"/>
  <c r="F73" i="4"/>
  <c r="J73" i="4" s="1"/>
  <c r="M72" i="2" s="1"/>
  <c r="D73" i="4"/>
  <c r="H73" i="4" s="1"/>
  <c r="K72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F34" i="4"/>
  <c r="J34" i="4" s="1"/>
  <c r="M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F175" i="4"/>
  <c r="J175" i="4" s="1"/>
  <c r="E175" i="4"/>
  <c r="I175" i="4" s="1"/>
  <c r="G84" i="4"/>
  <c r="F84" i="4"/>
  <c r="J84" i="4" s="1"/>
  <c r="M83" i="2" s="1"/>
  <c r="D84" i="4"/>
  <c r="H84" i="4" s="1"/>
  <c r="K83" i="2" s="1"/>
  <c r="E84" i="4"/>
  <c r="I84" i="4" s="1"/>
  <c r="L83" i="2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L63" i="2" s="1"/>
  <c r="G64" i="4"/>
  <c r="D64" i="4"/>
  <c r="H64" i="4" s="1"/>
  <c r="K63" i="2" s="1"/>
  <c r="F64" i="4"/>
  <c r="J64" i="4" s="1"/>
  <c r="M63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L86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1" i="2" s="1"/>
  <c r="D52" i="4"/>
  <c r="H52" i="4" s="1"/>
  <c r="K51" i="2" s="1"/>
  <c r="F52" i="4"/>
  <c r="J52" i="4" s="1"/>
  <c r="M51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1" i="2" s="1"/>
  <c r="E42" i="4"/>
  <c r="I42" i="4" s="1"/>
  <c r="L41" i="2" s="1"/>
  <c r="D42" i="4"/>
  <c r="H42" i="4" s="1"/>
  <c r="K41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4" i="2" s="1"/>
  <c r="E45" i="4"/>
  <c r="I45" i="4" s="1"/>
  <c r="L44" i="2" s="1"/>
  <c r="D45" i="4"/>
  <c r="H45" i="4" s="1"/>
  <c r="K44" i="2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M85" i="2" s="1"/>
  <c r="D86" i="4"/>
  <c r="H86" i="4" s="1"/>
  <c r="K85" i="2" s="1"/>
  <c r="G86" i="4"/>
  <c r="E86" i="4"/>
  <c r="I86" i="4" s="1"/>
  <c r="L85" i="2" s="1"/>
  <c r="AN86" i="4"/>
  <c r="AT86" i="4" s="1"/>
  <c r="AN78" i="4"/>
  <c r="AT78" i="4" s="1"/>
  <c r="AO33" i="4"/>
  <c r="AU33" i="4" s="1"/>
  <c r="AP589" i="4"/>
  <c r="AV589" i="4" s="1"/>
  <c r="G56" i="4"/>
  <c r="D56" i="4"/>
  <c r="H56" i="4" s="1"/>
  <c r="K55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1" i="2" s="1"/>
  <c r="D62" i="4"/>
  <c r="H62" i="4" s="1"/>
  <c r="K61" i="2" s="1"/>
  <c r="F62" i="4"/>
  <c r="J62" i="4" s="1"/>
  <c r="M61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7" i="2" s="1"/>
  <c r="G88" i="4"/>
  <c r="E88" i="4"/>
  <c r="I88" i="4" s="1"/>
  <c r="L87" i="2" s="1"/>
  <c r="D88" i="4"/>
  <c r="H88" i="4" s="1"/>
  <c r="K87" i="2" s="1"/>
  <c r="D78" i="4"/>
  <c r="H78" i="4" s="1"/>
  <c r="K77" i="2" s="1"/>
  <c r="E78" i="4"/>
  <c r="I78" i="4" s="1"/>
  <c r="L77" i="2" s="1"/>
  <c r="G78" i="4"/>
  <c r="F78" i="4"/>
  <c r="J78" i="4" s="1"/>
  <c r="M77" i="2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5" i="2" s="1"/>
  <c r="G46" i="4"/>
  <c r="E46" i="4"/>
  <c r="I46" i="4" s="1"/>
  <c r="L45" i="2" s="1"/>
  <c r="D46" i="4"/>
  <c r="H46" i="4" s="1"/>
  <c r="K45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7" i="2" s="1"/>
  <c r="D58" i="4"/>
  <c r="H58" i="4" s="1"/>
  <c r="K57" i="2" s="1"/>
  <c r="F58" i="4"/>
  <c r="J58" i="4" s="1"/>
  <c r="M57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0" i="2" s="1"/>
  <c r="D41" i="4"/>
  <c r="H41" i="4" s="1"/>
  <c r="K40" i="2" s="1"/>
  <c r="F41" i="4"/>
  <c r="J41" i="4" s="1"/>
  <c r="M40" i="2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6" i="2" s="1"/>
  <c r="D77" i="4"/>
  <c r="H77" i="4" s="1"/>
  <c r="K76" i="2" s="1"/>
  <c r="G77" i="4"/>
  <c r="F77" i="4"/>
  <c r="J77" i="4" s="1"/>
  <c r="M76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56" i="4" l="1"/>
  <c r="J56" i="4" s="1"/>
  <c r="M55" i="2" s="1"/>
  <c r="D87" i="4"/>
  <c r="H87" i="4" s="1"/>
  <c r="K86" i="2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M86" i="2" s="1"/>
  <c r="D34" i="4"/>
  <c r="H34" i="4" s="1"/>
  <c r="K35" i="2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L73" i="2" s="1"/>
  <c r="G74" i="4"/>
  <c r="F74" i="4"/>
  <c r="J74" i="4" s="1"/>
  <c r="M73" i="2" s="1"/>
  <c r="D74" i="4"/>
  <c r="H74" i="4" s="1"/>
  <c r="K73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7" i="2" s="1"/>
  <c r="F68" i="4"/>
  <c r="J68" i="4" s="1"/>
  <c r="M67" i="2" s="1"/>
  <c r="G68" i="4"/>
  <c r="E68" i="4"/>
  <c r="I68" i="4" s="1"/>
  <c r="L67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K82" i="2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3" i="2" s="1"/>
  <c r="D54" i="4"/>
  <c r="H54" i="4" s="1"/>
  <c r="K53" i="2" s="1"/>
  <c r="F54" i="4"/>
  <c r="J54" i="4" s="1"/>
  <c r="M53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4" i="2" s="1"/>
  <c r="D65" i="4"/>
  <c r="H65" i="4" s="1"/>
  <c r="K64" i="2" s="1"/>
  <c r="E65" i="4"/>
  <c r="I65" i="4" s="1"/>
  <c r="L64" i="2" s="1"/>
  <c r="F523" i="4"/>
  <c r="J523" i="4" s="1"/>
  <c r="G523" i="4"/>
  <c r="E523" i="4"/>
  <c r="I523" i="4" s="1"/>
  <c r="D523" i="4"/>
  <c r="H523" i="4" s="1"/>
  <c r="G95" i="4"/>
  <c r="D95" i="4"/>
  <c r="H95" i="4" s="1"/>
  <c r="K94" i="2" s="1"/>
  <c r="F95" i="4"/>
  <c r="J95" i="4" s="1"/>
  <c r="M94" i="2" s="1"/>
  <c r="E95" i="4"/>
  <c r="I95" i="4" s="1"/>
  <c r="L94" i="2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2" i="2" s="1"/>
  <c r="G93" i="4"/>
  <c r="D93" i="4"/>
  <c r="H93" i="4" s="1"/>
  <c r="K92" i="2" s="1"/>
  <c r="F93" i="4"/>
  <c r="J93" i="4" s="1"/>
  <c r="M92" i="2" s="1"/>
  <c r="G57" i="4"/>
  <c r="F57" i="4"/>
  <c r="J57" i="4" s="1"/>
  <c r="M56" i="2" s="1"/>
  <c r="E57" i="4"/>
  <c r="I57" i="4" s="1"/>
  <c r="L56" i="2" s="1"/>
  <c r="D57" i="4"/>
  <c r="H57" i="4" s="1"/>
  <c r="K56" i="2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89" i="2" s="1"/>
  <c r="G90" i="4"/>
  <c r="F90" i="4"/>
  <c r="J90" i="4" s="1"/>
  <c r="M89" i="2" s="1"/>
  <c r="E90" i="4"/>
  <c r="I90" i="4" s="1"/>
  <c r="L89" i="2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L82" i="2" s="1"/>
  <c r="F83" i="4"/>
  <c r="J83" i="4" s="1"/>
  <c r="M82" i="2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2" i="2" s="1"/>
  <c r="E63" i="4"/>
  <c r="I63" i="4" s="1"/>
  <c r="L62" i="2" s="1"/>
  <c r="G63" i="4"/>
  <c r="D63" i="4"/>
  <c r="H63" i="4" s="1"/>
  <c r="K62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0" i="2" s="1"/>
  <c r="G81" i="4"/>
  <c r="F81" i="4"/>
  <c r="J81" i="4" s="1"/>
  <c r="M80" i="2" s="1"/>
  <c r="D81" i="4"/>
  <c r="H81" i="4" s="1"/>
  <c r="K80" i="2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<sst xmlns="http://schemas.openxmlformats.org/spreadsheetml/2006/main" count="595" uniqueCount="337">
  <si>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</si>
  <si>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</si>
  <si>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</si>
  <si>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</si>
  <si>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</si>
  <si>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</si>
  <si>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</si>
  <si>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</si>
  <si>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</si>
  <si>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</si>
  <si>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</si>
  <si>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</si>
  <si>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</si>
  <si>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</si>
  <si>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</si>
  <si>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</si>
  <si>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</si>
  <si>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</si>
  <si>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</si>
  <si>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</si>
  <si>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</si>
  <si>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</si>
  <si>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</si>
  <si>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</si>
  <si>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</si>
  <si>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</si>
  <si>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</si>
  <si>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</si>
  <si>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</si>
  <si>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</si>
  <si>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</si>
  <si>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</si>
  <si>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</si>
  <si>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</si>
  <si>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</si>
  <si>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</si>
  <si>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</si>
  <si>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</si>
  <si>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</si>
  <si>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</si>
  <si>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</si>
  <si>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</si>
  <si>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</si>
  <si>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</si>
  <si>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</si>
  <si>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</si>
  <si>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</si>
  <si>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</si>
  <si>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</si>
  <si>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</si>
  <si>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</si>
  <si>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</si>
  <si>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</si>
  <si>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</si>
  <si>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</si>
  <si>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</si>
  <si>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</si>
  <si>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</si>
  <si>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</si>
  <si>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</si>
  <si>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</si>
  <si>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</si>
  <si>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</si>
  <si>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</si>
  <si>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</si>
  <si>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</si>
  <si>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</si>
  <si>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</si>
  <si>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</si>
  <si>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</si>
  <si>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</si>
  <si>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</si>
  <si>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Atl. Tucuman</t>
  </si>
  <si>
    <t>Huracan</t>
  </si>
  <si>
    <t>HIFK</t>
  </si>
  <si>
    <t>Platense</t>
  </si>
  <si>
    <t>Aldosivi</t>
  </si>
  <si>
    <t>Colon Santa FE</t>
  </si>
  <si>
    <t>Lanus</t>
  </si>
  <si>
    <t>San Lorenzo</t>
  </si>
  <si>
    <t>Central Cordoba</t>
  </si>
  <si>
    <t>Racing Club</t>
  </si>
  <si>
    <t>Gimnasia L.P.</t>
  </si>
  <si>
    <t>Fluminense</t>
  </si>
  <si>
    <t>Haka</t>
  </si>
  <si>
    <t>Columbus Crew</t>
  </si>
  <si>
    <t>Banfield</t>
  </si>
  <si>
    <t>Boca Juniors</t>
  </si>
  <si>
    <t>Defensa y Justicia</t>
  </si>
  <si>
    <t>Godoy Cruz</t>
  </si>
  <si>
    <t>Patronato</t>
  </si>
  <si>
    <t>Sarmiento Junin</t>
  </si>
  <si>
    <t>Rosario Central</t>
  </si>
  <si>
    <t>Velez Sarsfield</t>
  </si>
  <si>
    <t>River Plate</t>
  </si>
  <si>
    <t>Union de Santa Fe</t>
  </si>
  <si>
    <t>Bahia</t>
  </si>
  <si>
    <t>Fortaleza</t>
  </si>
  <si>
    <t>Athletico-PR</t>
  </si>
  <si>
    <t>Santos</t>
  </si>
  <si>
    <t>KuPS</t>
  </si>
  <si>
    <t>Portland Timbers</t>
  </si>
  <si>
    <t>FC Dallas</t>
  </si>
  <si>
    <t>Nashville SC</t>
  </si>
  <si>
    <t>Real Salt Lake</t>
  </si>
  <si>
    <t>Colorado Rapids</t>
  </si>
  <si>
    <t>San Jose Earthquakes</t>
  </si>
  <si>
    <t>Houston Dynamo</t>
  </si>
  <si>
    <t>Los Angeles FC</t>
  </si>
  <si>
    <t>Vancouver Whitecaps</t>
  </si>
  <si>
    <t>New England Revolution</t>
  </si>
  <si>
    <t>New York City</t>
  </si>
  <si>
    <t>Estudiantes L.P.</t>
  </si>
  <si>
    <t>Independiente</t>
  </si>
  <si>
    <t>Talleres Cordoba</t>
  </si>
  <si>
    <t>Arsenal Sarandi</t>
  </si>
  <si>
    <t>Sport Recife</t>
  </si>
  <si>
    <t>Juventude</t>
  </si>
  <si>
    <t>Chapecoense-SC</t>
  </si>
  <si>
    <t>Inter Miami</t>
  </si>
  <si>
    <t>Sporting Kansas City</t>
  </si>
  <si>
    <t>Argentinos Jrs</t>
  </si>
  <si>
    <t>Newells Old Boys</t>
  </si>
  <si>
    <t>Cuiaba</t>
  </si>
  <si>
    <t>Corinthians</t>
  </si>
  <si>
    <t>Liga Profesional</t>
  </si>
  <si>
    <t>Veikkausliiga</t>
  </si>
  <si>
    <t>Serie A</t>
  </si>
  <si>
    <t>J1 League</t>
  </si>
  <si>
    <t>MLS</t>
  </si>
  <si>
    <t>Austin FC</t>
  </si>
  <si>
    <t>Finn Harps</t>
  </si>
  <si>
    <t>Sligo Rovers</t>
  </si>
  <si>
    <t>Dundalk</t>
  </si>
  <si>
    <t>Drogheda</t>
  </si>
  <si>
    <t>Waterford</t>
  </si>
  <si>
    <t>Shamrock Rovers</t>
  </si>
  <si>
    <t>St. Patricks</t>
  </si>
  <si>
    <t>Longford</t>
  </si>
  <si>
    <t>Premier Division</t>
  </si>
  <si>
    <t>Mariehamn</t>
  </si>
  <si>
    <t>Vissel Kobe</t>
  </si>
  <si>
    <t>Sanfrecce Hiroshima</t>
  </si>
  <si>
    <t>FC Cincinnati</t>
  </si>
  <si>
    <t>Philadelphia Union</t>
  </si>
  <si>
    <t>Orlando City</t>
  </si>
  <si>
    <t>SJK</t>
  </si>
  <si>
    <t>Hokkaido Consadole Sapporo</t>
  </si>
  <si>
    <t>Cerezo Osaka</t>
  </si>
  <si>
    <t>07/09/2021</t>
  </si>
  <si>
    <t>08/09/2021</t>
  </si>
  <si>
    <t>Midtjylland</t>
  </si>
  <si>
    <t>Nordsjaelland</t>
  </si>
  <si>
    <t>Brondby</t>
  </si>
  <si>
    <t>Silkeborg</t>
  </si>
  <si>
    <t>Derry City</t>
  </si>
  <si>
    <t>Bohemians</t>
  </si>
  <si>
    <t>Nagoya Grampus</t>
  </si>
  <si>
    <t>Tokushima</t>
  </si>
  <si>
    <t>Mioveni</t>
  </si>
  <si>
    <t>Chindia Targoviste</t>
  </si>
  <si>
    <t>UTA Arad</t>
  </si>
  <si>
    <t>FC Rapid Bucuresti</t>
  </si>
  <si>
    <t>Rapid Vienna</t>
  </si>
  <si>
    <t>Admira</t>
  </si>
  <si>
    <t>Tirol</t>
  </si>
  <si>
    <t>Salzburg</t>
  </si>
  <si>
    <t>Wolfsberger AC</t>
  </si>
  <si>
    <t>Hartberg</t>
  </si>
  <si>
    <t>America MG</t>
  </si>
  <si>
    <t>Bragantino</t>
  </si>
  <si>
    <t>AC Oulu</t>
  </si>
  <si>
    <t>Honka</t>
  </si>
  <si>
    <t>KTP</t>
  </si>
  <si>
    <t>Ilves</t>
  </si>
  <si>
    <t>Lahti</t>
  </si>
  <si>
    <t>Inter Turku</t>
  </si>
  <si>
    <t>HJK</t>
  </si>
  <si>
    <t>Kashima Antlers</t>
  </si>
  <si>
    <t>Avispa Fukuoka</t>
  </si>
  <si>
    <t>Yokohama FC</t>
  </si>
  <si>
    <t>Urawa Reds</t>
  </si>
  <si>
    <t>Oita Trinita</t>
  </si>
  <si>
    <t>Shonan Bellmare</t>
  </si>
  <si>
    <t>Sagan Tosu</t>
  </si>
  <si>
    <t>Shimizu S-Pulse</t>
  </si>
  <si>
    <t>Yokohama F. Marinos</t>
  </si>
  <si>
    <t>Puebla</t>
  </si>
  <si>
    <t>Atl. San Luis</t>
  </si>
  <si>
    <t>Juarez</t>
  </si>
  <si>
    <t>Cruz Azul</t>
  </si>
  <si>
    <t>Club Tijuana</t>
  </si>
  <si>
    <t>Santos Laguna</t>
  </si>
  <si>
    <t>Atlas</t>
  </si>
  <si>
    <t>Monterrey</t>
  </si>
  <si>
    <t>Lillestrom</t>
  </si>
  <si>
    <t>Brann</t>
  </si>
  <si>
    <t>Stabaek</t>
  </si>
  <si>
    <t>Viking</t>
  </si>
  <si>
    <t>Warta Poznan</t>
  </si>
  <si>
    <t>Termalica B-B.</t>
  </si>
  <si>
    <t>Cracovia</t>
  </si>
  <si>
    <t>Gornik Z.</t>
  </si>
  <si>
    <t>Jagiellonia</t>
  </si>
  <si>
    <t>Stal Mielec</t>
  </si>
  <si>
    <t>Slask Wroclaw</t>
  </si>
  <si>
    <t>Legia</t>
  </si>
  <si>
    <t>FC Arges</t>
  </si>
  <si>
    <t>U Craiova 1948</t>
  </si>
  <si>
    <t>FC Botosani</t>
  </si>
  <si>
    <t>CFR Cluj</t>
  </si>
  <si>
    <t>Lokomotiv Moscow</t>
  </si>
  <si>
    <t>FK Krylya Sovetov Samara</t>
  </si>
  <si>
    <t>Zenit</t>
  </si>
  <si>
    <t>Akhmat Grozny</t>
  </si>
  <si>
    <t>Spartak Moscow</t>
  </si>
  <si>
    <t>Khimki</t>
  </si>
  <si>
    <t>Malmo FF</t>
  </si>
  <si>
    <t>Norrkoping</t>
  </si>
  <si>
    <t>Sirius</t>
  </si>
  <si>
    <t>Ostersunds</t>
  </si>
  <si>
    <t>Luzern</t>
  </si>
  <si>
    <t>Grasshoppers</t>
  </si>
  <si>
    <t>Young Boys</t>
  </si>
  <si>
    <t>Zurich</t>
  </si>
  <si>
    <t>Atlanta Utd</t>
  </si>
  <si>
    <t>Los Angeles Galaxy</t>
  </si>
  <si>
    <t>Seattle Sounders</t>
  </si>
  <si>
    <t>Minnesota United</t>
  </si>
  <si>
    <t>Altach</t>
  </si>
  <si>
    <t>Ried</t>
  </si>
  <si>
    <t>LASK</t>
  </si>
  <si>
    <t>Austria Vienna</t>
  </si>
  <si>
    <t>Sturm Graz</t>
  </si>
  <si>
    <t>A. Klagenfurt</t>
  </si>
  <si>
    <t>Gremio</t>
  </si>
  <si>
    <t>Ceara</t>
  </si>
  <si>
    <t>Atletico-MG</t>
  </si>
  <si>
    <t>Palmeiras</t>
  </si>
  <si>
    <t>Flamengo RJ</t>
  </si>
  <si>
    <t>Atletico GO</t>
  </si>
  <si>
    <t>Viborg</t>
  </si>
  <si>
    <t>Aalborg</t>
  </si>
  <si>
    <t>Randers FC</t>
  </si>
  <si>
    <t>FC Copenhagen</t>
  </si>
  <si>
    <t>Aarhus</t>
  </si>
  <si>
    <t>Vejle</t>
  </si>
  <si>
    <t>Gamba Osaka</t>
  </si>
  <si>
    <t>Vegalta Sendai</t>
  </si>
  <si>
    <t>FC Tokyo</t>
  </si>
  <si>
    <t>Kashiwa Reysol</t>
  </si>
  <si>
    <t>U.A.N.L.- Tigres</t>
  </si>
  <si>
    <t>Club Leon</t>
  </si>
  <si>
    <t>Club America</t>
  </si>
  <si>
    <t>Mazatlan FC</t>
  </si>
  <si>
    <t>U.N.A.M.- Pumas</t>
  </si>
  <si>
    <t>Guadalajara Chivas</t>
  </si>
  <si>
    <t>Bodo/Glimt</t>
  </si>
  <si>
    <t>Odd</t>
  </si>
  <si>
    <t>Haugesund</t>
  </si>
  <si>
    <t>Sarpsborg 08</t>
  </si>
  <si>
    <t>Molde</t>
  </si>
  <si>
    <t>Mjondalen</t>
  </si>
  <si>
    <t>Sandefjord</t>
  </si>
  <si>
    <t>Valerenga</t>
  </si>
  <si>
    <t>Stromsgodset</t>
  </si>
  <si>
    <t>Kristiansund</t>
  </si>
  <si>
    <t>Rosenborg</t>
  </si>
  <si>
    <t>Tromso</t>
  </si>
  <si>
    <t>Piast Gliwice</t>
  </si>
  <si>
    <t>Zaglebie</t>
  </si>
  <si>
    <t>Wisla</t>
  </si>
  <si>
    <t>Lechia Gdansk</t>
  </si>
  <si>
    <t>Rakow</t>
  </si>
  <si>
    <t>Lech Poznan</t>
  </si>
  <si>
    <t>Gaz Metan Medias</t>
  </si>
  <si>
    <t>FC Voluntari</t>
  </si>
  <si>
    <t>FC Steaua Bucuresti</t>
  </si>
  <si>
    <t>Din. Bucuresti</t>
  </si>
  <si>
    <t>Arsenal Tula</t>
  </si>
  <si>
    <t>CSKA Moscow</t>
  </si>
  <si>
    <t>Sochi</t>
  </si>
  <si>
    <t>Ufa</t>
  </si>
  <si>
    <t>Dynamo Moscow</t>
  </si>
  <si>
    <t>Nizhny Novgorod</t>
  </si>
  <si>
    <t>Djurgarden</t>
  </si>
  <si>
    <t>Hammarby</t>
  </si>
  <si>
    <t>Kalmar</t>
  </si>
  <si>
    <t>Degerfors</t>
  </si>
  <si>
    <t>Goteborg</t>
  </si>
  <si>
    <t>Halmstad</t>
  </si>
  <si>
    <t>Servette</t>
  </si>
  <si>
    <t>St. Gallen</t>
  </si>
  <si>
    <t>Lausanne</t>
  </si>
  <si>
    <t>Sion</t>
  </si>
  <si>
    <t>Lugano</t>
  </si>
  <si>
    <t>Basel</t>
  </si>
  <si>
    <t>New York Red Bulls</t>
  </si>
  <si>
    <t>DC United</t>
  </si>
  <si>
    <t>Club de Foot Montreal</t>
  </si>
  <si>
    <t>Toronto FC</t>
  </si>
  <si>
    <t>Chicago Fire</t>
  </si>
  <si>
    <t>Sao Paulo</t>
  </si>
  <si>
    <t>Odense</t>
  </si>
  <si>
    <t>Sonderjyske</t>
  </si>
  <si>
    <t>Queretaro</t>
  </si>
  <si>
    <t>Necaxa</t>
  </si>
  <si>
    <t>Leczna</t>
  </si>
  <si>
    <t>Wisla Plock</t>
  </si>
  <si>
    <t>Radomiak Radom</t>
  </si>
  <si>
    <t>Pogon Szczecin</t>
  </si>
  <si>
    <t>Farul Constanta</t>
  </si>
  <si>
    <t>Academica Clinceni</t>
  </si>
  <si>
    <t>Univ. Craiova</t>
  </si>
  <si>
    <t>Sepsi Sf. Gheorghe</t>
  </si>
  <si>
    <t>Rubin Kazan</t>
  </si>
  <si>
    <t>Ural</t>
  </si>
  <si>
    <t>FK Rostov</t>
  </si>
  <si>
    <t>Krasnodar</t>
  </si>
  <si>
    <t>Elfsborg</t>
  </si>
  <si>
    <t>Hacken</t>
  </si>
  <si>
    <t>Mjallby</t>
  </si>
  <si>
    <t>AIK</t>
  </si>
  <si>
    <t>Orebro</t>
  </si>
  <si>
    <t>Varbergs</t>
  </si>
  <si>
    <t>Internacional</t>
  </si>
  <si>
    <t>Pachuca</t>
  </si>
  <si>
    <t>Toluca</t>
  </si>
  <si>
    <t>Superliga</t>
  </si>
  <si>
    <t>Liga 1</t>
  </si>
  <si>
    <t>Admiral Bundesliga</t>
  </si>
  <si>
    <t>Liga MX</t>
  </si>
  <si>
    <t>Eliteserien</t>
  </si>
  <si>
    <t>Ekstraklasa</t>
  </si>
  <si>
    <t>Premier League</t>
  </si>
  <si>
    <t>Allsvenskan</t>
  </si>
  <si>
    <t>Swiss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</si>
</sst>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14" fontId="0" fillId="3" borderId="0" xfId="0" applyNumberFormat="1" applyFill="1"/>
    <xf numFmtId="49" fontId="0" fillId="3" borderId="0" xfId="0" applyNumberFormat="1" applyFill="1" applyAlignment="1">
      <alignment horizontal="center"/>
    </xf>
    <xf numFmtId="49" fontId="0" fillId="0" borderId="0" xfId="0" applyNumberForma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49" fontId="0" fillId="3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1.0347434644643576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25.487963749799793</v>
      </c>
      <c r="I2" s="6">
        <f>IF('Log_working_3-way'!$D2="","",'True_Odds_Calculator_3-way'!O3/'True_Odds_Calculator_3-way'!B3-1)</f>
        <v>8.4365957573871686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3.4867366481737827E-2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1.0427030692996031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26.12757007407194</v>
      </c>
      <c r="I3" s="6">
        <f>IF('Log_working_3-way'!$D3="","",'True_Odds_Calculator_3-way'!O4/'True_Odds_Calculator_3-way'!B4-1)</f>
        <v>6.5229843835416412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4.2973820652038475E-2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1.02531065019894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13.288270050705352</v>
      </c>
      <c r="I4" s="6">
        <f>IF('Log_working_3-way'!$D4="","",'True_Odds_Calculator_3-way'!O5/'True_Odds_Calculator_3-way'!B5-1)</f>
        <v>9.3948400628401352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2.7399465533339828E-2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1.0305454535975223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8.1112779887370738</v>
      </c>
      <c r="I5" s="6">
        <f>IF('Log_working_3-way'!$D5="","",'True_Odds_Calculator_3-way'!O6/'True_Odds_Calculator_3-way'!B6-1)</f>
        <v>8.0556367265290163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3.2726931038076224E-2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1.0528756674299518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49.446014117479777</v>
      </c>
      <c r="I6" s="6">
        <f>IF('Log_working_3-way'!$D6="","",'True_Odds_Calculator_3-way'!O7/'True_Odds_Calculator_3-way'!B7-1)</f>
        <v>3.0340881687268419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4.0914288556550549E-2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1.0340146943013571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3.7747407421635737</v>
      </c>
      <c r="I7" s="6">
        <f>IF('Log_working_3-way'!$D7="","",'True_Odds_Calculator_3-way'!O8/'True_Odds_Calculator_3-way'!B8-1)</f>
        <v>6.5864463455038775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3.4249160657170652E-2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1.0384098114215654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1.947470936761492</v>
      </c>
      <c r="I8" s="6">
        <f>IF('Log_working_3-way'!$D8="","",'True_Odds_Calculator_3-way'!O9/'True_Odds_Calculator_3-way'!B9-1)</f>
        <v>7.149382529182768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3.695142067235091E-2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1.0349602234333597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14.544655876219878</v>
      </c>
      <c r="I9" s="6">
        <f>IF('Log_working_3-way'!$D9="","",'True_Odds_Calculator_3-way'!O10/'True_Odds_Calculator_3-way'!B10-1)</f>
        <v>8.5909423815692136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3.757665946484301E-2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1.0402666566822574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29.358942996568832</v>
      </c>
      <c r="I10" s="6">
        <f>IF('Log_working_3-way'!$D10="","",'True_Odds_Calculator_3-way'!O11/'True_Odds_Calculator_3-way'!B11-1)</f>
        <v>5.2597143761927789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3.9616942845805303E-2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1.0377187588910952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19.808668563379438</v>
      </c>
      <c r="I11" s="6">
        <f>IF('Log_working_3-way'!$D11="","",'True_Odds_Calculator_3-way'!O12/'True_Odds_Calculator_3-way'!B12-1)</f>
        <v>7.4695709598765028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3.9629961892055476E-2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1.0446055265336298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29.936756974441298</v>
      </c>
      <c r="I12" s="6">
        <f>IF('Log_working_3-way'!$D12="","",'True_Odds_Calculator_3-way'!O13/'True_Odds_Calculator_3-way'!B13-1)</f>
        <v>5.7424451311153506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4.3517841185183981E-2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1.0356495171316213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15.178117418053535</v>
      </c>
      <c r="I13" s="6">
        <f>IF('Log_working_3-way'!$D13="","",'True_Odds_Calculator_3-way'!O14/'True_Odds_Calculator_3-way'!B14-1)</f>
        <v>8.007663015657446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3.8227108288577671E-2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1.0312893891445571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11.608673630890554</v>
      </c>
      <c r="I14" s="6">
        <f>IF('Log_working_3-way'!$D14="","",'True_Odds_Calculator_3-way'!O15/'True_Odds_Calculator_3-way'!B15-1)</f>
        <v>6.9428815775289303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3.364416771469414E-2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1.0313441617894947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18.291166360425056</v>
      </c>
      <c r="I15" s="6">
        <f>IF('Log_working_3-way'!$D15="","",'True_Odds_Calculator_3-way'!O16/'True_Odds_Calculator_3-way'!B16-1)</f>
        <v>5.2671403719071526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3.3107411258485264E-2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1.0339072765227075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23.647469267722435</v>
      </c>
      <c r="I16" s="6">
        <f>IF('Log_working_3-way'!$D16="","",'True_Odds_Calculator_3-way'!O17/'True_Odds_Calculator_3-way'!B17-1)</f>
        <v>5.6566046332816002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3.4897375795939878E-2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1.0342081753140593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24.408480492839825</v>
      </c>
      <c r="I17" s="6">
        <f>IF('Log_working_3-way'!$D17="","",'True_Odds_Calculator_3-way'!O18/'True_Odds_Calculator_3-way'!B18-1)</f>
        <v>5.6557647766289438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3.50279641618223E-2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1.0379755718817398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6.7147344087494529</v>
      </c>
      <c r="I18" s="6">
        <f>IF('Log_working_3-way'!$D18="","",'True_Odds_Calculator_3-way'!O19/'True_Odds_Calculator_3-way'!B19-1)</f>
        <v>8.3879427728502005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4.0230563424614285E-2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1.0365921915498708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17.354943049626979</v>
      </c>
      <c r="I19" s="6">
        <f>IF('Log_working_3-way'!$D19="","",'True_Odds_Calculator_3-way'!O20/'True_Odds_Calculator_3-way'!B20-1)</f>
        <v>7.1340553040958667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3.8905376876807063E-2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1.036160444934366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8.0036847439431877</v>
      </c>
      <c r="I20" s="6">
        <f>IF('Log_working_3-way'!$D20="","",'True_Odds_Calculator_3-way'!O21/'True_Odds_Calculator_3-way'!B21-1)</f>
        <v>8.5205391992514254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3.8685848199552453E-2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1.0372291477310709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20.829855537720707</v>
      </c>
      <c r="I21" s="6">
        <f>IF('Log_working_3-way'!$D21="","",'True_Odds_Calculator_3-way'!O22/'True_Odds_Calculator_3-way'!B22-1)</f>
        <v>8.702158016764761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3.8748832866479788E-2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1.0366375013077951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10.362849895354227</v>
      </c>
      <c r="I22" s="6">
        <f>IF('Log_working_3-way'!$D22="","",'True_Odds_Calculator_3-way'!O23/'True_Odds_Calculator_3-way'!B23-1)</f>
        <v>7.2266123934585984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3.9266078954175221E-2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1.0358694066967049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11.917420802263431</v>
      </c>
      <c r="I23" s="6">
        <f>IF('Log_working_3-way'!$D23="","",'True_Odds_Calculator_3-way'!O24/'True_Odds_Calculator_3-way'!B24-1)</f>
        <v>8.9536031986010389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3.8720967642950965E-2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1.0420879486436754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26.441560155088691</v>
      </c>
      <c r="I24" s="6">
        <f>IF('Log_working_3-way'!$D24="","",'True_Odds_Calculator_3-way'!O25/'True_Odds_Calculator_3-way'!B25-1)</f>
        <v>7.3010719469143304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4.2096621552284441E-2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1.0426405834839558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1.0322361636392272</v>
      </c>
      <c r="I25" s="6">
        <f>IF('Log_working_3-way'!$D25="","",'True_Odds_Calculator_3-way'!O26/'True_Odds_Calculator_3-way'!B26-1)</f>
        <v>3.6805933738233705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3.6543137764869726E-2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1.0311345307459143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16.375925125336234</v>
      </c>
      <c r="I26" s="6">
        <f>IF('Log_working_3-way'!$D26="","",'True_Odds_Calculator_3-way'!O27/'True_Odds_Calculator_3-way'!B27-1)</f>
        <v>7.3717087005253177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3.3303873867357003E-2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1.0334041904993319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20.701800626131448</v>
      </c>
      <c r="I27" s="6">
        <f>IF('Log_working_3-way'!$D27="","",'True_Odds_Calculator_3-way'!O28/'True_Odds_Calculator_3-way'!B28-1)</f>
        <v>6.4551378524382566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3.4997546047047301E-2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1.0404868360328197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33.958346057747043</v>
      </c>
      <c r="I28" s="6">
        <f>IF('Log_working_3-way'!$D28="","",'True_Odds_Calculator_3-way'!O29/'True_Odds_Calculator_3-way'!B29-1)</f>
        <v>5.1429457706310417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3.8085074229652571E-2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1.0303834376354368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15.673797382974136</v>
      </c>
      <c r="I29" s="6">
        <f>IF('Log_working_3-way'!$D29="","",'True_Odds_Calculator_3-way'!O30/'True_Odds_Calculator_3-way'!B30-1)</f>
        <v>7.7860250562538198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3.2598274815739625E-2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1.0319479703396783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21.585137203349571</v>
      </c>
      <c r="I30" s="6">
        <f>IF('Log_working_3-way'!$D30="","",'True_Odds_Calculator_3-way'!O31/'True_Odds_Calculator_3-way'!B31-1)</f>
        <v>6.2243911734175805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3.3324141404768026E-2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1.0300204167302041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14.015979324885624</v>
      </c>
      <c r="I31" s="6">
        <f>IF('Log_working_3-way'!$D31="","",'True_Odds_Calculator_3-way'!O32/'True_Odds_Calculator_3-way'!B32-1)</f>
        <v>6.6012438083023097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3.2235771287602244E-2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1.0379062713767815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20.812128320038941</v>
      </c>
      <c r="I32" s="6">
        <f>IF('Log_working_3-way'!$D32="","",'True_Odds_Calculator_3-way'!O33/'True_Odds_Calculator_3-way'!B33-1)</f>
        <v>7.4698716983835141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3.9593047901653078E-2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1.0354908833399001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17.057730683796962</v>
      </c>
      <c r="I33" s="6">
        <f>IF('Log_working_3-way'!$D33="","",'True_Odds_Calculator_3-way'!O34/'True_Odds_Calculator_3-way'!B34-1)</f>
        <v>8.4099469435360312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3.779809371914622E-2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1.0414254237043741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26.159789415811112</v>
      </c>
      <c r="I34" s="6">
        <f>IF('Log_working_3-way'!$D34="","",'True_Odds_Calculator_3-way'!O35/'True_Odds_Calculator_3-way'!B35-1)</f>
        <v>6.2053713425590393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4.1736552960520923E-2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1.0666456885927491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5.0003795549256473</v>
      </c>
      <c r="I35" s="6">
        <f>IF('Log_working_3-way'!$D35="","",'True_Odds_Calculator_3-way'!O36/'True_Odds_Calculator_3-way'!B36-1)</f>
        <v>8.4352151177351917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6.8137312233288228E-2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1.0791604584555745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32.804484434979422</v>
      </c>
      <c r="I36" s="6">
        <f>IF('Log_working_3-way'!$D36="","",'True_Odds_Calculator_3-way'!O37/'True_Odds_Calculator_3-way'!B37-1)</f>
        <v>7.0581001132378294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7.3518436055518332E-2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1.030991324055458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8.0510685771134547</v>
      </c>
      <c r="I37" s="6">
        <f>IF('Log_working_3-way'!$D37="","",'True_Odds_Calculator_3-way'!O38/'True_Odds_Calculator_3-way'!B38-1)</f>
        <v>8.4513839050992647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3.3248156889616354E-2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1.0321255264788831</v>
      </c>
      <c r="F40" s="6" t="e">
        <f>IF('Log_working_3-way'!D40="","",1/'True_Odds_Calculator_3-way'!N39+1/'True_Odds_Calculator_3-way'!O39+1/'True_Odds_Calculator_3-way'!#REF!-1)</f>
        <v>#REF!</v>
      </c>
      <c r="H40" s="6">
        <f>IF('Log_working_3-way'!$D40="","",'True_Odds_Calculator_3-way'!N39/'True_Odds_Calculator_3-way'!A39-1)</f>
        <v>17.932749806082928</v>
      </c>
      <c r="I40" s="6">
        <f>IF('Log_working_3-way'!$D40="","",'True_Odds_Calculator_3-way'!O39/'True_Odds_Calculator_3-way'!B39-1)</f>
        <v>6.5874202943568925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3.4116400674900627E-2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1.0372959238573247</v>
      </c>
      <c r="F41" s="6" t="e">
        <f>IF('Log_working_3-way'!D41="","",1/'True_Odds_Calculator_3-way'!N40+1/'True_Odds_Calculator_3-way'!O40+1/'True_Odds_Calculator_3-way'!#REF!-1)</f>
        <v>#REF!</v>
      </c>
      <c r="H41" s="6">
        <f>IF('Log_working_3-way'!$D41="","",'True_Odds_Calculator_3-way'!N40/'True_Odds_Calculator_3-way'!A40-1)</f>
        <v>38.756280685402807</v>
      </c>
      <c r="I41" s="6">
        <f>IF('Log_working_3-way'!$D41="","",'True_Odds_Calculator_3-way'!O40/'True_Odds_Calculator_3-way'!B40-1)</f>
        <v>3.6123684081156098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3.3582280253917185E-2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1.0285859310781067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28.680704391495059</v>
      </c>
      <c r="I42" s="6">
        <f>IF('Log_working_3-way'!$D42="","",'True_Odds_Calculator_3-way'!O41/'True_Odds_Calculator_3-way'!B41-1)</f>
        <v>4.9871654684763129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2.8415578463503399E-2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1.0263474946376565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21.279135402596786</v>
      </c>
      <c r="I43" s="6">
        <f>IF('Log_working_3-way'!$D43="","",'True_Odds_Calculator_3-way'!O42/'True_Odds_Calculator_3-way'!B42-1)</f>
        <v>7.2238280279951166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2.7564506756673435E-2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1.0292993407651041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4.1099635073065848</v>
      </c>
      <c r="I44" s="6">
        <f>IF('Log_working_3-way'!$D44="","",'True_Odds_Calculator_3-way'!O43/'True_Odds_Calculator_3-way'!B43-1)</f>
        <v>5.6917672300752455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2.9459398368337997E-2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1.0249630482983094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9.3982543202248241</v>
      </c>
      <c r="I45" s="6">
        <f>IF('Log_working_3-way'!$D45="","",'True_Odds_Calculator_3-way'!O44/'True_Odds_Calculator_3-way'!B44-1)</f>
        <v>9.3306235772111314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2.7062119849708965E-2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1.0408243572899125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51.461739972022578</v>
      </c>
      <c r="I46" s="6">
        <f>IF('Log_working_3-way'!$D46="","",'True_Odds_Calculator_3-way'!O45/'True_Odds_Calculator_3-way'!B45-1)</f>
        <v>2.9283278849051237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3.0574738342066032E-2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1.0318318098240116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31.050228460602874</v>
      </c>
      <c r="I47" s="6">
        <f>IF('Log_working_3-way'!$D47="","",'True_Odds_Calculator_3-way'!O46/'True_Odds_Calculator_3-way'!B46-1)</f>
        <v>6.8761756550126441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3.0553099518616733E-2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1.0305462394498499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10.751884522799797</v>
      </c>
      <c r="I48" s="6">
        <f>IF('Log_working_3-way'!$D48="","",'True_Odds_Calculator_3-way'!O47/'True_Odds_Calculator_3-way'!B47-1)</f>
        <v>11.615712133072194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3.306748154329453E-2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1.0311463378836789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18.297102106154469</v>
      </c>
      <c r="I49" s="6">
        <f>IF('Log_working_3-way'!$D49="","",'True_Odds_Calculator_3-way'!O48/'True_Odds_Calculator_3-way'!B48-1)</f>
        <v>10.434104406872931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3.2789629714361945E-2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1.0477786354970122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45.389119420594113</v>
      </c>
      <c r="I50" s="6">
        <f>IF('Log_working_3-way'!$D50="","",'True_Odds_Calculator_3-way'!O49/'True_Odds_Calculator_3-way'!B49-1)</f>
        <v>2.8476991212217571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3.958232543138207E-2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1.0541666168297459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0.20110617644895989</v>
      </c>
      <c r="I51" s="6">
        <f>IF('Log_working_3-way'!$D51="","",'True_Odds_Calculator_3-way'!O50/'True_Odds_Calculator_3-way'!B50-1)</f>
        <v>1.7827412044461446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3.9375628362060988E-2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1.0274506514031581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25.388196846239524</v>
      </c>
      <c r="I52" s="6">
        <f>IF('Log_working_3-way'!$D52="","",'True_Odds_Calculator_3-way'!O51/'True_Odds_Calculator_3-way'!B51-1)</f>
        <v>5.0194951148472446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2.7987485055343431E-2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1.0306463453457753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15.949878959946467</v>
      </c>
      <c r="I53" s="6">
        <f>IF('Log_working_3-way'!$D53="","",'True_Odds_Calculator_3-way'!O52/'True_Odds_Calculator_3-way'!B52-1)</f>
        <v>8.1663340693122102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3.2850815790980592E-2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1.0310507458265976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16.231687951191237</v>
      </c>
      <c r="I54" s="6">
        <f>IF('Log_working_3-way'!$D54="","",'True_Odds_Calculator_3-way'!O53/'True_Odds_Calculator_3-way'!B53-1)</f>
        <v>9.6123270967332637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3.3178800902538885E-2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1.0423651358759902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41.301258606528371</v>
      </c>
      <c r="I55" s="6">
        <f>IF('Log_working_3-way'!$D55="","",'True_Odds_Calculator_3-way'!O54/'True_Odds_Calculator_3-way'!B54-1)</f>
        <v>3.9147307628953705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3.6794813750175237E-2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1.0335549746239621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21.770129960108541</v>
      </c>
      <c r="I56" s="6">
        <f>IF('Log_working_3-way'!$D56="","",'True_Odds_Calculator_3-way'!O55/'True_Odds_Calculator_3-way'!B55-1)</f>
        <v>7.2612875328063868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3.4903962762956819E-2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1.0155058197053393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25.428586370747542</v>
      </c>
      <c r="I57" s="6">
        <f>IF('Log_working_3-way'!$D57="","",'True_Odds_Calculator_3-way'!O56/'True_Odds_Calculator_3-way'!B56-1)</f>
        <v>6.8114533919775848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1.5807577253266647E-2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1.0443705426703997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52.939717224273501</v>
      </c>
      <c r="I58" s="6">
        <f>IF('Log_working_3-way'!$D58="","",'True_Odds_Calculator_3-way'!O57/'True_Odds_Calculator_3-way'!B57-1)</f>
        <v>2.6659963151563808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3.2480214313596045E-2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1.0299460160913267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13.781210601273212</v>
      </c>
      <c r="I59" s="6">
        <f>IF('Log_working_3-way'!$D59="","",'True_Odds_Calculator_3-way'!O58/'True_Odds_Calculator_3-way'!B58-1)</f>
        <v>8.342824524179635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3.2309834025749495E-2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1.0322410350977218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8.2084287701699896</v>
      </c>
      <c r="I60" s="6">
        <f>IF('Log_working_3-way'!$D60="","",'True_Odds_Calculator_3-way'!O59/'True_Odds_Calculator_3-way'!B59-1)</f>
        <v>7.823066771728671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3.4485592493341599E-2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1.0309432703122376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30.333683423412293</v>
      </c>
      <c r="I61" s="6">
        <f>IF('Log_working_3-way'!$D61="","",'True_Odds_Calculator_3-way'!O60/'True_Odds_Calculator_3-way'!B60-1)</f>
        <v>4.9466729837982735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3.0298845335177349E-2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1.0457701173676222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1.0194820622475644</v>
      </c>
      <c r="I62" s="6">
        <f>IF('Log_working_3-way'!$D62="","",'True_Odds_Calculator_3-way'!O61/'True_Odds_Calculator_3-way'!B61-1)</f>
        <v>4.609672395132125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4.0068201193520947E-2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1.0261804123005482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15.609129923199717</v>
      </c>
      <c r="I63" s="6">
        <f>IF('Log_working_3-way'!$D63="","",'True_Odds_Calculator_3-way'!O62/'True_Odds_Calculator_3-way'!B62-1)</f>
        <v>6.4638552867325183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2.8069288583012941E-2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1.037211105881134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38.76692476498846</v>
      </c>
      <c r="I64" s="6">
        <f>IF('Log_working_3-way'!$D64="","",'True_Odds_Calculator_3-way'!O63/'True_Odds_Calculator_3-way'!B63-1)</f>
        <v>4.3578844627308468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3.330562994428532E-2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1.0265216510683435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6.5056030540358449</v>
      </c>
      <c r="I65" s="6">
        <f>IF('Log_working_3-way'!$D65="","",'True_Odds_Calculator_3-way'!O64/'True_Odds_Calculator_3-way'!B64-1)</f>
        <v>7.2680359017335086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2.8038563612426071E-2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1.0241298243981529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10.667717976671856</v>
      </c>
      <c r="I66" s="6">
        <f>IF('Log_working_3-way'!$D66="","",'True_Odds_Calculator_3-way'!O65/'True_Odds_Calculator_3-way'!B65-1)</f>
        <v>8.5165964172813453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2.6167820069204151E-2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1.0264963566658458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20.243738092883383</v>
      </c>
      <c r="I67" s="6">
        <f>IF('Log_working_3-way'!$D67="","",'True_Odds_Calculator_3-way'!O66/'True_Odds_Calculator_3-way'!B66-1)</f>
        <v>7.5664065871997419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2.7877867414741964E-2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1.0271544039971365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7.2207278320210531</v>
      </c>
      <c r="I68" s="6">
        <f>IF('Log_working_3-way'!$D68="","",'True_Odds_Calculator_3-way'!O67/'True_Odds_Calculator_3-way'!B67-1)</f>
        <v>4.3605327907273876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2.7952021270233551E-2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1.0278707184497125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19.822600034346557</v>
      </c>
      <c r="I69" s="6">
        <f>IF('Log_working_3-way'!$D69="","",'True_Odds_Calculator_3-way'!O68/'True_Odds_Calculator_3-way'!B68-1)</f>
        <v>8.2544889041540248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2.9336897034491383E-2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1.0280961288809247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4.5611807992780982</v>
      </c>
      <c r="I70" s="6">
        <f>IF('Log_working_3-way'!$D70="","",'True_Odds_Calculator_3-way'!O69/'True_Odds_Calculator_3-way'!B69-1)</f>
        <v>7.8687740525649286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2.9154131434923736E-2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1.0256635129939433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15.080006968003019</v>
      </c>
      <c r="I71" s="6">
        <f>IF('Log_working_3-way'!$D71="","",'True_Odds_Calculator_3-way'!O70/'True_Odds_Calculator_3-way'!B70-1)</f>
        <v>8.2697159510332892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2.7646040349292411E-2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1.029876890988618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12.690942899311372</v>
      </c>
      <c r="I72" s="6">
        <f>IF('Log_working_3-way'!$D72="","",'True_Odds_Calculator_3-way'!O71/'True_Odds_Calculator_3-way'!B71-1)</f>
        <v>8.401270909479484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3.2293915581735444E-2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1.041562474126309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35.690149401214789</v>
      </c>
      <c r="I73" s="6">
        <f>IF('Log_working_3-way'!$D73="","",'True_Odds_Calculator_3-way'!O72/'True_Odds_Calculator_3-way'!B72-1)</f>
        <v>4.3814433707530966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3.8533453551610197E-2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1.0266451893517021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7.565392364101033</v>
      </c>
      <c r="I74" s="6">
        <f>IF('Log_working_3-way'!$D74="","",'True_Odds_Calculator_3-way'!O73/'True_Odds_Calculator_3-way'!B73-1)</f>
        <v>5.6662306776033438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2.7999577831669509E-2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1.0353973942936969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15.31599231321113</v>
      </c>
      <c r="I75" s="6">
        <f>IF('Log_working_3-way'!$D75="","",'True_Odds_Calculator_3-way'!O74/'True_Odds_Calculator_3-way'!B74-1)</f>
        <v>8.9610532366580617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3.7944090885472459E-2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1.0371968355870822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16.566095212683166</v>
      </c>
      <c r="I76" s="6">
        <f>IF('Log_working_3-way'!$D76="","",'True_Odds_Calculator_3-way'!O75/'True_Odds_Calculator_3-way'!B75-1)</f>
        <v>8.6323616954983109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3.9664111718639372E-2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1.0340037201977414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24.414058880774054</v>
      </c>
      <c r="I77" s="6">
        <f>IF('Log_working_3-way'!$D77="","",'True_Odds_Calculator_3-way'!O76/'True_Odds_Calculator_3-way'!B76-1)</f>
        <v>6.2140821534043509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3.4800775441832466E-2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1.0376607147850014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7.2712312258897391</v>
      </c>
      <c r="I78" s="6">
        <f>IF('Log_working_3-way'!$D78="","",'True_Odds_Calculator_3-way'!O77/'True_Odds_Calculator_3-way'!B77-1)</f>
        <v>7.0805464245132104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3.9731208994787437E-2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1.0354055131333051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13.931073931065068</v>
      </c>
      <c r="I79" s="6">
        <f>IF('Log_working_3-way'!$D79="","",'True_Odds_Calculator_3-way'!O78/'True_Odds_Calculator_3-way'!B78-1)</f>
        <v>9.4234457857578136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3.8105569071838818E-2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1.0507892272985524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2.4190590111642738</v>
      </c>
      <c r="I80" s="6">
        <f>IF('Log_working_3-way'!$D80="","",'True_Odds_Calculator_3-way'!O79/'True_Odds_Calculator_3-way'!B79-1)</f>
        <v>7.1018873714899478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4.9120947080130817E-2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1.0384282680966772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29.070512205067569</v>
      </c>
      <c r="I81" s="6">
        <f>IF('Log_working_3-way'!$D81="","",'True_Odds_Calculator_3-way'!O80/'True_Odds_Calculator_3-way'!B80-1)</f>
        <v>5.5340798717079673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3.7894265287744089E-2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1.0414993732888278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50.632910119454806</v>
      </c>
      <c r="I82" s="6">
        <f>IF('Log_working_3-way'!$D82="","",'True_Odds_Calculator_3-way'!O81/'True_Odds_Calculator_3-way'!B81-1)</f>
        <v>2.4369933786305462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3.1887288073110032E-2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1.0413573649074916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40.771777812374701</v>
      </c>
      <c r="I83" s="6">
        <f>IF('Log_working_3-way'!$D83="","",'True_Odds_Calculator_3-way'!O82/'True_Odds_Calculator_3-way'!B82-1)</f>
        <v>3.9624135755014898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3.616725797176934E-2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1.0411229051102118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34.804741334697042</v>
      </c>
      <c r="I84" s="6">
        <f>IF('Log_working_3-way'!$D84="","",'True_Odds_Calculator_3-way'!O83/'True_Odds_Calculator_3-way'!B83-1)</f>
        <v>4.7568063494240915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3.8416937682189456E-2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1.0428306704240486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36.111026424834655</v>
      </c>
      <c r="I85" s="6">
        <f>IF('Log_working_3-way'!$D85="","",'True_Odds_Calculator_3-way'!O84/'True_Odds_Calculator_3-way'!B84-1)</f>
        <v>4.2025685016665184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3.9549757905199323E-2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1.0380780969268295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22.579856126302751</v>
      </c>
      <c r="I86" s="6">
        <f>IF('Log_working_3-way'!$D86="","",'True_Odds_Calculator_3-way'!O85/'True_Odds_Calculator_3-way'!B85-1)</f>
        <v>5.1046796146010527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3.9336334534951556E-2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1.0593725488652121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43.059282766642198</v>
      </c>
      <c r="I87" s="6">
        <f>IF('Log_working_3-way'!$D87="","",'True_Odds_Calculator_3-way'!O86/'True_Odds_Calculator_3-way'!B86-1)</f>
        <v>3.4994189097560087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5.0335168916554318E-2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1.0258172453799839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17.887636269434026</v>
      </c>
      <c r="I88" s="6">
        <f>IF('Log_working_3-way'!$D88="","",'True_Odds_Calculator_3-way'!O87/'True_Odds_Calculator_3-way'!B87-1)</f>
        <v>6.2259873436410231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2.7473607198962524E-2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1.0253098431053409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15.21840789295851</v>
      </c>
      <c r="I89" s="6">
        <f>IF('Log_working_3-way'!$D89="","",'True_Odds_Calculator_3-way'!O88/'True_Odds_Calculator_3-way'!B88-1)</f>
        <v>6.9470198675496713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2.7210884353741305E-2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1.0299967074471073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27.058206857217684</v>
      </c>
      <c r="I90" s="6">
        <f>IF('Log_working_3-way'!$D90="","",'True_Odds_Calculator_3-way'!O89/'True_Odds_Calculator_3-way'!B89-1)</f>
        <v>5.2849336961217164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3.0182572906040095E-2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1.0335384572713884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27.89394986161712</v>
      </c>
      <c r="I91" s="6">
        <f>IF('Log_working_3-way'!$D91="","",'True_Odds_Calculator_3-way'!O90/'True_Odds_Calculator_3-way'!B90-1)</f>
        <v>5.6310510054253982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3.3453417368960903E-2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1.0319275267602321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19.930240996663997</v>
      </c>
      <c r="I92" s="6">
        <f>IF('Log_working_3-way'!$D92="","",'True_Odds_Calculator_3-way'!O91/'True_Odds_Calculator_3-way'!B91-1)</f>
        <v>6.1442313775312583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3.3591314549060503E-2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1.0362046975127153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29.824197826546285</v>
      </c>
      <c r="I93" s="6">
        <f>IF('Log_working_3-way'!$D93="","",'True_Odds_Calculator_3-way'!O92/'True_Odds_Calculator_3-way'!B92-1)</f>
        <v>5.189336924902217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3.5527612722280777E-2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1.0424394426391705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41.28961253671298</v>
      </c>
      <c r="I94" s="6">
        <f>IF('Log_working_3-way'!$D94="","",'True_Odds_Calculator_3-way'!O93/'True_Odds_Calculator_3-way'!B93-1)</f>
        <v>3.2557263587034502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3.7080335041596024E-2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1.0316543762473998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18.63208443513399</v>
      </c>
      <c r="I95" s="6">
        <f>IF('Log_working_3-way'!$D95="","",'True_Odds_Calculator_3-way'!O94/'True_Odds_Calculator_3-way'!B94-1)</f>
        <v>7.2240193227408938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3.3540829459196786E-2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1.0090789969569645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22.571779341954496</v>
      </c>
      <c r="I96" s="6">
        <f>IF('Log_working_3-way'!$D96="","",'True_Odds_Calculator_3-way'!O95/'True_Odds_Calculator_3-way'!B95-1)</f>
        <v>6.6435495898583126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9.4850948509486166E-3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1.0019796590322443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6.0961311950711243</v>
      </c>
      <c r="I97" s="6">
        <f>IF('Log_working_3-way'!$D97="","",'True_Odds_Calculator_3-way'!O96/'True_Odds_Calculator_3-way'!B96-1)</f>
        <v>6.873796311283904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2.1109976166155953E-3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0.99467238856301377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9.0729275560807547</v>
      </c>
      <c r="I98" s="6">
        <f>IF('Log_working_3-way'!$D98="","",'True_Odds_Calculator_3-way'!O97/'True_Odds_Calculator_3-way'!B97-1)</f>
        <v>6.8480872479011241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-5.8083203569287978E-3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1.0140217136643308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8.926527533655241</v>
      </c>
      <c r="I99" s="6">
        <f>IF('Log_working_3-way'!$D99="","",'True_Odds_Calculator_3-way'!O98/'True_Odds_Calculator_3-way'!B98-1)</f>
        <v>9.3828606692416603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1.5269970493851037E-2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1.032107287593196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12.976724713860811</v>
      </c>
      <c r="I100" s="6">
        <f>IF('Log_working_3-way'!$D100="","",'True_Odds_Calculator_3-way'!O99/'True_Odds_Calculator_3-way'!B99-1)</f>
        <v>6.1776913610839683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3.4387090227804062E-2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1.0384756060849478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6.3385353233006532</v>
      </c>
      <c r="I101" s="6">
        <f>IF('Log_working_3-way'!$D101="","",'True_Odds_Calculator_3-way'!O100/'True_Odds_Calculator_3-way'!B100-1)</f>
        <v>6.0627494136104385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3.9856641388176017E-2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1.0381504791076668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31.99018478722175</v>
      </c>
      <c r="I102" s="6">
        <f>IF('Log_working_3-way'!$D102="","",'True_Odds_Calculator_3-way'!O101/'True_Odds_Calculator_3-way'!B101-1)</f>
        <v>5.3099142036168718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3.6628228713300626E-2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1.0289432496639073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23.273875887636468</v>
      </c>
      <c r="I103" s="6">
        <f>IF('Log_working_3-way'!$D103="","",'True_Odds_Calculator_3-way'!O102/'True_Odds_Calculator_3-way'!B102-1)</f>
        <v>6.0163822082427068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2.9913810045200551E-2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1.0274196135658595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20.626936288737181</v>
      </c>
      <c r="I104" s="6">
        <f>IF('Log_working_3-way'!$D104="","",'True_Odds_Calculator_3-way'!O103/'True_Odds_Calculator_3-way'!B103-1)</f>
        <v>6.5000079055633027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2.8805499923872491E-2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1.0312339519288236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18.819165851834757</v>
      </c>
      <c r="I105" s="6">
        <f>IF('Log_working_3-way'!$D105="","",'True_Odds_Calculator_3-way'!O104/'True_Odds_Calculator_3-way'!B104-1)</f>
        <v>7.2759471236402788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3.3070786641864691E-2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1.0413457458683528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48.408750379741022</v>
      </c>
      <c r="I106" s="6">
        <f>IF('Log_working_3-way'!$D106="","",'True_Odds_Calculator_3-way'!O105/'True_Odds_Calculator_3-way'!B105-1)</f>
        <v>3.0832128458732972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3.261887360310789E-2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1.029886841470895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12.794124233619719</v>
      </c>
      <c r="I107" s="6">
        <f>IF('Log_working_3-way'!$D107="","",'True_Odds_Calculator_3-way'!O106/'True_Odds_Calculator_3-way'!B106-1)</f>
        <v>8.9512283685275378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3.2319471613975193E-2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1.0415321094331769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49.860434846808801</v>
      </c>
      <c r="I108" s="6">
        <f>IF('Log_working_3-way'!$D108="","",'True_Odds_Calculator_3-way'!O107/'True_Odds_Calculator_3-way'!B107-1)</f>
        <v>2.2253520473341224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3.243271619225796E-2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1.0274783677220005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25.114558664194551</v>
      </c>
      <c r="I109" s="6">
        <f>IF('Log_working_3-way'!$D109="","",'True_Odds_Calculator_3-way'!O108/'True_Odds_Calculator_3-way'!B108-1)</f>
        <v>6.4230120851208952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2.8022668761642722E-2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1.0508229837197358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57.043201826880377</v>
      </c>
      <c r="I110" s="6">
        <f>IF('Log_working_3-way'!$D110="","",'True_Odds_Calculator_3-way'!O109/'True_Odds_Calculator_3-way'!B109-1)</f>
        <v>1.3879022823491858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3.5307161288341993E-2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1.0265601740895787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8.7390374906727075</v>
      </c>
      <c r="I111" s="6">
        <f>IF('Log_working_3-way'!$D111="","",'True_Odds_Calculator_3-way'!O110/'True_Odds_Calculator_3-way'!B110-1)</f>
        <v>6.2598564279958637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2.8276231146448838E-2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1.0322145527695714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19.351909865717353</v>
      </c>
      <c r="I112" s="6">
        <f>IF('Log_working_3-way'!$D112="","",'True_Odds_Calculator_3-way'!O111/'True_Odds_Calculator_3-way'!B111-1)</f>
        <v>5.4247274182853626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3.3907872553479379E-2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1.0345124610198695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37.836952818976989</v>
      </c>
      <c r="I113" s="6">
        <f>IF('Log_working_3-way'!$D113="","",'True_Odds_Calculator_3-way'!O112/'True_Odds_Calculator_3-way'!B112-1)</f>
        <v>3.6219832295958403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3.1432183938955083E-2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1.0346934602774271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23.629532909357174</v>
      </c>
      <c r="I114" s="6">
        <f>IF('Log_working_3-way'!$D114="","",'True_Odds_Calculator_3-way'!O113/'True_Odds_Calculator_3-way'!B113-1)</f>
        <v>6.8374056069223359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3.5651035651035778E-2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1.0363565890328976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18.019884470397116</v>
      </c>
      <c r="I115" s="6">
        <f>IF('Log_working_3-way'!$D115="","",'True_Odds_Calculator_3-way'!O114/'True_Odds_Calculator_3-way'!B114-1)</f>
        <v>6.950865795628995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3.8549232541193579E-2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1.035864666168109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11.54782694328153</v>
      </c>
      <c r="I116" s="6">
        <f>IF('Log_working_3-way'!$D116="","",'True_Odds_Calculator_3-way'!O115/'True_Odds_Calculator_3-way'!B115-1)</f>
        <v>8.1714507461805397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3.8656495670452262E-2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1.0347259275645853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11.744876547337828</v>
      </c>
      <c r="I117" s="6">
        <f>IF('Log_working_3-way'!$D117="","",'True_Odds_Calculator_3-way'!O116/'True_Odds_Calculator_3-way'!B116-1)</f>
        <v>9.3609920869919208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3.7525977341054784E-2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1.0592831127592932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45.646318485544462</v>
      </c>
      <c r="I118" s="6">
        <f>IF('Log_working_3-way'!$D118="","",'True_Odds_Calculator_3-way'!O117/'True_Odds_Calculator_3-way'!B117-1)</f>
        <v>3.5473511503923394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4.8360264902777228E-2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1.0370357936580652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3.3306653730436091</v>
      </c>
      <c r="I119" s="6">
        <f>IF('Log_working_3-way'!$D119="","",'True_Odds_Calculator_3-way'!O118/'True_Odds_Calculator_3-way'!B118-1)</f>
        <v>5.8243758096717064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3.6481071465266579E-2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1.0355944962462187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27.523681296028553</v>
      </c>
      <c r="I120" s="6">
        <f>IF('Log_working_3-way'!$D120="","",'True_Odds_Calculator_3-way'!O119/'True_Odds_Calculator_3-way'!B119-1)</f>
        <v>6.2090668126723898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3.5520685329394563E-2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1.0560344053556738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54.165769630025586</v>
      </c>
      <c r="I121" s="6">
        <f>IF('Log_working_3-way'!$D121="","",'True_Odds_Calculator_3-way'!O120/'True_Odds_Calculator_3-way'!B120-1)</f>
        <v>2.2600021368007557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4.0357149579419049E-2</v>
      </c>
    </row>
    <row r="122" spans="4:11" x14ac:dyDescent="0.25">
      <c r="D122">
        <f>solve_for_c('True_Odds_Calculator_3-way'!A121,'True_Odds_Calculator_3-way'!B121,'True_Odds_Calculator_3-way'!C121,'Log_working_3-way'!B$1,'Log_working_3-way'!B$2)</f>
        <v>1.032307078575182</v>
      </c>
      <c r="F122" s="6" t="e">
        <f>IF('Log_working_3-way'!D122="","",1/'True_Odds_Calculator_3-way'!N121+1/'True_Odds_Calculator_3-way'!O121+1/'True_Odds_Calculator_3-way'!#REF!-1)</f>
        <v>#REF!</v>
      </c>
      <c r="H122" s="6">
        <f>IF('Log_working_3-way'!$D122="","",'True_Odds_Calculator_3-way'!N121/'True_Odds_Calculator_3-way'!A121-1)</f>
        <v>19.348762802534729</v>
      </c>
      <c r="I122" s="6">
        <f>IF('Log_working_3-way'!$D122="","",'True_Odds_Calculator_3-way'!O121/'True_Odds_Calculator_3-way'!B121-1)</f>
        <v>6.0259196273469433</v>
      </c>
      <c r="J122" s="6" t="e">
        <f>IF('Log_working_3-way'!$D122="","",'True_Odds_Calculator_3-way'!#REF!/'True_Odds_Calculator_3-way'!C121-1)</f>
        <v>#REF!</v>
      </c>
      <c r="K122" s="6">
        <f>IF('Log_working_3-way'!$D122="","",1/'True_Odds_Calculator_3-way'!A121+1/'True_Odds_Calculator_3-way'!B121+1/'True_Odds_Calculator_3-way'!C121-1)</f>
        <v>3.4067772859533108E-2</v>
      </c>
    </row>
    <row r="123" spans="4:11" x14ac:dyDescent="0.25">
      <c r="D123">
        <f>solve_for_c('True_Odds_Calculator_3-way'!A122,'True_Odds_Calculator_3-way'!B122,'True_Odds_Calculator_3-way'!C122,'Log_working_3-way'!B$1,'Log_working_3-way'!B$2)</f>
        <v>1.0377107396387661</v>
      </c>
      <c r="F123" s="6" t="e">
        <f>IF('Log_working_3-way'!D123="","",1/'True_Odds_Calculator_3-way'!N122+1/'True_Odds_Calculator_3-way'!O122+1/'True_Odds_Calculator_3-way'!#REF!-1)</f>
        <v>#REF!</v>
      </c>
      <c r="H123" s="6">
        <f>IF('Log_working_3-way'!$D123="","",'True_Odds_Calculator_3-way'!N122/'True_Odds_Calculator_3-way'!A122-1)</f>
        <v>29.0929606292923</v>
      </c>
      <c r="I123" s="6">
        <f>IF('Log_working_3-way'!$D123="","",'True_Odds_Calculator_3-way'!O122/'True_Odds_Calculator_3-way'!B122-1)</f>
        <v>5.9676303006355846</v>
      </c>
      <c r="J123" s="6" t="e">
        <f>IF('Log_working_3-way'!$D123="","",'True_Odds_Calculator_3-way'!#REF!/'True_Odds_Calculator_3-way'!C122-1)</f>
        <v>#REF!</v>
      </c>
      <c r="K123" s="6">
        <f>IF('Log_working_3-way'!$D123="","",1/'True_Odds_Calculator_3-way'!A122+1/'True_Odds_Calculator_3-way'!B122+1/'True_Odds_Calculator_3-way'!C122-1)</f>
        <v>3.7120028048191145E-2</v>
      </c>
    </row>
    <row r="124" spans="4:11" x14ac:dyDescent="0.25">
      <c r="D124">
        <f>solve_for_c('True_Odds_Calculator_3-way'!A123,'True_Odds_Calculator_3-way'!B123,'True_Odds_Calculator_3-way'!C123,'Log_working_3-way'!B$1,'Log_working_3-way'!B$2)</f>
        <v>1.0309169526384918</v>
      </c>
      <c r="F124" s="6" t="e">
        <f>IF('Log_working_3-way'!D124="","",1/'True_Odds_Calculator_3-way'!N123+1/'True_Odds_Calculator_3-way'!O123+1/'True_Odds_Calculator_3-way'!#REF!-1)</f>
        <v>#REF!</v>
      </c>
      <c r="H124" s="6">
        <f>IF('Log_working_3-way'!$D124="","",'True_Odds_Calculator_3-way'!N123/'True_Odds_Calculator_3-way'!A123-1)</f>
        <v>17.955697543919982</v>
      </c>
      <c r="I124" s="6">
        <f>IF('Log_working_3-way'!$D124="","",'True_Odds_Calculator_3-way'!O123/'True_Odds_Calculator_3-way'!B123-1)</f>
        <v>7.8905528719307334</v>
      </c>
      <c r="J124" s="6" t="e">
        <f>IF('Log_working_3-way'!$D124="","",'True_Odds_Calculator_3-way'!#REF!/'True_Odds_Calculator_3-way'!C123-1)</f>
        <v>#REF!</v>
      </c>
      <c r="K124" s="6">
        <f>IF('Log_working_3-way'!$D124="","",1/'True_Odds_Calculator_3-way'!A123+1/'True_Odds_Calculator_3-way'!B123+1/'True_Odds_Calculator_3-way'!C123-1)</f>
        <v>3.2864500975578137E-2</v>
      </c>
    </row>
    <row r="125" spans="4:11" x14ac:dyDescent="0.25">
      <c r="D125">
        <f>solve_for_c('True_Odds_Calculator_3-way'!A124,'True_Odds_Calculator_3-way'!B124,'True_Odds_Calculator_3-way'!C124,'Log_working_3-way'!B$1,'Log_working_3-way'!B$2)</f>
        <v>1.0372717816954686</v>
      </c>
      <c r="F125" s="6" t="e">
        <f>IF('Log_working_3-way'!D125="","",1/'True_Odds_Calculator_3-way'!N124+1/'True_Odds_Calculator_3-way'!O124+1/'True_Odds_Calculator_3-way'!#REF!-1)</f>
        <v>#REF!</v>
      </c>
      <c r="H125" s="6">
        <f>IF('Log_working_3-way'!$D125="","",'True_Odds_Calculator_3-way'!N124/'True_Odds_Calculator_3-way'!A124-1)</f>
        <v>20.41391592033445</v>
      </c>
      <c r="I125" s="6">
        <f>IF('Log_working_3-way'!$D125="","",'True_Odds_Calculator_3-way'!O124/'True_Odds_Calculator_3-way'!B124-1)</f>
        <v>6.1846504607745194</v>
      </c>
      <c r="J125" s="6" t="e">
        <f>IF('Log_working_3-way'!$D125="","",'True_Odds_Calculator_3-way'!#REF!/'True_Odds_Calculator_3-way'!C124-1)</f>
        <v>#REF!</v>
      </c>
      <c r="K125" s="6">
        <f>IF('Log_working_3-way'!$D125="","",1/'True_Odds_Calculator_3-way'!A124+1/'True_Odds_Calculator_3-way'!B124+1/'True_Odds_Calculator_3-way'!C124-1)</f>
        <v>3.9039803982217736E-2</v>
      </c>
    </row>
    <row r="126" spans="4:11" x14ac:dyDescent="0.25">
      <c r="D126">
        <f>solve_for_c('True_Odds_Calculator_3-way'!A125,'True_Odds_Calculator_3-way'!B125,'True_Odds_Calculator_3-way'!C125,'Log_working_3-way'!B$1,'Log_working_3-way'!B$2)</f>
        <v>1.0378484522596936</v>
      </c>
      <c r="F126" s="6" t="e">
        <f>IF('Log_working_3-way'!D126="","",1/'True_Odds_Calculator_3-way'!N125+1/'True_Odds_Calculator_3-way'!O125+1/'True_Odds_Calculator_3-way'!#REF!-1)</f>
        <v>#REF!</v>
      </c>
      <c r="H126" s="6">
        <f>IF('Log_working_3-way'!$D126="","",'True_Odds_Calculator_3-way'!N125/'True_Odds_Calculator_3-way'!A125-1)</f>
        <v>17.658032476380399</v>
      </c>
      <c r="I126" s="6">
        <f>IF('Log_working_3-way'!$D126="","",'True_Odds_Calculator_3-way'!O125/'True_Odds_Calculator_3-way'!B125-1)</f>
        <v>6.3773970079680611</v>
      </c>
      <c r="J126" s="6" t="e">
        <f>IF('Log_working_3-way'!$D126="","",'True_Odds_Calculator_3-way'!#REF!/'True_Odds_Calculator_3-way'!C125-1)</f>
        <v>#REF!</v>
      </c>
      <c r="K126" s="6">
        <f>IF('Log_working_3-way'!$D126="","",1/'True_Odds_Calculator_3-way'!A125+1/'True_Odds_Calculator_3-way'!B125+1/'True_Odds_Calculator_3-way'!C125-1)</f>
        <v>4.011758977183133E-2</v>
      </c>
    </row>
    <row r="127" spans="4:11" x14ac:dyDescent="0.25">
      <c r="D127">
        <f>solve_for_c('True_Odds_Calculator_3-way'!A126,'True_Odds_Calculator_3-way'!B126,'True_Odds_Calculator_3-way'!C126,'Log_working_3-way'!B$1,'Log_working_3-way'!B$2)</f>
        <v>1.0371698894523635</v>
      </c>
      <c r="F127" s="6" t="e">
        <f>IF('Log_working_3-way'!D127="","",1/'True_Odds_Calculator_3-way'!N126+1/'True_Odds_Calculator_3-way'!O126+1/'True_Odds_Calculator_3-way'!#REF!-1)</f>
        <v>#REF!</v>
      </c>
      <c r="H127" s="6">
        <f>IF('Log_working_3-way'!$D127="","",'True_Odds_Calculator_3-way'!N126/'True_Odds_Calculator_3-way'!A126-1)</f>
        <v>6.6809948162385684</v>
      </c>
      <c r="I127" s="6">
        <f>IF('Log_working_3-way'!$D127="","",'True_Odds_Calculator_3-way'!O126/'True_Odds_Calculator_3-way'!B126-1)</f>
        <v>6.6809948162385684</v>
      </c>
      <c r="J127" s="6" t="e">
        <f>IF('Log_working_3-way'!$D127="","",'True_Odds_Calculator_3-way'!#REF!/'True_Odds_Calculator_3-way'!C126-1)</f>
        <v>#REF!</v>
      </c>
      <c r="K127" s="6">
        <f>IF('Log_working_3-way'!$D127="","",1/'True_Odds_Calculator_3-way'!A126+1/'True_Odds_Calculator_3-way'!B126+1/'True_Odds_Calculator_3-way'!C126-1)</f>
        <v>3.8905400701529036E-2</v>
      </c>
    </row>
    <row r="128" spans="4:11" x14ac:dyDescent="0.25">
      <c r="D128">
        <f>solve_for_c('True_Odds_Calculator_3-way'!A127,'True_Odds_Calculator_3-way'!B127,'True_Odds_Calculator_3-way'!C127,'Log_working_3-way'!B$1,'Log_working_3-way'!B$2)</f>
        <v>1.0270356825472877</v>
      </c>
      <c r="F128" s="6" t="e">
        <f>IF('Log_working_3-way'!D128="","",1/'True_Odds_Calculator_3-way'!N127+1/'True_Odds_Calculator_3-way'!O127+1/'True_Odds_Calculator_3-way'!#REF!-1)</f>
        <v>#REF!</v>
      </c>
      <c r="H128" s="6">
        <f>IF('Log_working_3-way'!$D128="","",'True_Odds_Calculator_3-way'!N127/'True_Odds_Calculator_3-way'!A127-1)</f>
        <v>20.843661843722138</v>
      </c>
      <c r="I128" s="6">
        <f>IF('Log_working_3-way'!$D128="","",'True_Odds_Calculator_3-way'!O127/'True_Odds_Calculator_3-way'!B127-1)</f>
        <v>4.8708574693741165</v>
      </c>
      <c r="J128" s="6" t="e">
        <f>IF('Log_working_3-way'!$D128="","",'True_Odds_Calculator_3-way'!#REF!/'True_Odds_Calculator_3-way'!C127-1)</f>
        <v>#REF!</v>
      </c>
      <c r="K128" s="6">
        <f>IF('Log_working_3-way'!$D128="","",1/'True_Odds_Calculator_3-way'!A127+1/'True_Odds_Calculator_3-way'!B127+1/'True_Odds_Calculator_3-way'!C127-1)</f>
        <v>2.8275870297987282E-2</v>
      </c>
    </row>
    <row r="129" spans="4:11" x14ac:dyDescent="0.25">
      <c r="D129">
        <f>solve_for_c('True_Odds_Calculator_3-way'!A128,'True_Odds_Calculator_3-way'!B128,'True_Odds_Calculator_3-way'!C128,'Log_working_3-way'!B$1,'Log_working_3-way'!B$2)</f>
        <v>1.0269338217978932</v>
      </c>
      <c r="F129" s="6" t="e">
        <f>IF('Log_working_3-way'!D129="","",1/'True_Odds_Calculator_3-way'!N128+1/'True_Odds_Calculator_3-way'!O128+1/'True_Odds_Calculator_3-way'!#REF!-1)</f>
        <v>#REF!</v>
      </c>
      <c r="H129" s="6">
        <f>IF('Log_working_3-way'!$D129="","",'True_Odds_Calculator_3-way'!N128/'True_Odds_Calculator_3-way'!A128-1)</f>
        <v>16.601512092373035</v>
      </c>
      <c r="I129" s="6">
        <f>IF('Log_working_3-way'!$D129="","",'True_Odds_Calculator_3-way'!O128/'True_Odds_Calculator_3-way'!B128-1)</f>
        <v>6.1389274851190923</v>
      </c>
      <c r="J129" s="6" t="e">
        <f>IF('Log_working_3-way'!$D129="","",'True_Odds_Calculator_3-way'!#REF!/'True_Odds_Calculator_3-way'!C128-1)</f>
        <v>#REF!</v>
      </c>
      <c r="K129" s="6">
        <f>IF('Log_working_3-way'!$D129="","",1/'True_Odds_Calculator_3-way'!A128+1/'True_Odds_Calculator_3-way'!B128+1/'True_Odds_Calculator_3-way'!C128-1)</f>
        <v>2.8760538541979797E-2</v>
      </c>
    </row>
    <row r="130" spans="4:11" x14ac:dyDescent="0.25">
      <c r="D130">
        <f>solve_for_c('True_Odds_Calculator_3-way'!A129,'True_Odds_Calculator_3-way'!B129,'True_Odds_Calculator_3-way'!C129,'Log_working_3-way'!B$1,'Log_working_3-way'!B$2)</f>
        <v>1.0301299480078672</v>
      </c>
      <c r="F130" s="6" t="e">
        <f>IF('Log_working_3-way'!D130="","",1/'True_Odds_Calculator_3-way'!N129+1/'True_Odds_Calculator_3-way'!O129+1/'True_Odds_Calculator_3-way'!#REF!-1)</f>
        <v>#REF!</v>
      </c>
      <c r="H130" s="6">
        <f>IF('Log_working_3-way'!$D130="","",'True_Odds_Calculator_3-way'!N129/'True_Odds_Calculator_3-way'!A129-1)</f>
        <v>15.96078734924097</v>
      </c>
      <c r="I130" s="6">
        <f>IF('Log_working_3-way'!$D130="","",'True_Odds_Calculator_3-way'!O129/'True_Odds_Calculator_3-way'!B129-1)</f>
        <v>6.1929937424436572</v>
      </c>
      <c r="J130" s="6" t="e">
        <f>IF('Log_working_3-way'!$D130="","",'True_Odds_Calculator_3-way'!#REF!/'True_Odds_Calculator_3-way'!C129-1)</f>
        <v>#REF!</v>
      </c>
      <c r="K130" s="6">
        <f>IF('Log_working_3-way'!$D130="","",1/'True_Odds_Calculator_3-way'!A129+1/'True_Odds_Calculator_3-way'!B129+1/'True_Odds_Calculator_3-way'!C129-1)</f>
        <v>3.2186534201346761E-2</v>
      </c>
    </row>
    <row r="131" spans="4:11" x14ac:dyDescent="0.25">
      <c r="D131">
        <f>solve_for_c('True_Odds_Calculator_3-way'!A130,'True_Odds_Calculator_3-way'!B130,'True_Odds_Calculator_3-way'!C130,'Log_working_3-way'!B$1,'Log_working_3-way'!B$2)</f>
        <v>1.0314588814685519</v>
      </c>
      <c r="F131" s="6" t="e">
        <f>IF('Log_working_3-way'!D131="","",1/'True_Odds_Calculator_3-way'!N130+1/'True_Odds_Calculator_3-way'!O130+1/'True_Odds_Calculator_3-way'!#REF!-1)</f>
        <v>#REF!</v>
      </c>
      <c r="H131" s="6">
        <f>IF('Log_working_3-way'!$D131="","",'True_Odds_Calculator_3-way'!N130/'True_Odds_Calculator_3-way'!A130-1)</f>
        <v>16.520870566013816</v>
      </c>
      <c r="I131" s="6">
        <f>IF('Log_working_3-way'!$D131="","",'True_Odds_Calculator_3-way'!O130/'True_Odds_Calculator_3-way'!B130-1)</f>
        <v>5.8806405476132495</v>
      </c>
      <c r="J131" s="6" t="e">
        <f>IF('Log_working_3-way'!$D131="","",'True_Odds_Calculator_3-way'!#REF!/'True_Odds_Calculator_3-way'!C130-1)</f>
        <v>#REF!</v>
      </c>
      <c r="K131" s="6">
        <f>IF('Log_working_3-way'!$D131="","",1/'True_Odds_Calculator_3-way'!A130+1/'True_Odds_Calculator_3-way'!B130+1/'True_Odds_Calculator_3-way'!C130-1)</f>
        <v>3.3495509887928598E-2</v>
      </c>
    </row>
    <row r="132" spans="4:11" x14ac:dyDescent="0.25">
      <c r="D132">
        <f>solve_for_c('True_Odds_Calculator_3-way'!A131,'True_Odds_Calculator_3-way'!B131,'True_Odds_Calculator_3-way'!C131,'Log_working_3-way'!B$1,'Log_working_3-way'!B$2)</f>
        <v>1.0360533654841035</v>
      </c>
      <c r="F132" s="6" t="e">
        <f>IF('Log_working_3-way'!D132="","",1/'True_Odds_Calculator_3-way'!N131+1/'True_Odds_Calculator_3-way'!O131+1/'True_Odds_Calculator_3-way'!#REF!-1)</f>
        <v>#REF!</v>
      </c>
      <c r="H132" s="6">
        <f>IF('Log_working_3-way'!$D132="","",'True_Odds_Calculator_3-way'!N131/'True_Odds_Calculator_3-way'!A131-1)</f>
        <v>24.627098373105394</v>
      </c>
      <c r="I132" s="6">
        <f>IF('Log_working_3-way'!$D132="","",'True_Odds_Calculator_3-way'!O131/'True_Odds_Calculator_3-way'!B131-1)</f>
        <v>6.3601345683144181</v>
      </c>
      <c r="J132" s="6" t="e">
        <f>IF('Log_working_3-way'!$D132="","",'True_Odds_Calculator_3-way'!#REF!/'True_Odds_Calculator_3-way'!C131-1)</f>
        <v>#REF!</v>
      </c>
      <c r="K132" s="6">
        <f>IF('Log_working_3-way'!$D132="","",1/'True_Odds_Calculator_3-way'!A131+1/'True_Odds_Calculator_3-way'!B131+1/'True_Odds_Calculator_3-way'!C131-1)</f>
        <v>3.6805050664111549E-2</v>
      </c>
    </row>
    <row r="133" spans="4:11" x14ac:dyDescent="0.25">
      <c r="D133">
        <f>solve_for_c('True_Odds_Calculator_3-way'!A132,'True_Odds_Calculator_3-way'!B132,'True_Odds_Calculator_3-way'!C132,'Log_working_3-way'!B$1,'Log_working_3-way'!B$2)</f>
        <v>1.0279329393520582</v>
      </c>
      <c r="F133" s="6" t="e">
        <f>IF('Log_working_3-way'!D133="","",1/'True_Odds_Calculator_3-way'!N132+1/'True_Odds_Calculator_3-way'!O132+1/'True_Odds_Calculator_3-way'!#REF!-1)</f>
        <v>#REF!</v>
      </c>
      <c r="H133" s="6">
        <f>IF('Log_working_3-way'!$D133="","",'True_Odds_Calculator_3-way'!N132/'True_Odds_Calculator_3-way'!A132-1)</f>
        <v>23.544228453549415</v>
      </c>
      <c r="I133" s="6">
        <f>IF('Log_working_3-way'!$D133="","",'True_Odds_Calculator_3-way'!O132/'True_Odds_Calculator_3-way'!B132-1)</f>
        <v>5.766703037357094</v>
      </c>
      <c r="J133" s="6" t="e">
        <f>IF('Log_working_3-way'!$D133="","",'True_Odds_Calculator_3-way'!#REF!/'True_Odds_Calculator_3-way'!C132-1)</f>
        <v>#REF!</v>
      </c>
      <c r="K133" s="6">
        <f>IF('Log_working_3-way'!$D133="","",1/'True_Odds_Calculator_3-way'!A132+1/'True_Odds_Calculator_3-way'!B132+1/'True_Odds_Calculator_3-way'!C132-1)</f>
        <v>2.8831997159183498E-2</v>
      </c>
    </row>
    <row r="134" spans="4:11" x14ac:dyDescent="0.25">
      <c r="D134">
        <f>solve_for_c('True_Odds_Calculator_3-way'!A133,'True_Odds_Calculator_3-way'!B133,'True_Odds_Calculator_3-way'!C133,'Log_working_3-way'!B$1,'Log_working_3-way'!B$2)</f>
        <v>1.0274685239752099</v>
      </c>
      <c r="F134" s="6" t="e">
        <f>IF('Log_working_3-way'!D134="","",1/'True_Odds_Calculator_3-way'!N133+1/'True_Odds_Calculator_3-way'!O133+1/'True_Odds_Calculator_3-way'!#REF!-1)</f>
        <v>#REF!</v>
      </c>
      <c r="H134" s="6">
        <f>IF('Log_working_3-way'!$D134="","",'True_Odds_Calculator_3-way'!N133/'True_Odds_Calculator_3-way'!A133-1)</f>
        <v>20.024775174319469</v>
      </c>
      <c r="I134" s="6">
        <f>IF('Log_working_3-way'!$D134="","",'True_Odds_Calculator_3-way'!O133/'True_Odds_Calculator_3-way'!B133-1)</f>
        <v>7.1652613520934043</v>
      </c>
      <c r="J134" s="6" t="e">
        <f>IF('Log_working_3-way'!$D134="","",'True_Odds_Calculator_3-way'!#REF!/'True_Odds_Calculator_3-way'!C133-1)</f>
        <v>#REF!</v>
      </c>
      <c r="K134" s="6">
        <f>IF('Log_working_3-way'!$D134="","",1/'True_Odds_Calculator_3-way'!A133+1/'True_Odds_Calculator_3-way'!B133+1/'True_Odds_Calculator_3-way'!C133-1)</f>
        <v>2.8943954273261685E-2</v>
      </c>
    </row>
    <row r="135" spans="4:11" x14ac:dyDescent="0.25">
      <c r="D135">
        <f>solve_for_c('True_Odds_Calculator_3-way'!A134,'True_Odds_Calculator_3-way'!B134,'True_Odds_Calculator_3-way'!C134,'Log_working_3-way'!B$1,'Log_working_3-way'!B$2)</f>
        <v>1.031509922987349</v>
      </c>
      <c r="F135" s="6" t="e">
        <f>IF('Log_working_3-way'!D135="","",1/'True_Odds_Calculator_3-way'!N134+1/'True_Odds_Calculator_3-way'!O134+1/'True_Odds_Calculator_3-way'!#REF!-1)</f>
        <v>#REF!</v>
      </c>
      <c r="H135" s="6">
        <f>IF('Log_working_3-way'!$D135="","",'True_Odds_Calculator_3-way'!N134/'True_Odds_Calculator_3-way'!A134-1)</f>
        <v>32.991673416323692</v>
      </c>
      <c r="I135" s="6">
        <f>IF('Log_working_3-way'!$D135="","",'True_Odds_Calculator_3-way'!O134/'True_Odds_Calculator_3-way'!B134-1)</f>
        <v>5.0677261527726314</v>
      </c>
      <c r="J135" s="6" t="e">
        <f>IF('Log_working_3-way'!$D135="","",'True_Odds_Calculator_3-way'!#REF!/'True_Odds_Calculator_3-way'!C134-1)</f>
        <v>#REF!</v>
      </c>
      <c r="K135" s="6">
        <f>IF('Log_working_3-way'!$D135="","",1/'True_Odds_Calculator_3-way'!A134+1/'True_Odds_Calculator_3-way'!B134+1/'True_Odds_Calculator_3-way'!C134-1)</f>
        <v>3.0039893468837509E-2</v>
      </c>
    </row>
    <row r="136" spans="4:11" x14ac:dyDescent="0.25">
      <c r="D136">
        <f>solve_for_c('True_Odds_Calculator_3-way'!A135,'True_Odds_Calculator_3-way'!B135,'True_Odds_Calculator_3-way'!C135,'Log_working_3-way'!B$1,'Log_working_3-way'!B$2)</f>
        <v>1.0369400685386905</v>
      </c>
      <c r="F136" s="6" t="e">
        <f>IF('Log_working_3-way'!D136="","",1/'True_Odds_Calculator_3-way'!N135+1/'True_Odds_Calculator_3-way'!O135+1/'True_Odds_Calculator_3-way'!#REF!-1)</f>
        <v>#REF!</v>
      </c>
      <c r="H136" s="6">
        <f>IF('Log_working_3-way'!$D136="","",'True_Odds_Calculator_3-way'!N135/'True_Odds_Calculator_3-way'!A135-1)</f>
        <v>14.02837279506263</v>
      </c>
      <c r="I136" s="6">
        <f>IF('Log_working_3-way'!$D136="","",'True_Odds_Calculator_3-way'!O135/'True_Odds_Calculator_3-way'!B135-1)</f>
        <v>6.7197563116561714</v>
      </c>
      <c r="J136" s="6" t="e">
        <f>IF('Log_working_3-way'!$D136="","",'True_Odds_Calculator_3-way'!#REF!/'True_Odds_Calculator_3-way'!C135-1)</f>
        <v>#REF!</v>
      </c>
      <c r="K136" s="6">
        <f>IF('Log_working_3-way'!$D136="","",1/'True_Odds_Calculator_3-way'!A135+1/'True_Odds_Calculator_3-way'!B135+1/'True_Odds_Calculator_3-way'!C135-1)</f>
        <v>3.9553866301127227E-2</v>
      </c>
    </row>
    <row r="137" spans="4:11" x14ac:dyDescent="0.25">
      <c r="D137">
        <f>solve_for_c('True_Odds_Calculator_3-way'!A136,'True_Odds_Calculator_3-way'!B136,'True_Odds_Calculator_3-way'!C136,'Log_working_3-way'!B$1,'Log_working_3-way'!B$2)</f>
        <v>1.0359600552548698</v>
      </c>
      <c r="F137" s="6" t="e">
        <f>IF('Log_working_3-way'!D137="","",1/'True_Odds_Calculator_3-way'!N136+1/'True_Odds_Calculator_3-way'!O136+1/'True_Odds_Calculator_3-way'!#REF!-1)</f>
        <v>#REF!</v>
      </c>
      <c r="H137" s="6">
        <f>IF('Log_working_3-way'!$D137="","",'True_Odds_Calculator_3-way'!N136/'True_Odds_Calculator_3-way'!A136-1)</f>
        <v>15.858310307180794</v>
      </c>
      <c r="I137" s="6">
        <f>IF('Log_working_3-way'!$D137="","",'True_Odds_Calculator_3-way'!O136/'True_Odds_Calculator_3-way'!B136-1)</f>
        <v>8.9560958122483658</v>
      </c>
      <c r="J137" s="6" t="e">
        <f>IF('Log_working_3-way'!$D137="","",'True_Odds_Calculator_3-way'!#REF!/'True_Odds_Calculator_3-way'!C136-1)</f>
        <v>#REF!</v>
      </c>
      <c r="K137" s="6">
        <f>IF('Log_working_3-way'!$D137="","",1/'True_Odds_Calculator_3-way'!A136+1/'True_Odds_Calculator_3-way'!B136+1/'True_Odds_Calculator_3-way'!C136-1)</f>
        <v>3.8460912887699816E-2</v>
      </c>
    </row>
    <row r="138" spans="4:11" x14ac:dyDescent="0.25">
      <c r="D138">
        <f>solve_for_c('True_Odds_Calculator_3-way'!A137,'True_Odds_Calculator_3-way'!B137,'True_Odds_Calculator_3-way'!C137,'Log_working_3-way'!B$1,'Log_working_3-way'!B$2)</f>
        <v>1.038602439167535</v>
      </c>
      <c r="F138" s="6" t="e">
        <f>IF('Log_working_3-way'!D138="","",1/'True_Odds_Calculator_3-way'!N137+1/'True_Odds_Calculator_3-way'!O137+1/'True_Odds_Calculator_3-way'!#REF!-1)</f>
        <v>#REF!</v>
      </c>
      <c r="H138" s="6">
        <f>IF('Log_working_3-way'!$D138="","",'True_Odds_Calculator_3-way'!N137/'True_Odds_Calculator_3-way'!A137-1)</f>
        <v>21.435864293102632</v>
      </c>
      <c r="I138" s="6">
        <f>IF('Log_working_3-way'!$D138="","",'True_Odds_Calculator_3-way'!O137/'True_Odds_Calculator_3-way'!B137-1)</f>
        <v>6.5009702341933355</v>
      </c>
      <c r="J138" s="6" t="e">
        <f>IF('Log_working_3-way'!$D138="","",'True_Odds_Calculator_3-way'!#REF!/'True_Odds_Calculator_3-way'!C137-1)</f>
        <v>#REF!</v>
      </c>
      <c r="K138" s="6">
        <f>IF('Log_working_3-way'!$D138="","",1/'True_Odds_Calculator_3-way'!A137+1/'True_Odds_Calculator_3-way'!B137+1/'True_Odds_Calculator_3-way'!C137-1)</f>
        <v>4.0199174155938877E-2</v>
      </c>
    </row>
    <row r="139" spans="4:11" x14ac:dyDescent="0.25">
      <c r="D139">
        <f>solve_for_c('True_Odds_Calculator_3-way'!A138,'True_Odds_Calculator_3-way'!B138,'True_Odds_Calculator_3-way'!C138,'Log_working_3-way'!B$1,'Log_working_3-way'!B$2)</f>
        <v>1.0414499114012183</v>
      </c>
      <c r="F139" s="6" t="e">
        <f>IF('Log_working_3-way'!D139="","",1/'True_Odds_Calculator_3-way'!N138+1/'True_Odds_Calculator_3-way'!O138+1/'True_Odds_Calculator_3-way'!#REF!-1)</f>
        <v>#REF!</v>
      </c>
      <c r="H139" s="6">
        <f>IF('Log_working_3-way'!$D139="","",'True_Odds_Calculator_3-way'!N138/'True_Odds_Calculator_3-way'!A138-1)</f>
        <v>6.9076719172476322</v>
      </c>
      <c r="I139" s="6">
        <f>IF('Log_working_3-way'!$D139="","",'True_Odds_Calculator_3-way'!O138/'True_Odds_Calculator_3-way'!B138-1)</f>
        <v>10.308920535496242</v>
      </c>
      <c r="J139" s="6" t="e">
        <f>IF('Log_working_3-way'!$D139="","",'True_Odds_Calculator_3-way'!#REF!/'True_Odds_Calculator_3-way'!C138-1)</f>
        <v>#REF!</v>
      </c>
      <c r="K139" s="6">
        <f>IF('Log_working_3-way'!$D139="","",1/'True_Odds_Calculator_3-way'!A138+1/'True_Odds_Calculator_3-way'!B138+1/'True_Odds_Calculator_3-way'!C138-1)</f>
        <v>4.4222074018797075E-2</v>
      </c>
    </row>
    <row r="140" spans="4:11" x14ac:dyDescent="0.25">
      <c r="D140">
        <f>solve_for_c('True_Odds_Calculator_3-way'!A139,'True_Odds_Calculator_3-way'!B139,'True_Odds_Calculator_3-way'!C139,'Log_working_3-way'!B$1,'Log_working_3-way'!B$2)</f>
        <v>0.99631688091221049</v>
      </c>
      <c r="F140" s="6" t="e">
        <f>IF('Log_working_3-way'!D140="","",1/'True_Odds_Calculator_3-way'!N139+1/'True_Odds_Calculator_3-way'!O139+1/'True_Odds_Calculator_3-way'!#REF!-1)</f>
        <v>#REF!</v>
      </c>
      <c r="H140" s="6">
        <f>IF('Log_working_3-way'!$D140="","",'True_Odds_Calculator_3-way'!N139/'True_Odds_Calculator_3-way'!A139-1)</f>
        <v>10.156252816282191</v>
      </c>
      <c r="I140" s="6">
        <f>IF('Log_working_3-way'!$D140="","",'True_Odds_Calculator_3-way'!O139/'True_Odds_Calculator_3-way'!B139-1)</f>
        <v>8.4476904801215476</v>
      </c>
      <c r="J140" s="6" t="e">
        <f>IF('Log_working_3-way'!$D140="","",'True_Odds_Calculator_3-way'!#REF!/'True_Odds_Calculator_3-way'!C139-1)</f>
        <v>#REF!</v>
      </c>
      <c r="K140" s="6">
        <f>IF('Log_working_3-way'!$D140="","",1/'True_Odds_Calculator_3-way'!A139+1/'True_Odds_Calculator_3-way'!B139+1/'True_Odds_Calculator_3-way'!C139-1)</f>
        <v>-4.0463142880016179E-3</v>
      </c>
    </row>
    <row r="141" spans="4:11" x14ac:dyDescent="0.25">
      <c r="D141">
        <f>solve_for_c('True_Odds_Calculator_3-way'!A140,'True_Odds_Calculator_3-way'!B140,'True_Odds_Calculator_3-way'!C140,'Log_working_3-way'!B$1,'Log_working_3-way'!B$2)</f>
        <v>1.0385232300251288</v>
      </c>
      <c r="F141" s="6" t="e">
        <f>IF('Log_working_3-way'!D141="","",1/'True_Odds_Calculator_3-way'!N140+1/'True_Odds_Calculator_3-way'!O140+1/'True_Odds_Calculator_3-way'!#REF!-1)</f>
        <v>#REF!</v>
      </c>
      <c r="H141" s="6">
        <f>IF('Log_working_3-way'!$D141="","",'True_Odds_Calculator_3-way'!N140/'True_Odds_Calculator_3-way'!A140-1)</f>
        <v>30.471316345881927</v>
      </c>
      <c r="I141" s="6">
        <f>IF('Log_working_3-way'!$D141="","",'True_Odds_Calculator_3-way'!O140/'True_Odds_Calculator_3-way'!B140-1)</f>
        <v>5.2086697872441592</v>
      </c>
      <c r="J141" s="6" t="e">
        <f>IF('Log_working_3-way'!$D141="","",'True_Odds_Calculator_3-way'!#REF!/'True_Odds_Calculator_3-way'!C140-1)</f>
        <v>#REF!</v>
      </c>
      <c r="K141" s="6">
        <f>IF('Log_working_3-way'!$D141="","",1/'True_Odds_Calculator_3-way'!A140+1/'True_Odds_Calculator_3-way'!B140+1/'True_Odds_Calculator_3-way'!C140-1)</f>
        <v>3.7549903080634772E-2</v>
      </c>
    </row>
    <row r="142" spans="4:11" x14ac:dyDescent="0.25">
      <c r="D142">
        <f>solve_for_c('True_Odds_Calculator_3-way'!A141,'True_Odds_Calculator_3-way'!B141,'True_Odds_Calculator_3-way'!C141,'Log_working_3-way'!B$1,'Log_working_3-way'!B$2)</f>
        <v>1.0302265161496871</v>
      </c>
      <c r="F142" s="6" t="e">
        <f>IF('Log_working_3-way'!D142="","",1/'True_Odds_Calculator_3-way'!N141+1/'True_Odds_Calculator_3-way'!O141+1/'True_Odds_Calculator_3-way'!#REF!-1)</f>
        <v>#REF!</v>
      </c>
      <c r="H142" s="6">
        <f>IF('Log_working_3-way'!$D142="","",'True_Odds_Calculator_3-way'!N141/'True_Odds_Calculator_3-way'!A141-1)</f>
        <v>10.756302394878162</v>
      </c>
      <c r="I142" s="6">
        <f>IF('Log_working_3-way'!$D142="","",'True_Odds_Calculator_3-way'!O141/'True_Odds_Calculator_3-way'!B141-1)</f>
        <v>8.4565905465206956</v>
      </c>
      <c r="J142" s="6" t="e">
        <f>IF('Log_working_3-way'!$D142="","",'True_Odds_Calculator_3-way'!#REF!/'True_Odds_Calculator_3-way'!C141-1)</f>
        <v>#REF!</v>
      </c>
      <c r="K142" s="6">
        <f>IF('Log_working_3-way'!$D142="","",1/'True_Odds_Calculator_3-way'!A141+1/'True_Odds_Calculator_3-way'!B141+1/'True_Odds_Calculator_3-way'!C141-1)</f>
        <v>3.2679267645039811E-2</v>
      </c>
    </row>
    <row r="143" spans="4:11" x14ac:dyDescent="0.25">
      <c r="D143">
        <f>solve_for_c('True_Odds_Calculator_3-way'!A142,'True_Odds_Calculator_3-way'!B142,'True_Odds_Calculator_3-way'!C142,'Log_working_3-way'!B$1,'Log_working_3-way'!B$2)</f>
        <v>1.0305609796312318</v>
      </c>
      <c r="F143" s="6" t="e">
        <f>IF('Log_working_3-way'!D143="","",1/'True_Odds_Calculator_3-way'!N142+1/'True_Odds_Calculator_3-way'!O142+1/'True_Odds_Calculator_3-way'!#REF!-1)</f>
        <v>#REF!</v>
      </c>
      <c r="H143" s="6">
        <f>IF('Log_working_3-way'!$D143="","",'True_Odds_Calculator_3-way'!N142/'True_Odds_Calculator_3-way'!A142-1)</f>
        <v>9.4759902784848116</v>
      </c>
      <c r="I143" s="6">
        <f>IF('Log_working_3-way'!$D143="","",'True_Odds_Calculator_3-way'!O142/'True_Odds_Calculator_3-way'!B142-1)</f>
        <v>7.9443844529933418</v>
      </c>
      <c r="J143" s="6" t="e">
        <f>IF('Log_working_3-way'!$D143="","",'True_Odds_Calculator_3-way'!#REF!/'True_Odds_Calculator_3-way'!C142-1)</f>
        <v>#REF!</v>
      </c>
      <c r="K143" s="6">
        <f>IF('Log_working_3-way'!$D143="","",1/'True_Odds_Calculator_3-way'!A142+1/'True_Odds_Calculator_3-way'!B142+1/'True_Odds_Calculator_3-way'!C142-1)</f>
        <v>3.2898736202207512E-2</v>
      </c>
    </row>
    <row r="144" spans="4:11" x14ac:dyDescent="0.25">
      <c r="D144">
        <f>solve_for_c('True_Odds_Calculator_3-way'!A143,'True_Odds_Calculator_3-way'!B143,'True_Odds_Calculator_3-way'!C143,'Log_working_3-way'!B$1,'Log_working_3-way'!B$2)</f>
        <v>1.0353987796845114</v>
      </c>
      <c r="F144" s="6" t="e">
        <f>IF('Log_working_3-way'!D144="","",1/'True_Odds_Calculator_3-way'!N143+1/'True_Odds_Calculator_3-way'!O143+1/'True_Odds_Calculator_3-way'!#REF!-1)</f>
        <v>#REF!</v>
      </c>
      <c r="H144" s="6">
        <f>IF('Log_working_3-way'!$D144="","",'True_Odds_Calculator_3-way'!N143/'True_Odds_Calculator_3-way'!A143-1)</f>
        <v>8.0093186765307269</v>
      </c>
      <c r="I144" s="6">
        <f>IF('Log_working_3-way'!$D144="","",'True_Odds_Calculator_3-way'!O143/'True_Odds_Calculator_3-way'!B143-1)</f>
        <v>9.6329669293137421</v>
      </c>
      <c r="J144" s="6" t="e">
        <f>IF('Log_working_3-way'!$D144="","",'True_Odds_Calculator_3-way'!#REF!/'True_Odds_Calculator_3-way'!C143-1)</f>
        <v>#REF!</v>
      </c>
      <c r="K144" s="6">
        <f>IF('Log_working_3-way'!$D144="","",1/'True_Odds_Calculator_3-way'!A143+1/'True_Odds_Calculator_3-way'!B143+1/'True_Odds_Calculator_3-way'!C143-1)</f>
        <v>3.8036311174779236E-2</v>
      </c>
    </row>
    <row r="145" spans="4:11" x14ac:dyDescent="0.25">
      <c r="D145">
        <f>solve_for_c('True_Odds_Calculator_3-way'!A144,'True_Odds_Calculator_3-way'!B144,'True_Odds_Calculator_3-way'!C144,'Log_working_3-way'!B$1,'Log_working_3-way'!B$2)</f>
        <v>1.0575232771645826</v>
      </c>
      <c r="F145" s="6" t="e">
        <f>IF('Log_working_3-way'!D145="","",1/'True_Odds_Calculator_3-way'!N144+1/'True_Odds_Calculator_3-way'!O144+1/'True_Odds_Calculator_3-way'!#REF!-1)</f>
        <v>#REF!</v>
      </c>
      <c r="H145" s="6">
        <f>IF('Log_working_3-way'!$D145="","",'True_Odds_Calculator_3-way'!N144/'True_Odds_Calculator_3-way'!A144-1)</f>
        <v>47.818172949096045</v>
      </c>
      <c r="I145" s="6">
        <f>IF('Log_working_3-way'!$D145="","",'True_Odds_Calculator_3-way'!O144/'True_Odds_Calculator_3-way'!B144-1)</f>
        <v>3.7461877163420931</v>
      </c>
      <c r="J145" s="6" t="e">
        <f>IF('Log_working_3-way'!$D145="","",'True_Odds_Calculator_3-way'!#REF!/'True_Odds_Calculator_3-way'!C144-1)</f>
        <v>#REF!</v>
      </c>
      <c r="K145" s="6">
        <f>IF('Log_working_3-way'!$D145="","",1/'True_Odds_Calculator_3-way'!A144+1/'True_Odds_Calculator_3-way'!B144+1/'True_Odds_Calculator_3-way'!C144-1)</f>
        <v>4.5110971614312323E-2</v>
      </c>
    </row>
    <row r="146" spans="4:11" x14ac:dyDescent="0.25">
      <c r="D146">
        <f>solve_for_c('True_Odds_Calculator_3-way'!A145,'True_Odds_Calculator_3-way'!B145,'True_Odds_Calculator_3-way'!C145,'Log_working_3-way'!B$1,'Log_working_3-way'!B$2)</f>
        <v>1.0376896718310185</v>
      </c>
      <c r="F146" s="6" t="e">
        <f>IF('Log_working_3-way'!D146="","",1/'True_Odds_Calculator_3-way'!N145+1/'True_Odds_Calculator_3-way'!O145+1/'True_Odds_Calculator_3-way'!#REF!-1)</f>
        <v>#REF!</v>
      </c>
      <c r="H146" s="6">
        <f>IF('Log_working_3-way'!$D146="","",'True_Odds_Calculator_3-way'!N145/'True_Odds_Calculator_3-way'!A145-1)</f>
        <v>22.127778153839213</v>
      </c>
      <c r="I146" s="6">
        <f>IF('Log_working_3-way'!$D146="","",'True_Odds_Calculator_3-way'!O145/'True_Odds_Calculator_3-way'!B145-1)</f>
        <v>7.946363917033878</v>
      </c>
      <c r="J146" s="6" t="e">
        <f>IF('Log_working_3-way'!$D146="","",'True_Odds_Calculator_3-way'!#REF!/'True_Odds_Calculator_3-way'!C145-1)</f>
        <v>#REF!</v>
      </c>
      <c r="K146" s="6">
        <f>IF('Log_working_3-way'!$D146="","",1/'True_Odds_Calculator_3-way'!A145+1/'True_Odds_Calculator_3-way'!B145+1/'True_Odds_Calculator_3-way'!C145-1)</f>
        <v>3.8976566236250676E-2</v>
      </c>
    </row>
    <row r="147" spans="4:11" x14ac:dyDescent="0.25">
      <c r="D147">
        <f>solve_for_c('True_Odds_Calculator_3-way'!A146,'True_Odds_Calculator_3-way'!B146,'True_Odds_Calculator_3-way'!C146,'Log_working_3-way'!B$1,'Log_working_3-way'!B$2)</f>
        <v>1.0395789225053553</v>
      </c>
      <c r="F147" s="6" t="e">
        <f>IF('Log_working_3-way'!D147="","",1/'True_Odds_Calculator_3-way'!N146+1/'True_Odds_Calculator_3-way'!O146+1/'True_Odds_Calculator_3-way'!#REF!-1)</f>
        <v>#REF!</v>
      </c>
      <c r="H147" s="6">
        <f>IF('Log_working_3-way'!$D147="","",'True_Odds_Calculator_3-way'!N146/'True_Odds_Calculator_3-way'!A146-1)</f>
        <v>34.422124211109889</v>
      </c>
      <c r="I147" s="6">
        <f>IF('Log_working_3-way'!$D147="","",'True_Odds_Calculator_3-way'!O146/'True_Odds_Calculator_3-way'!B146-1)</f>
        <v>5.4724377275058833</v>
      </c>
      <c r="J147" s="6" t="e">
        <f>IF('Log_working_3-way'!$D147="","",'True_Odds_Calculator_3-way'!#REF!/'True_Odds_Calculator_3-way'!C146-1)</f>
        <v>#REF!</v>
      </c>
      <c r="K147" s="6">
        <f>IF('Log_working_3-way'!$D147="","",1/'True_Odds_Calculator_3-way'!A146+1/'True_Odds_Calculator_3-way'!B146+1/'True_Odds_Calculator_3-way'!C146-1)</f>
        <v>3.6949269415483821E-2</v>
      </c>
    </row>
    <row r="148" spans="4:11" x14ac:dyDescent="0.25">
      <c r="D148">
        <f>solve_for_c('True_Odds_Calculator_3-way'!A147,'True_Odds_Calculator_3-way'!B147,'True_Odds_Calculator_3-way'!C147,'Log_working_3-way'!B$1,'Log_working_3-way'!B$2)</f>
        <v>1.0333293256585681</v>
      </c>
      <c r="F148" s="6" t="e">
        <f>IF('Log_working_3-way'!D148="","",1/'True_Odds_Calculator_3-way'!N147+1/'True_Odds_Calculator_3-way'!O147+1/'True_Odds_Calculator_3-way'!#REF!-1)</f>
        <v>#REF!</v>
      </c>
      <c r="H148" s="6">
        <f>IF('Log_working_3-way'!$D148="","",'True_Odds_Calculator_3-way'!N147/'True_Odds_Calculator_3-way'!A147-1)</f>
        <v>7.4577179385628867</v>
      </c>
      <c r="I148" s="6">
        <f>IF('Log_working_3-way'!$D148="","",'True_Odds_Calculator_3-way'!O147/'True_Odds_Calculator_3-way'!B147-1)</f>
        <v>5.9078578753551581</v>
      </c>
      <c r="J148" s="6" t="e">
        <f>IF('Log_working_3-way'!$D148="","",'True_Odds_Calculator_3-way'!#REF!/'True_Odds_Calculator_3-way'!C147-1)</f>
        <v>#REF!</v>
      </c>
      <c r="K148" s="6">
        <f>IF('Log_working_3-way'!$D148="","",1/'True_Odds_Calculator_3-way'!A147+1/'True_Odds_Calculator_3-way'!B147+1/'True_Odds_Calculator_3-way'!C147-1)</f>
        <v>3.493578051761248E-2</v>
      </c>
    </row>
    <row r="149" spans="4:11" x14ac:dyDescent="0.25">
      <c r="D149">
        <f>solve_for_c('True_Odds_Calculator_3-way'!A148,'True_Odds_Calculator_3-way'!B148,'True_Odds_Calculator_3-way'!C148,'Log_working_3-way'!B$1,'Log_working_3-way'!B$2)</f>
        <v>1.0333293256585681</v>
      </c>
      <c r="F149" s="6" t="e">
        <f>IF('Log_working_3-way'!D149="","",1/'True_Odds_Calculator_3-way'!N148+1/'True_Odds_Calculator_3-way'!O148+1/'True_Odds_Calculator_3-way'!#REF!-1)</f>
        <v>#REF!</v>
      </c>
      <c r="H149" s="6">
        <f>IF('Log_working_3-way'!$D149="","",'True_Odds_Calculator_3-way'!N148/'True_Odds_Calculator_3-way'!A148-1)</f>
        <v>7.4577179385628867</v>
      </c>
      <c r="I149" s="6">
        <f>IF('Log_working_3-way'!$D149="","",'True_Odds_Calculator_3-way'!O148/'True_Odds_Calculator_3-way'!B148-1)</f>
        <v>5.9078578753551581</v>
      </c>
      <c r="J149" s="6" t="e">
        <f>IF('Log_working_3-way'!$D149="","",'True_Odds_Calculator_3-way'!#REF!/'True_Odds_Calculator_3-way'!C148-1)</f>
        <v>#REF!</v>
      </c>
      <c r="K149" s="6">
        <f>IF('Log_working_3-way'!$D149="","",1/'True_Odds_Calculator_3-way'!A148+1/'True_Odds_Calculator_3-way'!B148+1/'True_Odds_Calculator_3-way'!C148-1)</f>
        <v>3.493578051761248E-2</v>
      </c>
    </row>
    <row r="150" spans="4:11" x14ac:dyDescent="0.25">
      <c r="D150">
        <f>solve_for_c('True_Odds_Calculator_3-way'!A149,'True_Odds_Calculator_3-way'!B149,'True_Odds_Calculator_3-way'!C149,'Log_working_3-way'!B$1,'Log_working_3-way'!B$2)</f>
        <v>1.0324123631688544</v>
      </c>
      <c r="F150" s="6" t="e">
        <f>IF('Log_working_3-way'!D150="","",1/'True_Odds_Calculator_3-way'!N149+1/'True_Odds_Calculator_3-way'!O149+1/'True_Odds_Calculator_3-way'!#REF!-1)</f>
        <v>#REF!</v>
      </c>
      <c r="H150" s="6">
        <f>IF('Log_working_3-way'!$D150="","",'True_Odds_Calculator_3-way'!N149/'True_Odds_Calculator_3-way'!A149-1)</f>
        <v>21.143335243098129</v>
      </c>
      <c r="I150" s="6">
        <f>IF('Log_working_3-way'!$D150="","",'True_Odds_Calculator_3-way'!O149/'True_Odds_Calculator_3-way'!B149-1)</f>
        <v>5.7337530841039053</v>
      </c>
      <c r="J150" s="6" t="e">
        <f>IF('Log_working_3-way'!$D150="","",'True_Odds_Calculator_3-way'!#REF!/'True_Odds_Calculator_3-way'!C149-1)</f>
        <v>#REF!</v>
      </c>
      <c r="K150" s="6">
        <f>IF('Log_working_3-way'!$D150="","",1/'True_Odds_Calculator_3-way'!A149+1/'True_Odds_Calculator_3-way'!B149+1/'True_Odds_Calculator_3-way'!C149-1)</f>
        <v>3.3866331769967672E-2</v>
      </c>
    </row>
    <row r="151" spans="4:11" x14ac:dyDescent="0.25">
      <c r="D151">
        <f>solve_for_c('True_Odds_Calculator_3-way'!A150,'True_Odds_Calculator_3-way'!B150,'True_Odds_Calculator_3-way'!C150,'Log_working_3-way'!B$1,'Log_working_3-way'!B$2)</f>
        <v>1.0335744549794275</v>
      </c>
      <c r="F151" s="6" t="e">
        <f>IF('Log_working_3-way'!D151="","",1/'True_Odds_Calculator_3-way'!N150+1/'True_Odds_Calculator_3-way'!O150+1/'True_Odds_Calculator_3-way'!#REF!-1)</f>
        <v>#REF!</v>
      </c>
      <c r="H151" s="6">
        <f>IF('Log_working_3-way'!$D151="","",'True_Odds_Calculator_3-way'!N150/'True_Odds_Calculator_3-way'!A150-1)</f>
        <v>4.2281060767667782</v>
      </c>
      <c r="I151" s="6">
        <f>IF('Log_working_3-way'!$D151="","",'True_Odds_Calculator_3-way'!O150/'True_Odds_Calculator_3-way'!B150-1)</f>
        <v>7.6653950804454904</v>
      </c>
      <c r="J151" s="6" t="e">
        <f>IF('Log_working_3-way'!$D151="","",'True_Odds_Calculator_3-way'!#REF!/'True_Odds_Calculator_3-way'!C150-1)</f>
        <v>#REF!</v>
      </c>
      <c r="K151" s="6">
        <f>IF('Log_working_3-way'!$D151="","",1/'True_Odds_Calculator_3-way'!A150+1/'True_Odds_Calculator_3-way'!B150+1/'True_Odds_Calculator_3-way'!C150-1)</f>
        <v>3.4471899953744334E-2</v>
      </c>
    </row>
    <row r="152" spans="4:11" x14ac:dyDescent="0.25">
      <c r="D152">
        <f>solve_for_c('True_Odds_Calculator_3-way'!A151,'True_Odds_Calculator_3-way'!B151,'True_Odds_Calculator_3-way'!C151,'Log_working_3-way'!B$1,'Log_working_3-way'!B$2)</f>
        <v>1.0306416446112991</v>
      </c>
      <c r="F152" s="6" t="e">
        <f>IF('Log_working_3-way'!D152="","",1/'True_Odds_Calculator_3-way'!N151+1/'True_Odds_Calculator_3-way'!O151+1/'True_Odds_Calculator_3-way'!#REF!-1)</f>
        <v>#REF!</v>
      </c>
      <c r="H152" s="6">
        <f>IF('Log_working_3-way'!$D152="","",'True_Odds_Calculator_3-way'!N151/'True_Odds_Calculator_3-way'!A151-1)</f>
        <v>9.6847794306629176</v>
      </c>
      <c r="I152" s="6">
        <f>IF('Log_working_3-way'!$D152="","",'True_Odds_Calculator_3-way'!O151/'True_Odds_Calculator_3-way'!B151-1)</f>
        <v>7.9434844578070329</v>
      </c>
      <c r="J152" s="6" t="e">
        <f>IF('Log_working_3-way'!$D152="","",'True_Odds_Calculator_3-way'!#REF!/'True_Odds_Calculator_3-way'!C151-1)</f>
        <v>#REF!</v>
      </c>
      <c r="K152" s="6">
        <f>IF('Log_working_3-way'!$D152="","",1/'True_Odds_Calculator_3-way'!A151+1/'True_Odds_Calculator_3-way'!B151+1/'True_Odds_Calculator_3-way'!C151-1)</f>
        <v>3.300267822781433E-2</v>
      </c>
    </row>
    <row r="153" spans="4:11" x14ac:dyDescent="0.25">
      <c r="D153">
        <f>solve_for_c('True_Odds_Calculator_3-way'!A152,'True_Odds_Calculator_3-way'!B152,'True_Odds_Calculator_3-way'!C152,'Log_working_3-way'!B$1,'Log_working_3-way'!B$2)</f>
        <v>1.0412108141895962</v>
      </c>
      <c r="F153" s="6" t="e">
        <f>IF('Log_working_3-way'!D153="","",1/'True_Odds_Calculator_3-way'!N152+1/'True_Odds_Calculator_3-way'!O152+1/'True_Odds_Calculator_3-way'!#REF!-1)</f>
        <v>#REF!</v>
      </c>
      <c r="H153" s="6">
        <f>IF('Log_working_3-way'!$D153="","",'True_Odds_Calculator_3-way'!N152/'True_Odds_Calculator_3-way'!A152-1)</f>
        <v>40.773000195127302</v>
      </c>
      <c r="I153" s="6">
        <f>IF('Log_working_3-way'!$D153="","",'True_Odds_Calculator_3-way'!O152/'True_Odds_Calculator_3-way'!B152-1)</f>
        <v>3.6824283243815197</v>
      </c>
      <c r="J153" s="6" t="e">
        <f>IF('Log_working_3-way'!$D153="","",'True_Odds_Calculator_3-way'!#REF!/'True_Odds_Calculator_3-way'!C152-1)</f>
        <v>#REF!</v>
      </c>
      <c r="K153" s="6">
        <f>IF('Log_working_3-way'!$D153="","",1/'True_Odds_Calculator_3-way'!A152+1/'True_Odds_Calculator_3-way'!B152+1/'True_Odds_Calculator_3-way'!C152-1)</f>
        <v>3.6136937119088497E-2</v>
      </c>
    </row>
    <row r="154" spans="4:11" x14ac:dyDescent="0.25">
      <c r="D154">
        <f>solve_for_c('True_Odds_Calculator_3-way'!A153,'True_Odds_Calculator_3-way'!B153,'True_Odds_Calculator_3-way'!C153,'Log_working_3-way'!B$1,'Log_working_3-way'!B$2)</f>
        <v>1.0362613334950741</v>
      </c>
      <c r="F154" s="6" t="e">
        <f>IF('Log_working_3-way'!D154="","",1/'True_Odds_Calculator_3-way'!N153+1/'True_Odds_Calculator_3-way'!O153+1/'True_Odds_Calculator_3-way'!#REF!-1)</f>
        <v>#REF!</v>
      </c>
      <c r="H154" s="6">
        <f>IF('Log_working_3-way'!$D154="","",'True_Odds_Calculator_3-way'!N153/'True_Odds_Calculator_3-way'!A153-1)</f>
        <v>7.3798357852807985</v>
      </c>
      <c r="I154" s="6">
        <f>IF('Log_working_3-way'!$D154="","",'True_Odds_Calculator_3-way'!O153/'True_Odds_Calculator_3-way'!B153-1)</f>
        <v>7.3798357852807985</v>
      </c>
      <c r="J154" s="6" t="e">
        <f>IF('Log_working_3-way'!$D154="","",'True_Odds_Calculator_3-way'!#REF!/'True_Odds_Calculator_3-way'!C153-1)</f>
        <v>#REF!</v>
      </c>
      <c r="K154" s="6">
        <f>IF('Log_working_3-way'!$D154="","",1/'True_Odds_Calculator_3-way'!A153+1/'True_Odds_Calculator_3-way'!B153+1/'True_Odds_Calculator_3-way'!C153-1)</f>
        <v>3.840099474846892E-2</v>
      </c>
    </row>
    <row r="155" spans="4:11" x14ac:dyDescent="0.25">
      <c r="D155">
        <f>solve_for_c('True_Odds_Calculator_3-way'!A154,'True_Odds_Calculator_3-way'!B154,'True_Odds_Calculator_3-way'!C154,'Log_working_3-way'!B$1,'Log_working_3-way'!B$2)</f>
        <v>1.0382437189951703</v>
      </c>
      <c r="F155" s="6" t="e">
        <f>IF('Log_working_3-way'!D155="","",1/'True_Odds_Calculator_3-way'!N154+1/'True_Odds_Calculator_3-way'!O154+1/'True_Odds_Calculator_3-way'!#REF!-1)</f>
        <v>#REF!</v>
      </c>
      <c r="H155" s="6">
        <f>IF('Log_working_3-way'!$D155="","",'True_Odds_Calculator_3-way'!N154/'True_Odds_Calculator_3-way'!A154-1)</f>
        <v>5.4548281747236</v>
      </c>
      <c r="I155" s="6">
        <f>IF('Log_working_3-way'!$D155="","",'True_Odds_Calculator_3-way'!O154/'True_Odds_Calculator_3-way'!B154-1)</f>
        <v>7.5188454747831432</v>
      </c>
      <c r="J155" s="6" t="e">
        <f>IF('Log_working_3-way'!$D155="","",'True_Odds_Calculator_3-way'!#REF!/'True_Odds_Calculator_3-way'!C154-1)</f>
        <v>#REF!</v>
      </c>
      <c r="K155" s="6">
        <f>IF('Log_working_3-way'!$D155="","",1/'True_Odds_Calculator_3-way'!A154+1/'True_Odds_Calculator_3-way'!B154+1/'True_Odds_Calculator_3-way'!C154-1)</f>
        <v>3.9778192571614746E-2</v>
      </c>
    </row>
    <row r="156" spans="4:11" x14ac:dyDescent="0.25">
      <c r="D156">
        <f>solve_for_c('True_Odds_Calculator_3-way'!A155,'True_Odds_Calculator_3-way'!B155,'True_Odds_Calculator_3-way'!C155,'Log_working_3-way'!B$1,'Log_working_3-way'!B$2)</f>
        <v>1.0325185960340741</v>
      </c>
      <c r="F156" s="6" t="e">
        <f>IF('Log_working_3-way'!D156="","",1/'True_Odds_Calculator_3-way'!N155+1/'True_Odds_Calculator_3-way'!O155+1/'True_Odds_Calculator_3-way'!#REF!-1)</f>
        <v>#REF!</v>
      </c>
      <c r="H156" s="6">
        <f>IF('Log_working_3-way'!$D156="","",'True_Odds_Calculator_3-way'!N155/'True_Odds_Calculator_3-way'!A155-1)</f>
        <v>23.190393392740706</v>
      </c>
      <c r="I156" s="6">
        <f>IF('Log_working_3-way'!$D156="","",'True_Odds_Calculator_3-way'!O155/'True_Odds_Calculator_3-way'!B155-1)</f>
        <v>7.5708593369971329</v>
      </c>
      <c r="J156" s="6" t="e">
        <f>IF('Log_working_3-way'!$D156="","",'True_Odds_Calculator_3-way'!#REF!/'True_Odds_Calculator_3-way'!C155-1)</f>
        <v>#REF!</v>
      </c>
      <c r="K156" s="6">
        <f>IF('Log_working_3-way'!$D156="","",1/'True_Odds_Calculator_3-way'!A155+1/'True_Odds_Calculator_3-way'!B155+1/'True_Odds_Calculator_3-way'!C155-1)</f>
        <v>3.3468104222821315E-2</v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1.91</v>
      </c>
      <c r="B2" s="4">
        <f>IF('True_Odds_Calculator_3-way'!B3="","",'True_Odds_Calculator_3-way'!B3)</f>
        <v>3.2</v>
      </c>
      <c r="C2" s="4">
        <f>IF('True_Odds_Calculator_3-way'!C3="","",'True_Odds_Calculator_3-way'!C3)</f>
        <v>5.03</v>
      </c>
      <c r="D2" s="9">
        <f>(K2/(AR2+K2-(AR2*K2)))</f>
        <v>0.50949067797062519</v>
      </c>
      <c r="E2" s="9">
        <f>(L2/(AR2+L2-(AR2*L2)))</f>
        <v>0.30052465120207872</v>
      </c>
      <c r="F2" s="9">
        <f>(M2/(AR2+M2-(AR2*M2)))</f>
        <v>0.18998467082729614</v>
      </c>
      <c r="G2" s="9">
        <f>AR2</f>
        <v>1.0579609329582089</v>
      </c>
      <c r="H2" s="9">
        <f>IF(A2="","",1/D2)</f>
        <v>1.9627444489919701</v>
      </c>
      <c r="I2" s="9">
        <f>IF(B2="","",1/E2)</f>
        <v>3.3275140525080595</v>
      </c>
      <c r="J2" s="9">
        <f>IF(C2="","",1/F2)</f>
        <v>5.2635825598215815</v>
      </c>
      <c r="K2" s="11">
        <f>1/A2</f>
        <v>0.52356020942408377</v>
      </c>
      <c r="L2" s="11">
        <f>1/B2</f>
        <v>0.3125</v>
      </c>
      <c r="M2" s="11">
        <f>1/C2</f>
        <v>0.19880715705765406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-0.26243260333288232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0.23224527182455001</v>
      </c>
      <c r="Q2" s="11">
        <f>2*'OddsRatio_working_3-way'!K2*'OddsRatio_working_3-way'!L2*'OddsRatio_working_3-way'!M2</f>
        <v>6.5054697990070048E-2</v>
      </c>
      <c r="R2" s="11">
        <f>O2/N2</f>
        <v>0</v>
      </c>
      <c r="S2" s="11">
        <f>P2/N2</f>
        <v>-0.88497110829616998</v>
      </c>
      <c r="T2" s="11">
        <f>Q2/N2</f>
        <v>-0.24789106674962749</v>
      </c>
      <c r="U2" s="11">
        <f>'OddsRatio_working_3-way'!S2-'OddsRatio_working_3-way'!R2^2/3</f>
        <v>-0.88497110829616998</v>
      </c>
      <c r="V2" s="11">
        <f>'OddsRatio_working_3-way'!S2*'OddsRatio_working_3-way'!R2/3-2*'OddsRatio_working_3-way'!R2^3/27-'OddsRatio_working_3-way'!T2</f>
        <v>0.24789106674962749</v>
      </c>
      <c r="W2" s="11">
        <f>'OddsRatio_working_3-way'!V2^2+4*'OddsRatio_working_3-way'!U2^3/27</f>
        <v>-4.1229462151952272E-2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0.16021816620332144</v>
      </c>
      <c r="Y2" s="11">
        <f>IF('OddsRatio_working_3-way'!W2&gt;=0,IF('OddsRatio_working_3-way'!V2+SQRT('OddsRatio_working_3-way'!W2)&gt;0,0,PI()),ACOS('OddsRatio_working_3-way'!V2/(2*'OddsRatio_working_3-way'!X2)))</f>
        <v>0.68628607247698681</v>
      </c>
      <c r="Z2" s="11">
        <f>'OddsRatio_working_3-way'!X2^(1/3)*COS('OddsRatio_working_3-way'!Y2/3)</f>
        <v>0.52898046647910446</v>
      </c>
      <c r="AA2" s="11">
        <f>'OddsRatio_working_3-way'!X2^(1/3)*COS(('OddsRatio_working_3-way'!Y2+2*PI())/3)</f>
        <v>-0.37115572267594082</v>
      </c>
      <c r="AB2" s="11">
        <f>'OddsRatio_working_3-way'!X2^(1/3)*COS(('OddsRatio_working_3-way'!Y2+4*PI())/3)</f>
        <v>-0.15782474380316347</v>
      </c>
      <c r="AC2" s="11">
        <f>'OddsRatio_working_3-way'!X2^(1/3)*SIN('OddsRatio_working_3-way'!Y2/3)</f>
        <v>0.12316669807868433</v>
      </c>
      <c r="AD2" s="11">
        <f>'OddsRatio_working_3-way'!X2^(1/3)*SIN(('OddsRatio_working_3-way'!Y2+2*PI())/3)</f>
        <v>0.39652717303730495</v>
      </c>
      <c r="AE2" s="11">
        <f>'OddsRatio_working_3-way'!X2^(1/3)*SIN(('OddsRatio_working_3-way'!Y2+4*PI())/3)</f>
        <v>-0.51969387111598941</v>
      </c>
      <c r="AF2" s="11">
        <f>-'OddsRatio_working_3-way'!U2/(3*'OddsRatio_working_3-way'!X2^(1/3))*COS(('OddsRatio_working_3-way'!Y2)/3)</f>
        <v>0.52898046647910435</v>
      </c>
      <c r="AG2" s="11">
        <f>-'OddsRatio_working_3-way'!U2/(3*'OddsRatio_working_3-way'!X2^(1/3))*COS(('OddsRatio_working_3-way'!Y2+2*PI())/3)</f>
        <v>-0.37115572267594077</v>
      </c>
      <c r="AH2" s="11">
        <f>-'OddsRatio_working_3-way'!U2/(3*'OddsRatio_working_3-way'!X2^(1/3))*COS(('OddsRatio_working_3-way'!Y2+4*PI())/3)</f>
        <v>-0.15782474380316344</v>
      </c>
      <c r="AI2" s="11">
        <f>'OddsRatio_working_3-way'!U2/(3*'OddsRatio_working_3-way'!X2^(1/3))*SIN(('OddsRatio_working_3-way'!Y2)/3)</f>
        <v>-0.12316669807868431</v>
      </c>
      <c r="AJ2" s="11">
        <f>'OddsRatio_working_3-way'!U2/(3*'OddsRatio_working_3-way'!X2^(1/3))*SIN(('OddsRatio_working_3-way'!Y2+2*PI())/3)</f>
        <v>-0.39652717303730489</v>
      </c>
      <c r="AK2" s="11">
        <f>'OddsRatio_working_3-way'!U2/(3*'OddsRatio_working_3-way'!X2^(1/3))*SIN(('OddsRatio_working_3-way'!Y2+4*PI())/3)</f>
        <v>0.5196938711159893</v>
      </c>
      <c r="AL2" s="11">
        <f>'OddsRatio_working_3-way'!Z2+'OddsRatio_working_3-way'!AF2</f>
        <v>1.0579609329582089</v>
      </c>
      <c r="AM2" s="11">
        <f>'OddsRatio_working_3-way'!AA2+'OddsRatio_working_3-way'!AG2</f>
        <v>-0.74231144535188154</v>
      </c>
      <c r="AN2" s="11">
        <f>'OddsRatio_working_3-way'!AB2+'OddsRatio_working_3-way'!AH2</f>
        <v>-0.31564948760632694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1.0579609329582089</v>
      </c>
      <c r="AS2" s="11">
        <f>IF(('OddsRatio_working_3-way'!X2=0),IF(Q2&gt;0,-Q2^(1/3),(-Q2)^(1/3)),'OddsRatio_working_3-way'!AM2-'OddsRatio_working_3-way'!R2/3)</f>
        <v>-0.74231144535188154</v>
      </c>
      <c r="AT2" s="11">
        <f>IF(('OddsRatio_working_3-way'!X2=0),IF(Q2&gt;0,-Q2^(1/3),(-Q2)^(1/3)),'OddsRatio_working_3-way'!AN2-'OddsRatio_working_3-way'!R2/3)</f>
        <v>-0.31564948760632694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1.88</v>
      </c>
      <c r="B3" s="4">
        <f>IF('True_Odds_Calculator_3-way'!B4="","",'True_Odds_Calculator_3-way'!B4)</f>
        <v>3.57</v>
      </c>
      <c r="C3" s="4">
        <f>IF('True_Odds_Calculator_3-way'!C4="","",'True_Odds_Calculator_3-way'!C4)</f>
        <v>4.33</v>
      </c>
      <c r="D3" s="9">
        <f t="shared" ref="D3" si="0">(K3/(AR3+K3-(AR3*K3)))</f>
        <v>0.51468972712459371</v>
      </c>
      <c r="E3" s="9">
        <f t="shared" ref="E3" si="1">(L3/(AR3+L3-(AR3*L3)))</f>
        <v>0.26640030000262344</v>
      </c>
      <c r="F3" s="9">
        <f t="shared" ref="F3" si="2">(M3/(AR3+M3-(AR3*M3)))</f>
        <v>0.21890997287278305</v>
      </c>
      <c r="G3" s="9">
        <f t="shared" ref="G3" si="3">AR3</f>
        <v>1.0714978702417803</v>
      </c>
      <c r="H3" s="9">
        <f t="shared" ref="H3" si="4">IF(A3="","",1/D3)</f>
        <v>1.9429181258127668</v>
      </c>
      <c r="I3" s="9">
        <f t="shared" ref="I3" si="5">IF(B3="","",1/E3)</f>
        <v>3.7537495265213749</v>
      </c>
      <c r="J3" s="9">
        <f t="shared" ref="J3" si="6">IF(C3="","",1/F3)</f>
        <v>4.5680879079051291</v>
      </c>
      <c r="K3" s="11">
        <f t="shared" ref="K3" si="7">1/A3</f>
        <v>0.53191489361702127</v>
      </c>
      <c r="L3" s="11">
        <f t="shared" ref="L3" si="8">1/B3</f>
        <v>0.28011204481792717</v>
      </c>
      <c r="M3" s="11">
        <f t="shared" ref="M3" si="9">1/C3</f>
        <v>0.23094688221709006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-0.25914692937270245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0.23330053361819397</v>
      </c>
      <c r="Q3" s="11">
        <f>2*'OddsRatio_working_3-way'!K3*'OddsRatio_working_3-way'!L3*'OddsRatio_working_3-way'!M3</f>
        <v>6.8820216406546883E-2</v>
      </c>
      <c r="R3" s="11">
        <f t="shared" ref="R3" si="10">O3/N3</f>
        <v>0</v>
      </c>
      <c r="S3" s="11">
        <f t="shared" ref="S3" si="11">P3/N3</f>
        <v>-0.90026354617794269</v>
      </c>
      <c r="T3" s="11">
        <f t="shared" ref="T3" si="12">Q3/N3</f>
        <v>-0.2655644678990981</v>
      </c>
      <c r="U3" s="11">
        <f>'OddsRatio_working_3-way'!S3-'OddsRatio_working_3-way'!R3^2/3</f>
        <v>-0.90026354617794269</v>
      </c>
      <c r="V3" s="11">
        <f>'OddsRatio_working_3-way'!S3*'OddsRatio_working_3-way'!R3/3-2*'OddsRatio_working_3-way'!R3^3/27-'OddsRatio_working_3-way'!T3</f>
        <v>0.2655644678990981</v>
      </c>
      <c r="W3" s="11">
        <f>'OddsRatio_working_3-way'!V3^2+4*'OddsRatio_working_3-way'!U3^3/27</f>
        <v>-3.757041779887528E-2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0.16438894762833539</v>
      </c>
      <c r="Y3" s="11">
        <f>IF('OddsRatio_working_3-way'!W3&gt;=0,IF('OddsRatio_working_3-way'!V3+SQRT('OddsRatio_working_3-way'!W3)&gt;0,0,PI()),ACOS('OddsRatio_working_3-way'!V3/(2*'OddsRatio_working_3-way'!X3)))</f>
        <v>0.63050120467394599</v>
      </c>
      <c r="Z3" s="11">
        <f>'OddsRatio_working_3-way'!X3^(1/3)*COS('OddsRatio_working_3-way'!Y3/3)</f>
        <v>0.53574893512089017</v>
      </c>
      <c r="AA3" s="11">
        <f>'OddsRatio_working_3-way'!X3^(1/3)*COS(('OddsRatio_working_3-way'!Y3+2*PI())/3)</f>
        <v>-0.36684767318757311</v>
      </c>
      <c r="AB3" s="11">
        <f>'OddsRatio_working_3-way'!X3^(1/3)*COS(('OddsRatio_working_3-way'!Y3+4*PI())/3)</f>
        <v>-0.16890126193331703</v>
      </c>
      <c r="AC3" s="11">
        <f>'OddsRatio_working_3-way'!X3^(1/3)*SIN('OddsRatio_working_3-way'!Y3/3)</f>
        <v>0.11428441382276509</v>
      </c>
      <c r="AD3" s="11">
        <f>'OddsRatio_working_3-way'!X3^(1/3)*SIN(('OddsRatio_working_3-way'!Y3+2*PI())/3)</f>
        <v>0.40682998095376943</v>
      </c>
      <c r="AE3" s="11">
        <f>'OddsRatio_working_3-way'!X3^(1/3)*SIN(('OddsRatio_working_3-way'!Y3+4*PI())/3)</f>
        <v>-0.52111439477653454</v>
      </c>
      <c r="AF3" s="11">
        <f>-'OddsRatio_working_3-way'!U3/(3*'OddsRatio_working_3-way'!X3^(1/3))*COS(('OddsRatio_working_3-way'!Y3)/3)</f>
        <v>0.53574893512089028</v>
      </c>
      <c r="AG3" s="11">
        <f>-'OddsRatio_working_3-way'!U3/(3*'OddsRatio_working_3-way'!X3^(1/3))*COS(('OddsRatio_working_3-way'!Y3+2*PI())/3)</f>
        <v>-0.36684767318757322</v>
      </c>
      <c r="AH3" s="11">
        <f>-'OddsRatio_working_3-way'!U3/(3*'OddsRatio_working_3-way'!X3^(1/3))*COS(('OddsRatio_working_3-way'!Y3+4*PI())/3)</f>
        <v>-0.16890126193331706</v>
      </c>
      <c r="AI3" s="11">
        <f>'OddsRatio_working_3-way'!U3/(3*'OddsRatio_working_3-way'!X3^(1/3))*SIN(('OddsRatio_working_3-way'!Y3)/3)</f>
        <v>-0.11428441382276512</v>
      </c>
      <c r="AJ3" s="11">
        <f>'OddsRatio_working_3-way'!U3/(3*'OddsRatio_working_3-way'!X3^(1/3))*SIN(('OddsRatio_working_3-way'!Y3+2*PI())/3)</f>
        <v>-0.40682998095376954</v>
      </c>
      <c r="AK3" s="11">
        <f>'OddsRatio_working_3-way'!U3/(3*'OddsRatio_working_3-way'!X3^(1/3))*SIN(('OddsRatio_working_3-way'!Y3+4*PI())/3)</f>
        <v>0.52111439477653465</v>
      </c>
      <c r="AL3" s="11">
        <f>'OddsRatio_working_3-way'!Z3+'OddsRatio_working_3-way'!AF3</f>
        <v>1.0714978702417803</v>
      </c>
      <c r="AM3" s="11">
        <f>'OddsRatio_working_3-way'!AA3+'OddsRatio_working_3-way'!AG3</f>
        <v>-0.73369534637514633</v>
      </c>
      <c r="AN3" s="11">
        <f>'OddsRatio_working_3-way'!AB3+'OddsRatio_working_3-way'!AH3</f>
        <v>-0.33780252386663412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1.0714978702417803</v>
      </c>
      <c r="AS3" s="11">
        <f>IF(('OddsRatio_working_3-way'!X3=0),IF(Q3&gt;0,-Q3^(1/3),(-Q3)^(1/3)),'OddsRatio_working_3-way'!AM3-'OddsRatio_working_3-way'!R3/3)</f>
        <v>-0.73369534637514633</v>
      </c>
      <c r="AT3" s="11">
        <f>IF(('OddsRatio_working_3-way'!X3=0),IF(Q3&gt;0,-Q3^(1/3),(-Q3)^(1/3)),'OddsRatio_working_3-way'!AN3-'OddsRatio_working_3-way'!R3/3)</f>
        <v>-0.33780252386663412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2.61</v>
      </c>
      <c r="B4" s="4">
        <f>IF('True_Odds_Calculator_3-way'!B5="","",'True_Odds_Calculator_3-way'!B5)</f>
        <v>3.06</v>
      </c>
      <c r="C4" s="4">
        <f>IF('True_Odds_Calculator_3-way'!C5="","",'True_Odds_Calculator_3-way'!C5)</f>
        <v>3.15</v>
      </c>
      <c r="D4" s="9">
        <f t="shared" ref="D4:D67" si="13">(K4/(AR4+K4-(AR4*K4)))</f>
        <v>0.37350445566190743</v>
      </c>
      <c r="E4" s="9">
        <f t="shared" ref="E4:E67" si="14">(L4/(AR4+L4-(AR4*L4)))</f>
        <v>0.31784706630244358</v>
      </c>
      <c r="F4" s="9">
        <f t="shared" ref="F4:F67" si="15">(M4/(AR4+M4-(AR4*M4)))</f>
        <v>0.30864847803564871</v>
      </c>
      <c r="G4" s="9">
        <f t="shared" ref="G4:G67" si="16">AR4</f>
        <v>1.0418287155400772</v>
      </c>
      <c r="H4" s="9">
        <f t="shared" ref="H4:H67" si="17">IF(A4="","",1/D4)</f>
        <v>2.6773442320195242</v>
      </c>
      <c r="I4" s="9">
        <f t="shared" ref="I4:I67" si="18">IF(B4="","",1/E4)</f>
        <v>3.1461671540125589</v>
      </c>
      <c r="J4" s="9">
        <f t="shared" ref="J4:J67" si="19">IF(C4="","",1/F4)</f>
        <v>3.2399317384111663</v>
      </c>
      <c r="K4" s="11">
        <f t="shared" ref="K4:K67" si="20">1/A4</f>
        <v>0.38314176245210729</v>
      </c>
      <c r="L4" s="11">
        <f t="shared" ref="L4:L67" si="21">1/B4</f>
        <v>0.32679738562091504</v>
      </c>
      <c r="M4" s="11">
        <f t="shared" ref="M4:M67" si="22">1/C4</f>
        <v>0.31746031746031744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-0.2834386486253363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0.23133987524341371</v>
      </c>
      <c r="Q4" s="11">
        <f>2*'OddsRatio_working_3-way'!K4*'OddsRatio_working_3-way'!L4*'OddsRatio_working_3-way'!M4</f>
        <v>7.9498238915262434E-2</v>
      </c>
      <c r="R4" s="11">
        <f t="shared" ref="R4:R67" si="23">O4/N4</f>
        <v>0</v>
      </c>
      <c r="S4" s="11">
        <f t="shared" ref="S4:S67" si="24">P4/N4</f>
        <v>-0.81619029855455805</v>
      </c>
      <c r="T4" s="11">
        <f t="shared" ref="T4:T67" si="25">Q4/N4</f>
        <v>-0.28047776582630857</v>
      </c>
      <c r="U4" s="11">
        <f>'OddsRatio_working_3-way'!S4-'OddsRatio_working_3-way'!R4^2/3</f>
        <v>-0.81619029855455805</v>
      </c>
      <c r="V4" s="11">
        <f>'OddsRatio_working_3-way'!S4*'OddsRatio_working_3-way'!R4/3-2*'OddsRatio_working_3-way'!R4^3/27-'OddsRatio_working_3-way'!T4</f>
        <v>0.28047776582630857</v>
      </c>
      <c r="W4" s="11">
        <f>'OddsRatio_working_3-way'!V4^2+4*'OddsRatio_working_3-way'!U4^3/27</f>
        <v>-1.8831442045888352E-3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0.14190747102205931</v>
      </c>
      <c r="Y4" s="11">
        <f>IF('OddsRatio_working_3-way'!W4&gt;=0,IF('OddsRatio_working_3-way'!V4+SQRT('OddsRatio_working_3-way'!W4)&gt;0,0,PI()),ACOS('OddsRatio_working_3-way'!V4/(2*'OddsRatio_working_3-way'!X4)))</f>
        <v>0.15350177668387155</v>
      </c>
      <c r="Z4" s="11">
        <f>'OddsRatio_working_3-way'!X4^(1/3)*COS('OddsRatio_working_3-way'!Y4/3)</f>
        <v>0.52091435777003847</v>
      </c>
      <c r="AA4" s="11">
        <f>'OddsRatio_working_3-way'!X4^(1/3)*COS(('OddsRatio_working_3-way'!Y4+2*PI())/3)</f>
        <v>-0.28356017740059725</v>
      </c>
      <c r="AB4" s="11">
        <f>'OddsRatio_working_3-way'!X4^(1/3)*COS(('OddsRatio_working_3-way'!Y4+4*PI())/3)</f>
        <v>-0.23735418036944109</v>
      </c>
      <c r="AC4" s="11">
        <f>'OddsRatio_working_3-way'!X4^(1/3)*SIN('OddsRatio_working_3-way'!Y4/3)</f>
        <v>2.667704482411307E-2</v>
      </c>
      <c r="AD4" s="11">
        <f>'OddsRatio_working_3-way'!X4^(1/3)*SIN(('OddsRatio_working_3-way'!Y4+2*PI())/3)</f>
        <v>0.43778654461285255</v>
      </c>
      <c r="AE4" s="11">
        <f>'OddsRatio_working_3-way'!X4^(1/3)*SIN(('OddsRatio_working_3-way'!Y4+4*PI())/3)</f>
        <v>-0.46446358943696558</v>
      </c>
      <c r="AF4" s="11">
        <f>-'OddsRatio_working_3-way'!U4/(3*'OddsRatio_working_3-way'!X4^(1/3))*COS(('OddsRatio_working_3-way'!Y4)/3)</f>
        <v>0.52091435777003858</v>
      </c>
      <c r="AG4" s="11">
        <f>-'OddsRatio_working_3-way'!U4/(3*'OddsRatio_working_3-way'!X4^(1/3))*COS(('OddsRatio_working_3-way'!Y4+2*PI())/3)</f>
        <v>-0.2835601774005973</v>
      </c>
      <c r="AH4" s="11">
        <f>-'OddsRatio_working_3-way'!U4/(3*'OddsRatio_working_3-way'!X4^(1/3))*COS(('OddsRatio_working_3-way'!Y4+4*PI())/3)</f>
        <v>-0.23735418036944114</v>
      </c>
      <c r="AI4" s="11">
        <f>'OddsRatio_working_3-way'!U4/(3*'OddsRatio_working_3-way'!X4^(1/3))*SIN(('OddsRatio_working_3-way'!Y4)/3)</f>
        <v>-2.6677044824113077E-2</v>
      </c>
      <c r="AJ4" s="11">
        <f>'OddsRatio_working_3-way'!U4/(3*'OddsRatio_working_3-way'!X4^(1/3))*SIN(('OddsRatio_working_3-way'!Y4+2*PI())/3)</f>
        <v>-0.43778654461285266</v>
      </c>
      <c r="AK4" s="11">
        <f>'OddsRatio_working_3-way'!U4/(3*'OddsRatio_working_3-way'!X4^(1/3))*SIN(('OddsRatio_working_3-way'!Y4+4*PI())/3)</f>
        <v>0.4644635894369657</v>
      </c>
      <c r="AL4" s="11">
        <f>'OddsRatio_working_3-way'!Z4+'OddsRatio_working_3-way'!AF4</f>
        <v>1.0418287155400772</v>
      </c>
      <c r="AM4" s="11">
        <f>'OddsRatio_working_3-way'!AA4+'OddsRatio_working_3-way'!AG4</f>
        <v>-0.56712035480119449</v>
      </c>
      <c r="AN4" s="11">
        <f>'OddsRatio_working_3-way'!AB4+'OddsRatio_working_3-way'!AH4</f>
        <v>-0.47470836073888223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1.0418287155400772</v>
      </c>
      <c r="AS4" s="11">
        <f>IF(('OddsRatio_working_3-way'!X4=0),IF(Q4&gt;0,-Q4^(1/3),(-Q4)^(1/3)),'OddsRatio_working_3-way'!AM4-'OddsRatio_working_3-way'!R4/3)</f>
        <v>-0.56712035480119449</v>
      </c>
      <c r="AT4" s="11">
        <f>IF(('OddsRatio_working_3-way'!X4=0),IF(Q4&gt;0,-Q4^(1/3),(-Q4)^(1/3)),'OddsRatio_working_3-way'!AN4-'OddsRatio_working_3-way'!R4/3)</f>
        <v>-0.47470836073888223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3.26</v>
      </c>
      <c r="B5" s="4">
        <f>IF('True_Odds_Calculator_3-way'!B6="","",'True_Odds_Calculator_3-way'!B6)</f>
        <v>3.27</v>
      </c>
      <c r="C5" s="4">
        <f>IF('True_Odds_Calculator_3-way'!C6="","",'True_Odds_Calculator_3-way'!C6)</f>
        <v>2.38</v>
      </c>
      <c r="D5" s="9">
        <f t="shared" si="13"/>
        <v>0.29635988200893826</v>
      </c>
      <c r="E5" s="9">
        <f t="shared" si="14"/>
        <v>0.29544004365858773</v>
      </c>
      <c r="F5" s="9">
        <f t="shared" si="15"/>
        <v>0.40820007433247402</v>
      </c>
      <c r="G5" s="9">
        <f t="shared" si="16"/>
        <v>1.0505645461905231</v>
      </c>
      <c r="H5" s="9">
        <f t="shared" si="17"/>
        <v>3.3742758743905825</v>
      </c>
      <c r="I5" s="9">
        <f t="shared" si="18"/>
        <v>3.384781519852488</v>
      </c>
      <c r="J5" s="9">
        <f t="shared" si="19"/>
        <v>2.4497790737429219</v>
      </c>
      <c r="K5" s="11">
        <f t="shared" si="20"/>
        <v>0.30674846625766872</v>
      </c>
      <c r="L5" s="11">
        <f t="shared" si="21"/>
        <v>0.3058103975535168</v>
      </c>
      <c r="M5" s="11">
        <f t="shared" si="22"/>
        <v>0.42016806722689076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-0.27904296181240551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0.23294058998057487</v>
      </c>
      <c r="Q5" s="11">
        <f>2*'OddsRatio_working_3-way'!K5*'OddsRatio_working_3-way'!L5*'OddsRatio_working_3-way'!M5</f>
        <v>7.88293028699069E-2</v>
      </c>
      <c r="R5" s="11">
        <f t="shared" si="23"/>
        <v>0</v>
      </c>
      <c r="S5" s="11">
        <f t="shared" si="24"/>
        <v>-0.83478396468990945</v>
      </c>
      <c r="T5" s="11">
        <f t="shared" si="25"/>
        <v>-0.28249880361756669</v>
      </c>
      <c r="U5" s="11">
        <f>'OddsRatio_working_3-way'!S5-'OddsRatio_working_3-way'!R5^2/3</f>
        <v>-0.83478396468990945</v>
      </c>
      <c r="V5" s="11">
        <f>'OddsRatio_working_3-way'!S5*'OddsRatio_working_3-way'!R5/3-2*'OddsRatio_working_3-way'!R5^3/27-'OddsRatio_working_3-way'!T5</f>
        <v>0.28249880361756669</v>
      </c>
      <c r="W5" s="11">
        <f>'OddsRatio_working_3-way'!V5^2+4*'OddsRatio_working_3-way'!U5^3/27</f>
        <v>-6.3768135463735665E-3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0.14678418476774846</v>
      </c>
      <c r="Y5" s="11">
        <f>IF('OddsRatio_working_3-way'!W5&gt;=0,IF('OddsRatio_working_3-way'!V5+SQRT('OddsRatio_working_3-way'!W5)&gt;0,0,PI()),ACOS('OddsRatio_working_3-way'!V5/(2*'OddsRatio_working_3-way'!X5)))</f>
        <v>0.27548620455781103</v>
      </c>
      <c r="Z5" s="11">
        <f>'OddsRatio_working_3-way'!X5^(1/3)*COS('OddsRatio_working_3-way'!Y5/3)</f>
        <v>0.52528227309526154</v>
      </c>
      <c r="AA5" s="11">
        <f>'OddsRatio_working_3-way'!X5^(1/3)*COS(('OddsRatio_working_3-way'!Y5+2*PI())/3)</f>
        <v>-0.30453255991069694</v>
      </c>
      <c r="AB5" s="11">
        <f>'OddsRatio_working_3-way'!X5^(1/3)*COS(('OddsRatio_working_3-way'!Y5+4*PI())/3)</f>
        <v>-0.22074971318456477</v>
      </c>
      <c r="AC5" s="11">
        <f>'OddsRatio_working_3-way'!X5^(1/3)*SIN('OddsRatio_working_3-way'!Y5/3)</f>
        <v>4.8372049110805532E-2</v>
      </c>
      <c r="AD5" s="11">
        <f>'OddsRatio_working_3-way'!X5^(1/3)*SIN(('OddsRatio_working_3-way'!Y5+2*PI())/3)</f>
        <v>0.43072176810272889</v>
      </c>
      <c r="AE5" s="11">
        <f>'OddsRatio_working_3-way'!X5^(1/3)*SIN(('OddsRatio_working_3-way'!Y5+4*PI())/3)</f>
        <v>-0.47909381721353445</v>
      </c>
      <c r="AF5" s="11">
        <f>-'OddsRatio_working_3-way'!U5/(3*'OddsRatio_working_3-way'!X5^(1/3))*COS(('OddsRatio_working_3-way'!Y5)/3)</f>
        <v>0.52528227309526154</v>
      </c>
      <c r="AG5" s="11">
        <f>-'OddsRatio_working_3-way'!U5/(3*'OddsRatio_working_3-way'!X5^(1/3))*COS(('OddsRatio_working_3-way'!Y5+2*PI())/3)</f>
        <v>-0.30453255991069694</v>
      </c>
      <c r="AH5" s="11">
        <f>-'OddsRatio_working_3-way'!U5/(3*'OddsRatio_working_3-way'!X5^(1/3))*COS(('OddsRatio_working_3-way'!Y5+4*PI())/3)</f>
        <v>-0.22074971318456477</v>
      </c>
      <c r="AI5" s="11">
        <f>'OddsRatio_working_3-way'!U5/(3*'OddsRatio_working_3-way'!X5^(1/3))*SIN(('OddsRatio_working_3-way'!Y5)/3)</f>
        <v>-4.8372049110805532E-2</v>
      </c>
      <c r="AJ5" s="11">
        <f>'OddsRatio_working_3-way'!U5/(3*'OddsRatio_working_3-way'!X5^(1/3))*SIN(('OddsRatio_working_3-way'!Y5+2*PI())/3)</f>
        <v>-0.43072176810272889</v>
      </c>
      <c r="AK5" s="11">
        <f>'OddsRatio_working_3-way'!U5/(3*'OddsRatio_working_3-way'!X5^(1/3))*SIN(('OddsRatio_working_3-way'!Y5+4*PI())/3)</f>
        <v>0.47909381721353445</v>
      </c>
      <c r="AL5" s="11">
        <f>'OddsRatio_working_3-way'!Z5+'OddsRatio_working_3-way'!AF5</f>
        <v>1.0505645461905231</v>
      </c>
      <c r="AM5" s="11">
        <f>'OddsRatio_working_3-way'!AA5+'OddsRatio_working_3-way'!AG5</f>
        <v>-0.60906511982139389</v>
      </c>
      <c r="AN5" s="11">
        <f>'OddsRatio_working_3-way'!AB5+'OddsRatio_working_3-way'!AH5</f>
        <v>-0.44149942636912953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1.0505645461905231</v>
      </c>
      <c r="AS5" s="11">
        <f>IF(('OddsRatio_working_3-way'!X5=0),IF(Q5&gt;0,-Q5^(1/3),(-Q5)^(1/3)),'OddsRatio_working_3-way'!AM5-'OddsRatio_working_3-way'!R5/3)</f>
        <v>-0.60906511982139389</v>
      </c>
      <c r="AT5" s="11">
        <f>IF(('OddsRatio_working_3-way'!X5=0),IF(Q5&gt;0,-Q5^(1/3),(-Q5)^(1/3)),'OddsRatio_working_3-way'!AN5-'OddsRatio_working_3-way'!R5/3)</f>
        <v>-0.44149942636912953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1.38</v>
      </c>
      <c r="B6" s="4">
        <f>IF('True_Odds_Calculator_3-way'!B7="","",'True_Odds_Calculator_3-way'!B7)</f>
        <v>4.88</v>
      </c>
      <c r="C6" s="4">
        <f>IF('True_Odds_Calculator_3-way'!C7="","",'True_Odds_Calculator_3-way'!C7)</f>
        <v>8.98</v>
      </c>
      <c r="D6" s="9">
        <f t="shared" si="13"/>
        <v>0.70644757908035583</v>
      </c>
      <c r="E6" s="9">
        <f t="shared" si="14"/>
        <v>0.19073731381178433</v>
      </c>
      <c r="F6" s="9">
        <f t="shared" si="15"/>
        <v>0.10281510710785988</v>
      </c>
      <c r="G6" s="9">
        <f t="shared" si="16"/>
        <v>1.093508412679123</v>
      </c>
      <c r="H6" s="9">
        <f t="shared" si="17"/>
        <v>1.4155331968180667</v>
      </c>
      <c r="I6" s="9">
        <f t="shared" si="18"/>
        <v>5.2428126411949973</v>
      </c>
      <c r="J6" s="9">
        <f t="shared" si="19"/>
        <v>9.7261971331794026</v>
      </c>
      <c r="K6" s="11">
        <f t="shared" si="20"/>
        <v>0.7246376811594204</v>
      </c>
      <c r="L6" s="11">
        <f t="shared" si="21"/>
        <v>0.20491803278688525</v>
      </c>
      <c r="M6" s="11">
        <f t="shared" si="22"/>
        <v>0.11135857461024498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-0.19455525623584213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0.20239797951256222</v>
      </c>
      <c r="Q6" s="11">
        <f>2*'OddsRatio_working_3-way'!K6*'OddsRatio_working_3-way'!L6*'OddsRatio_working_3-way'!M6</f>
        <v>3.3071565279830427E-2</v>
      </c>
      <c r="R6" s="11">
        <f t="shared" si="23"/>
        <v>0</v>
      </c>
      <c r="S6" s="11">
        <f t="shared" si="24"/>
        <v>-1.0403110326004918</v>
      </c>
      <c r="T6" s="11">
        <f t="shared" si="25"/>
        <v>-0.16998546284321761</v>
      </c>
      <c r="U6" s="11">
        <f>'OddsRatio_working_3-way'!S6-'OddsRatio_working_3-way'!R6^2/3</f>
        <v>-1.0403110326004918</v>
      </c>
      <c r="V6" s="11">
        <f>'OddsRatio_working_3-way'!S6*'OddsRatio_working_3-way'!R6/3-2*'OddsRatio_working_3-way'!R6^3/27-'OddsRatio_working_3-way'!T6</f>
        <v>0.16998546284321761</v>
      </c>
      <c r="W6" s="11">
        <f>'OddsRatio_working_3-way'!V6^2+4*'OddsRatio_working_3-way'!U6^3/27</f>
        <v>-0.13790102248789629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0.20420337905255093</v>
      </c>
      <c r="Y6" s="11">
        <f>IF('OddsRatio_working_3-way'!W6&gt;=0,IF('OddsRatio_working_3-way'!V6+SQRT('OddsRatio_working_3-way'!W6)&gt;0,0,PI()),ACOS('OddsRatio_working_3-way'!V6/(2*'OddsRatio_working_3-way'!X6)))</f>
        <v>1.1415164938487368</v>
      </c>
      <c r="Z6" s="11">
        <f>'OddsRatio_working_3-way'!X6^(1/3)*COS('OddsRatio_working_3-way'!Y6/3)</f>
        <v>0.54675420633956151</v>
      </c>
      <c r="AA6" s="11">
        <f>'OddsRatio_working_3-way'!X6^(1/3)*COS(('OddsRatio_working_3-way'!Y6+2*PI())/3)</f>
        <v>-0.46277783320432986</v>
      </c>
      <c r="AB6" s="11">
        <f>'OddsRatio_working_3-way'!X6^(1/3)*COS(('OddsRatio_working_3-way'!Y6+4*PI())/3)</f>
        <v>-8.3976373135231416E-2</v>
      </c>
      <c r="AC6" s="11">
        <f>'OddsRatio_working_3-way'!X6^(1/3)*SIN('OddsRatio_working_3-way'!Y6/3)</f>
        <v>0.21870112494031718</v>
      </c>
      <c r="AD6" s="11">
        <f>'OddsRatio_working_3-way'!X6^(1/3)*SIN(('OddsRatio_working_3-way'!Y6+2*PI())/3)</f>
        <v>0.36415246984590038</v>
      </c>
      <c r="AE6" s="11">
        <f>'OddsRatio_working_3-way'!X6^(1/3)*SIN(('OddsRatio_working_3-way'!Y6+4*PI())/3)</f>
        <v>-0.58285359478621757</v>
      </c>
      <c r="AF6" s="11">
        <f>-'OddsRatio_working_3-way'!U6/(3*'OddsRatio_working_3-way'!X6^(1/3))*COS(('OddsRatio_working_3-way'!Y6)/3)</f>
        <v>0.54675420633956151</v>
      </c>
      <c r="AG6" s="11">
        <f>-'OddsRatio_working_3-way'!U6/(3*'OddsRatio_working_3-way'!X6^(1/3))*COS(('OddsRatio_working_3-way'!Y6+2*PI())/3)</f>
        <v>-0.46277783320432986</v>
      </c>
      <c r="AH6" s="11">
        <f>-'OddsRatio_working_3-way'!U6/(3*'OddsRatio_working_3-way'!X6^(1/3))*COS(('OddsRatio_working_3-way'!Y6+4*PI())/3)</f>
        <v>-8.3976373135231416E-2</v>
      </c>
      <c r="AI6" s="11">
        <f>'OddsRatio_working_3-way'!U6/(3*'OddsRatio_working_3-way'!X6^(1/3))*SIN(('OddsRatio_working_3-way'!Y6)/3)</f>
        <v>-0.21870112494031718</v>
      </c>
      <c r="AJ6" s="11">
        <f>'OddsRatio_working_3-way'!U6/(3*'OddsRatio_working_3-way'!X6^(1/3))*SIN(('OddsRatio_working_3-way'!Y6+2*PI())/3)</f>
        <v>-0.36415246984590038</v>
      </c>
      <c r="AK6" s="11">
        <f>'OddsRatio_working_3-way'!U6/(3*'OddsRatio_working_3-way'!X6^(1/3))*SIN(('OddsRatio_working_3-way'!Y6+4*PI())/3)</f>
        <v>0.58285359478621757</v>
      </c>
      <c r="AL6" s="11">
        <f>'OddsRatio_working_3-way'!Z6+'OddsRatio_working_3-way'!AF6</f>
        <v>1.093508412679123</v>
      </c>
      <c r="AM6" s="11">
        <f>'OddsRatio_working_3-way'!AA6+'OddsRatio_working_3-way'!AG6</f>
        <v>-0.92555566640865972</v>
      </c>
      <c r="AN6" s="11">
        <f>'OddsRatio_working_3-way'!AB6+'OddsRatio_working_3-way'!AH6</f>
        <v>-0.16795274627046283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1.093508412679123</v>
      </c>
      <c r="AS6" s="11">
        <f>IF(('OddsRatio_working_3-way'!X6=0),IF(Q6&gt;0,-Q6^(1/3),(-Q6)^(1/3)),'OddsRatio_working_3-way'!AM6-'OddsRatio_working_3-way'!R6/3)</f>
        <v>-0.92555566640865972</v>
      </c>
      <c r="AT6" s="11">
        <f>IF(('OddsRatio_working_3-way'!X6=0),IF(Q6&gt;0,-Q6^(1/3),(-Q6)^(1/3)),'OddsRatio_working_3-way'!AN6-'OddsRatio_working_3-way'!R6/3)</f>
        <v>-0.16795274627046283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4.5</v>
      </c>
      <c r="B7" s="4">
        <f>IF('True_Odds_Calculator_3-way'!B8="","",'True_Odds_Calculator_3-way'!B8)</f>
        <v>3.57</v>
      </c>
      <c r="C7" s="4">
        <f>IF('True_Odds_Calculator_3-way'!C8="","",'True_Odds_Calculator_3-way'!C8)</f>
        <v>1.88</v>
      </c>
      <c r="D7" s="9">
        <f t="shared" si="13"/>
        <v>0.21280184450027628</v>
      </c>
      <c r="E7" s="9">
        <f t="shared" si="14"/>
        <v>0.26908664251495273</v>
      </c>
      <c r="F7" s="9">
        <f t="shared" si="15"/>
        <v>0.51811151298477087</v>
      </c>
      <c r="G7" s="9">
        <f t="shared" si="16"/>
        <v>1.0569163967651356</v>
      </c>
      <c r="H7" s="9">
        <f t="shared" si="17"/>
        <v>4.6992073886779755</v>
      </c>
      <c r="I7" s="9">
        <f t="shared" si="18"/>
        <v>3.7162751396863989</v>
      </c>
      <c r="J7" s="9">
        <f t="shared" si="19"/>
        <v>1.9300864291533193</v>
      </c>
      <c r="K7" s="11">
        <f t="shared" si="20"/>
        <v>0.22222222222222221</v>
      </c>
      <c r="L7" s="11">
        <f t="shared" si="21"/>
        <v>0.28011204481792717</v>
      </c>
      <c r="M7" s="11">
        <f t="shared" si="22"/>
        <v>0.53191489361702127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-0.26208686784406432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0.23011568693671319</v>
      </c>
      <c r="Q7" s="11">
        <f>2*'OddsRatio_working_3-way'!K7*'OddsRatio_working_3-way'!L7*'OddsRatio_working_3-way'!M7</f>
        <v>6.6220341564521792E-2</v>
      </c>
      <c r="R7" s="11">
        <f t="shared" si="23"/>
        <v>0</v>
      </c>
      <c r="S7" s="11">
        <f t="shared" si="24"/>
        <v>-0.87801303754611149</v>
      </c>
      <c r="T7" s="11">
        <f t="shared" si="25"/>
        <v>-0.25266562231542777</v>
      </c>
      <c r="U7" s="11">
        <f>'OddsRatio_working_3-way'!S7-'OddsRatio_working_3-way'!R7^2/3</f>
        <v>-0.87801303754611149</v>
      </c>
      <c r="V7" s="11">
        <f>'OddsRatio_working_3-way'!S7*'OddsRatio_working_3-way'!R7/3-2*'OddsRatio_working_3-way'!R7^3/27-'OddsRatio_working_3-way'!T7</f>
        <v>0.25266562231542777</v>
      </c>
      <c r="W7" s="11">
        <f>'OddsRatio_working_3-way'!V7^2+4*'OddsRatio_working_3-way'!U7^3/27</f>
        <v>-3.6436572745115095E-2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0.15833231622536623</v>
      </c>
      <c r="Y7" s="11">
        <f>IF('OddsRatio_working_3-way'!W7&gt;=0,IF('OddsRatio_working_3-way'!V7+SQRT('OddsRatio_working_3-way'!W7)&gt;0,0,PI()),ACOS('OddsRatio_working_3-way'!V7/(2*'OddsRatio_working_3-way'!X7)))</f>
        <v>0.64699868648193293</v>
      </c>
      <c r="Z7" s="11">
        <f>'OddsRatio_working_3-way'!X7^(1/3)*COS('OddsRatio_working_3-way'!Y7/3)</f>
        <v>0.5284581983825678</v>
      </c>
      <c r="AA7" s="11">
        <f>'OddsRatio_working_3-way'!X7^(1/3)*COS(('OddsRatio_working_3-way'!Y7+2*PI())/3)</f>
        <v>-0.36448980339894366</v>
      </c>
      <c r="AB7" s="11">
        <f>'OddsRatio_working_3-way'!X7^(1/3)*COS(('OddsRatio_working_3-way'!Y7+4*PI())/3)</f>
        <v>-0.16396839498362401</v>
      </c>
      <c r="AC7" s="11">
        <f>'OddsRatio_working_3-way'!X7^(1/3)*SIN('OddsRatio_working_3-way'!Y7/3)</f>
        <v>0.11577108912686777</v>
      </c>
      <c r="AD7" s="11">
        <f>'OddsRatio_working_3-way'!X7^(1/3)*SIN(('OddsRatio_working_3-way'!Y7+2*PI())/3)</f>
        <v>0.39977268007402639</v>
      </c>
      <c r="AE7" s="11">
        <f>'OddsRatio_working_3-way'!X7^(1/3)*SIN(('OddsRatio_working_3-way'!Y7+4*PI())/3)</f>
        <v>-0.51554376920089418</v>
      </c>
      <c r="AF7" s="11">
        <f>-'OddsRatio_working_3-way'!U7/(3*'OddsRatio_working_3-way'!X7^(1/3))*COS(('OddsRatio_working_3-way'!Y7)/3)</f>
        <v>0.5284581983825678</v>
      </c>
      <c r="AG7" s="11">
        <f>-'OddsRatio_working_3-way'!U7/(3*'OddsRatio_working_3-way'!X7^(1/3))*COS(('OddsRatio_working_3-way'!Y7+2*PI())/3)</f>
        <v>-0.36448980339894366</v>
      </c>
      <c r="AH7" s="11">
        <f>-'OddsRatio_working_3-way'!U7/(3*'OddsRatio_working_3-way'!X7^(1/3))*COS(('OddsRatio_working_3-way'!Y7+4*PI())/3)</f>
        <v>-0.16396839498362401</v>
      </c>
      <c r="AI7" s="11">
        <f>'OddsRatio_working_3-way'!U7/(3*'OddsRatio_working_3-way'!X7^(1/3))*SIN(('OddsRatio_working_3-way'!Y7)/3)</f>
        <v>-0.11577108912686777</v>
      </c>
      <c r="AJ7" s="11">
        <f>'OddsRatio_working_3-way'!U7/(3*'OddsRatio_working_3-way'!X7^(1/3))*SIN(('OddsRatio_working_3-way'!Y7+2*PI())/3)</f>
        <v>-0.39977268007402639</v>
      </c>
      <c r="AK7" s="11">
        <f>'OddsRatio_working_3-way'!U7/(3*'OddsRatio_working_3-way'!X7^(1/3))*SIN(('OddsRatio_working_3-way'!Y7+4*PI())/3)</f>
        <v>0.51554376920089418</v>
      </c>
      <c r="AL7" s="11">
        <f>'OddsRatio_working_3-way'!Z7+'OddsRatio_working_3-way'!AF7</f>
        <v>1.0569163967651356</v>
      </c>
      <c r="AM7" s="11">
        <f>'OddsRatio_working_3-way'!AA7+'OddsRatio_working_3-way'!AG7</f>
        <v>-0.72897960679788731</v>
      </c>
      <c r="AN7" s="11">
        <f>'OddsRatio_working_3-way'!AB7+'OddsRatio_working_3-way'!AH7</f>
        <v>-0.32793678996724801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1.0569163967651356</v>
      </c>
      <c r="AS7" s="11">
        <f>IF(('OddsRatio_working_3-way'!X7=0),IF(Q7&gt;0,-Q7^(1/3),(-Q7)^(1/3)),'OddsRatio_working_3-way'!AM7-'OddsRatio_working_3-way'!R7/3)</f>
        <v>-0.72897960679788731</v>
      </c>
      <c r="AT7" s="11">
        <f>IF(('OddsRatio_working_3-way'!X7=0),IF(Q7&gt;0,-Q7^(1/3),(-Q7)^(1/3)),'OddsRatio_working_3-way'!AN7-'OddsRatio_working_3-way'!R7/3)</f>
        <v>-0.32793678996724801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5.72</v>
      </c>
      <c r="B8" s="4">
        <f>IF('True_Odds_Calculator_3-way'!B9="","",'True_Odds_Calculator_3-way'!B9)</f>
        <v>3.44</v>
      </c>
      <c r="C8" s="4">
        <f>IF('True_Odds_Calculator_3-way'!C9="","",'True_Odds_Calculator_3-way'!C9)</f>
        <v>1.75</v>
      </c>
      <c r="D8" s="9">
        <f t="shared" si="13"/>
        <v>0.16598387721180036</v>
      </c>
      <c r="E8" s="9">
        <f t="shared" si="14"/>
        <v>0.27797043747731148</v>
      </c>
      <c r="F8" s="9">
        <f t="shared" si="15"/>
        <v>0.55604568531088816</v>
      </c>
      <c r="G8" s="9">
        <f t="shared" si="16"/>
        <v>1.0645511724835934</v>
      </c>
      <c r="H8" s="9">
        <f t="shared" si="17"/>
        <v>6.0246815341225597</v>
      </c>
      <c r="I8" s="9">
        <f t="shared" si="18"/>
        <v>3.5975048608599685</v>
      </c>
      <c r="J8" s="9">
        <f t="shared" si="19"/>
        <v>1.7984133793626949</v>
      </c>
      <c r="K8" s="11">
        <f t="shared" si="20"/>
        <v>0.17482517482517484</v>
      </c>
      <c r="L8" s="11">
        <f t="shared" si="21"/>
        <v>0.29069767441860467</v>
      </c>
      <c r="M8" s="11">
        <f t="shared" si="22"/>
        <v>0.5714285714285714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-0.25084218107473921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0.22971214831679948</v>
      </c>
      <c r="Q8" s="11">
        <f>2*'OddsRatio_working_3-way'!K8*'OddsRatio_working_3-way'!L8*'OddsRatio_working_3-way'!M8</f>
        <v>5.8081453430290648E-2</v>
      </c>
      <c r="R8" s="11">
        <f t="shared" si="23"/>
        <v>0</v>
      </c>
      <c r="S8" s="11">
        <f t="shared" si="24"/>
        <v>-0.91576363804760585</v>
      </c>
      <c r="T8" s="11">
        <f t="shared" si="25"/>
        <v>-0.2315457997591924</v>
      </c>
      <c r="U8" s="11">
        <f>'OddsRatio_working_3-way'!S8-'OddsRatio_working_3-way'!R8^2/3</f>
        <v>-0.91576363804760585</v>
      </c>
      <c r="V8" s="11">
        <f>'OddsRatio_working_3-way'!S8*'OddsRatio_working_3-way'!R8/3-2*'OddsRatio_working_3-way'!R8^3/27-'OddsRatio_working_3-way'!T8</f>
        <v>0.2315457997591924</v>
      </c>
      <c r="W8" s="11">
        <f>'OddsRatio_working_3-way'!V8^2+4*'OddsRatio_working_3-way'!U8^3/27</f>
        <v>-6.0161429542209557E-2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0.16865266595012188</v>
      </c>
      <c r="Y8" s="11">
        <f>IF('OddsRatio_working_3-way'!W8&gt;=0,IF('OddsRatio_working_3-way'!V8+SQRT('OddsRatio_working_3-way'!W8)&gt;0,0,PI()),ACOS('OddsRatio_working_3-way'!V8/(2*'OddsRatio_working_3-way'!X8)))</f>
        <v>0.81419007198916304</v>
      </c>
      <c r="Z8" s="11">
        <f>'OddsRatio_working_3-way'!X8^(1/3)*COS('OddsRatio_working_3-way'!Y8/3)</f>
        <v>0.53227558624179672</v>
      </c>
      <c r="AA8" s="11">
        <f>'OddsRatio_working_3-way'!X8^(1/3)*COS(('OddsRatio_working_3-way'!Y8+2*PI())/3)</f>
        <v>-0.39440678676361468</v>
      </c>
      <c r="AB8" s="11">
        <f>'OddsRatio_working_3-way'!X8^(1/3)*COS(('OddsRatio_working_3-way'!Y8+4*PI())/3)</f>
        <v>-0.13786879947818198</v>
      </c>
      <c r="AC8" s="11">
        <f>'OddsRatio_working_3-way'!X8^(1/3)*SIN('OddsRatio_working_3-way'!Y8/3)</f>
        <v>0.14811227601660934</v>
      </c>
      <c r="AD8" s="11">
        <f>'OddsRatio_working_3-way'!X8^(1/3)*SIN(('OddsRatio_working_3-way'!Y8+2*PI())/3)</f>
        <v>0.38690804149134617</v>
      </c>
      <c r="AE8" s="11">
        <f>'OddsRatio_working_3-way'!X8^(1/3)*SIN(('OddsRatio_working_3-way'!Y8+4*PI())/3)</f>
        <v>-0.53502031750795553</v>
      </c>
      <c r="AF8" s="11">
        <f>-'OddsRatio_working_3-way'!U8/(3*'OddsRatio_working_3-way'!X8^(1/3))*COS(('OddsRatio_working_3-way'!Y8)/3)</f>
        <v>0.53227558624179661</v>
      </c>
      <c r="AG8" s="11">
        <f>-'OddsRatio_working_3-way'!U8/(3*'OddsRatio_working_3-way'!X8^(1/3))*COS(('OddsRatio_working_3-way'!Y8+2*PI())/3)</f>
        <v>-0.39440678676361457</v>
      </c>
      <c r="AH8" s="11">
        <f>-'OddsRatio_working_3-way'!U8/(3*'OddsRatio_working_3-way'!X8^(1/3))*COS(('OddsRatio_working_3-way'!Y8+4*PI())/3)</f>
        <v>-0.13786879947818195</v>
      </c>
      <c r="AI8" s="11">
        <f>'OddsRatio_working_3-way'!U8/(3*'OddsRatio_working_3-way'!X8^(1/3))*SIN(('OddsRatio_working_3-way'!Y8)/3)</f>
        <v>-0.14811227601660928</v>
      </c>
      <c r="AJ8" s="11">
        <f>'OddsRatio_working_3-way'!U8/(3*'OddsRatio_working_3-way'!X8^(1/3))*SIN(('OddsRatio_working_3-way'!Y8+2*PI())/3)</f>
        <v>-0.38690804149134611</v>
      </c>
      <c r="AK8" s="11">
        <f>'OddsRatio_working_3-way'!U8/(3*'OddsRatio_working_3-way'!X8^(1/3))*SIN(('OddsRatio_working_3-way'!Y8+4*PI())/3)</f>
        <v>0.53502031750795542</v>
      </c>
      <c r="AL8" s="11">
        <f>'OddsRatio_working_3-way'!Z8+'OddsRatio_working_3-way'!AF8</f>
        <v>1.0645511724835934</v>
      </c>
      <c r="AM8" s="11">
        <f>'OddsRatio_working_3-way'!AA8+'OddsRatio_working_3-way'!AG8</f>
        <v>-0.78881357352722925</v>
      </c>
      <c r="AN8" s="11">
        <f>'OddsRatio_working_3-way'!AB8+'OddsRatio_working_3-way'!AH8</f>
        <v>-0.27573759895636396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1.0645511724835934</v>
      </c>
      <c r="AS8" s="11">
        <f>IF(('OddsRatio_working_3-way'!X8=0),IF(Q8&gt;0,-Q8^(1/3),(-Q8)^(1/3)),'OddsRatio_working_3-way'!AM8-'OddsRatio_working_3-way'!R8/3)</f>
        <v>-0.78881357352722925</v>
      </c>
      <c r="AT8" s="11">
        <f>IF(('OddsRatio_working_3-way'!X8=0),IF(Q8&gt;0,-Q8^(1/3),(-Q8)^(1/3)),'OddsRatio_working_3-way'!AN8-'OddsRatio_working_3-way'!R8/3)</f>
        <v>-0.27573759895636396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2.4900000000000002</v>
      </c>
      <c r="B9" s="4">
        <f>IF('True_Odds_Calculator_3-way'!B10="","",'True_Odds_Calculator_3-way'!B10)</f>
        <v>3.17</v>
      </c>
      <c r="C9" s="4">
        <f>IF('True_Odds_Calculator_3-way'!C10="","",'True_Odds_Calculator_3-way'!C10)</f>
        <v>3.12</v>
      </c>
      <c r="D9" s="9">
        <f t="shared" si="13"/>
        <v>0.38816894503085453</v>
      </c>
      <c r="E9" s="9">
        <f t="shared" si="14"/>
        <v>0.30344073328719823</v>
      </c>
      <c r="F9" s="9">
        <f t="shared" si="15"/>
        <v>0.30839032168194713</v>
      </c>
      <c r="G9" s="9">
        <f t="shared" si="16"/>
        <v>1.0578509032302144</v>
      </c>
      <c r="H9" s="9">
        <f t="shared" si="17"/>
        <v>2.5761978458130201</v>
      </c>
      <c r="I9" s="9">
        <f t="shared" si="18"/>
        <v>3.2955364600095658</v>
      </c>
      <c r="J9" s="9">
        <f t="shared" si="19"/>
        <v>3.2426439148480548</v>
      </c>
      <c r="K9" s="11">
        <f t="shared" si="20"/>
        <v>0.40160642570281119</v>
      </c>
      <c r="L9" s="11">
        <f t="shared" si="21"/>
        <v>0.31545741324921134</v>
      </c>
      <c r="M9" s="11">
        <f t="shared" si="22"/>
        <v>0.32051282051282048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-0.27833553740968897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0.23470083521012786</v>
      </c>
      <c r="Q9" s="11">
        <f>2*'OddsRatio_working_3-way'!K9*'OddsRatio_working_3-way'!L9*'OddsRatio_working_3-way'!M9</f>
        <v>8.1211361664404097E-2</v>
      </c>
      <c r="R9" s="11">
        <f t="shared" si="23"/>
        <v>0</v>
      </c>
      <c r="S9" s="11">
        <f t="shared" si="24"/>
        <v>-0.84322985628912306</v>
      </c>
      <c r="T9" s="11">
        <f t="shared" si="25"/>
        <v>-0.29177503677824324</v>
      </c>
      <c r="U9" s="11">
        <f>'OddsRatio_working_3-way'!S9-'OddsRatio_working_3-way'!R9^2/3</f>
        <v>-0.84322985628912306</v>
      </c>
      <c r="V9" s="11">
        <f>'OddsRatio_working_3-way'!S9*'OddsRatio_working_3-way'!R9/3-2*'OddsRatio_working_3-way'!R9^3/27-'OddsRatio_working_3-way'!T9</f>
        <v>0.29177503677824324</v>
      </c>
      <c r="W9" s="11">
        <f>'OddsRatio_working_3-way'!V9^2+4*'OddsRatio_working_3-way'!U9^3/27</f>
        <v>-3.6921104397420468E-3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0.14901743398566428</v>
      </c>
      <c r="Y9" s="11">
        <f>IF('OddsRatio_working_3-way'!W9&gt;=0,IF('OddsRatio_working_3-way'!V9+SQRT('OddsRatio_working_3-way'!W9)&gt;0,0,PI()),ACOS('OddsRatio_working_3-way'!V9/(2*'OddsRatio_working_3-way'!X9)))</f>
        <v>0.20531745081598052</v>
      </c>
      <c r="Z9" s="11">
        <f>'OddsRatio_working_3-way'!X9^(1/3)*COS('OddsRatio_working_3-way'!Y9/3)</f>
        <v>0.52892545161510718</v>
      </c>
      <c r="AA9" s="11">
        <f>'OddsRatio_working_3-way'!X9^(1/3)*COS(('OddsRatio_working_3-way'!Y9+2*PI())/3)</f>
        <v>-0.29586119786587189</v>
      </c>
      <c r="AB9" s="11">
        <f>'OddsRatio_working_3-way'!X9^(1/3)*COS(('OddsRatio_working_3-way'!Y9+4*PI())/3)</f>
        <v>-0.23306425374923539</v>
      </c>
      <c r="AC9" s="11">
        <f>'OddsRatio_working_3-way'!X9^(1/3)*SIN('OddsRatio_working_3-way'!Y9/3)</f>
        <v>3.6255832590026085E-2</v>
      </c>
      <c r="AD9" s="11">
        <f>'OddsRatio_working_3-way'!X9^(1/3)*SIN(('OddsRatio_working_3-way'!Y9+2*PI())/3)</f>
        <v>0.43993496151182676</v>
      </c>
      <c r="AE9" s="11">
        <f>'OddsRatio_working_3-way'!X9^(1/3)*SIN(('OddsRatio_working_3-way'!Y9+4*PI())/3)</f>
        <v>-0.47619079410185272</v>
      </c>
      <c r="AF9" s="11">
        <f>-'OddsRatio_working_3-way'!U9/(3*'OddsRatio_working_3-way'!X9^(1/3))*COS(('OddsRatio_working_3-way'!Y9)/3)</f>
        <v>0.52892545161510707</v>
      </c>
      <c r="AG9" s="11">
        <f>-'OddsRatio_working_3-way'!U9/(3*'OddsRatio_working_3-way'!X9^(1/3))*COS(('OddsRatio_working_3-way'!Y9+2*PI())/3)</f>
        <v>-0.29586119786587184</v>
      </c>
      <c r="AH9" s="11">
        <f>-'OddsRatio_working_3-way'!U9/(3*'OddsRatio_working_3-way'!X9^(1/3))*COS(('OddsRatio_working_3-way'!Y9+4*PI())/3)</f>
        <v>-0.23306425374923534</v>
      </c>
      <c r="AI9" s="11">
        <f>'OddsRatio_working_3-way'!U9/(3*'OddsRatio_working_3-way'!X9^(1/3))*SIN(('OddsRatio_working_3-way'!Y9)/3)</f>
        <v>-3.6255832590026078E-2</v>
      </c>
      <c r="AJ9" s="11">
        <f>'OddsRatio_working_3-way'!U9/(3*'OddsRatio_working_3-way'!X9^(1/3))*SIN(('OddsRatio_working_3-way'!Y9+2*PI())/3)</f>
        <v>-0.43993496151182665</v>
      </c>
      <c r="AK9" s="11">
        <f>'OddsRatio_working_3-way'!U9/(3*'OddsRatio_working_3-way'!X9^(1/3))*SIN(('OddsRatio_working_3-way'!Y9+4*PI())/3)</f>
        <v>0.47619079410185261</v>
      </c>
      <c r="AL9" s="11">
        <f>'OddsRatio_working_3-way'!Z9+'OddsRatio_working_3-way'!AF9</f>
        <v>1.0578509032302144</v>
      </c>
      <c r="AM9" s="11">
        <f>'OddsRatio_working_3-way'!AA9+'OddsRatio_working_3-way'!AG9</f>
        <v>-0.59172239573174368</v>
      </c>
      <c r="AN9" s="11">
        <f>'OddsRatio_working_3-way'!AB9+'OddsRatio_working_3-way'!AH9</f>
        <v>-0.46612850749847073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1.0578509032302144</v>
      </c>
      <c r="AS9" s="11">
        <f>IF(('OddsRatio_working_3-way'!X9=0),IF(Q9&gt;0,-Q9^(1/3),(-Q9)^(1/3)),'OddsRatio_working_3-way'!AM9-'OddsRatio_working_3-way'!R9/3)</f>
        <v>-0.59172239573174368</v>
      </c>
      <c r="AT9" s="11">
        <f>IF(('OddsRatio_working_3-way'!X9=0),IF(Q9&gt;0,-Q9^(1/3),(-Q9)^(1/3)),'OddsRatio_working_3-way'!AN9-'OddsRatio_working_3-way'!R9/3)</f>
        <v>-0.46612850749847073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1.78</v>
      </c>
      <c r="B10" s="4">
        <f>IF('True_Odds_Calculator_3-way'!B11="","",'True_Odds_Calculator_3-way'!B11)</f>
        <v>3.92</v>
      </c>
      <c r="C10" s="4">
        <f>IF('True_Odds_Calculator_3-way'!C11="","",'True_Odds_Calculator_3-way'!C11)</f>
        <v>4.49</v>
      </c>
      <c r="D10" s="9">
        <f t="shared" si="13"/>
        <v>0.5455909180218258</v>
      </c>
      <c r="E10" s="9">
        <f t="shared" si="14"/>
        <v>0.24283971178190847</v>
      </c>
      <c r="F10" s="9">
        <f t="shared" si="15"/>
        <v>0.21156937019626562</v>
      </c>
      <c r="G10" s="9">
        <f t="shared" si="16"/>
        <v>1.0677885699383272</v>
      </c>
      <c r="H10" s="9">
        <f t="shared" si="17"/>
        <v>1.8328750845518951</v>
      </c>
      <c r="I10" s="9">
        <f t="shared" si="18"/>
        <v>4.1179426242199151</v>
      </c>
      <c r="J10" s="9">
        <f t="shared" si="19"/>
        <v>4.7265821090847622</v>
      </c>
      <c r="K10" s="11">
        <f t="shared" si="20"/>
        <v>0.5617977528089888</v>
      </c>
      <c r="L10" s="11">
        <f t="shared" si="21"/>
        <v>0.25510204081632654</v>
      </c>
      <c r="M10" s="11">
        <f t="shared" si="22"/>
        <v>0.22271714922048996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-0.25371752765068378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0.22949671848419556</v>
      </c>
      <c r="Q10" s="11">
        <f>2*'OddsRatio_working_3-way'!K10*'OddsRatio_working_3-way'!L10*'OddsRatio_working_3-way'!M10</f>
        <v>6.3837752012293622E-2</v>
      </c>
      <c r="R10" s="11">
        <f t="shared" si="23"/>
        <v>0</v>
      </c>
      <c r="S10" s="11">
        <f t="shared" si="24"/>
        <v>-0.90453631883156593</v>
      </c>
      <c r="T10" s="11">
        <f t="shared" si="25"/>
        <v>-0.25160954626747317</v>
      </c>
      <c r="U10" s="11">
        <f>'OddsRatio_working_3-way'!S10-'OddsRatio_working_3-way'!R10^2/3</f>
        <v>-0.90453631883156593</v>
      </c>
      <c r="V10" s="11">
        <f>'OddsRatio_working_3-way'!S10*'OddsRatio_working_3-way'!R10/3-2*'OddsRatio_working_3-way'!R10^3/27-'OddsRatio_working_3-way'!T10</f>
        <v>0.25160954626747317</v>
      </c>
      <c r="W10" s="11">
        <f>'OddsRatio_working_3-way'!V10^2+4*'OddsRatio_working_3-way'!U10^3/27</f>
        <v>-4.6333956111371366E-2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0.165560653450854</v>
      </c>
      <c r="Y10" s="11">
        <f>IF('OddsRatio_working_3-way'!W10&gt;=0,IF('OddsRatio_working_3-way'!V10+SQRT('OddsRatio_working_3-way'!W10)&gt;0,0,PI()),ACOS('OddsRatio_working_3-way'!V10/(2*'OddsRatio_working_3-way'!X10)))</f>
        <v>0.7076813594033815</v>
      </c>
      <c r="Z10" s="11">
        <f>'OddsRatio_working_3-way'!X10^(1/3)*COS('OddsRatio_working_3-way'!Y10/3)</f>
        <v>0.53389428496916358</v>
      </c>
      <c r="AA10" s="11">
        <f>'OddsRatio_working_3-way'!X10^(1/3)*COS(('OddsRatio_working_3-way'!Y10+2*PI())/3)</f>
        <v>-0.37808556547969474</v>
      </c>
      <c r="AB10" s="11">
        <f>'OddsRatio_working_3-way'!X10^(1/3)*COS(('OddsRatio_working_3-way'!Y10+4*PI())/3)</f>
        <v>-0.15580871948946903</v>
      </c>
      <c r="AC10" s="11">
        <f>'OddsRatio_working_3-way'!X10^(1/3)*SIN('OddsRatio_working_3-way'!Y10/3)</f>
        <v>0.12833159686707793</v>
      </c>
      <c r="AD10" s="11">
        <f>'OddsRatio_working_3-way'!X10^(1/3)*SIN(('OddsRatio_working_3-way'!Y10+2*PI())/3)</f>
        <v>0.39820021528508515</v>
      </c>
      <c r="AE10" s="11">
        <f>'OddsRatio_working_3-way'!X10^(1/3)*SIN(('OddsRatio_working_3-way'!Y10+4*PI())/3)</f>
        <v>-0.52653181215216294</v>
      </c>
      <c r="AF10" s="11">
        <f>-'OddsRatio_working_3-way'!U10/(3*'OddsRatio_working_3-way'!X10^(1/3))*COS(('OddsRatio_working_3-way'!Y10)/3)</f>
        <v>0.53389428496916358</v>
      </c>
      <c r="AG10" s="11">
        <f>-'OddsRatio_working_3-way'!U10/(3*'OddsRatio_working_3-way'!X10^(1/3))*COS(('OddsRatio_working_3-way'!Y10+2*PI())/3)</f>
        <v>-0.37808556547969474</v>
      </c>
      <c r="AH10" s="11">
        <f>-'OddsRatio_working_3-way'!U10/(3*'OddsRatio_working_3-way'!X10^(1/3))*COS(('OddsRatio_working_3-way'!Y10+4*PI())/3)</f>
        <v>-0.15580871948946903</v>
      </c>
      <c r="AI10" s="11">
        <f>'OddsRatio_working_3-way'!U10/(3*'OddsRatio_working_3-way'!X10^(1/3))*SIN(('OddsRatio_working_3-way'!Y10)/3)</f>
        <v>-0.12833159686707793</v>
      </c>
      <c r="AJ10" s="11">
        <f>'OddsRatio_working_3-way'!U10/(3*'OddsRatio_working_3-way'!X10^(1/3))*SIN(('OddsRatio_working_3-way'!Y10+2*PI())/3)</f>
        <v>-0.39820021528508515</v>
      </c>
      <c r="AK10" s="11">
        <f>'OddsRatio_working_3-way'!U10/(3*'OddsRatio_working_3-way'!X10^(1/3))*SIN(('OddsRatio_working_3-way'!Y10+4*PI())/3)</f>
        <v>0.52653181215216294</v>
      </c>
      <c r="AL10" s="11">
        <f>'OddsRatio_working_3-way'!Z10+'OddsRatio_working_3-way'!AF10</f>
        <v>1.0677885699383272</v>
      </c>
      <c r="AM10" s="11">
        <f>'OddsRatio_working_3-way'!AA10+'OddsRatio_working_3-way'!AG10</f>
        <v>-0.75617113095938948</v>
      </c>
      <c r="AN10" s="11">
        <f>'OddsRatio_working_3-way'!AB10+'OddsRatio_working_3-way'!AH10</f>
        <v>-0.31161743897893807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1.0677885699383272</v>
      </c>
      <c r="AS10" s="11">
        <f>IF(('OddsRatio_working_3-way'!X10=0),IF(Q10&gt;0,-Q10^(1/3),(-Q10)^(1/3)),'OddsRatio_working_3-way'!AM10-'OddsRatio_working_3-way'!R10/3)</f>
        <v>-0.75617113095938948</v>
      </c>
      <c r="AT10" s="11">
        <f>IF(('OddsRatio_working_3-way'!X10=0),IF(Q10&gt;0,-Q10^(1/3),(-Q10)^(1/3)),'OddsRatio_working_3-way'!AN10-'OddsRatio_working_3-way'!R10/3)</f>
        <v>-0.31161743897893807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2.15</v>
      </c>
      <c r="B11" s="4">
        <f>IF('True_Odds_Calculator_3-way'!B12="","",'True_Odds_Calculator_3-way'!B12)</f>
        <v>3.37</v>
      </c>
      <c r="C11" s="4">
        <f>IF('True_Odds_Calculator_3-way'!C12="","",'True_Odds_Calculator_3-way'!C12)</f>
        <v>3.6</v>
      </c>
      <c r="D11" s="9">
        <f t="shared" si="13"/>
        <v>0.45003455435489448</v>
      </c>
      <c r="E11" s="9">
        <f t="shared" si="14"/>
        <v>0.28421291536339333</v>
      </c>
      <c r="F11" s="9">
        <f t="shared" si="15"/>
        <v>0.26575253028171231</v>
      </c>
      <c r="G11" s="9">
        <f t="shared" si="16"/>
        <v>1.0626535622039408</v>
      </c>
      <c r="H11" s="9">
        <f t="shared" si="17"/>
        <v>2.2220515965345324</v>
      </c>
      <c r="I11" s="9">
        <f t="shared" si="18"/>
        <v>3.5184889424233399</v>
      </c>
      <c r="J11" s="9">
        <f t="shared" si="19"/>
        <v>3.7628992617302455</v>
      </c>
      <c r="K11" s="11">
        <f t="shared" si="20"/>
        <v>0.46511627906976744</v>
      </c>
      <c r="L11" s="11">
        <f t="shared" si="21"/>
        <v>0.29673590504451036</v>
      </c>
      <c r="M11" s="11">
        <f t="shared" si="22"/>
        <v>0.27777777777777779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-0.27167437259908467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0.23462839003519426</v>
      </c>
      <c r="Q11" s="11">
        <f>2*'OddsRatio_working_3-way'!K11*'OddsRatio_working_3-way'!L11*'OddsRatio_working_3-way'!M11</f>
        <v>7.6675944455945833E-2</v>
      </c>
      <c r="R11" s="11">
        <f t="shared" si="23"/>
        <v>0</v>
      </c>
      <c r="S11" s="11">
        <f t="shared" si="24"/>
        <v>-0.86363828796409914</v>
      </c>
      <c r="T11" s="11">
        <f t="shared" si="25"/>
        <v>-0.28223473462879056</v>
      </c>
      <c r="U11" s="11">
        <f>'OddsRatio_working_3-way'!S11-'OddsRatio_working_3-way'!R11^2/3</f>
        <v>-0.86363828796409914</v>
      </c>
      <c r="V11" s="11">
        <f>'OddsRatio_working_3-way'!S11*'OddsRatio_working_3-way'!R11/3-2*'OddsRatio_working_3-way'!R11^3/27-'OddsRatio_working_3-way'!T11</f>
        <v>0.28223473462879056</v>
      </c>
      <c r="W11" s="11">
        <f>'OddsRatio_working_3-way'!V11^2+4*'OddsRatio_working_3-way'!U11^3/27</f>
        <v>-1.5775085430451266E-2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0.15445997123966704</v>
      </c>
      <c r="Y11" s="11">
        <f>IF('OddsRatio_working_3-way'!W11&gt;=0,IF('OddsRatio_working_3-way'!V11+SQRT('OddsRatio_working_3-way'!W11)&gt;0,0,PI()),ACOS('OddsRatio_working_3-way'!V11/(2*'OddsRatio_working_3-way'!X11)))</f>
        <v>0.41870131236216457</v>
      </c>
      <c r="Z11" s="11">
        <f>'OddsRatio_working_3-way'!X11^(1/3)*COS('OddsRatio_working_3-way'!Y11/3)</f>
        <v>0.5313267811019704</v>
      </c>
      <c r="AA11" s="11">
        <f>'OddsRatio_working_3-way'!X11^(1/3)*COS(('OddsRatio_working_3-way'!Y11+2*PI())/3)</f>
        <v>-0.33030440503783348</v>
      </c>
      <c r="AB11" s="11">
        <f>'OddsRatio_working_3-way'!X11^(1/3)*COS(('OddsRatio_working_3-way'!Y11+4*PI())/3)</f>
        <v>-0.20102237606413675</v>
      </c>
      <c r="AC11" s="11">
        <f>'OddsRatio_working_3-way'!X11^(1/3)*SIN('OddsRatio_working_3-way'!Y11/3)</f>
        <v>7.4641014229344688E-2</v>
      </c>
      <c r="AD11" s="11">
        <f>'OddsRatio_working_3-way'!X11^(1/3)*SIN(('OddsRatio_working_3-way'!Y11+2*PI())/3)</f>
        <v>0.42282198303064755</v>
      </c>
      <c r="AE11" s="11">
        <f>'OddsRatio_working_3-way'!X11^(1/3)*SIN(('OddsRatio_working_3-way'!Y11+4*PI())/3)</f>
        <v>-0.49746299725999232</v>
      </c>
      <c r="AF11" s="11">
        <f>-'OddsRatio_working_3-way'!U11/(3*'OddsRatio_working_3-way'!X11^(1/3))*COS(('OddsRatio_working_3-way'!Y11)/3)</f>
        <v>0.53132678110197051</v>
      </c>
      <c r="AG11" s="11">
        <f>-'OddsRatio_working_3-way'!U11/(3*'OddsRatio_working_3-way'!X11^(1/3))*COS(('OddsRatio_working_3-way'!Y11+2*PI())/3)</f>
        <v>-0.33030440503783354</v>
      </c>
      <c r="AH11" s="11">
        <f>-'OddsRatio_working_3-way'!U11/(3*'OddsRatio_working_3-way'!X11^(1/3))*COS(('OddsRatio_working_3-way'!Y11+4*PI())/3)</f>
        <v>-0.20102237606413681</v>
      </c>
      <c r="AI11" s="11">
        <f>'OddsRatio_working_3-way'!U11/(3*'OddsRatio_working_3-way'!X11^(1/3))*SIN(('OddsRatio_working_3-way'!Y11)/3)</f>
        <v>-7.4641014229344702E-2</v>
      </c>
      <c r="AJ11" s="11">
        <f>'OddsRatio_working_3-way'!U11/(3*'OddsRatio_working_3-way'!X11^(1/3))*SIN(('OddsRatio_working_3-way'!Y11+2*PI())/3)</f>
        <v>-0.42282198303064761</v>
      </c>
      <c r="AK11" s="11">
        <f>'OddsRatio_working_3-way'!U11/(3*'OddsRatio_working_3-way'!X11^(1/3))*SIN(('OddsRatio_working_3-way'!Y11+4*PI())/3)</f>
        <v>0.49746299725999238</v>
      </c>
      <c r="AL11" s="11">
        <f>'OddsRatio_working_3-way'!Z11+'OddsRatio_working_3-way'!AF11</f>
        <v>1.0626535622039408</v>
      </c>
      <c r="AM11" s="11">
        <f>'OddsRatio_working_3-way'!AA11+'OddsRatio_working_3-way'!AG11</f>
        <v>-0.66060881007566707</v>
      </c>
      <c r="AN11" s="11">
        <f>'OddsRatio_working_3-way'!AB11+'OddsRatio_working_3-way'!AH11</f>
        <v>-0.40204475212827356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1.0626535622039408</v>
      </c>
      <c r="AS11" s="11">
        <f>IF(('OddsRatio_working_3-way'!X11=0),IF(Q11&gt;0,-Q11^(1/3),(-Q11)^(1/3)),'OddsRatio_working_3-way'!AM11-'OddsRatio_working_3-way'!R11/3)</f>
        <v>-0.66060881007566707</v>
      </c>
      <c r="AT11" s="11">
        <f>IF(('OddsRatio_working_3-way'!X11=0),IF(Q11&gt;0,-Q11^(1/3),(-Q11)^(1/3)),'OddsRatio_working_3-way'!AN11-'OddsRatio_working_3-way'!R11/3)</f>
        <v>-0.40204475212827356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1.76</v>
      </c>
      <c r="B12" s="4">
        <f>IF('True_Odds_Calculator_3-way'!B13="","",'True_Odds_Calculator_3-way'!B13)</f>
        <v>3.77</v>
      </c>
      <c r="C12" s="4">
        <f>IF('True_Odds_Calculator_3-way'!C13="","",'True_Odds_Calculator_3-way'!C13)</f>
        <v>4.76</v>
      </c>
      <c r="D12" s="9">
        <f t="shared" si="13"/>
        <v>0.55032022409649894</v>
      </c>
      <c r="E12" s="9">
        <f t="shared" si="14"/>
        <v>0.25136987963078938</v>
      </c>
      <c r="F12" s="9">
        <f t="shared" si="15"/>
        <v>0.19830989627271162</v>
      </c>
      <c r="G12" s="9">
        <f t="shared" si="16"/>
        <v>1.0751629501421869</v>
      </c>
      <c r="H12" s="9">
        <f t="shared" si="17"/>
        <v>1.8171238421080622</v>
      </c>
      <c r="I12" s="9">
        <f t="shared" si="18"/>
        <v>3.9782013718938569</v>
      </c>
      <c r="J12" s="9">
        <f t="shared" si="19"/>
        <v>5.0426126925346226</v>
      </c>
      <c r="K12" s="11">
        <f t="shared" si="20"/>
        <v>0.56818181818181823</v>
      </c>
      <c r="L12" s="11">
        <f t="shared" si="21"/>
        <v>0.26525198938992045</v>
      </c>
      <c r="M12" s="11">
        <f t="shared" si="22"/>
        <v>0.21008403361344538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-0.25062260254958024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0.23081634389950823</v>
      </c>
      <c r="Q12" s="11">
        <f>2*'OddsRatio_working_3-way'!K12*'OddsRatio_working_3-way'!L12*'OddsRatio_working_3-way'!M12</f>
        <v>6.3324099835256026E-2</v>
      </c>
      <c r="R12" s="11">
        <f t="shared" si="23"/>
        <v>0</v>
      </c>
      <c r="S12" s="11">
        <f t="shared" si="24"/>
        <v>-0.92097177808951303</v>
      </c>
      <c r="T12" s="11">
        <f t="shared" si="25"/>
        <v>-0.25266715448271959</v>
      </c>
      <c r="U12" s="11">
        <f>'OddsRatio_working_3-way'!S12-'OddsRatio_working_3-way'!R12^2/3</f>
        <v>-0.92097177808951303</v>
      </c>
      <c r="V12" s="11">
        <f>'OddsRatio_working_3-way'!S12*'OddsRatio_working_3-way'!R12/3-2*'OddsRatio_working_3-way'!R12^3/27-'OddsRatio_working_3-way'!T12</f>
        <v>0.25266715448271959</v>
      </c>
      <c r="W12" s="11">
        <f>'OddsRatio_working_3-way'!V12^2+4*'OddsRatio_working_3-way'!U12^3/27</f>
        <v>-5.1886441824260499E-2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0.17009345429693568</v>
      </c>
      <c r="Y12" s="11">
        <f>IF('OddsRatio_working_3-way'!W12&gt;=0,IF('OddsRatio_working_3-way'!V12+SQRT('OddsRatio_working_3-way'!W12)&gt;0,0,PI()),ACOS('OddsRatio_working_3-way'!V12/(2*'OddsRatio_working_3-way'!X12)))</f>
        <v>0.73365744066028926</v>
      </c>
      <c r="Z12" s="11">
        <f>'OddsRatio_working_3-way'!X12^(1/3)*COS('OddsRatio_working_3-way'!Y12/3)</f>
        <v>0.53758147507109344</v>
      </c>
      <c r="AA12" s="11">
        <f>'OddsRatio_working_3-way'!X12^(1/3)*COS(('OddsRatio_working_3-way'!Y12+2*PI())/3)</f>
        <v>-0.38496974927032079</v>
      </c>
      <c r="AB12" s="11">
        <f>'OddsRatio_working_3-way'!X12^(1/3)*COS(('OddsRatio_working_3-way'!Y12+4*PI())/3)</f>
        <v>-0.15261172580077256</v>
      </c>
      <c r="AC12" s="11">
        <f>'OddsRatio_working_3-way'!X12^(1/3)*SIN('OddsRatio_working_3-way'!Y12/3)</f>
        <v>0.13415196739851298</v>
      </c>
      <c r="AD12" s="11">
        <f>'OddsRatio_working_3-way'!X12^(1/3)*SIN(('OddsRatio_working_3-way'!Y12+2*PI())/3)</f>
        <v>0.39848323031622135</v>
      </c>
      <c r="AE12" s="11">
        <f>'OddsRatio_working_3-way'!X12^(1/3)*SIN(('OddsRatio_working_3-way'!Y12+4*PI())/3)</f>
        <v>-0.53263519771473433</v>
      </c>
      <c r="AF12" s="11">
        <f>-'OddsRatio_working_3-way'!U12/(3*'OddsRatio_working_3-way'!X12^(1/3))*COS(('OddsRatio_working_3-way'!Y12)/3)</f>
        <v>0.53758147507109344</v>
      </c>
      <c r="AG12" s="11">
        <f>-'OddsRatio_working_3-way'!U12/(3*'OddsRatio_working_3-way'!X12^(1/3))*COS(('OddsRatio_working_3-way'!Y12+2*PI())/3)</f>
        <v>-0.38496974927032079</v>
      </c>
      <c r="AH12" s="11">
        <f>-'OddsRatio_working_3-way'!U12/(3*'OddsRatio_working_3-way'!X12^(1/3))*COS(('OddsRatio_working_3-way'!Y12+4*PI())/3)</f>
        <v>-0.15261172580077256</v>
      </c>
      <c r="AI12" s="11">
        <f>'OddsRatio_working_3-way'!U12/(3*'OddsRatio_working_3-way'!X12^(1/3))*SIN(('OddsRatio_working_3-way'!Y12)/3)</f>
        <v>-0.13415196739851298</v>
      </c>
      <c r="AJ12" s="11">
        <f>'OddsRatio_working_3-way'!U12/(3*'OddsRatio_working_3-way'!X12^(1/3))*SIN(('OddsRatio_working_3-way'!Y12+2*PI())/3)</f>
        <v>-0.39848323031622135</v>
      </c>
      <c r="AK12" s="11">
        <f>'OddsRatio_working_3-way'!U12/(3*'OddsRatio_working_3-way'!X12^(1/3))*SIN(('OddsRatio_working_3-way'!Y12+4*PI())/3)</f>
        <v>0.53263519771473433</v>
      </c>
      <c r="AL12" s="11">
        <f>'OddsRatio_working_3-way'!Z12+'OddsRatio_working_3-way'!AF12</f>
        <v>1.0751629501421869</v>
      </c>
      <c r="AM12" s="11">
        <f>'OddsRatio_working_3-way'!AA12+'OddsRatio_working_3-way'!AG12</f>
        <v>-0.76993949854064159</v>
      </c>
      <c r="AN12" s="11">
        <f>'OddsRatio_working_3-way'!AB12+'OddsRatio_working_3-way'!AH12</f>
        <v>-0.30522345160154513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1.0751629501421869</v>
      </c>
      <c r="AS12" s="11">
        <f>IF(('OddsRatio_working_3-way'!X12=0),IF(Q12&gt;0,-Q12^(1/3),(-Q12)^(1/3)),'OddsRatio_working_3-way'!AM12-'OddsRatio_working_3-way'!R12/3)</f>
        <v>-0.76993949854064159</v>
      </c>
      <c r="AT12" s="11">
        <f>IF(('OddsRatio_working_3-way'!X12=0),IF(Q12&gt;0,-Q12^(1/3),(-Q12)^(1/3)),'OddsRatio_working_3-way'!AN12-'OddsRatio_working_3-way'!R12/3)</f>
        <v>-0.30522345160154513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2.44</v>
      </c>
      <c r="B13" s="4">
        <f>IF('True_Odds_Calculator_3-way'!B14="","",'True_Odds_Calculator_3-way'!B14)</f>
        <v>3.27</v>
      </c>
      <c r="C13" s="4">
        <f>IF('True_Odds_Calculator_3-way'!C14="","",'True_Odds_Calculator_3-way'!C14)</f>
        <v>3.1</v>
      </c>
      <c r="D13" s="9">
        <f t="shared" si="13"/>
        <v>0.39604324556733744</v>
      </c>
      <c r="E13" s="9">
        <f t="shared" si="14"/>
        <v>0.29377579088073352</v>
      </c>
      <c r="F13" s="9">
        <f t="shared" si="15"/>
        <v>0.31018096355192887</v>
      </c>
      <c r="G13" s="9">
        <f t="shared" si="16"/>
        <v>1.0590116546480752</v>
      </c>
      <c r="H13" s="9">
        <f t="shared" si="17"/>
        <v>2.5249767826932286</v>
      </c>
      <c r="I13" s="9">
        <f t="shared" si="18"/>
        <v>3.4039564560511315</v>
      </c>
      <c r="J13" s="9">
        <f t="shared" si="19"/>
        <v>3.2239244747609574</v>
      </c>
      <c r="K13" s="11">
        <f t="shared" si="20"/>
        <v>0.4098360655737705</v>
      </c>
      <c r="L13" s="11">
        <f t="shared" si="21"/>
        <v>0.3058103975535168</v>
      </c>
      <c r="M13" s="11">
        <f t="shared" si="22"/>
        <v>0.32258064516129031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-0.27752900023772675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0.23489666972315343</v>
      </c>
      <c r="Q13" s="11">
        <f>2*'OddsRatio_working_3-way'!K13*'OddsRatio_working_3-way'!L13*'OddsRatio_working_3-way'!M13</f>
        <v>8.0859438803150913E-2</v>
      </c>
      <c r="R13" s="11">
        <f t="shared" si="23"/>
        <v>0</v>
      </c>
      <c r="S13" s="11">
        <f t="shared" si="24"/>
        <v>-0.84638603361070308</v>
      </c>
      <c r="T13" s="11">
        <f t="shared" si="25"/>
        <v>-0.29135491690557763</v>
      </c>
      <c r="U13" s="11">
        <f>'OddsRatio_working_3-way'!S13-'OddsRatio_working_3-way'!R13^2/3</f>
        <v>-0.84638603361070308</v>
      </c>
      <c r="V13" s="11">
        <f>'OddsRatio_working_3-way'!S13*'OddsRatio_working_3-way'!R13/3-2*'OddsRatio_working_3-way'!R13^3/27-'OddsRatio_working_3-way'!T13</f>
        <v>0.29135491690557763</v>
      </c>
      <c r="W13" s="11">
        <f>'OddsRatio_working_3-way'!V13^2+4*'OddsRatio_working_3-way'!U13^3/27</f>
        <v>-4.9382361831494248E-3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0.14985486627751321</v>
      </c>
      <c r="Y13" s="11">
        <f>IF('OddsRatio_working_3-way'!W13&gt;=0,IF('OddsRatio_working_3-way'!V13+SQRT('OddsRatio_working_3-way'!W13)&gt;0,0,PI()),ACOS('OddsRatio_working_3-way'!V13/(2*'OddsRatio_working_3-way'!X13)))</f>
        <v>0.2366721115920809</v>
      </c>
      <c r="Z13" s="11">
        <f>'OddsRatio_working_3-way'!X13^(1/3)*COS('OddsRatio_working_3-way'!Y13/3)</f>
        <v>0.52950582732403761</v>
      </c>
      <c r="AA13" s="11">
        <f>'OddsRatio_working_3-way'!X13^(1/3)*COS(('OddsRatio_working_3-way'!Y13+2*PI())/3)</f>
        <v>-0.3010047070671828</v>
      </c>
      <c r="AB13" s="11">
        <f>'OddsRatio_working_3-way'!X13^(1/3)*COS(('OddsRatio_working_3-way'!Y13+4*PI())/3)</f>
        <v>-0.22850112025685446</v>
      </c>
      <c r="AC13" s="11">
        <f>'OddsRatio_working_3-way'!X13^(1/3)*SIN('OddsRatio_working_3-way'!Y13/3)</f>
        <v>4.1859965362156401E-2</v>
      </c>
      <c r="AD13" s="11">
        <f>'OddsRatio_working_3-way'!X13^(1/3)*SIN(('OddsRatio_working_3-way'!Y13+2*PI())/3)</f>
        <v>0.4376355152334348</v>
      </c>
      <c r="AE13" s="11">
        <f>'OddsRatio_working_3-way'!X13^(1/3)*SIN(('OddsRatio_working_3-way'!Y13+4*PI())/3)</f>
        <v>-0.47949548059559122</v>
      </c>
      <c r="AF13" s="11">
        <f>-'OddsRatio_working_3-way'!U13/(3*'OddsRatio_working_3-way'!X13^(1/3))*COS(('OddsRatio_working_3-way'!Y13)/3)</f>
        <v>0.5295058273240375</v>
      </c>
      <c r="AG13" s="11">
        <f>-'OddsRatio_working_3-way'!U13/(3*'OddsRatio_working_3-way'!X13^(1/3))*COS(('OddsRatio_working_3-way'!Y13+2*PI())/3)</f>
        <v>-0.30100470706718274</v>
      </c>
      <c r="AH13" s="11">
        <f>-'OddsRatio_working_3-way'!U13/(3*'OddsRatio_working_3-way'!X13^(1/3))*COS(('OddsRatio_working_3-way'!Y13+4*PI())/3)</f>
        <v>-0.2285011202568544</v>
      </c>
      <c r="AI13" s="11">
        <f>'OddsRatio_working_3-way'!U13/(3*'OddsRatio_working_3-way'!X13^(1/3))*SIN(('OddsRatio_working_3-way'!Y13)/3)</f>
        <v>-4.1859965362156394E-2</v>
      </c>
      <c r="AJ13" s="11">
        <f>'OddsRatio_working_3-way'!U13/(3*'OddsRatio_working_3-way'!X13^(1/3))*SIN(('OddsRatio_working_3-way'!Y13+2*PI())/3)</f>
        <v>-0.43763551523343469</v>
      </c>
      <c r="AK13" s="11">
        <f>'OddsRatio_working_3-way'!U13/(3*'OddsRatio_working_3-way'!X13^(1/3))*SIN(('OddsRatio_working_3-way'!Y13+4*PI())/3)</f>
        <v>0.47949548059559111</v>
      </c>
      <c r="AL13" s="11">
        <f>'OddsRatio_working_3-way'!Z13+'OddsRatio_working_3-way'!AF13</f>
        <v>1.0590116546480752</v>
      </c>
      <c r="AM13" s="11">
        <f>'OddsRatio_working_3-way'!AA13+'OddsRatio_working_3-way'!AG13</f>
        <v>-0.60200941413436548</v>
      </c>
      <c r="AN13" s="11">
        <f>'OddsRatio_working_3-way'!AB13+'OddsRatio_working_3-way'!AH13</f>
        <v>-0.45700224051370886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1.0590116546480752</v>
      </c>
      <c r="AS13" s="11">
        <f>IF(('OddsRatio_working_3-way'!X13=0),IF(Q13&gt;0,-Q13^(1/3),(-Q13)^(1/3)),'OddsRatio_working_3-way'!AM13-'OddsRatio_working_3-way'!R13/3)</f>
        <v>-0.60200941413436548</v>
      </c>
      <c r="AT13" s="11">
        <f>IF(('OddsRatio_working_3-way'!X13=0),IF(Q13&gt;0,-Q13^(1/3),(-Q13)^(1/3)),'OddsRatio_working_3-way'!AN13-'OddsRatio_working_3-way'!R13/3)</f>
        <v>-0.45700224051370886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2.77</v>
      </c>
      <c r="B14" s="4">
        <f>IF('True_Odds_Calculator_3-way'!B15="","",'True_Odds_Calculator_3-way'!B15)</f>
        <v>3.49</v>
      </c>
      <c r="C14" s="4">
        <f>IF('True_Odds_Calculator_3-way'!C15="","",'True_Odds_Calculator_3-way'!C15)</f>
        <v>2.59</v>
      </c>
      <c r="D14" s="9">
        <f t="shared" si="13"/>
        <v>0.34945605111036143</v>
      </c>
      <c r="E14" s="9">
        <f t="shared" si="14"/>
        <v>0.27633109350825269</v>
      </c>
      <c r="F14" s="9">
        <f t="shared" si="15"/>
        <v>0.37421285538138588</v>
      </c>
      <c r="G14" s="9">
        <f t="shared" si="16"/>
        <v>1.0517458576182013</v>
      </c>
      <c r="H14" s="9">
        <f t="shared" si="17"/>
        <v>2.8615901679842159</v>
      </c>
      <c r="I14" s="9">
        <f t="shared" si="18"/>
        <v>3.6188471854693209</v>
      </c>
      <c r="J14" s="9">
        <f t="shared" si="19"/>
        <v>2.6722759136129404</v>
      </c>
      <c r="K14" s="11">
        <f t="shared" si="20"/>
        <v>0.36101083032490977</v>
      </c>
      <c r="L14" s="11">
        <f t="shared" si="21"/>
        <v>0.28653295128939826</v>
      </c>
      <c r="M14" s="11">
        <f t="shared" si="22"/>
        <v>0.38610038610038611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-0.27987543247233138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0.23364199504383426</v>
      </c>
      <c r="Q14" s="11">
        <f>2*'OddsRatio_working_3-way'!K14*'OddsRatio_working_3-way'!L14*'OddsRatio_working_3-way'!M14</f>
        <v>7.9877605143191185E-2</v>
      </c>
      <c r="R14" s="11">
        <f t="shared" si="23"/>
        <v>0</v>
      </c>
      <c r="S14" s="11">
        <f t="shared" si="24"/>
        <v>-0.83480708892493527</v>
      </c>
      <c r="T14" s="11">
        <f t="shared" si="25"/>
        <v>-0.28540413296578981</v>
      </c>
      <c r="U14" s="11">
        <f>'OddsRatio_working_3-way'!S14-'OddsRatio_working_3-way'!R14^2/3</f>
        <v>-0.83480708892493527</v>
      </c>
      <c r="V14" s="11">
        <f>'OddsRatio_working_3-way'!S14*'OddsRatio_working_3-way'!R14/3-2*'OddsRatio_working_3-way'!R14^3/27-'OddsRatio_working_3-way'!T14</f>
        <v>0.28540413296578981</v>
      </c>
      <c r="W14" s="11">
        <f>'OddsRatio_working_3-way'!V14^2+4*'OddsRatio_working_3-way'!U14^3/27</f>
        <v>-4.7340306553295269E-3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0.1467902838825545</v>
      </c>
      <c r="Y14" s="11">
        <f>IF('OddsRatio_working_3-way'!W14&gt;=0,IF('OddsRatio_working_3-way'!V14+SQRT('OddsRatio_working_3-way'!W14)&gt;0,0,PI()),ACOS('OddsRatio_working_3-way'!V14/(2*'OddsRatio_working_3-way'!X14)))</f>
        <v>0.23656281090399767</v>
      </c>
      <c r="Z14" s="11">
        <f>'OddsRatio_working_3-way'!X14^(1/3)*COS('OddsRatio_working_3-way'!Y14/3)</f>
        <v>0.52587292880910064</v>
      </c>
      <c r="AA14" s="11">
        <f>'OddsRatio_working_3-way'!X14^(1/3)*COS(('OddsRatio_working_3-way'!Y14+2*PI())/3)</f>
        <v>-0.29892284086200677</v>
      </c>
      <c r="AB14" s="11">
        <f>'OddsRatio_working_3-way'!X14^(1/3)*COS(('OddsRatio_working_3-way'!Y14+4*PI())/3)</f>
        <v>-0.2269500879470937</v>
      </c>
      <c r="AC14" s="11">
        <f>'OddsRatio_working_3-way'!X14^(1/3)*SIN('OddsRatio_working_3-way'!Y14/3)</f>
        <v>4.1553488269743498E-2</v>
      </c>
      <c r="AD14" s="11">
        <f>'OddsRatio_working_3-way'!X14^(1/3)*SIN(('OddsRatio_working_3-way'!Y14+2*PI())/3)</f>
        <v>0.434642571376335</v>
      </c>
      <c r="AE14" s="11">
        <f>'OddsRatio_working_3-way'!X14^(1/3)*SIN(('OddsRatio_working_3-way'!Y14+4*PI())/3)</f>
        <v>-0.47619605964607847</v>
      </c>
      <c r="AF14" s="11">
        <f>-'OddsRatio_working_3-way'!U14/(3*'OddsRatio_working_3-way'!X14^(1/3))*COS(('OddsRatio_working_3-way'!Y14)/3)</f>
        <v>0.52587292880910075</v>
      </c>
      <c r="AG14" s="11">
        <f>-'OddsRatio_working_3-way'!U14/(3*'OddsRatio_working_3-way'!X14^(1/3))*COS(('OddsRatio_working_3-way'!Y14+2*PI())/3)</f>
        <v>-0.29892284086200682</v>
      </c>
      <c r="AH14" s="11">
        <f>-'OddsRatio_working_3-way'!U14/(3*'OddsRatio_working_3-way'!X14^(1/3))*COS(('OddsRatio_working_3-way'!Y14+4*PI())/3)</f>
        <v>-0.22695008794709376</v>
      </c>
      <c r="AI14" s="11">
        <f>'OddsRatio_working_3-way'!U14/(3*'OddsRatio_working_3-way'!X14^(1/3))*SIN(('OddsRatio_working_3-way'!Y14)/3)</f>
        <v>-4.1553488269743505E-2</v>
      </c>
      <c r="AJ14" s="11">
        <f>'OddsRatio_working_3-way'!U14/(3*'OddsRatio_working_3-way'!X14^(1/3))*SIN(('OddsRatio_working_3-way'!Y14+2*PI())/3)</f>
        <v>-0.43464257137633511</v>
      </c>
      <c r="AK14" s="11">
        <f>'OddsRatio_working_3-way'!U14/(3*'OddsRatio_working_3-way'!X14^(1/3))*SIN(('OddsRatio_working_3-way'!Y14+4*PI())/3)</f>
        <v>0.47619605964607858</v>
      </c>
      <c r="AL14" s="11">
        <f>'OddsRatio_working_3-way'!Z14+'OddsRatio_working_3-way'!AF14</f>
        <v>1.0517458576182013</v>
      </c>
      <c r="AM14" s="11">
        <f>'OddsRatio_working_3-way'!AA14+'OddsRatio_working_3-way'!AG14</f>
        <v>-0.59784568172401364</v>
      </c>
      <c r="AN14" s="11">
        <f>'OddsRatio_working_3-way'!AB14+'OddsRatio_working_3-way'!AH14</f>
        <v>-0.45390017589418746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1.0517458576182013</v>
      </c>
      <c r="AS14" s="11">
        <f>IF(('OddsRatio_working_3-way'!X14=0),IF(Q14&gt;0,-Q14^(1/3),(-Q14)^(1/3)),'OddsRatio_working_3-way'!AM14-'OddsRatio_working_3-way'!R14/3)</f>
        <v>-0.59784568172401364</v>
      </c>
      <c r="AT14" s="11">
        <f>IF(('OddsRatio_working_3-way'!X14=0),IF(Q14&gt;0,-Q14^(1/3),(-Q14)^(1/3)),'OddsRatio_working_3-way'!AN14-'OddsRatio_working_3-way'!R14/3)</f>
        <v>-0.45390017589418746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2.2400000000000002</v>
      </c>
      <c r="B15" s="4">
        <f>IF('True_Odds_Calculator_3-way'!B16="","",'True_Odds_Calculator_3-way'!B16)</f>
        <v>3.93</v>
      </c>
      <c r="C15" s="4">
        <f>IF('True_Odds_Calculator_3-way'!C16="","",'True_Odds_Calculator_3-way'!C16)</f>
        <v>3.01</v>
      </c>
      <c r="D15" s="9">
        <f t="shared" si="13"/>
        <v>0.43394855200317001</v>
      </c>
      <c r="E15" s="9">
        <f t="shared" si="14"/>
        <v>0.24496476526919683</v>
      </c>
      <c r="F15" s="9">
        <f t="shared" si="15"/>
        <v>0.32108668272763302</v>
      </c>
      <c r="G15" s="9">
        <f t="shared" si="16"/>
        <v>1.0519521291545066</v>
      </c>
      <c r="H15" s="9">
        <f t="shared" si="17"/>
        <v>2.3044206401515885</v>
      </c>
      <c r="I15" s="9">
        <f t="shared" si="18"/>
        <v>4.0822197384227046</v>
      </c>
      <c r="J15" s="9">
        <f t="shared" si="19"/>
        <v>3.1144237796005578</v>
      </c>
      <c r="K15" s="11">
        <f t="shared" si="20"/>
        <v>0.4464285714285714</v>
      </c>
      <c r="L15" s="11">
        <f t="shared" si="21"/>
        <v>0.2544529262086514</v>
      </c>
      <c r="M15" s="11">
        <f t="shared" si="22"/>
        <v>0.33222591362126247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-0.27559941960096657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0.23322838810652968</v>
      </c>
      <c r="Q15" s="11">
        <f>2*'OddsRatio_working_3-way'!K15*'OddsRatio_working_3-way'!L15*'OddsRatio_working_3-way'!M15</f>
        <v>7.5478442752922217E-2</v>
      </c>
      <c r="R15" s="11">
        <f t="shared" si="23"/>
        <v>0</v>
      </c>
      <c r="S15" s="11">
        <f t="shared" si="24"/>
        <v>-0.846258633070473</v>
      </c>
      <c r="T15" s="11">
        <f t="shared" si="25"/>
        <v>-0.27387010778979703</v>
      </c>
      <c r="U15" s="11">
        <f>'OddsRatio_working_3-way'!S15-'OddsRatio_working_3-way'!R15^2/3</f>
        <v>-0.846258633070473</v>
      </c>
      <c r="V15" s="11">
        <f>'OddsRatio_working_3-way'!S15*'OddsRatio_working_3-way'!R15/3-2*'OddsRatio_working_3-way'!R15^3/27-'OddsRatio_working_3-way'!T15</f>
        <v>0.27387010778979703</v>
      </c>
      <c r="W15" s="11">
        <f>'OddsRatio_working_3-way'!V15^2+4*'OddsRatio_working_3-way'!U15^3/27</f>
        <v>-1.478053135799362E-2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0.14982103265128419</v>
      </c>
      <c r="Y15" s="11">
        <f>IF('OddsRatio_working_3-way'!W15&gt;=0,IF('OddsRatio_working_3-way'!V15+SQRT('OddsRatio_working_3-way'!W15)&gt;0,0,PI()),ACOS('OddsRatio_working_3-way'!V15/(2*'OddsRatio_working_3-way'!X15)))</f>
        <v>0.4177826165953018</v>
      </c>
      <c r="Z15" s="11">
        <f>'OddsRatio_working_3-way'!X15^(1/3)*COS('OddsRatio_working_3-way'!Y15/3)</f>
        <v>0.52597606457725332</v>
      </c>
      <c r="AA15" s="11">
        <f>'OddsRatio_working_3-way'!X15^(1/3)*COS(('OddsRatio_working_3-way'!Y15+2*PI())/3)</f>
        <v>-0.32683584263860688</v>
      </c>
      <c r="AB15" s="11">
        <f>'OddsRatio_working_3-way'!X15^(1/3)*COS(('OddsRatio_working_3-way'!Y15+4*PI())/3)</f>
        <v>-0.19914022193864636</v>
      </c>
      <c r="AC15" s="11">
        <f>'OddsRatio_working_3-way'!X15^(1/3)*SIN('OddsRatio_working_3-way'!Y15/3)</f>
        <v>7.3725100985458536E-2</v>
      </c>
      <c r="AD15" s="11">
        <f>'OddsRatio_working_3-way'!X15^(1/3)*SIN(('OddsRatio_working_3-way'!Y15+2*PI())/3)</f>
        <v>0.41864608321373659</v>
      </c>
      <c r="AE15" s="11">
        <f>'OddsRatio_working_3-way'!X15^(1/3)*SIN(('OddsRatio_working_3-way'!Y15+4*PI())/3)</f>
        <v>-0.49237118419919512</v>
      </c>
      <c r="AF15" s="11">
        <f>-'OddsRatio_working_3-way'!U15/(3*'OddsRatio_working_3-way'!X15^(1/3))*COS(('OddsRatio_working_3-way'!Y15)/3)</f>
        <v>0.52597606457725321</v>
      </c>
      <c r="AG15" s="11">
        <f>-'OddsRatio_working_3-way'!U15/(3*'OddsRatio_working_3-way'!X15^(1/3))*COS(('OddsRatio_working_3-way'!Y15+2*PI())/3)</f>
        <v>-0.32683584263860682</v>
      </c>
      <c r="AH15" s="11">
        <f>-'OddsRatio_working_3-way'!U15/(3*'OddsRatio_working_3-way'!X15^(1/3))*COS(('OddsRatio_working_3-way'!Y15+4*PI())/3)</f>
        <v>-0.19914022193864633</v>
      </c>
      <c r="AI15" s="11">
        <f>'OddsRatio_working_3-way'!U15/(3*'OddsRatio_working_3-way'!X15^(1/3))*SIN(('OddsRatio_working_3-way'!Y15)/3)</f>
        <v>-7.3725100985458522E-2</v>
      </c>
      <c r="AJ15" s="11">
        <f>'OddsRatio_working_3-way'!U15/(3*'OddsRatio_working_3-way'!X15^(1/3))*SIN(('OddsRatio_working_3-way'!Y15+2*PI())/3)</f>
        <v>-0.41864608321373648</v>
      </c>
      <c r="AK15" s="11">
        <f>'OddsRatio_working_3-way'!U15/(3*'OddsRatio_working_3-way'!X15^(1/3))*SIN(('OddsRatio_working_3-way'!Y15+4*PI())/3)</f>
        <v>0.49237118419919507</v>
      </c>
      <c r="AL15" s="11">
        <f>'OddsRatio_working_3-way'!Z15+'OddsRatio_working_3-way'!AF15</f>
        <v>1.0519521291545066</v>
      </c>
      <c r="AM15" s="11">
        <f>'OddsRatio_working_3-way'!AA15+'OddsRatio_working_3-way'!AG15</f>
        <v>-0.65367168527721375</v>
      </c>
      <c r="AN15" s="11">
        <f>'OddsRatio_working_3-way'!AB15+'OddsRatio_working_3-way'!AH15</f>
        <v>-0.39828044387729267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1.0519521291545066</v>
      </c>
      <c r="AS15" s="11">
        <f>IF(('OddsRatio_working_3-way'!X15=0),IF(Q15&gt;0,-Q15^(1/3),(-Q15)^(1/3)),'OddsRatio_working_3-way'!AM15-'OddsRatio_working_3-way'!R15/3)</f>
        <v>-0.65367168527721375</v>
      </c>
      <c r="AT15" s="11">
        <f>IF(('OddsRatio_working_3-way'!X15=0),IF(Q15&gt;0,-Q15^(1/3),(-Q15)^(1/3)),'OddsRatio_working_3-way'!AN15-'OddsRatio_working_3-way'!R15/3)</f>
        <v>-0.39828044387729267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1.98</v>
      </c>
      <c r="B16" s="4">
        <f>IF('True_Odds_Calculator_3-way'!B17="","",'True_Odds_Calculator_3-way'!B17)</f>
        <v>3.81</v>
      </c>
      <c r="C16" s="4">
        <f>IF('True_Odds_Calculator_3-way'!C17="","",'True_Odds_Calculator_3-way'!C17)</f>
        <v>3.74</v>
      </c>
      <c r="D16" s="9">
        <f t="shared" si="13"/>
        <v>0.49129898911469083</v>
      </c>
      <c r="E16" s="9">
        <f t="shared" si="14"/>
        <v>0.251958371502295</v>
      </c>
      <c r="F16" s="9">
        <f t="shared" si="15"/>
        <v>0.25674263938301412</v>
      </c>
      <c r="G16" s="9">
        <f t="shared" si="16"/>
        <v>1.0565514598433383</v>
      </c>
      <c r="H16" s="9">
        <f t="shared" si="17"/>
        <v>2.0354204306464712</v>
      </c>
      <c r="I16" s="9">
        <f t="shared" si="18"/>
        <v>3.9689096021597812</v>
      </c>
      <c r="J16" s="9">
        <f t="shared" si="19"/>
        <v>3.8949509999707481</v>
      </c>
      <c r="K16" s="11">
        <f t="shared" si="20"/>
        <v>0.50505050505050508</v>
      </c>
      <c r="L16" s="11">
        <f t="shared" si="21"/>
        <v>0.26246719160104987</v>
      </c>
      <c r="M16" s="11">
        <f t="shared" si="22"/>
        <v>0.26737967914438499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-0.26743681428089194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0.23144692393923938</v>
      </c>
      <c r="Q16" s="11">
        <f>2*'OddsRatio_working_3-way'!K16*'OddsRatio_working_3-way'!L16*'OddsRatio_working_3-way'!M16</f>
        <v>7.0887266137592456E-2</v>
      </c>
      <c r="R16" s="11">
        <f t="shared" si="23"/>
        <v>0</v>
      </c>
      <c r="S16" s="11">
        <f t="shared" si="24"/>
        <v>-0.86542656650160377</v>
      </c>
      <c r="T16" s="11">
        <f t="shared" si="25"/>
        <v>-0.26506173552882195</v>
      </c>
      <c r="U16" s="11">
        <f>'OddsRatio_working_3-way'!S16-'OddsRatio_working_3-way'!R16^2/3</f>
        <v>-0.86542656650160377</v>
      </c>
      <c r="V16" s="11">
        <f>'OddsRatio_working_3-way'!S16*'OddsRatio_working_3-way'!R16/3-2*'OddsRatio_working_3-way'!R16^3/27-'OddsRatio_working_3-way'!T16</f>
        <v>0.26506173552882195</v>
      </c>
      <c r="W16" s="11">
        <f>'OddsRatio_working_3-way'!V16^2+4*'OddsRatio_working_3-way'!U16^3/27</f>
        <v>-2.5767846791509424E-2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0.15493996452905603</v>
      </c>
      <c r="Y16" s="11">
        <f>IF('OddsRatio_working_3-way'!W16&gt;=0,IF('OddsRatio_working_3-way'!V16+SQRT('OddsRatio_working_3-way'!W16)&gt;0,0,PI()),ACOS('OddsRatio_working_3-way'!V16/(2*'OddsRatio_working_3-way'!X16)))</f>
        <v>0.54453326222596776</v>
      </c>
      <c r="Z16" s="11">
        <f>'OddsRatio_working_3-way'!X16^(1/3)*COS('OddsRatio_working_3-way'!Y16/3)</f>
        <v>0.52827572992166916</v>
      </c>
      <c r="AA16" s="11">
        <f>'OddsRatio_working_3-way'!X16^(1/3)*COS(('OddsRatio_working_3-way'!Y16+2*PI())/3)</f>
        <v>-0.34810337280302361</v>
      </c>
      <c r="AB16" s="11">
        <f>'OddsRatio_working_3-way'!X16^(1/3)*COS(('OddsRatio_working_3-way'!Y16+4*PI())/3)</f>
        <v>-0.18017235711864524</v>
      </c>
      <c r="AC16" s="11">
        <f>'OddsRatio_working_3-way'!X16^(1/3)*SIN('OddsRatio_working_3-way'!Y16/3)</f>
        <v>9.695501711066308E-2</v>
      </c>
      <c r="AD16" s="11">
        <f>'OddsRatio_working_3-way'!X16^(1/3)*SIN(('OddsRatio_working_3-way'!Y16+2*PI())/3)</f>
        <v>0.4090226937596011</v>
      </c>
      <c r="AE16" s="11">
        <f>'OddsRatio_working_3-way'!X16^(1/3)*SIN(('OddsRatio_working_3-way'!Y16+4*PI())/3)</f>
        <v>-0.50597771087026422</v>
      </c>
      <c r="AF16" s="11">
        <f>-'OddsRatio_working_3-way'!U16/(3*'OddsRatio_working_3-way'!X16^(1/3))*COS(('OddsRatio_working_3-way'!Y16)/3)</f>
        <v>0.52827572992166916</v>
      </c>
      <c r="AG16" s="11">
        <f>-'OddsRatio_working_3-way'!U16/(3*'OddsRatio_working_3-way'!X16^(1/3))*COS(('OddsRatio_working_3-way'!Y16+2*PI())/3)</f>
        <v>-0.34810337280302361</v>
      </c>
      <c r="AH16" s="11">
        <f>-'OddsRatio_working_3-way'!U16/(3*'OddsRatio_working_3-way'!X16^(1/3))*COS(('OddsRatio_working_3-way'!Y16+4*PI())/3)</f>
        <v>-0.18017235711864524</v>
      </c>
      <c r="AI16" s="11">
        <f>'OddsRatio_working_3-way'!U16/(3*'OddsRatio_working_3-way'!X16^(1/3))*SIN(('OddsRatio_working_3-way'!Y16)/3)</f>
        <v>-9.695501711066308E-2</v>
      </c>
      <c r="AJ16" s="11">
        <f>'OddsRatio_working_3-way'!U16/(3*'OddsRatio_working_3-way'!X16^(1/3))*SIN(('OddsRatio_working_3-way'!Y16+2*PI())/3)</f>
        <v>-0.4090226937596011</v>
      </c>
      <c r="AK16" s="11">
        <f>'OddsRatio_working_3-way'!U16/(3*'OddsRatio_working_3-way'!X16^(1/3))*SIN(('OddsRatio_working_3-way'!Y16+4*PI())/3)</f>
        <v>0.50597771087026422</v>
      </c>
      <c r="AL16" s="11">
        <f>'OddsRatio_working_3-way'!Z16+'OddsRatio_working_3-way'!AF16</f>
        <v>1.0565514598433383</v>
      </c>
      <c r="AM16" s="11">
        <f>'OddsRatio_working_3-way'!AA16+'OddsRatio_working_3-way'!AG16</f>
        <v>-0.69620674560604723</v>
      </c>
      <c r="AN16" s="11">
        <f>'OddsRatio_working_3-way'!AB16+'OddsRatio_working_3-way'!AH16</f>
        <v>-0.36034471423729048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1.0565514598433383</v>
      </c>
      <c r="AS16" s="11">
        <f>IF(('OddsRatio_working_3-way'!X16=0),IF(Q16&gt;0,-Q16^(1/3),(-Q16)^(1/3)),'OddsRatio_working_3-way'!AM16-'OddsRatio_working_3-way'!R16/3)</f>
        <v>-0.69620674560604723</v>
      </c>
      <c r="AT16" s="11">
        <f>IF(('OddsRatio_working_3-way'!X16=0),IF(Q16&gt;0,-Q16^(1/3),(-Q16)^(1/3)),'OddsRatio_working_3-way'!AN16-'OddsRatio_working_3-way'!R16/3)</f>
        <v>-0.36034471423729048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1.95</v>
      </c>
      <c r="B17" s="4">
        <f>IF('True_Odds_Calculator_3-way'!B18="","",'True_Odds_Calculator_3-way'!B18)</f>
        <v>3.81</v>
      </c>
      <c r="C17" s="4">
        <f>IF('True_Odds_Calculator_3-way'!C18="","",'True_Odds_Calculator_3-way'!C18)</f>
        <v>3.85</v>
      </c>
      <c r="D17" s="9">
        <f t="shared" si="13"/>
        <v>0.4989377432298594</v>
      </c>
      <c r="E17" s="9">
        <f t="shared" si="14"/>
        <v>0.25185810395368757</v>
      </c>
      <c r="F17" s="9">
        <f t="shared" si="15"/>
        <v>0.24920415281645319</v>
      </c>
      <c r="G17" s="9">
        <f t="shared" si="16"/>
        <v>1.0571137614896724</v>
      </c>
      <c r="H17" s="9">
        <f t="shared" si="17"/>
        <v>2.0042580734151887</v>
      </c>
      <c r="I17" s="9">
        <f t="shared" si="18"/>
        <v>3.9704896697859802</v>
      </c>
      <c r="J17" s="9">
        <f t="shared" si="19"/>
        <v>4.012774220245567</v>
      </c>
      <c r="K17" s="11">
        <f t="shared" si="20"/>
        <v>0.51282051282051289</v>
      </c>
      <c r="L17" s="11">
        <f t="shared" si="21"/>
        <v>0.26246719160104987</v>
      </c>
      <c r="M17" s="11">
        <f t="shared" si="22"/>
        <v>0.25974025974025972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-0.26598336047154969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0.23108999486952242</v>
      </c>
      <c r="Q17" s="11">
        <f>2*'OddsRatio_working_3-way'!K17*'OddsRatio_working_3-way'!L17*'OddsRatio_working_3-way'!M17</f>
        <v>6.992132976384946E-2</v>
      </c>
      <c r="R17" s="11">
        <f t="shared" si="23"/>
        <v>0</v>
      </c>
      <c r="S17" s="11">
        <f t="shared" si="24"/>
        <v>-0.86881372751977259</v>
      </c>
      <c r="T17" s="11">
        <f t="shared" si="25"/>
        <v>-0.26287858623896299</v>
      </c>
      <c r="U17" s="11">
        <f>'OddsRatio_working_3-way'!S17-'OddsRatio_working_3-way'!R17^2/3</f>
        <v>-0.86881372751977259</v>
      </c>
      <c r="V17" s="11">
        <f>'OddsRatio_working_3-way'!S17*'OddsRatio_working_3-way'!R17/3-2*'OddsRatio_working_3-way'!R17^3/27-'OddsRatio_working_3-way'!T17</f>
        <v>0.26287858623896299</v>
      </c>
      <c r="W17" s="11">
        <f>'OddsRatio_working_3-way'!V17^2+4*'OddsRatio_working_3-way'!U17^3/27</f>
        <v>-2.8052330721068081E-2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0.15585047467369484</v>
      </c>
      <c r="Y17" s="11">
        <f>IF('OddsRatio_working_3-way'!W17&gt;=0,IF('OddsRatio_working_3-way'!V17+SQRT('OddsRatio_working_3-way'!W17)&gt;0,0,PI()),ACOS('OddsRatio_working_3-way'!V17/(2*'OddsRatio_working_3-way'!X17)))</f>
        <v>0.56727576126192814</v>
      </c>
      <c r="Z17" s="11">
        <f>'OddsRatio_working_3-way'!X17^(1/3)*COS('OddsRatio_working_3-way'!Y17/3)</f>
        <v>0.52855688074483609</v>
      </c>
      <c r="AA17" s="11">
        <f>'OddsRatio_working_3-way'!X17^(1/3)*COS(('OddsRatio_working_3-way'!Y17+2*PI())/3)</f>
        <v>-0.35188066490416148</v>
      </c>
      <c r="AB17" s="11">
        <f>'OddsRatio_working_3-way'!X17^(1/3)*COS(('OddsRatio_working_3-way'!Y17+4*PI())/3)</f>
        <v>-0.17667621584067469</v>
      </c>
      <c r="AC17" s="11">
        <f>'OddsRatio_working_3-way'!X17^(1/3)*SIN('OddsRatio_working_3-way'!Y17/3)</f>
        <v>0.1011543358300241</v>
      </c>
      <c r="AD17" s="11">
        <f>'OddsRatio_working_3-way'!X17^(1/3)*SIN(('OddsRatio_working_3-way'!Y17+2*PI())/3)</f>
        <v>0.40716651815507793</v>
      </c>
      <c r="AE17" s="11">
        <f>'OddsRatio_working_3-way'!X17^(1/3)*SIN(('OddsRatio_working_3-way'!Y17+4*PI())/3)</f>
        <v>-0.50832085398510207</v>
      </c>
      <c r="AF17" s="11">
        <f>-'OddsRatio_working_3-way'!U17/(3*'OddsRatio_working_3-way'!X17^(1/3))*COS(('OddsRatio_working_3-way'!Y17)/3)</f>
        <v>0.5285568807448362</v>
      </c>
      <c r="AG17" s="11">
        <f>-'OddsRatio_working_3-way'!U17/(3*'OddsRatio_working_3-way'!X17^(1/3))*COS(('OddsRatio_working_3-way'!Y17+2*PI())/3)</f>
        <v>-0.35188066490416159</v>
      </c>
      <c r="AH17" s="11">
        <f>-'OddsRatio_working_3-way'!U17/(3*'OddsRatio_working_3-way'!X17^(1/3))*COS(('OddsRatio_working_3-way'!Y17+4*PI())/3)</f>
        <v>-0.17667621584067475</v>
      </c>
      <c r="AI17" s="11">
        <f>'OddsRatio_working_3-way'!U17/(3*'OddsRatio_working_3-way'!X17^(1/3))*SIN(('OddsRatio_working_3-way'!Y17)/3)</f>
        <v>-0.10115433583002413</v>
      </c>
      <c r="AJ17" s="11">
        <f>'OddsRatio_working_3-way'!U17/(3*'OddsRatio_working_3-way'!X17^(1/3))*SIN(('OddsRatio_working_3-way'!Y17+2*PI())/3)</f>
        <v>-0.40716651815507798</v>
      </c>
      <c r="AK17" s="11">
        <f>'OddsRatio_working_3-way'!U17/(3*'OddsRatio_working_3-way'!X17^(1/3))*SIN(('OddsRatio_working_3-way'!Y17+4*PI())/3)</f>
        <v>0.50832085398510218</v>
      </c>
      <c r="AL17" s="11">
        <f>'OddsRatio_working_3-way'!Z17+'OddsRatio_working_3-way'!AF17</f>
        <v>1.0571137614896724</v>
      </c>
      <c r="AM17" s="11">
        <f>'OddsRatio_working_3-way'!AA17+'OddsRatio_working_3-way'!AG17</f>
        <v>-0.70376132980832307</v>
      </c>
      <c r="AN17" s="11">
        <f>'OddsRatio_working_3-way'!AB17+'OddsRatio_working_3-way'!AH17</f>
        <v>-0.35335243168134944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1.0571137614896724</v>
      </c>
      <c r="AS17" s="11">
        <f>IF(('OddsRatio_working_3-way'!X17=0),IF(Q17&gt;0,-Q17^(1/3),(-Q17)^(1/3)),'OddsRatio_working_3-way'!AM17-'OddsRatio_working_3-way'!R17/3)</f>
        <v>-0.70376132980832307</v>
      </c>
      <c r="AT17" s="11">
        <f>IF(('OddsRatio_working_3-way'!X17=0),IF(Q17&gt;0,-Q17^(1/3),(-Q17)^(1/3)),'OddsRatio_working_3-way'!AN17-'OddsRatio_working_3-way'!R17/3)</f>
        <v>-0.35335243168134944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3.53</v>
      </c>
      <c r="B18" s="4">
        <f>IF('True_Odds_Calculator_3-way'!B19="","",'True_Odds_Calculator_3-way'!B19)</f>
        <v>3.2</v>
      </c>
      <c r="C18" s="4">
        <f>IF('True_Odds_Calculator_3-way'!C19="","",'True_Odds_Calculator_3-way'!C19)</f>
        <v>2.25</v>
      </c>
      <c r="D18" s="9">
        <f t="shared" si="13"/>
        <v>0.27105079196457932</v>
      </c>
      <c r="E18" s="9">
        <f t="shared" si="14"/>
        <v>0.29953022505163024</v>
      </c>
      <c r="F18" s="9">
        <f t="shared" si="15"/>
        <v>0.42941898298379066</v>
      </c>
      <c r="G18" s="9">
        <f t="shared" si="16"/>
        <v>1.062982382477017</v>
      </c>
      <c r="H18" s="9">
        <f t="shared" si="17"/>
        <v>3.6893454276668525</v>
      </c>
      <c r="I18" s="9">
        <f t="shared" si="18"/>
        <v>3.3385612414494372</v>
      </c>
      <c r="J18" s="9">
        <f t="shared" si="19"/>
        <v>2.3287279780962713</v>
      </c>
      <c r="K18" s="11">
        <f t="shared" si="20"/>
        <v>0.28328611898016998</v>
      </c>
      <c r="L18" s="11">
        <f t="shared" si="21"/>
        <v>0.3125</v>
      </c>
      <c r="M18" s="11">
        <f t="shared" si="22"/>
        <v>0.44444444444444442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-0.27374488511174078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0.23528485993075232</v>
      </c>
      <c r="Q18" s="11">
        <f>2*'OddsRatio_working_3-way'!K18*'OddsRatio_working_3-way'!L18*'OddsRatio_working_3-way'!M18</f>
        <v>7.8690588605602768E-2</v>
      </c>
      <c r="R18" s="11">
        <f t="shared" si="23"/>
        <v>0</v>
      </c>
      <c r="S18" s="11">
        <f t="shared" si="24"/>
        <v>-0.85950413223140465</v>
      </c>
      <c r="T18" s="11">
        <f t="shared" si="25"/>
        <v>-0.28745957599712524</v>
      </c>
      <c r="U18" s="11">
        <f>'OddsRatio_working_3-way'!S18-'OddsRatio_working_3-way'!R18^2/3</f>
        <v>-0.85950413223140465</v>
      </c>
      <c r="V18" s="11">
        <f>'OddsRatio_working_3-way'!S18*'OddsRatio_working_3-way'!R18/3-2*'OddsRatio_working_3-way'!R18^3/27-'OddsRatio_working_3-way'!T18</f>
        <v>0.28745957599712524</v>
      </c>
      <c r="W18" s="11">
        <f>'OddsRatio_working_3-way'!V18^2+4*'OddsRatio_working_3-way'!U18^3/27</f>
        <v>-1.1434607405480621E-2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0.15335222140380592</v>
      </c>
      <c r="Y18" s="11">
        <f>IF('OddsRatio_working_3-way'!W18&gt;=0,IF('OddsRatio_working_3-way'!V18+SQRT('OddsRatio_working_3-way'!W18)&gt;0,0,PI()),ACOS('OddsRatio_working_3-way'!V18/(2*'OddsRatio_working_3-way'!X18)))</f>
        <v>0.35613110201424125</v>
      </c>
      <c r="Z18" s="11">
        <f>'OddsRatio_working_3-way'!X18^(1/3)*COS('OddsRatio_working_3-way'!Y18/3)</f>
        <v>0.53149119123850863</v>
      </c>
      <c r="AA18" s="11">
        <f>'OddsRatio_working_3-way'!X18^(1/3)*COS(('OddsRatio_working_3-way'!Y18+2*PI())/3)</f>
        <v>-0.3206443049370013</v>
      </c>
      <c r="AB18" s="11">
        <f>'OddsRatio_working_3-way'!X18^(1/3)*COS(('OddsRatio_working_3-way'!Y18+4*PI())/3)</f>
        <v>-0.21084688630150725</v>
      </c>
      <c r="AC18" s="11">
        <f>'OddsRatio_working_3-way'!X18^(1/3)*SIN('OddsRatio_working_3-way'!Y18/3)</f>
        <v>6.3391569205528533E-2</v>
      </c>
      <c r="AD18" s="11">
        <f>'OddsRatio_working_3-way'!X18^(1/3)*SIN(('OddsRatio_working_3-way'!Y18+2*PI())/3)</f>
        <v>0.42858908889743752</v>
      </c>
      <c r="AE18" s="11">
        <f>'OddsRatio_working_3-way'!X18^(1/3)*SIN(('OddsRatio_working_3-way'!Y18+4*PI())/3)</f>
        <v>-0.49198065810296598</v>
      </c>
      <c r="AF18" s="11">
        <f>-'OddsRatio_working_3-way'!U18/(3*'OddsRatio_working_3-way'!X18^(1/3))*COS(('OddsRatio_working_3-way'!Y18)/3)</f>
        <v>0.53149119123850852</v>
      </c>
      <c r="AG18" s="11">
        <f>-'OddsRatio_working_3-way'!U18/(3*'OddsRatio_working_3-way'!X18^(1/3))*COS(('OddsRatio_working_3-way'!Y18+2*PI())/3)</f>
        <v>-0.32064430493700125</v>
      </c>
      <c r="AH18" s="11">
        <f>-'OddsRatio_working_3-way'!U18/(3*'OddsRatio_working_3-way'!X18^(1/3))*COS(('OddsRatio_working_3-way'!Y18+4*PI())/3)</f>
        <v>-0.21084688630150722</v>
      </c>
      <c r="AI18" s="11">
        <f>'OddsRatio_working_3-way'!U18/(3*'OddsRatio_working_3-way'!X18^(1/3))*SIN(('OddsRatio_working_3-way'!Y18)/3)</f>
        <v>-6.339156920552852E-2</v>
      </c>
      <c r="AJ18" s="11">
        <f>'OddsRatio_working_3-way'!U18/(3*'OddsRatio_working_3-way'!X18^(1/3))*SIN(('OddsRatio_working_3-way'!Y18+2*PI())/3)</f>
        <v>-0.42858908889743741</v>
      </c>
      <c r="AK18" s="11">
        <f>'OddsRatio_working_3-way'!U18/(3*'OddsRatio_working_3-way'!X18^(1/3))*SIN(('OddsRatio_working_3-way'!Y18+4*PI())/3)</f>
        <v>0.49198065810296587</v>
      </c>
      <c r="AL18" s="11">
        <f>'OddsRatio_working_3-way'!Z18+'OddsRatio_working_3-way'!AF18</f>
        <v>1.062982382477017</v>
      </c>
      <c r="AM18" s="11">
        <f>'OddsRatio_working_3-way'!AA18+'OddsRatio_working_3-way'!AG18</f>
        <v>-0.64128860987400249</v>
      </c>
      <c r="AN18" s="11">
        <f>'OddsRatio_working_3-way'!AB18+'OddsRatio_working_3-way'!AH18</f>
        <v>-0.42169377260301444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1.062982382477017</v>
      </c>
      <c r="AS18" s="11">
        <f>IF(('OddsRatio_working_3-way'!X18=0),IF(Q18&gt;0,-Q18^(1/3),(-Q18)^(1/3)),'OddsRatio_working_3-way'!AM18-'OddsRatio_working_3-way'!R18/3)</f>
        <v>-0.64128860987400249</v>
      </c>
      <c r="AT18" s="11">
        <f>IF(('OddsRatio_working_3-way'!X18=0),IF(Q18&gt;0,-Q18^(1/3),(-Q18)^(1/3)),'OddsRatio_working_3-way'!AN18-'OddsRatio_working_3-way'!R18/3)</f>
        <v>-0.42169377260301444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2.29</v>
      </c>
      <c r="B19" s="4">
        <f>IF('True_Odds_Calculator_3-way'!B20="","",'True_Odds_Calculator_3-way'!B20)</f>
        <v>3.44</v>
      </c>
      <c r="C19" s="4">
        <f>IF('True_Odds_Calculator_3-way'!C20="","",'True_Odds_Calculator_3-way'!C20)</f>
        <v>3.21</v>
      </c>
      <c r="D19" s="9">
        <f t="shared" si="13"/>
        <v>0.42225385383817571</v>
      </c>
      <c r="E19" s="9">
        <f t="shared" si="14"/>
        <v>0.27870713406574543</v>
      </c>
      <c r="F19" s="9">
        <f t="shared" si="15"/>
        <v>0.29903901209607892</v>
      </c>
      <c r="G19" s="9">
        <f t="shared" si="16"/>
        <v>1.0606539774873176</v>
      </c>
      <c r="H19" s="9">
        <f t="shared" si="17"/>
        <v>2.3682436309586397</v>
      </c>
      <c r="I19" s="9">
        <f t="shared" si="18"/>
        <v>3.5879957050690554</v>
      </c>
      <c r="J19" s="9">
        <f t="shared" si="19"/>
        <v>3.3440452902469722</v>
      </c>
      <c r="K19" s="11">
        <f t="shared" si="20"/>
        <v>0.4366812227074236</v>
      </c>
      <c r="L19" s="11">
        <f t="shared" si="21"/>
        <v>0.29069767441860467</v>
      </c>
      <c r="M19" s="11">
        <f t="shared" si="22"/>
        <v>0.3115264797507788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-0.27508876464106446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0.23490241821362171</v>
      </c>
      <c r="Q19" s="11">
        <f>2*'OddsRatio_working_3-way'!K19*'OddsRatio_working_3-way'!L19*'OddsRatio_working_3-way'!M19</f>
        <v>7.9091723304249739E-2</v>
      </c>
      <c r="R19" s="11">
        <f t="shared" si="23"/>
        <v>0</v>
      </c>
      <c r="S19" s="11">
        <f t="shared" si="24"/>
        <v>-0.85391498456915216</v>
      </c>
      <c r="T19" s="11">
        <f t="shared" si="25"/>
        <v>-0.28751346281789641</v>
      </c>
      <c r="U19" s="11">
        <f>'OddsRatio_working_3-way'!S19-'OddsRatio_working_3-way'!R19^2/3</f>
        <v>-0.85391498456915216</v>
      </c>
      <c r="V19" s="11">
        <f>'OddsRatio_working_3-way'!S19*'OddsRatio_working_3-way'!R19/3-2*'OddsRatio_working_3-way'!R19^3/27-'OddsRatio_working_3-way'!T19</f>
        <v>0.28751346281789641</v>
      </c>
      <c r="W19" s="11">
        <f>'OddsRatio_working_3-way'!V19^2+4*'OddsRatio_working_3-way'!U19^3/27</f>
        <v>-9.5804343539679232E-3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0.15185883712802642</v>
      </c>
      <c r="Y19" s="11">
        <f>IF('OddsRatio_working_3-way'!W19&gt;=0,IF('OddsRatio_working_3-way'!V19+SQRT('OddsRatio_working_3-way'!W19)&gt;0,0,PI()),ACOS('OddsRatio_working_3-way'!V19/(2*'OddsRatio_working_3-way'!X19)))</f>
        <v>0.32812852799166636</v>
      </c>
      <c r="Z19" s="11">
        <f>'OddsRatio_working_3-way'!X19^(1/3)*COS('OddsRatio_working_3-way'!Y19/3)</f>
        <v>0.5303269887436588</v>
      </c>
      <c r="AA19" s="11">
        <f>'OddsRatio_working_3-way'!X19^(1/3)*COS(('OddsRatio_working_3-way'!Y19+2*PI())/3)</f>
        <v>-0.31559869933671897</v>
      </c>
      <c r="AB19" s="11">
        <f>'OddsRatio_working_3-way'!X19^(1/3)*COS(('OddsRatio_working_3-way'!Y19+4*PI())/3)</f>
        <v>-0.21472828940693997</v>
      </c>
      <c r="AC19" s="11">
        <f>'OddsRatio_working_3-way'!X19^(1/3)*SIN('OddsRatio_working_3-way'!Y19/3)</f>
        <v>5.8237558326225895E-2</v>
      </c>
      <c r="AD19" s="11">
        <f>'OddsRatio_working_3-way'!X19^(1/3)*SIN(('OddsRatio_working_3-way'!Y19+2*PI())/3)</f>
        <v>0.43015786540139966</v>
      </c>
      <c r="AE19" s="11">
        <f>'OddsRatio_working_3-way'!X19^(1/3)*SIN(('OddsRatio_working_3-way'!Y19+4*PI())/3)</f>
        <v>-0.48839542372762546</v>
      </c>
      <c r="AF19" s="11">
        <f>-'OddsRatio_working_3-way'!U19/(3*'OddsRatio_working_3-way'!X19^(1/3))*COS(('OddsRatio_working_3-way'!Y19)/3)</f>
        <v>0.5303269887436588</v>
      </c>
      <c r="AG19" s="11">
        <f>-'OddsRatio_working_3-way'!U19/(3*'OddsRatio_working_3-way'!X19^(1/3))*COS(('OddsRatio_working_3-way'!Y19+2*PI())/3)</f>
        <v>-0.31559869933671897</v>
      </c>
      <c r="AH19" s="11">
        <f>-'OddsRatio_working_3-way'!U19/(3*'OddsRatio_working_3-way'!X19^(1/3))*COS(('OddsRatio_working_3-way'!Y19+4*PI())/3)</f>
        <v>-0.21472828940693997</v>
      </c>
      <c r="AI19" s="11">
        <f>'OddsRatio_working_3-way'!U19/(3*'OddsRatio_working_3-way'!X19^(1/3))*SIN(('OddsRatio_working_3-way'!Y19)/3)</f>
        <v>-5.8237558326225895E-2</v>
      </c>
      <c r="AJ19" s="11">
        <f>'OddsRatio_working_3-way'!U19/(3*'OddsRatio_working_3-way'!X19^(1/3))*SIN(('OddsRatio_working_3-way'!Y19+2*PI())/3)</f>
        <v>-0.43015786540139966</v>
      </c>
      <c r="AK19" s="11">
        <f>'OddsRatio_working_3-way'!U19/(3*'OddsRatio_working_3-way'!X19^(1/3))*SIN(('OddsRatio_working_3-way'!Y19+4*PI())/3)</f>
        <v>0.48839542372762546</v>
      </c>
      <c r="AL19" s="11">
        <f>'OddsRatio_working_3-way'!Z19+'OddsRatio_working_3-way'!AF19</f>
        <v>1.0606539774873176</v>
      </c>
      <c r="AM19" s="11">
        <f>'OddsRatio_working_3-way'!AA19+'OddsRatio_working_3-way'!AG19</f>
        <v>-0.63119739867343794</v>
      </c>
      <c r="AN19" s="11">
        <f>'OddsRatio_working_3-way'!AB19+'OddsRatio_working_3-way'!AH19</f>
        <v>-0.42945657881387994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1.0606539774873176</v>
      </c>
      <c r="AS19" s="11">
        <f>IF(('OddsRatio_working_3-way'!X19=0),IF(Q19&gt;0,-Q19^(1/3),(-Q19)^(1/3)),'OddsRatio_working_3-way'!AM19-'OddsRatio_working_3-way'!R19/3)</f>
        <v>-0.63119739867343794</v>
      </c>
      <c r="AT19" s="11">
        <f>IF(('OddsRatio_working_3-way'!X19=0),IF(Q19&gt;0,-Q19^(1/3),(-Q19)^(1/3)),'OddsRatio_working_3-way'!AN19-'OddsRatio_working_3-way'!R19/3)</f>
        <v>-0.42945657881387994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3.27</v>
      </c>
      <c r="B20" s="4">
        <f>IF('True_Odds_Calculator_3-way'!B21="","",'True_Odds_Calculator_3-way'!B21)</f>
        <v>3.18</v>
      </c>
      <c r="C20" s="4">
        <f>IF('True_Odds_Calculator_3-way'!C21="","",'True_Odds_Calculator_3-way'!C21)</f>
        <v>2.39</v>
      </c>
      <c r="D20" s="9">
        <f t="shared" si="13"/>
        <v>0.29360562052289763</v>
      </c>
      <c r="E20" s="9">
        <f t="shared" si="14"/>
        <v>0.30206551677647814</v>
      </c>
      <c r="F20" s="9">
        <f t="shared" si="15"/>
        <v>0.40432886270062424</v>
      </c>
      <c r="G20" s="9">
        <f t="shared" si="16"/>
        <v>1.0598807705291526</v>
      </c>
      <c r="H20" s="9">
        <f t="shared" si="17"/>
        <v>3.4059293491011773</v>
      </c>
      <c r="I20" s="9">
        <f t="shared" si="18"/>
        <v>3.3105400797535527</v>
      </c>
      <c r="J20" s="9">
        <f t="shared" si="19"/>
        <v>2.4732342710355217</v>
      </c>
      <c r="K20" s="11">
        <f t="shared" si="20"/>
        <v>0.3058103975535168</v>
      </c>
      <c r="L20" s="11">
        <f t="shared" si="21"/>
        <v>0.31446540880503143</v>
      </c>
      <c r="M20" s="11">
        <f t="shared" si="22"/>
        <v>0.41841004184100417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-0.27677341824337953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0.2349849637789187</v>
      </c>
      <c r="Q20" s="11">
        <f>2*'OddsRatio_working_3-way'!K20*'OddsRatio_working_3-way'!L20*'OddsRatio_working_3-way'!M20</f>
        <v>8.0474302664013259E-2</v>
      </c>
      <c r="R20" s="11">
        <f t="shared" si="23"/>
        <v>0</v>
      </c>
      <c r="S20" s="11">
        <f t="shared" si="24"/>
        <v>-0.84901565067309193</v>
      </c>
      <c r="T20" s="11">
        <f t="shared" si="25"/>
        <v>-0.29075878447708631</v>
      </c>
      <c r="U20" s="11">
        <f>'OddsRatio_working_3-way'!S20-'OddsRatio_working_3-way'!R20^2/3</f>
        <v>-0.84901565067309193</v>
      </c>
      <c r="V20" s="11">
        <f>'OddsRatio_working_3-way'!S20*'OddsRatio_working_3-way'!R20/3-2*'OddsRatio_working_3-way'!R20^3/27-'OddsRatio_working_3-way'!T20</f>
        <v>0.29075878447708631</v>
      </c>
      <c r="W20" s="11">
        <f>'OddsRatio_working_3-way'!V20^2+4*'OddsRatio_working_3-way'!U20^3/27</f>
        <v>-6.1250911288622534E-3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0.15055377932773306</v>
      </c>
      <c r="Y20" s="11">
        <f>IF('OddsRatio_working_3-way'!W20&gt;=0,IF('OddsRatio_working_3-way'!V20+SQRT('OddsRatio_working_3-way'!W20)&gt;0,0,PI()),ACOS('OddsRatio_working_3-way'!V20/(2*'OddsRatio_working_3-way'!X20)))</f>
        <v>0.26293620678417162</v>
      </c>
      <c r="Z20" s="11">
        <f>'OddsRatio_working_3-way'!X20^(1/3)*COS('OddsRatio_working_3-way'!Y20/3)</f>
        <v>0.52994038526457632</v>
      </c>
      <c r="AA20" s="11">
        <f>'OddsRatio_working_3-way'!X20^(1/3)*COS(('OddsRatio_working_3-way'!Y20+2*PI())/3)</f>
        <v>-0.30529764875708365</v>
      </c>
      <c r="AB20" s="11">
        <f>'OddsRatio_working_3-way'!X20^(1/3)*COS(('OddsRatio_working_3-way'!Y20+4*PI())/3)</f>
        <v>-0.22464273650749284</v>
      </c>
      <c r="AC20" s="11">
        <f>'OddsRatio_working_3-way'!X20^(1/3)*SIN('OddsRatio_working_3-way'!Y20/3)</f>
        <v>4.656613529876704E-2</v>
      </c>
      <c r="AD20" s="11">
        <f>'OddsRatio_working_3-way'!X20^(1/3)*SIN(('OddsRatio_working_3-way'!Y20+2*PI())/3)</f>
        <v>0.43565876848105223</v>
      </c>
      <c r="AE20" s="11">
        <f>'OddsRatio_working_3-way'!X20^(1/3)*SIN(('OddsRatio_working_3-way'!Y20+4*PI())/3)</f>
        <v>-0.48222490377981914</v>
      </c>
      <c r="AF20" s="11">
        <f>-'OddsRatio_working_3-way'!U20/(3*'OddsRatio_working_3-way'!X20^(1/3))*COS(('OddsRatio_working_3-way'!Y20)/3)</f>
        <v>0.52994038526457621</v>
      </c>
      <c r="AG20" s="11">
        <f>-'OddsRatio_working_3-way'!U20/(3*'OddsRatio_working_3-way'!X20^(1/3))*COS(('OddsRatio_working_3-way'!Y20+2*PI())/3)</f>
        <v>-0.3052976487570836</v>
      </c>
      <c r="AH20" s="11">
        <f>-'OddsRatio_working_3-way'!U20/(3*'OddsRatio_working_3-way'!X20^(1/3))*COS(('OddsRatio_working_3-way'!Y20+4*PI())/3)</f>
        <v>-0.22464273650749278</v>
      </c>
      <c r="AI20" s="11">
        <f>'OddsRatio_working_3-way'!U20/(3*'OddsRatio_working_3-way'!X20^(1/3))*SIN(('OddsRatio_working_3-way'!Y20)/3)</f>
        <v>-4.6566135298767034E-2</v>
      </c>
      <c r="AJ20" s="11">
        <f>'OddsRatio_working_3-way'!U20/(3*'OddsRatio_working_3-way'!X20^(1/3))*SIN(('OddsRatio_working_3-way'!Y20+2*PI())/3)</f>
        <v>-0.43565876848105217</v>
      </c>
      <c r="AK20" s="11">
        <f>'OddsRatio_working_3-way'!U20/(3*'OddsRatio_working_3-way'!X20^(1/3))*SIN(('OddsRatio_working_3-way'!Y20+4*PI())/3)</f>
        <v>0.48222490377981903</v>
      </c>
      <c r="AL20" s="11">
        <f>'OddsRatio_working_3-way'!Z20+'OddsRatio_working_3-way'!AF20</f>
        <v>1.0598807705291526</v>
      </c>
      <c r="AM20" s="11">
        <f>'OddsRatio_working_3-way'!AA20+'OddsRatio_working_3-way'!AG20</f>
        <v>-0.6105952975141673</v>
      </c>
      <c r="AN20" s="11">
        <f>'OddsRatio_working_3-way'!AB20+'OddsRatio_working_3-way'!AH20</f>
        <v>-0.44928547301498561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1.0598807705291526</v>
      </c>
      <c r="AS20" s="11">
        <f>IF(('OddsRatio_working_3-way'!X20=0),IF(Q20&gt;0,-Q20^(1/3),(-Q20)^(1/3)),'OddsRatio_working_3-way'!AM20-'OddsRatio_working_3-way'!R20/3)</f>
        <v>-0.6105952975141673</v>
      </c>
      <c r="AT20" s="11">
        <f>IF(('OddsRatio_working_3-way'!X20=0),IF(Q20&gt;0,-Q20^(1/3),(-Q20)^(1/3)),'OddsRatio_working_3-way'!AN20-'OddsRatio_working_3-way'!R20/3)</f>
        <v>-0.44928547301498561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2.1</v>
      </c>
      <c r="B21" s="4">
        <f>IF('True_Odds_Calculator_3-way'!B22="","",'True_Odds_Calculator_3-way'!B22)</f>
        <v>3.15</v>
      </c>
      <c r="C21" s="4">
        <f>IF('True_Odds_Calculator_3-way'!C22="","",'True_Odds_Calculator_3-way'!C22)</f>
        <v>4.08</v>
      </c>
      <c r="D21" s="9">
        <f t="shared" si="13"/>
        <v>0.46124194763086834</v>
      </c>
      <c r="E21" s="9">
        <f t="shared" si="14"/>
        <v>0.3045970910085663</v>
      </c>
      <c r="F21" s="9">
        <f t="shared" si="15"/>
        <v>0.23416096136056533</v>
      </c>
      <c r="G21" s="9">
        <f t="shared" si="16"/>
        <v>1.061872299611986</v>
      </c>
      <c r="H21" s="9">
        <f t="shared" si="17"/>
        <v>2.1680595295731848</v>
      </c>
      <c r="I21" s="9">
        <f t="shared" si="18"/>
        <v>3.2830254441657707</v>
      </c>
      <c r="J21" s="9">
        <f t="shared" si="19"/>
        <v>4.270566682804918</v>
      </c>
      <c r="K21" s="11">
        <f t="shared" si="20"/>
        <v>0.47619047619047616</v>
      </c>
      <c r="L21" s="11">
        <f t="shared" si="21"/>
        <v>0.31746031746031744</v>
      </c>
      <c r="M21" s="11">
        <f t="shared" si="22"/>
        <v>0.24509803921568626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-0.26989314244216223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0.23453825974834377</v>
      </c>
      <c r="Q21" s="11">
        <f>2*'OddsRatio_working_3-way'!K21*'OddsRatio_working_3-way'!L21*'OddsRatio_working_3-way'!M21</f>
        <v>7.4103715560298183E-2</v>
      </c>
      <c r="R21" s="11">
        <f t="shared" si="23"/>
        <v>0</v>
      </c>
      <c r="S21" s="11">
        <f t="shared" si="24"/>
        <v>-0.86900414595974795</v>
      </c>
      <c r="T21" s="11">
        <f t="shared" si="25"/>
        <v>-0.2745668707613737</v>
      </c>
      <c r="U21" s="11">
        <f>'OddsRatio_working_3-way'!S21-'OddsRatio_working_3-way'!R21^2/3</f>
        <v>-0.86900414595974795</v>
      </c>
      <c r="V21" s="11">
        <f>'OddsRatio_working_3-way'!S21*'OddsRatio_working_3-way'!R21/3-2*'OddsRatio_working_3-way'!R21^3/27-'OddsRatio_working_3-way'!T21</f>
        <v>0.2745668707613737</v>
      </c>
      <c r="W21" s="11">
        <f>'OddsRatio_working_3-way'!V21^2+4*'OddsRatio_working_3-way'!U21^3/27</f>
        <v>-2.1834411501957404E-2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0.1559017142478317</v>
      </c>
      <c r="Y21" s="11">
        <f>IF('OddsRatio_working_3-way'!W21&gt;=0,IF('OddsRatio_working_3-way'!V21+SQRT('OddsRatio_working_3-way'!W21)&gt;0,0,PI()),ACOS('OddsRatio_working_3-way'!V21/(2*'OddsRatio_working_3-way'!X21)))</f>
        <v>0.49371833674814947</v>
      </c>
      <c r="Z21" s="11">
        <f>'OddsRatio_working_3-way'!X21^(1/3)*COS('OddsRatio_working_3-way'!Y21/3)</f>
        <v>0.53093614980599291</v>
      </c>
      <c r="AA21" s="11">
        <f>'OddsRatio_working_3-way'!X21^(1/3)*COS(('OddsRatio_working_3-way'!Y21+2*PI())/3)</f>
        <v>-0.34182997713066582</v>
      </c>
      <c r="AB21" s="11">
        <f>'OddsRatio_working_3-way'!X21^(1/3)*COS(('OddsRatio_working_3-way'!Y21+4*PI())/3)</f>
        <v>-0.18910617267532742</v>
      </c>
      <c r="AC21" s="11">
        <f>'OddsRatio_working_3-way'!X21^(1/3)*SIN('OddsRatio_working_3-way'!Y21/3)</f>
        <v>8.8175129613953601E-2</v>
      </c>
      <c r="AD21" s="11">
        <f>'OddsRatio_working_3-way'!X21^(1/3)*SIN(('OddsRatio_working_3-way'!Y21+2*PI())/3)</f>
        <v>0.41571662871251341</v>
      </c>
      <c r="AE21" s="11">
        <f>'OddsRatio_working_3-way'!X21^(1/3)*SIN(('OddsRatio_working_3-way'!Y21+4*PI())/3)</f>
        <v>-0.50389175832646693</v>
      </c>
      <c r="AF21" s="11">
        <f>-'OddsRatio_working_3-way'!U21/(3*'OddsRatio_working_3-way'!X21^(1/3))*COS(('OddsRatio_working_3-way'!Y21)/3)</f>
        <v>0.53093614980599302</v>
      </c>
      <c r="AG21" s="11">
        <f>-'OddsRatio_working_3-way'!U21/(3*'OddsRatio_working_3-way'!X21^(1/3))*COS(('OddsRatio_working_3-way'!Y21+2*PI())/3)</f>
        <v>-0.34182997713066587</v>
      </c>
      <c r="AH21" s="11">
        <f>-'OddsRatio_working_3-way'!U21/(3*'OddsRatio_working_3-way'!X21^(1/3))*COS(('OddsRatio_working_3-way'!Y21+4*PI())/3)</f>
        <v>-0.18910617267532748</v>
      </c>
      <c r="AI21" s="11">
        <f>'OddsRatio_working_3-way'!U21/(3*'OddsRatio_working_3-way'!X21^(1/3))*SIN(('OddsRatio_working_3-way'!Y21)/3)</f>
        <v>-8.8175129613953629E-2</v>
      </c>
      <c r="AJ21" s="11">
        <f>'OddsRatio_working_3-way'!U21/(3*'OddsRatio_working_3-way'!X21^(1/3))*SIN(('OddsRatio_working_3-way'!Y21+2*PI())/3)</f>
        <v>-0.41571662871251353</v>
      </c>
      <c r="AK21" s="11">
        <f>'OddsRatio_working_3-way'!U21/(3*'OddsRatio_working_3-way'!X21^(1/3))*SIN(('OddsRatio_working_3-way'!Y21+4*PI())/3)</f>
        <v>0.50389175832646704</v>
      </c>
      <c r="AL21" s="11">
        <f>'OddsRatio_working_3-way'!Z21+'OddsRatio_working_3-way'!AF21</f>
        <v>1.061872299611986</v>
      </c>
      <c r="AM21" s="11">
        <f>'OddsRatio_working_3-way'!AA21+'OddsRatio_working_3-way'!AG21</f>
        <v>-0.68365995426133175</v>
      </c>
      <c r="AN21" s="11">
        <f>'OddsRatio_working_3-way'!AB21+'OddsRatio_working_3-way'!AH21</f>
        <v>-0.3782123453506549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1.061872299611986</v>
      </c>
      <c r="AS21" s="11">
        <f>IF(('OddsRatio_working_3-way'!X21=0),IF(Q21&gt;0,-Q21^(1/3),(-Q21)^(1/3)),'OddsRatio_working_3-way'!AM21-'OddsRatio_working_3-way'!R21/3)</f>
        <v>-0.68365995426133175</v>
      </c>
      <c r="AT21" s="11">
        <f>IF(('OddsRatio_working_3-way'!X21=0),IF(Q21&gt;0,-Q21^(1/3),(-Q21)^(1/3)),'OddsRatio_working_3-way'!AN21-'OddsRatio_working_3-way'!R21/3)</f>
        <v>-0.3782123453506549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2.91</v>
      </c>
      <c r="B22" s="4">
        <f>IF('True_Odds_Calculator_3-way'!B23="","",'True_Odds_Calculator_3-way'!B23)</f>
        <v>3.42</v>
      </c>
      <c r="C22" s="4">
        <f>IF('True_Odds_Calculator_3-way'!C23="","",'True_Odds_Calculator_3-way'!C23)</f>
        <v>2.48</v>
      </c>
      <c r="D22" s="9">
        <f t="shared" si="13"/>
        <v>0.3304888723480488</v>
      </c>
      <c r="E22" s="9">
        <f t="shared" si="14"/>
        <v>0.28036756619419922</v>
      </c>
      <c r="F22" s="9">
        <f t="shared" si="15"/>
        <v>0.38914356145775175</v>
      </c>
      <c r="G22" s="9">
        <f t="shared" si="16"/>
        <v>1.0606389973579984</v>
      </c>
      <c r="H22" s="9">
        <f t="shared" si="17"/>
        <v>3.0258204849537771</v>
      </c>
      <c r="I22" s="9">
        <f t="shared" si="18"/>
        <v>3.5667463736063558</v>
      </c>
      <c r="J22" s="9">
        <f t="shared" si="19"/>
        <v>2.5697457160898374</v>
      </c>
      <c r="K22" s="11">
        <f t="shared" si="20"/>
        <v>0.3436426116838488</v>
      </c>
      <c r="L22" s="11">
        <f t="shared" si="21"/>
        <v>0.29239766081871343</v>
      </c>
      <c r="M22" s="11">
        <f t="shared" si="22"/>
        <v>0.40322580645161293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-0.27716582036327186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0.23539940269326093</v>
      </c>
      <c r="Q22" s="11">
        <f>2*'OddsRatio_working_3-way'!K22*'OddsRatio_working_3-way'!L22*'OddsRatio_working_3-way'!M22</f>
        <v>8.1032496624186198E-2</v>
      </c>
      <c r="R22" s="11">
        <f t="shared" si="23"/>
        <v>0</v>
      </c>
      <c r="S22" s="11">
        <f t="shared" si="24"/>
        <v>-0.84930891689578059</v>
      </c>
      <c r="T22" s="11">
        <f t="shared" si="25"/>
        <v>-0.2923610729417489</v>
      </c>
      <c r="U22" s="11">
        <f>'OddsRatio_working_3-way'!S22-'OddsRatio_working_3-way'!R22^2/3</f>
        <v>-0.84930891689578059</v>
      </c>
      <c r="V22" s="11">
        <f>'OddsRatio_working_3-way'!S22*'OddsRatio_working_3-way'!R22/3-2*'OddsRatio_working_3-way'!R22^3/27-'OddsRatio_working_3-way'!T22</f>
        <v>0.2923610729417489</v>
      </c>
      <c r="W22" s="11">
        <f>'OddsRatio_working_3-way'!V22^2+4*'OddsRatio_working_3-way'!U22^3/27</f>
        <v>-5.2847504225688319E-3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0.15063179229018972</v>
      </c>
      <c r="Y22" s="11">
        <f>IF('OddsRatio_working_3-way'!W22&gt;=0,IF('OddsRatio_working_3-way'!V22+SQRT('OddsRatio_working_3-way'!W22)&gt;0,0,PI()),ACOS('OddsRatio_working_3-way'!V22/(2*'OddsRatio_working_3-way'!X22)))</f>
        <v>0.2437099529297897</v>
      </c>
      <c r="Z22" s="11">
        <f>'OddsRatio_working_3-way'!X22^(1/3)*COS('OddsRatio_working_3-way'!Y22/3)</f>
        <v>0.53031949867899919</v>
      </c>
      <c r="AA22" s="11">
        <f>'OddsRatio_working_3-way'!X22^(1/3)*COS(('OddsRatio_working_3-way'!Y22+2*PI())/3)</f>
        <v>-0.302551609611308</v>
      </c>
      <c r="AB22" s="11">
        <f>'OddsRatio_working_3-way'!X22^(1/3)*COS(('OddsRatio_working_3-way'!Y22+4*PI())/3)</f>
        <v>-0.22776788906769127</v>
      </c>
      <c r="AC22" s="11">
        <f>'OddsRatio_working_3-way'!X22^(1/3)*SIN('OddsRatio_working_3-way'!Y22/3)</f>
        <v>4.3176401186859011E-2</v>
      </c>
      <c r="AD22" s="11">
        <f>'OddsRatio_working_3-way'!X22^(1/3)*SIN(('OddsRatio_working_3-way'!Y22+2*PI())/3)</f>
        <v>0.43768195738481186</v>
      </c>
      <c r="AE22" s="11">
        <f>'OddsRatio_working_3-way'!X22^(1/3)*SIN(('OddsRatio_working_3-way'!Y22+4*PI())/3)</f>
        <v>-0.48085835857167075</v>
      </c>
      <c r="AF22" s="11">
        <f>-'OddsRatio_working_3-way'!U22/(3*'OddsRatio_working_3-way'!X22^(1/3))*COS(('OddsRatio_working_3-way'!Y22)/3)</f>
        <v>0.53031949867899908</v>
      </c>
      <c r="AG22" s="11">
        <f>-'OddsRatio_working_3-way'!U22/(3*'OddsRatio_working_3-way'!X22^(1/3))*COS(('OddsRatio_working_3-way'!Y22+2*PI())/3)</f>
        <v>-0.30255160961130795</v>
      </c>
      <c r="AH22" s="11">
        <f>-'OddsRatio_working_3-way'!U22/(3*'OddsRatio_working_3-way'!X22^(1/3))*COS(('OddsRatio_working_3-way'!Y22+4*PI())/3)</f>
        <v>-0.22776788906769121</v>
      </c>
      <c r="AI22" s="11">
        <f>'OddsRatio_working_3-way'!U22/(3*'OddsRatio_working_3-way'!X22^(1/3))*SIN(('OddsRatio_working_3-way'!Y22)/3)</f>
        <v>-4.3176401186858997E-2</v>
      </c>
      <c r="AJ22" s="11">
        <f>'OddsRatio_working_3-way'!U22/(3*'OddsRatio_working_3-way'!X22^(1/3))*SIN(('OddsRatio_working_3-way'!Y22+2*PI())/3)</f>
        <v>-0.4376819573848118</v>
      </c>
      <c r="AK22" s="11">
        <f>'OddsRatio_working_3-way'!U22/(3*'OddsRatio_working_3-way'!X22^(1/3))*SIN(('OddsRatio_working_3-way'!Y22+4*PI())/3)</f>
        <v>0.48085835857167064</v>
      </c>
      <c r="AL22" s="11">
        <f>'OddsRatio_working_3-way'!Z22+'OddsRatio_working_3-way'!AF22</f>
        <v>1.0606389973579984</v>
      </c>
      <c r="AM22" s="11">
        <f>'OddsRatio_working_3-way'!AA22+'OddsRatio_working_3-way'!AG22</f>
        <v>-0.60510321922261601</v>
      </c>
      <c r="AN22" s="11">
        <f>'OddsRatio_working_3-way'!AB22+'OddsRatio_working_3-way'!AH22</f>
        <v>-0.45553577813538249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1.0606389973579984</v>
      </c>
      <c r="AS22" s="11">
        <f>IF(('OddsRatio_working_3-way'!X22=0),IF(Q22&gt;0,-Q22^(1/3),(-Q22)^(1/3)),'OddsRatio_working_3-way'!AM22-'OddsRatio_working_3-way'!R22/3)</f>
        <v>-0.60510321922261601</v>
      </c>
      <c r="AT22" s="11">
        <f>IF(('OddsRatio_working_3-way'!X22=0),IF(Q22&gt;0,-Q22^(1/3),(-Q22)^(1/3)),'OddsRatio_working_3-way'!AN22-'OddsRatio_working_3-way'!R22/3)</f>
        <v>-0.45553577813538249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2.73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2.85</v>
      </c>
      <c r="D23" s="9">
        <f t="shared" si="13"/>
        <v>0.35302956665587421</v>
      </c>
      <c r="E23" s="9">
        <f t="shared" si="14"/>
        <v>0.30910318706322104</v>
      </c>
      <c r="F23" s="9">
        <f t="shared" si="15"/>
        <v>0.33786724628090475</v>
      </c>
      <c r="G23" s="9">
        <f t="shared" si="16"/>
        <v>1.0593201931960823</v>
      </c>
      <c r="H23" s="9">
        <f t="shared" si="17"/>
        <v>2.8326239342292228</v>
      </c>
      <c r="I23" s="9">
        <f t="shared" si="18"/>
        <v>3.235165607643733</v>
      </c>
      <c r="J23" s="9">
        <f t="shared" si="19"/>
        <v>2.9597423574127522</v>
      </c>
      <c r="K23" s="11">
        <f t="shared" si="20"/>
        <v>0.36630036630036628</v>
      </c>
      <c r="L23" s="11">
        <f t="shared" si="21"/>
        <v>0.32154340836012862</v>
      </c>
      <c r="M23" s="11">
        <f t="shared" si="22"/>
        <v>0.35087719298245612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-0.27908236251441532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0.23514966821786931</v>
      </c>
      <c r="Q23" s="11">
        <f>2*'OddsRatio_working_3-way'!K23*'OddsRatio_working_3-way'!L23*'OddsRatio_working_3-way'!M23</f>
        <v>8.2653661939497095E-2</v>
      </c>
      <c r="R23" s="11">
        <f t="shared" si="23"/>
        <v>0</v>
      </c>
      <c r="S23" s="11">
        <f t="shared" si="24"/>
        <v>-0.84258161676456078</v>
      </c>
      <c r="T23" s="11">
        <f t="shared" si="25"/>
        <v>-0.29616225545327257</v>
      </c>
      <c r="U23" s="11">
        <f>'OddsRatio_working_3-way'!S23-'OddsRatio_working_3-way'!R23^2/3</f>
        <v>-0.84258161676456078</v>
      </c>
      <c r="V23" s="11">
        <f>'OddsRatio_working_3-way'!S23*'OddsRatio_working_3-way'!R23/3-2*'OddsRatio_working_3-way'!R23^3/27-'OddsRatio_working_3-way'!T23</f>
        <v>0.29616225545327257</v>
      </c>
      <c r="W23" s="11">
        <f>'OddsRatio_working_3-way'!V23^2+4*'OddsRatio_working_3-way'!U23^3/27</f>
        <v>-9.0800418271794192E-4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0.14884562954441038</v>
      </c>
      <c r="Y23" s="11">
        <f>IF('OddsRatio_working_3-way'!W23&gt;=0,IF('OddsRatio_working_3-way'!V23+SQRT('OddsRatio_working_3-way'!W23)&gt;0,0,PI()),ACOS('OddsRatio_working_3-way'!V23/(2*'OddsRatio_working_3-way'!X23)))</f>
        <v>0.10139633933956249</v>
      </c>
      <c r="Z23" s="11">
        <f>'OddsRatio_working_3-way'!X23^(1/3)*COS('OddsRatio_working_3-way'!Y23/3)</f>
        <v>0.52966009659804114</v>
      </c>
      <c r="AA23" s="11">
        <f>'OddsRatio_working_3-way'!X23^(1/3)*COS(('OddsRatio_working_3-way'!Y23+2*PI())/3)</f>
        <v>-0.28033942433274511</v>
      </c>
      <c r="AB23" s="11">
        <f>'OddsRatio_working_3-way'!X23^(1/3)*COS(('OddsRatio_working_3-way'!Y23+4*PI())/3)</f>
        <v>-0.24932067226529617</v>
      </c>
      <c r="AC23" s="11">
        <f>'OddsRatio_working_3-way'!X23^(1/3)*SIN('OddsRatio_working_3-way'!Y23/3)</f>
        <v>1.7908684856068183E-2</v>
      </c>
      <c r="AD23" s="11">
        <f>'OddsRatio_working_3-way'!X23^(1/3)*SIN(('OddsRatio_working_3-way'!Y23+2*PI())/3)</f>
        <v>0.44974475659678942</v>
      </c>
      <c r="AE23" s="11">
        <f>'OddsRatio_working_3-way'!X23^(1/3)*SIN(('OddsRatio_working_3-way'!Y23+4*PI())/3)</f>
        <v>-0.46765344145285731</v>
      </c>
      <c r="AF23" s="11">
        <f>-'OddsRatio_working_3-way'!U23/(3*'OddsRatio_working_3-way'!X23^(1/3))*COS(('OddsRatio_working_3-way'!Y23)/3)</f>
        <v>0.52966009659804114</v>
      </c>
      <c r="AG23" s="11">
        <f>-'OddsRatio_working_3-way'!U23/(3*'OddsRatio_working_3-way'!X23^(1/3))*COS(('OddsRatio_working_3-way'!Y23+2*PI())/3)</f>
        <v>-0.28033942433274511</v>
      </c>
      <c r="AH23" s="11">
        <f>-'OddsRatio_working_3-way'!U23/(3*'OddsRatio_working_3-way'!X23^(1/3))*COS(('OddsRatio_working_3-way'!Y23+4*PI())/3)</f>
        <v>-0.24932067226529617</v>
      </c>
      <c r="AI23" s="11">
        <f>'OddsRatio_working_3-way'!U23/(3*'OddsRatio_working_3-way'!X23^(1/3))*SIN(('OddsRatio_working_3-way'!Y23)/3)</f>
        <v>-1.7908684856068183E-2</v>
      </c>
      <c r="AJ23" s="11">
        <f>'OddsRatio_working_3-way'!U23/(3*'OddsRatio_working_3-way'!X23^(1/3))*SIN(('OddsRatio_working_3-way'!Y23+2*PI())/3)</f>
        <v>-0.44974475659678942</v>
      </c>
      <c r="AK23" s="11">
        <f>'OddsRatio_working_3-way'!U23/(3*'OddsRatio_working_3-way'!X23^(1/3))*SIN(('OddsRatio_working_3-way'!Y23+4*PI())/3)</f>
        <v>0.46765344145285731</v>
      </c>
      <c r="AL23" s="11">
        <f>'OddsRatio_working_3-way'!Z23+'OddsRatio_working_3-way'!AF23</f>
        <v>1.0593201931960823</v>
      </c>
      <c r="AM23" s="11">
        <f>'OddsRatio_working_3-way'!AA23+'OddsRatio_working_3-way'!AG23</f>
        <v>-0.56067884866549023</v>
      </c>
      <c r="AN23" s="11">
        <f>'OddsRatio_working_3-way'!AB23+'OddsRatio_working_3-way'!AH23</f>
        <v>-0.49864134453059233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1.0593201931960823</v>
      </c>
      <c r="AS23" s="11">
        <f>IF(('OddsRatio_working_3-way'!X23=0),IF(Q23&gt;0,-Q23^(1/3),(-Q23)^(1/3)),'OddsRatio_working_3-way'!AM23-'OddsRatio_working_3-way'!R23/3)</f>
        <v>-0.56067884866549023</v>
      </c>
      <c r="AT23" s="11">
        <f>IF(('OddsRatio_working_3-way'!X23=0),IF(Q23&gt;0,-Q23^(1/3),(-Q23)^(1/3)),'OddsRatio_working_3-way'!AN23-'OddsRatio_working_3-way'!R23/3)</f>
        <v>-0.49864134453059233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1.87</v>
      </c>
      <c r="B24" s="4">
        <f>IF('True_Odds_Calculator_3-way'!B25="","",'True_Odds_Calculator_3-way'!B25)</f>
        <v>3.4</v>
      </c>
      <c r="C24" s="4">
        <f>IF('True_Odds_Calculator_3-way'!C25="","",'True_Odds_Calculator_3-way'!C25)</f>
        <v>4.6900000000000004</v>
      </c>
      <c r="D24" s="9">
        <f t="shared" si="13"/>
        <v>0.51779055377445193</v>
      </c>
      <c r="E24" s="9">
        <f t="shared" si="14"/>
        <v>0.28018612928166986</v>
      </c>
      <c r="F24" s="9">
        <f t="shared" si="15"/>
        <v>0.20202331694387807</v>
      </c>
      <c r="G24" s="9">
        <f t="shared" si="16"/>
        <v>1.0704400210730163</v>
      </c>
      <c r="H24" s="9">
        <f t="shared" si="17"/>
        <v>1.9312828183335247</v>
      </c>
      <c r="I24" s="9">
        <f t="shared" si="18"/>
        <v>3.5690560505752393</v>
      </c>
      <c r="J24" s="9">
        <f t="shared" si="19"/>
        <v>4.9499236777594309</v>
      </c>
      <c r="K24" s="11">
        <f t="shared" si="20"/>
        <v>0.53475935828876997</v>
      </c>
      <c r="L24" s="11">
        <f t="shared" si="21"/>
        <v>0.29411764705882354</v>
      </c>
      <c r="M24" s="11">
        <f t="shared" si="22"/>
        <v>0.21321961620469082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-0.25838273692428526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0.23340807310233536</v>
      </c>
      <c r="Q24" s="11">
        <f>2*'OddsRatio_working_3-way'!K24*'OddsRatio_working_3-way'!L24*'OddsRatio_working_3-way'!M24</f>
        <v>6.7071285374234277E-2</v>
      </c>
      <c r="R24" s="11">
        <f t="shared" si="23"/>
        <v>0</v>
      </c>
      <c r="S24" s="11">
        <f t="shared" si="24"/>
        <v>-0.90334236675700086</v>
      </c>
      <c r="T24" s="11">
        <f t="shared" si="25"/>
        <v>-0.25958113987270132</v>
      </c>
      <c r="U24" s="11">
        <f>'OddsRatio_working_3-way'!S24-'OddsRatio_working_3-way'!R24^2/3</f>
        <v>-0.90334236675700086</v>
      </c>
      <c r="V24" s="11">
        <f>'OddsRatio_working_3-way'!S24*'OddsRatio_working_3-way'!R24/3-2*'OddsRatio_working_3-way'!R24^3/27-'OddsRatio_working_3-way'!T24</f>
        <v>0.25958113987270132</v>
      </c>
      <c r="W24" s="11">
        <f>'OddsRatio_working_3-way'!V24^2+4*'OddsRatio_working_3-way'!U24^3/27</f>
        <v>-4.1825357952823661E-2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0.16523296139877372</v>
      </c>
      <c r="Y24" s="11">
        <f>IF('OddsRatio_working_3-way'!W24&gt;=0,IF('OddsRatio_working_3-way'!V24+SQRT('OddsRatio_working_3-way'!W24)&gt;0,0,PI()),ACOS('OddsRatio_working_3-way'!V24/(2*'OddsRatio_working_3-way'!X24)))</f>
        <v>0.66729190829717644</v>
      </c>
      <c r="Z24" s="11">
        <f>'OddsRatio_working_3-way'!X24^(1/3)*COS('OddsRatio_working_3-way'!Y24/3)</f>
        <v>0.53522001053650825</v>
      </c>
      <c r="AA24" s="11">
        <f>'OddsRatio_working_3-way'!X24^(1/3)*COS(('OddsRatio_working_3-way'!Y24+2*PI())/3)</f>
        <v>-0.3724443838385747</v>
      </c>
      <c r="AB24" s="11">
        <f>'OddsRatio_working_3-way'!X24^(1/3)*COS(('OddsRatio_working_3-way'!Y24+4*PI())/3)</f>
        <v>-0.16277562669793366</v>
      </c>
      <c r="AC24" s="11">
        <f>'OddsRatio_working_3-way'!X24^(1/3)*SIN('OddsRatio_working_3-way'!Y24/3)</f>
        <v>0.12105231337580354</v>
      </c>
      <c r="AD24" s="11">
        <f>'OddsRatio_working_3-way'!X24^(1/3)*SIN(('OddsRatio_working_3-way'!Y24+2*PI())/3)</f>
        <v>0.40298796905048934</v>
      </c>
      <c r="AE24" s="11">
        <f>'OddsRatio_working_3-way'!X24^(1/3)*SIN(('OddsRatio_working_3-way'!Y24+4*PI())/3)</f>
        <v>-0.52404028242629275</v>
      </c>
      <c r="AF24" s="11">
        <f>-'OddsRatio_working_3-way'!U24/(3*'OddsRatio_working_3-way'!X24^(1/3))*COS(('OddsRatio_working_3-way'!Y24)/3)</f>
        <v>0.53522001053650814</v>
      </c>
      <c r="AG24" s="11">
        <f>-'OddsRatio_working_3-way'!U24/(3*'OddsRatio_working_3-way'!X24^(1/3))*COS(('OddsRatio_working_3-way'!Y24+2*PI())/3)</f>
        <v>-0.37244438383857464</v>
      </c>
      <c r="AH24" s="11">
        <f>-'OddsRatio_working_3-way'!U24/(3*'OddsRatio_working_3-way'!X24^(1/3))*COS(('OddsRatio_working_3-way'!Y24+4*PI())/3)</f>
        <v>-0.16277562669793363</v>
      </c>
      <c r="AI24" s="11">
        <f>'OddsRatio_working_3-way'!U24/(3*'OddsRatio_working_3-way'!X24^(1/3))*SIN(('OddsRatio_working_3-way'!Y24)/3)</f>
        <v>-0.12105231337580351</v>
      </c>
      <c r="AJ24" s="11">
        <f>'OddsRatio_working_3-way'!U24/(3*'OddsRatio_working_3-way'!X24^(1/3))*SIN(('OddsRatio_working_3-way'!Y24+2*PI())/3)</f>
        <v>-0.40298796905048923</v>
      </c>
      <c r="AK24" s="11">
        <f>'OddsRatio_working_3-way'!U24/(3*'OddsRatio_working_3-way'!X24^(1/3))*SIN(('OddsRatio_working_3-way'!Y24+4*PI())/3)</f>
        <v>0.52404028242629264</v>
      </c>
      <c r="AL24" s="11">
        <f>'OddsRatio_working_3-way'!Z24+'OddsRatio_working_3-way'!AF24</f>
        <v>1.0704400210730163</v>
      </c>
      <c r="AM24" s="11">
        <f>'OddsRatio_working_3-way'!AA24+'OddsRatio_working_3-way'!AG24</f>
        <v>-0.7448887676771494</v>
      </c>
      <c r="AN24" s="11">
        <f>'OddsRatio_working_3-way'!AB24+'OddsRatio_working_3-way'!AH24</f>
        <v>-0.32555125339586732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1.0704400210730163</v>
      </c>
      <c r="AS24" s="11">
        <f>IF(('OddsRatio_working_3-way'!X24=0),IF(Q24&gt;0,-Q24^(1/3),(-Q24)^(1/3)),'OddsRatio_working_3-way'!AM24-'OddsRatio_working_3-way'!R24/3)</f>
        <v>-0.7448887676771494</v>
      </c>
      <c r="AT24" s="11">
        <f>IF(('OddsRatio_working_3-way'!X24=0),IF(Q24&gt;0,-Q24^(1/3),(-Q24)^(1/3)),'OddsRatio_working_3-way'!AN24-'OddsRatio_working_3-way'!R24/3)</f>
        <v>-0.32555125339586732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6.89</v>
      </c>
      <c r="B25" s="4">
        <f>IF('True_Odds_Calculator_3-way'!B26="","",'True_Odds_Calculator_3-way'!B26)</f>
        <v>4.54</v>
      </c>
      <c r="C25" s="4">
        <f>IF('True_Odds_Calculator_3-way'!C26="","",'True_Odds_Calculator_3-way'!C26)</f>
        <v>1.49</v>
      </c>
      <c r="D25" s="9">
        <f t="shared" si="13"/>
        <v>0.13651493266509801</v>
      </c>
      <c r="E25" s="9">
        <f t="shared" si="14"/>
        <v>0.20826534698324403</v>
      </c>
      <c r="F25" s="9">
        <f t="shared" si="15"/>
        <v>0.65521972035165787</v>
      </c>
      <c r="G25" s="9">
        <f t="shared" si="16"/>
        <v>1.0738889595607493</v>
      </c>
      <c r="H25" s="9">
        <f t="shared" si="17"/>
        <v>7.3252059718128129</v>
      </c>
      <c r="I25" s="9">
        <f t="shared" si="18"/>
        <v>4.8015669168450517</v>
      </c>
      <c r="J25" s="9">
        <f t="shared" si="19"/>
        <v>1.5262055901847671</v>
      </c>
      <c r="K25" s="11">
        <f t="shared" si="20"/>
        <v>0.14513788098693758</v>
      </c>
      <c r="L25" s="11">
        <f t="shared" si="21"/>
        <v>0.22026431718061673</v>
      </c>
      <c r="M25" s="11">
        <f t="shared" si="22"/>
        <v>0.67114093959731547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-0.21920643225616554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0.21283856833965364</v>
      </c>
      <c r="Q25" s="11">
        <f>2*'OddsRatio_working_3-way'!K25*'OddsRatio_working_3-way'!L25*'OddsRatio_working_3-way'!M25</f>
        <v>4.2911001681381775E-2</v>
      </c>
      <c r="R25" s="11">
        <f t="shared" si="23"/>
        <v>0</v>
      </c>
      <c r="S25" s="11">
        <f t="shared" si="24"/>
        <v>-0.97095037836722609</v>
      </c>
      <c r="T25" s="11">
        <f t="shared" si="25"/>
        <v>-0.19575612467081166</v>
      </c>
      <c r="U25" s="11">
        <f>'OddsRatio_working_3-way'!S25-'OddsRatio_working_3-way'!R25^2/3</f>
        <v>-0.97095037836722609</v>
      </c>
      <c r="V25" s="11">
        <f>'OddsRatio_working_3-way'!S25*'OddsRatio_working_3-way'!R25/3-2*'OddsRatio_working_3-way'!R25^3/27-'OddsRatio_working_3-way'!T25</f>
        <v>0.19575612467081166</v>
      </c>
      <c r="W25" s="11">
        <f>'OddsRatio_working_3-way'!V25^2+4*'OddsRatio_working_3-way'!U25^3/27</f>
        <v>-9.7288171097269768E-2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0.18412538624766284</v>
      </c>
      <c r="Y25" s="11">
        <f>IF('OddsRatio_working_3-way'!W25&gt;=0,IF('OddsRatio_working_3-way'!V25+SQRT('OddsRatio_working_3-way'!W25)&gt;0,0,PI()),ACOS('OddsRatio_working_3-way'!V25/(2*'OddsRatio_working_3-way'!X25)))</f>
        <v>1.010327040288173</v>
      </c>
      <c r="Z25" s="11">
        <f>'OddsRatio_working_3-way'!X25^(1/3)*COS('OddsRatio_working_3-way'!Y25/3)</f>
        <v>0.53694447978037463</v>
      </c>
      <c r="AA25" s="11">
        <f>'OddsRatio_working_3-way'!X25^(1/3)*COS(('OddsRatio_working_3-way'!Y25+2*PI())/3)</f>
        <v>-0.4312775340818803</v>
      </c>
      <c r="AB25" s="11">
        <f>'OddsRatio_working_3-way'!X25^(1/3)*COS(('OddsRatio_working_3-way'!Y25+4*PI())/3)</f>
        <v>-0.10566694569849443</v>
      </c>
      <c r="AC25" s="11">
        <f>'OddsRatio_working_3-way'!X25^(1/3)*SIN('OddsRatio_working_3-way'!Y25/3)</f>
        <v>0.18799136085414031</v>
      </c>
      <c r="AD25" s="11">
        <f>'OddsRatio_working_3-way'!X25^(1/3)*SIN(('OddsRatio_working_3-way'!Y25+2*PI())/3)</f>
        <v>0.37101187948455405</v>
      </c>
      <c r="AE25" s="11">
        <f>'OddsRatio_working_3-way'!X25^(1/3)*SIN(('OddsRatio_working_3-way'!Y25+4*PI())/3)</f>
        <v>-0.55900324033869442</v>
      </c>
      <c r="AF25" s="11">
        <f>-'OddsRatio_working_3-way'!U25/(3*'OddsRatio_working_3-way'!X25^(1/3))*COS(('OddsRatio_working_3-way'!Y25)/3)</f>
        <v>0.53694447978037463</v>
      </c>
      <c r="AG25" s="11">
        <f>-'OddsRatio_working_3-way'!U25/(3*'OddsRatio_working_3-way'!X25^(1/3))*COS(('OddsRatio_working_3-way'!Y25+2*PI())/3)</f>
        <v>-0.4312775340818803</v>
      </c>
      <c r="AH25" s="11">
        <f>-'OddsRatio_working_3-way'!U25/(3*'OddsRatio_working_3-way'!X25^(1/3))*COS(('OddsRatio_working_3-way'!Y25+4*PI())/3)</f>
        <v>-0.10566694569849443</v>
      </c>
      <c r="AI25" s="11">
        <f>'OddsRatio_working_3-way'!U25/(3*'OddsRatio_working_3-way'!X25^(1/3))*SIN(('OddsRatio_working_3-way'!Y25)/3)</f>
        <v>-0.18799136085414031</v>
      </c>
      <c r="AJ25" s="11">
        <f>'OddsRatio_working_3-way'!U25/(3*'OddsRatio_working_3-way'!X25^(1/3))*SIN(('OddsRatio_working_3-way'!Y25+2*PI())/3)</f>
        <v>-0.37101187948455405</v>
      </c>
      <c r="AK25" s="11">
        <f>'OddsRatio_working_3-way'!U25/(3*'OddsRatio_working_3-way'!X25^(1/3))*SIN(('OddsRatio_working_3-way'!Y25+4*PI())/3)</f>
        <v>0.55900324033869442</v>
      </c>
      <c r="AL25" s="11">
        <f>'OddsRatio_working_3-way'!Z25+'OddsRatio_working_3-way'!AF25</f>
        <v>1.0738889595607493</v>
      </c>
      <c r="AM25" s="11">
        <f>'OddsRatio_working_3-way'!AA25+'OddsRatio_working_3-way'!AG25</f>
        <v>-0.8625550681637606</v>
      </c>
      <c r="AN25" s="11">
        <f>'OddsRatio_working_3-way'!AB25+'OddsRatio_working_3-way'!AH25</f>
        <v>-0.21133389139698885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1.0738889595607493</v>
      </c>
      <c r="AS25" s="11">
        <f>IF(('OddsRatio_working_3-way'!X25=0),IF(Q25&gt;0,-Q25^(1/3),(-Q25)^(1/3)),'OddsRatio_working_3-way'!AM25-'OddsRatio_working_3-way'!R25/3)</f>
        <v>-0.8625550681637606</v>
      </c>
      <c r="AT25" s="11">
        <f>IF(('OddsRatio_working_3-way'!X25=0),IF(Q25&gt;0,-Q25^(1/3),(-Q25)^(1/3)),'OddsRatio_working_3-way'!AN25-'OddsRatio_working_3-way'!R25/3)</f>
        <v>-0.21133389139698885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2.36</v>
      </c>
      <c r="B26" s="4">
        <f>IF('True_Odds_Calculator_3-way'!B27="","",'True_Odds_Calculator_3-way'!B27)</f>
        <v>3.4</v>
      </c>
      <c r="C26" s="4">
        <f>IF('True_Odds_Calculator_3-way'!C27="","",'True_Odds_Calculator_3-way'!C27)</f>
        <v>3.17</v>
      </c>
      <c r="D26" s="9">
        <f t="shared" si="13"/>
        <v>0.41150424447793804</v>
      </c>
      <c r="E26" s="9">
        <f t="shared" si="14"/>
        <v>0.28379090952314373</v>
      </c>
      <c r="F26" s="9">
        <f t="shared" si="15"/>
        <v>0.30470484599891806</v>
      </c>
      <c r="G26" s="9">
        <f t="shared" si="16"/>
        <v>1.0515504350255447</v>
      </c>
      <c r="H26" s="9">
        <f t="shared" si="17"/>
        <v>2.4301085916347405</v>
      </c>
      <c r="I26" s="9">
        <f t="shared" si="18"/>
        <v>3.5237210440613072</v>
      </c>
      <c r="J26" s="9">
        <f t="shared" si="19"/>
        <v>3.2818644440054321</v>
      </c>
      <c r="K26" s="11">
        <f t="shared" si="20"/>
        <v>0.42372881355932207</v>
      </c>
      <c r="L26" s="11">
        <f t="shared" si="21"/>
        <v>0.29411764705882354</v>
      </c>
      <c r="M26" s="11">
        <f t="shared" si="22"/>
        <v>0.31545741324921134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-0.27845800139015131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0.23313340734893118</v>
      </c>
      <c r="Q26" s="11">
        <f>2*'OddsRatio_working_3-way'!K26*'OddsRatio_working_3-way'!L26*'OddsRatio_working_3-way'!M26</f>
        <v>7.862846790857711E-2</v>
      </c>
      <c r="R26" s="11">
        <f t="shared" si="23"/>
        <v>0</v>
      </c>
      <c r="S26" s="11">
        <f t="shared" si="24"/>
        <v>-0.83723005331164746</v>
      </c>
      <c r="T26" s="11">
        <f t="shared" si="25"/>
        <v>-0.28237101292129757</v>
      </c>
      <c r="U26" s="11">
        <f>'OddsRatio_working_3-way'!S26-'OddsRatio_working_3-way'!R26^2/3</f>
        <v>-0.83723005331164746</v>
      </c>
      <c r="V26" s="11">
        <f>'OddsRatio_working_3-way'!S26*'OddsRatio_working_3-way'!R26/3-2*'OddsRatio_working_3-way'!R26^3/27-'OddsRatio_working_3-way'!T26</f>
        <v>0.28237101292129757</v>
      </c>
      <c r="W26" s="11">
        <f>'OddsRatio_working_3-way'!V26^2+4*'OddsRatio_working_3-way'!U26^3/27</f>
        <v>-7.2088170708557164E-3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0.14742981890467013</v>
      </c>
      <c r="Y26" s="11">
        <f>IF('OddsRatio_working_3-way'!W26&gt;=0,IF('OddsRatio_working_3-way'!V26+SQRT('OddsRatio_working_3-way'!W26)&gt;0,0,PI()),ACOS('OddsRatio_working_3-way'!V26/(2*'OddsRatio_working_3-way'!X26)))</f>
        <v>0.29208519721962345</v>
      </c>
      <c r="Z26" s="11">
        <f>'OddsRatio_working_3-way'!X26^(1/3)*COS('OddsRatio_working_3-way'!Y26/3)</f>
        <v>0.52577521751277234</v>
      </c>
      <c r="AA26" s="11">
        <f>'OddsRatio_working_3-way'!X26^(1/3)*COS(('OddsRatio_working_3-way'!Y26+2*PI())/3)</f>
        <v>-0.30736039610954913</v>
      </c>
      <c r="AB26" s="11">
        <f>'OddsRatio_working_3-way'!X26^(1/3)*COS(('OddsRatio_working_3-way'!Y26+4*PI())/3)</f>
        <v>-0.2184148214032231</v>
      </c>
      <c r="AC26" s="11">
        <f>'OddsRatio_working_3-way'!X26^(1/3)*SIN('OddsRatio_working_3-way'!Y26/3)</f>
        <v>5.1352751499923223E-2</v>
      </c>
      <c r="AD26" s="11">
        <f>'OddsRatio_working_3-way'!X26^(1/3)*SIN(('OddsRatio_working_3-way'!Y26+2*PI())/3)</f>
        <v>0.42965831929638809</v>
      </c>
      <c r="AE26" s="11">
        <f>'OddsRatio_working_3-way'!X26^(1/3)*SIN(('OddsRatio_working_3-way'!Y26+4*PI())/3)</f>
        <v>-0.48101107079631139</v>
      </c>
      <c r="AF26" s="11">
        <f>-'OddsRatio_working_3-way'!U26/(3*'OddsRatio_working_3-way'!X26^(1/3))*COS(('OddsRatio_working_3-way'!Y26)/3)</f>
        <v>0.52577521751277223</v>
      </c>
      <c r="AG26" s="11">
        <f>-'OddsRatio_working_3-way'!U26/(3*'OddsRatio_working_3-way'!X26^(1/3))*COS(('OddsRatio_working_3-way'!Y26+2*PI())/3)</f>
        <v>-0.30736039610954907</v>
      </c>
      <c r="AH26" s="11">
        <f>-'OddsRatio_working_3-way'!U26/(3*'OddsRatio_working_3-way'!X26^(1/3))*COS(('OddsRatio_working_3-way'!Y26+4*PI())/3)</f>
        <v>-0.21841482140322305</v>
      </c>
      <c r="AI26" s="11">
        <f>'OddsRatio_working_3-way'!U26/(3*'OddsRatio_working_3-way'!X26^(1/3))*SIN(('OddsRatio_working_3-way'!Y26)/3)</f>
        <v>-5.1352751499923209E-2</v>
      </c>
      <c r="AJ26" s="11">
        <f>'OddsRatio_working_3-way'!U26/(3*'OddsRatio_working_3-way'!X26^(1/3))*SIN(('OddsRatio_working_3-way'!Y26+2*PI())/3)</f>
        <v>-0.42965831929638798</v>
      </c>
      <c r="AK26" s="11">
        <f>'OddsRatio_working_3-way'!U26/(3*'OddsRatio_working_3-way'!X26^(1/3))*SIN(('OddsRatio_working_3-way'!Y26+4*PI())/3)</f>
        <v>0.48101107079631134</v>
      </c>
      <c r="AL26" s="11">
        <f>'OddsRatio_working_3-way'!Z26+'OddsRatio_working_3-way'!AF26</f>
        <v>1.0515504350255447</v>
      </c>
      <c r="AM26" s="11">
        <f>'OddsRatio_working_3-way'!AA26+'OddsRatio_working_3-way'!AG26</f>
        <v>-0.61472079221909826</v>
      </c>
      <c r="AN26" s="11">
        <f>'OddsRatio_working_3-way'!AB26+'OddsRatio_working_3-way'!AH26</f>
        <v>-0.43682964280644615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1.0515504350255447</v>
      </c>
      <c r="AS26" s="11">
        <f>IF(('OddsRatio_working_3-way'!X26=0),IF(Q26&gt;0,-Q26^(1/3),(-Q26)^(1/3)),'OddsRatio_working_3-way'!AM26-'OddsRatio_working_3-way'!R26/3)</f>
        <v>-0.61472079221909826</v>
      </c>
      <c r="AT26" s="11">
        <f>IF(('OddsRatio_working_3-way'!X26=0),IF(Q26&gt;0,-Q26^(1/3),(-Q26)^(1/3)),'OddsRatio_working_3-way'!AN26-'OddsRatio_working_3-way'!R26/3)</f>
        <v>-0.43682964280644615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2.11</v>
      </c>
      <c r="B27" s="4">
        <f>IF('True_Odds_Calculator_3-way'!B28="","",'True_Odds_Calculator_3-way'!B28)</f>
        <v>3.6</v>
      </c>
      <c r="C27" s="4">
        <f>IF('True_Odds_Calculator_3-way'!C28="","",'True_Odds_Calculator_3-way'!C28)</f>
        <v>3.53</v>
      </c>
      <c r="D27" s="9">
        <f t="shared" si="13"/>
        <v>0.46048492780064848</v>
      </c>
      <c r="E27" s="9">
        <f t="shared" si="14"/>
        <v>0.26706948652074108</v>
      </c>
      <c r="F27" s="9">
        <f t="shared" si="15"/>
        <v>0.2724455856786106</v>
      </c>
      <c r="G27" s="9">
        <f t="shared" si="16"/>
        <v>1.0555168806837241</v>
      </c>
      <c r="H27" s="9">
        <f t="shared" si="17"/>
        <v>2.1716237375589338</v>
      </c>
      <c r="I27" s="9">
        <f t="shared" si="18"/>
        <v>3.7443438897776824</v>
      </c>
      <c r="J27" s="9">
        <f t="shared" si="19"/>
        <v>3.6704577081298218</v>
      </c>
      <c r="K27" s="11">
        <f t="shared" si="20"/>
        <v>0.47393364928909953</v>
      </c>
      <c r="L27" s="11">
        <f t="shared" si="21"/>
        <v>0.27777777777777779</v>
      </c>
      <c r="M27" s="11">
        <f t="shared" si="22"/>
        <v>0.28328611898016998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-0.27230598481085178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0.23271529521277784</v>
      </c>
      <c r="Q27" s="11">
        <f>2*'OddsRatio_working_3-way'!K27*'OddsRatio_working_3-way'!L27*'OddsRatio_working_3-way'!M27</f>
        <v>7.4588235645121126E-2</v>
      </c>
      <c r="R27" s="11">
        <f t="shared" si="23"/>
        <v>0</v>
      </c>
      <c r="S27" s="11">
        <f t="shared" si="24"/>
        <v>-0.8546095502617238</v>
      </c>
      <c r="T27" s="11">
        <f t="shared" si="25"/>
        <v>-0.27391331739157826</v>
      </c>
      <c r="U27" s="11">
        <f>'OddsRatio_working_3-way'!S27-'OddsRatio_working_3-way'!R27^2/3</f>
        <v>-0.8546095502617238</v>
      </c>
      <c r="V27" s="11">
        <f>'OddsRatio_working_3-way'!S27*'OddsRatio_working_3-way'!R27/3-2*'OddsRatio_working_3-way'!R27^3/27-'OddsRatio_working_3-way'!T27</f>
        <v>0.27391331739157826</v>
      </c>
      <c r="W27" s="11">
        <f>'OddsRatio_working_3-way'!V27^2+4*'OddsRatio_working_3-way'!U27^3/27</f>
        <v>-1.7441195358135417E-2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0.15204415543074559</v>
      </c>
      <c r="Y27" s="11">
        <f>IF('OddsRatio_working_3-way'!W27&gt;=0,IF('OddsRatio_working_3-way'!V27+SQRT('OddsRatio_working_3-way'!W27)&gt;0,0,PI()),ACOS('OddsRatio_working_3-way'!V27/(2*'OddsRatio_working_3-way'!X27)))</f>
        <v>0.44925942660852702</v>
      </c>
      <c r="Z27" s="11">
        <f>'OddsRatio_working_3-way'!X27^(1/3)*COS('OddsRatio_working_3-way'!Y27/3)</f>
        <v>0.52775844034186215</v>
      </c>
      <c r="AA27" s="11">
        <f>'OddsRatio_working_3-way'!X27^(1/3)*COS(('OddsRatio_working_3-way'!Y27+2*PI())/3)</f>
        <v>-0.33284050678432636</v>
      </c>
      <c r="AB27" s="11">
        <f>'OddsRatio_working_3-way'!X27^(1/3)*COS(('OddsRatio_working_3-way'!Y27+4*PI())/3)</f>
        <v>-0.19491793355753567</v>
      </c>
      <c r="AC27" s="11">
        <f>'OddsRatio_working_3-way'!X27^(1/3)*SIN('OddsRatio_working_3-way'!Y27/3)</f>
        <v>7.9629634779813482E-2</v>
      </c>
      <c r="AD27" s="11">
        <f>'OddsRatio_working_3-way'!X27^(1/3)*SIN(('OddsRatio_working_3-way'!Y27+2*PI())/3)</f>
        <v>0.41723739900779999</v>
      </c>
      <c r="AE27" s="11">
        <f>'OddsRatio_working_3-way'!X27^(1/3)*SIN(('OddsRatio_working_3-way'!Y27+4*PI())/3)</f>
        <v>-0.49686703378761349</v>
      </c>
      <c r="AF27" s="11">
        <f>-'OddsRatio_working_3-way'!U27/(3*'OddsRatio_working_3-way'!X27^(1/3))*COS(('OddsRatio_working_3-way'!Y27)/3)</f>
        <v>0.52775844034186203</v>
      </c>
      <c r="AG27" s="11">
        <f>-'OddsRatio_working_3-way'!U27/(3*'OddsRatio_working_3-way'!X27^(1/3))*COS(('OddsRatio_working_3-way'!Y27+2*PI())/3)</f>
        <v>-0.33284050678432631</v>
      </c>
      <c r="AH27" s="11">
        <f>-'OddsRatio_working_3-way'!U27/(3*'OddsRatio_working_3-way'!X27^(1/3))*COS(('OddsRatio_working_3-way'!Y27+4*PI())/3)</f>
        <v>-0.19491793355753564</v>
      </c>
      <c r="AI27" s="11">
        <f>'OddsRatio_working_3-way'!U27/(3*'OddsRatio_working_3-way'!X27^(1/3))*SIN(('OddsRatio_working_3-way'!Y27)/3)</f>
        <v>-7.9629634779813455E-2</v>
      </c>
      <c r="AJ27" s="11">
        <f>'OddsRatio_working_3-way'!U27/(3*'OddsRatio_working_3-way'!X27^(1/3))*SIN(('OddsRatio_working_3-way'!Y27+2*PI())/3)</f>
        <v>-0.41723739900779994</v>
      </c>
      <c r="AK27" s="11">
        <f>'OddsRatio_working_3-way'!U27/(3*'OddsRatio_working_3-way'!X27^(1/3))*SIN(('OddsRatio_working_3-way'!Y27+4*PI())/3)</f>
        <v>0.49686703378761338</v>
      </c>
      <c r="AL27" s="11">
        <f>'OddsRatio_working_3-way'!Z27+'OddsRatio_working_3-way'!AF27</f>
        <v>1.0555168806837241</v>
      </c>
      <c r="AM27" s="11">
        <f>'OddsRatio_working_3-way'!AA27+'OddsRatio_working_3-way'!AG27</f>
        <v>-0.66568101356865261</v>
      </c>
      <c r="AN27" s="11">
        <f>'OddsRatio_working_3-way'!AB27+'OddsRatio_working_3-way'!AH27</f>
        <v>-0.38983586711507134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1.0555168806837241</v>
      </c>
      <c r="AS27" s="11">
        <f>IF(('OddsRatio_working_3-way'!X27=0),IF(Q27&gt;0,-Q27^(1/3),(-Q27)^(1/3)),'OddsRatio_working_3-way'!AM27-'OddsRatio_working_3-way'!R27/3)</f>
        <v>-0.66568101356865261</v>
      </c>
      <c r="AT27" s="11">
        <f>IF(('OddsRatio_working_3-way'!X27=0),IF(Q27&gt;0,-Q27^(1/3),(-Q27)^(1/3)),'OddsRatio_working_3-way'!AN27-'OddsRatio_working_3-way'!R27/3)</f>
        <v>-0.38983586711507134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1.66</v>
      </c>
      <c r="B28" s="4">
        <f>IF('True_Odds_Calculator_3-way'!B29="","",'True_Odds_Calculator_3-way'!B29)</f>
        <v>3.96</v>
      </c>
      <c r="C28" s="4">
        <f>IF('True_Odds_Calculator_3-way'!C29="","",'True_Odds_Calculator_3-way'!C29)</f>
        <v>5.46</v>
      </c>
      <c r="D28" s="9">
        <f t="shared" si="13"/>
        <v>0.58639175300902679</v>
      </c>
      <c r="E28" s="9">
        <f t="shared" si="14"/>
        <v>0.24019040826874358</v>
      </c>
      <c r="F28" s="9">
        <f t="shared" si="15"/>
        <v>0.1734178387222296</v>
      </c>
      <c r="G28" s="9">
        <f t="shared" si="16"/>
        <v>1.0687039149029243</v>
      </c>
      <c r="H28" s="9">
        <f t="shared" si="17"/>
        <v>1.7053445838359296</v>
      </c>
      <c r="I28" s="9">
        <f t="shared" si="18"/>
        <v>4.1633635881126558</v>
      </c>
      <c r="J28" s="9">
        <f t="shared" si="19"/>
        <v>5.766419460467044</v>
      </c>
      <c r="K28" s="11">
        <f t="shared" si="20"/>
        <v>0.60240963855421692</v>
      </c>
      <c r="L28" s="11">
        <f t="shared" si="21"/>
        <v>0.25252525252525254</v>
      </c>
      <c r="M28" s="11">
        <f t="shared" si="22"/>
        <v>0.18315018315018314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-0.24275858010797768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0.22512070704841791</v>
      </c>
      <c r="Q28" s="11">
        <f>2*'OddsRatio_working_3-way'!K28*'OddsRatio_working_3-way'!L28*'OddsRatio_working_3-way'!M28</f>
        <v>5.572294728921235E-2</v>
      </c>
      <c r="R28" s="11">
        <f t="shared" si="23"/>
        <v>0</v>
      </c>
      <c r="S28" s="11">
        <f t="shared" si="24"/>
        <v>-0.92734397667133106</v>
      </c>
      <c r="T28" s="11">
        <f t="shared" si="25"/>
        <v>-0.22954058828498292</v>
      </c>
      <c r="U28" s="11">
        <f>'OddsRatio_working_3-way'!S28-'OddsRatio_working_3-way'!R28^2/3</f>
        <v>-0.92734397667133106</v>
      </c>
      <c r="V28" s="11">
        <f>'OddsRatio_working_3-way'!S28*'OddsRatio_working_3-way'!R28/3-2*'OddsRatio_working_3-way'!R28^3/27-'OddsRatio_working_3-way'!T28</f>
        <v>0.22954058828498292</v>
      </c>
      <c r="W28" s="11">
        <f>'OddsRatio_working_3-way'!V28^2+4*'OddsRatio_working_3-way'!U28^3/27</f>
        <v>-6.5457056029854493E-2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0.17186181782181181</v>
      </c>
      <c r="Y28" s="11">
        <f>IF('OddsRatio_working_3-way'!W28&gt;=0,IF('OddsRatio_working_3-way'!V28+SQRT('OddsRatio_working_3-way'!W28)&gt;0,0,PI()),ACOS('OddsRatio_working_3-way'!V28/(2*'OddsRatio_working_3-way'!X28)))</f>
        <v>0.83953950851528236</v>
      </c>
      <c r="Z28" s="11">
        <f>'OddsRatio_working_3-way'!X28^(1/3)*COS('OddsRatio_working_3-way'!Y28/3)</f>
        <v>0.53435195745146213</v>
      </c>
      <c r="AA28" s="11">
        <f>'OddsRatio_working_3-way'!X28^(1/3)*COS(('OddsRatio_working_3-way'!Y28+2*PI())/3)</f>
        <v>-0.40016839709488455</v>
      </c>
      <c r="AB28" s="11">
        <f>'OddsRatio_working_3-way'!X28^(1/3)*COS(('OddsRatio_working_3-way'!Y28+4*PI())/3)</f>
        <v>-0.13418356035657766</v>
      </c>
      <c r="AC28" s="11">
        <f>'OddsRatio_working_3-way'!X28^(1/3)*SIN('OddsRatio_working_3-way'!Y28/3)</f>
        <v>0.1535664170912201</v>
      </c>
      <c r="AD28" s="11">
        <f>'OddsRatio_working_3-way'!X28^(1/3)*SIN(('OddsRatio_working_3-way'!Y28+2*PI())/3)</f>
        <v>0.38597916116929754</v>
      </c>
      <c r="AE28" s="11">
        <f>'OddsRatio_working_3-way'!X28^(1/3)*SIN(('OddsRatio_working_3-way'!Y28+4*PI())/3)</f>
        <v>-0.53954557826051774</v>
      </c>
      <c r="AF28" s="11">
        <f>-'OddsRatio_working_3-way'!U28/(3*'OddsRatio_working_3-way'!X28^(1/3))*COS(('OddsRatio_working_3-way'!Y28)/3)</f>
        <v>0.53435195745146202</v>
      </c>
      <c r="AG28" s="11">
        <f>-'OddsRatio_working_3-way'!U28/(3*'OddsRatio_working_3-way'!X28^(1/3))*COS(('OddsRatio_working_3-way'!Y28+2*PI())/3)</f>
        <v>-0.40016839709488444</v>
      </c>
      <c r="AH28" s="11">
        <f>-'OddsRatio_working_3-way'!U28/(3*'OddsRatio_working_3-way'!X28^(1/3))*COS(('OddsRatio_working_3-way'!Y28+4*PI())/3)</f>
        <v>-0.13418356035657764</v>
      </c>
      <c r="AI28" s="11">
        <f>'OddsRatio_working_3-way'!U28/(3*'OddsRatio_working_3-way'!X28^(1/3))*SIN(('OddsRatio_working_3-way'!Y28)/3)</f>
        <v>-0.15356641709122007</v>
      </c>
      <c r="AJ28" s="11">
        <f>'OddsRatio_working_3-way'!U28/(3*'OddsRatio_working_3-way'!X28^(1/3))*SIN(('OddsRatio_working_3-way'!Y28+2*PI())/3)</f>
        <v>-0.38597916116929748</v>
      </c>
      <c r="AK28" s="11">
        <f>'OddsRatio_working_3-way'!U28/(3*'OddsRatio_working_3-way'!X28^(1/3))*SIN(('OddsRatio_working_3-way'!Y28+4*PI())/3)</f>
        <v>0.53954557826051763</v>
      </c>
      <c r="AL28" s="11">
        <f>'OddsRatio_working_3-way'!Z28+'OddsRatio_working_3-way'!AF28</f>
        <v>1.0687039149029243</v>
      </c>
      <c r="AM28" s="11">
        <f>'OddsRatio_working_3-way'!AA28+'OddsRatio_working_3-way'!AG28</f>
        <v>-0.800336794189769</v>
      </c>
      <c r="AN28" s="11">
        <f>'OddsRatio_working_3-way'!AB28+'OddsRatio_working_3-way'!AH28</f>
        <v>-0.26836712071315527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1.0687039149029243</v>
      </c>
      <c r="AS28" s="11">
        <f>IF(('OddsRatio_working_3-way'!X28=0),IF(Q28&gt;0,-Q28^(1/3),(-Q28)^(1/3)),'OddsRatio_working_3-way'!AM28-'OddsRatio_working_3-way'!R28/3)</f>
        <v>-0.800336794189769</v>
      </c>
      <c r="AT28" s="11">
        <f>IF(('OddsRatio_working_3-way'!X28=0),IF(Q28&gt;0,-Q28^(1/3),(-Q28)^(1/3)),'OddsRatio_working_3-way'!AN28-'OddsRatio_working_3-way'!R28/3)</f>
        <v>-0.26836712071315527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2.41</v>
      </c>
      <c r="B29" s="4">
        <f>IF('True_Odds_Calculator_3-way'!B30="","",'True_Odds_Calculator_3-way'!B30)</f>
        <v>3.32</v>
      </c>
      <c r="C29" s="4">
        <f>IF('True_Odds_Calculator_3-way'!C30="","",'True_Odds_Calculator_3-way'!C30)</f>
        <v>3.16</v>
      </c>
      <c r="D29" s="9">
        <f t="shared" si="13"/>
        <v>0.40307950337623183</v>
      </c>
      <c r="E29" s="9">
        <f t="shared" si="14"/>
        <v>0.29098033125300193</v>
      </c>
      <c r="F29" s="9">
        <f t="shared" si="15"/>
        <v>0.30594016537076618</v>
      </c>
      <c r="G29" s="9">
        <f t="shared" si="16"/>
        <v>1.0502837936435199</v>
      </c>
      <c r="H29" s="9">
        <f t="shared" si="17"/>
        <v>2.4809001490373634</v>
      </c>
      <c r="I29" s="9">
        <f t="shared" si="18"/>
        <v>3.4366584012529655</v>
      </c>
      <c r="J29" s="9">
        <f t="shared" si="19"/>
        <v>3.2686129942700033</v>
      </c>
      <c r="K29" s="11">
        <f t="shared" si="20"/>
        <v>0.41493775933609955</v>
      </c>
      <c r="L29" s="11">
        <f t="shared" si="21"/>
        <v>0.30120481927710846</v>
      </c>
      <c r="M29" s="11">
        <f t="shared" si="22"/>
        <v>0.31645569620253161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-0.2794593469207467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0.23295556299466469</v>
      </c>
      <c r="Q29" s="11">
        <f>2*'OddsRatio_working_3-way'!K29*'OddsRatio_working_3-way'!L29*'OddsRatio_working_3-way'!M29</f>
        <v>7.9102058741821621E-2</v>
      </c>
      <c r="R29" s="11">
        <f t="shared" si="23"/>
        <v>0</v>
      </c>
      <c r="S29" s="11">
        <f t="shared" si="24"/>
        <v>-0.83359374292365229</v>
      </c>
      <c r="T29" s="11">
        <f t="shared" si="25"/>
        <v>-0.28305390252076479</v>
      </c>
      <c r="U29" s="11">
        <f>'OddsRatio_working_3-way'!S29-'OddsRatio_working_3-way'!R29^2/3</f>
        <v>-0.83359374292365229</v>
      </c>
      <c r="V29" s="11">
        <f>'OddsRatio_working_3-way'!S29*'OddsRatio_working_3-way'!R29/3-2*'OddsRatio_working_3-way'!R29^3/27-'OddsRatio_working_3-way'!T29</f>
        <v>0.28305390252076479</v>
      </c>
      <c r="W29" s="11">
        <f>'OddsRatio_working_3-way'!V29^2+4*'OddsRatio_working_3-way'!U29^3/27</f>
        <v>-5.6947687468884844E-3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0.14647037283963188</v>
      </c>
      <c r="Y29" s="11">
        <f>IF('OddsRatio_working_3-way'!W29&gt;=0,IF('OddsRatio_working_3-way'!V29+SQRT('OddsRatio_working_3-way'!W29)&gt;0,0,PI()),ACOS('OddsRatio_working_3-way'!V29/(2*'OddsRatio_working_3-way'!X29)))</f>
        <v>0.26054516755006341</v>
      </c>
      <c r="Z29" s="11">
        <f>'OddsRatio_working_3-way'!X29^(1/3)*COS('OddsRatio_working_3-way'!Y29/3)</f>
        <v>0.52514189682175993</v>
      </c>
      <c r="AA29" s="11">
        <f>'OddsRatio_working_3-way'!X29^(1/3)*COS(('OddsRatio_working_3-way'!Y29+2*PI())/3)</f>
        <v>-0.30216800490181284</v>
      </c>
      <c r="AB29" s="11">
        <f>'OddsRatio_working_3-way'!X29^(1/3)*COS(('OddsRatio_working_3-way'!Y29+4*PI())/3)</f>
        <v>-0.22297389191994721</v>
      </c>
      <c r="AC29" s="11">
        <f>'OddsRatio_working_3-way'!X29^(1/3)*SIN('OddsRatio_working_3-way'!Y29/3)</f>
        <v>4.57227424483138E-2</v>
      </c>
      <c r="AD29" s="11">
        <f>'OddsRatio_working_3-way'!X29^(1/3)*SIN(('OddsRatio_working_3-way'!Y29+2*PI())/3)</f>
        <v>0.43192485201503378</v>
      </c>
      <c r="AE29" s="11">
        <f>'OddsRatio_working_3-way'!X29^(1/3)*SIN(('OddsRatio_working_3-way'!Y29+4*PI())/3)</f>
        <v>-0.47764759446334754</v>
      </c>
      <c r="AF29" s="11">
        <f>-'OddsRatio_working_3-way'!U29/(3*'OddsRatio_working_3-way'!X29^(1/3))*COS(('OddsRatio_working_3-way'!Y29)/3)</f>
        <v>0.52514189682175993</v>
      </c>
      <c r="AG29" s="11">
        <f>-'OddsRatio_working_3-way'!U29/(3*'OddsRatio_working_3-way'!X29^(1/3))*COS(('OddsRatio_working_3-way'!Y29+2*PI())/3)</f>
        <v>-0.30216800490181284</v>
      </c>
      <c r="AH29" s="11">
        <f>-'OddsRatio_working_3-way'!U29/(3*'OddsRatio_working_3-way'!X29^(1/3))*COS(('OddsRatio_working_3-way'!Y29+4*PI())/3)</f>
        <v>-0.22297389191994721</v>
      </c>
      <c r="AI29" s="11">
        <f>'OddsRatio_working_3-way'!U29/(3*'OddsRatio_working_3-way'!X29^(1/3))*SIN(('OddsRatio_working_3-way'!Y29)/3)</f>
        <v>-4.57227424483138E-2</v>
      </c>
      <c r="AJ29" s="11">
        <f>'OddsRatio_working_3-way'!U29/(3*'OddsRatio_working_3-way'!X29^(1/3))*SIN(('OddsRatio_working_3-way'!Y29+2*PI())/3)</f>
        <v>-0.43192485201503378</v>
      </c>
      <c r="AK29" s="11">
        <f>'OddsRatio_working_3-way'!U29/(3*'OddsRatio_working_3-way'!X29^(1/3))*SIN(('OddsRatio_working_3-way'!Y29+4*PI())/3)</f>
        <v>0.47764759446334754</v>
      </c>
      <c r="AL29" s="11">
        <f>'OddsRatio_working_3-way'!Z29+'OddsRatio_working_3-way'!AF29</f>
        <v>1.0502837936435199</v>
      </c>
      <c r="AM29" s="11">
        <f>'OddsRatio_working_3-way'!AA29+'OddsRatio_working_3-way'!AG29</f>
        <v>-0.60433600980362567</v>
      </c>
      <c r="AN29" s="11">
        <f>'OddsRatio_working_3-way'!AB29+'OddsRatio_working_3-way'!AH29</f>
        <v>-0.44594778383989442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1.0502837936435199</v>
      </c>
      <c r="AS29" s="11">
        <f>IF(('OddsRatio_working_3-way'!X29=0),IF(Q29&gt;0,-Q29^(1/3),(-Q29)^(1/3)),'OddsRatio_working_3-way'!AM29-'OddsRatio_working_3-way'!R29/3)</f>
        <v>-0.60433600980362567</v>
      </c>
      <c r="AT29" s="11">
        <f>IF(('OddsRatio_working_3-way'!X29=0),IF(Q29&gt;0,-Q29^(1/3),(-Q29)^(1/3)),'OddsRatio_working_3-way'!AN29-'OddsRatio_working_3-way'!R29/3)</f>
        <v>-0.44594778383989442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2.0699999999999998</v>
      </c>
      <c r="B30" s="4">
        <f>IF('True_Odds_Calculator_3-way'!B31="","",'True_Odds_Calculator_3-way'!B31)</f>
        <v>3.66</v>
      </c>
      <c r="C30" s="4">
        <f>IF('True_Odds_Calculator_3-way'!C31="","",'True_Odds_Calculator_3-way'!C31)</f>
        <v>3.61</v>
      </c>
      <c r="D30" s="9">
        <f t="shared" si="13"/>
        <v>0.47017654988221658</v>
      </c>
      <c r="E30" s="9">
        <f t="shared" si="14"/>
        <v>0.26306412622960662</v>
      </c>
      <c r="F30" s="9">
        <f t="shared" si="15"/>
        <v>0.26675932388817686</v>
      </c>
      <c r="G30" s="9">
        <f t="shared" si="16"/>
        <v>1.0531407894286922</v>
      </c>
      <c r="H30" s="9">
        <f t="shared" si="17"/>
        <v>2.1268606446887004</v>
      </c>
      <c r="I30" s="9">
        <f t="shared" si="18"/>
        <v>3.8013544998803215</v>
      </c>
      <c r="J30" s="9">
        <f t="shared" si="19"/>
        <v>3.7486974604088856</v>
      </c>
      <c r="K30" s="11">
        <f t="shared" si="20"/>
        <v>0.48309178743961356</v>
      </c>
      <c r="L30" s="11">
        <f t="shared" si="21"/>
        <v>0.27322404371584696</v>
      </c>
      <c r="M30" s="11">
        <f t="shared" si="22"/>
        <v>0.2770083102493075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-0.27161095897262755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0.23180917702550216</v>
      </c>
      <c r="Q30" s="11">
        <f>2*'OddsRatio_working_3-way'!K30*'OddsRatio_working_3-way'!L30*'OddsRatio_working_3-way'!M30</f>
        <v>7.3125923351893427E-2</v>
      </c>
      <c r="R30" s="11">
        <f t="shared" si="23"/>
        <v>0</v>
      </c>
      <c r="S30" s="11">
        <f t="shared" si="24"/>
        <v>-0.8534603239218469</v>
      </c>
      <c r="T30" s="11">
        <f t="shared" si="25"/>
        <v>-0.26923038609521982</v>
      </c>
      <c r="U30" s="11">
        <f>'OddsRatio_working_3-way'!S30-'OddsRatio_working_3-way'!R30^2/3</f>
        <v>-0.8534603239218469</v>
      </c>
      <c r="V30" s="11">
        <f>'OddsRatio_working_3-way'!S30*'OddsRatio_working_3-way'!R30/3-2*'OddsRatio_working_3-way'!R30^3/27-'OddsRatio_working_3-way'!T30</f>
        <v>0.26923038609521982</v>
      </c>
      <c r="W30" s="11">
        <f>'OddsRatio_working_3-way'!V30^2+4*'OddsRatio_working_3-way'!U30^3/27</f>
        <v>-1.9612158733413876E-2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0.15173756912050076</v>
      </c>
      <c r="Y30" s="11">
        <f>IF('OddsRatio_working_3-way'!W30&gt;=0,IF('OddsRatio_working_3-way'!V30+SQRT('OddsRatio_working_3-way'!W30)&gt;0,0,PI()),ACOS('OddsRatio_working_3-way'!V30/(2*'OddsRatio_working_3-way'!X30)))</f>
        <v>0.4796468060050223</v>
      </c>
      <c r="Z30" s="11">
        <f>'OddsRatio_working_3-way'!X30^(1/3)*COS('OddsRatio_working_3-way'!Y30/3)</f>
        <v>0.52657039471434619</v>
      </c>
      <c r="AA30" s="11">
        <f>'OddsRatio_working_3-way'!X30^(1/3)*COS(('OddsRatio_working_3-way'!Y30+2*PI())/3)</f>
        <v>-0.33682291243076679</v>
      </c>
      <c r="AB30" s="11">
        <f>'OddsRatio_working_3-way'!X30^(1/3)*COS(('OddsRatio_working_3-way'!Y30+4*PI())/3)</f>
        <v>-0.18974748228357968</v>
      </c>
      <c r="AC30" s="11">
        <f>'OddsRatio_working_3-way'!X30^(1/3)*SIN('OddsRatio_working_3-way'!Y30/3)</f>
        <v>8.4914039186658657E-2</v>
      </c>
      <c r="AD30" s="11">
        <f>'OddsRatio_working_3-way'!X30^(1/3)*SIN(('OddsRatio_working_3-way'!Y30+2*PI())/3)</f>
        <v>0.41356631911009351</v>
      </c>
      <c r="AE30" s="11">
        <f>'OddsRatio_working_3-way'!X30^(1/3)*SIN(('OddsRatio_working_3-way'!Y30+4*PI())/3)</f>
        <v>-0.49848035829675202</v>
      </c>
      <c r="AF30" s="11">
        <f>-'OddsRatio_working_3-way'!U30/(3*'OddsRatio_working_3-way'!X30^(1/3))*COS(('OddsRatio_working_3-way'!Y30)/3)</f>
        <v>0.52657039471434608</v>
      </c>
      <c r="AG30" s="11">
        <f>-'OddsRatio_working_3-way'!U30/(3*'OddsRatio_working_3-way'!X30^(1/3))*COS(('OddsRatio_working_3-way'!Y30+2*PI())/3)</f>
        <v>-0.33682291243076673</v>
      </c>
      <c r="AH30" s="11">
        <f>-'OddsRatio_working_3-way'!U30/(3*'OddsRatio_working_3-way'!X30^(1/3))*COS(('OddsRatio_working_3-way'!Y30+4*PI())/3)</f>
        <v>-0.18974748228357963</v>
      </c>
      <c r="AI30" s="11">
        <f>'OddsRatio_working_3-way'!U30/(3*'OddsRatio_working_3-way'!X30^(1/3))*SIN(('OddsRatio_working_3-way'!Y30)/3)</f>
        <v>-8.491403918665863E-2</v>
      </c>
      <c r="AJ30" s="11">
        <f>'OddsRatio_working_3-way'!U30/(3*'OddsRatio_working_3-way'!X30^(1/3))*SIN(('OddsRatio_working_3-way'!Y30+2*PI())/3)</f>
        <v>-0.41356631911009339</v>
      </c>
      <c r="AK30" s="11">
        <f>'OddsRatio_working_3-way'!U30/(3*'OddsRatio_working_3-way'!X30^(1/3))*SIN(('OddsRatio_working_3-way'!Y30+4*PI())/3)</f>
        <v>0.49848035829675191</v>
      </c>
      <c r="AL30" s="11">
        <f>'OddsRatio_working_3-way'!Z30+'OddsRatio_working_3-way'!AF30</f>
        <v>1.0531407894286922</v>
      </c>
      <c r="AM30" s="11">
        <f>'OddsRatio_working_3-way'!AA30+'OddsRatio_working_3-way'!AG30</f>
        <v>-0.67364582486153357</v>
      </c>
      <c r="AN30" s="11">
        <f>'OddsRatio_working_3-way'!AB30+'OddsRatio_working_3-way'!AH30</f>
        <v>-0.37949496456715931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1.0531407894286922</v>
      </c>
      <c r="AS30" s="11">
        <f>IF(('OddsRatio_working_3-way'!X30=0),IF(Q30&gt;0,-Q30^(1/3),(-Q30)^(1/3)),'OddsRatio_working_3-way'!AM30-'OddsRatio_working_3-way'!R30/3)</f>
        <v>-0.67364582486153357</v>
      </c>
      <c r="AT30" s="11">
        <f>IF(('OddsRatio_working_3-way'!X30=0),IF(Q30&gt;0,-Q30^(1/3),(-Q30)^(1/3)),'OddsRatio_working_3-way'!AN30-'OddsRatio_working_3-way'!R30/3)</f>
        <v>-0.37949496456715931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2.54</v>
      </c>
      <c r="B31" s="4">
        <f>IF('True_Odds_Calculator_3-way'!B32="","",'True_Odds_Calculator_3-way'!B32)</f>
        <v>3.57</v>
      </c>
      <c r="C31" s="4">
        <f>IF('True_Odds_Calculator_3-way'!C32="","",'True_Odds_Calculator_3-way'!C32)</f>
        <v>2.79</v>
      </c>
      <c r="D31" s="9">
        <f t="shared" si="13"/>
        <v>0.38219586230089453</v>
      </c>
      <c r="E31" s="9">
        <f t="shared" si="14"/>
        <v>0.27044583935607536</v>
      </c>
      <c r="F31" s="9">
        <f t="shared" si="15"/>
        <v>0.34735829834303023</v>
      </c>
      <c r="G31" s="9">
        <f t="shared" si="16"/>
        <v>1.0496490348464276</v>
      </c>
      <c r="H31" s="9">
        <f t="shared" si="17"/>
        <v>2.6164595136634987</v>
      </c>
      <c r="I31" s="9">
        <f t="shared" si="18"/>
        <v>3.6975980195553184</v>
      </c>
      <c r="J31" s="9">
        <f t="shared" si="19"/>
        <v>2.8788717723751054</v>
      </c>
      <c r="K31" s="11">
        <f t="shared" si="20"/>
        <v>0.39370078740157477</v>
      </c>
      <c r="L31" s="11">
        <f t="shared" si="21"/>
        <v>0.28011204481792717</v>
      </c>
      <c r="M31" s="11">
        <f t="shared" si="22"/>
        <v>0.35842293906810035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-0.28002753608993058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0.23320930550980304</v>
      </c>
      <c r="Q31" s="11">
        <f>2*'OddsRatio_working_3-way'!K31*'OddsRatio_working_3-way'!L31*'OddsRatio_working_3-way'!M31</f>
        <v>7.9054001867729845E-2</v>
      </c>
      <c r="R31" s="11">
        <f t="shared" si="23"/>
        <v>0</v>
      </c>
      <c r="S31" s="11">
        <f t="shared" si="24"/>
        <v>-0.83280847578828132</v>
      </c>
      <c r="T31" s="11">
        <f t="shared" si="25"/>
        <v>-0.28230795789433266</v>
      </c>
      <c r="U31" s="11">
        <f>'OddsRatio_working_3-way'!S31-'OddsRatio_working_3-way'!R31^2/3</f>
        <v>-0.83280847578828132</v>
      </c>
      <c r="V31" s="11">
        <f>'OddsRatio_working_3-way'!S31*'OddsRatio_working_3-way'!R31/3-2*'OddsRatio_working_3-way'!R31^3/27-'OddsRatio_working_3-way'!T31</f>
        <v>0.28230795789433266</v>
      </c>
      <c r="W31" s="11">
        <f>'OddsRatio_working_3-way'!V31^2+4*'OddsRatio_working_3-way'!U31^3/27</f>
        <v>-5.874207876771162E-3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0.14626345319938905</v>
      </c>
      <c r="Y31" s="11">
        <f>IF('OddsRatio_working_3-way'!W31&gt;=0,IF('OddsRatio_working_3-way'!V31+SQRT('OddsRatio_working_3-way'!W31)&gt;0,0,PI()),ACOS('OddsRatio_working_3-way'!V31/(2*'OddsRatio_working_3-way'!X31)))</f>
        <v>0.26509873198454459</v>
      </c>
      <c r="Z31" s="11">
        <f>'OddsRatio_working_3-way'!X31^(1/3)*COS('OddsRatio_working_3-way'!Y31/3)</f>
        <v>0.5248245174232139</v>
      </c>
      <c r="AA31" s="11">
        <f>'OddsRatio_working_3-way'!X31^(1/3)*COS(('OddsRatio_working_3-way'!Y31+2*PI())/3)</f>
        <v>-0.30268058845954121</v>
      </c>
      <c r="AB31" s="11">
        <f>'OddsRatio_working_3-way'!X31^(1/3)*COS(('OddsRatio_working_3-way'!Y31+4*PI())/3)</f>
        <v>-0.22214392896367274</v>
      </c>
      <c r="AC31" s="11">
        <f>'OddsRatio_working_3-way'!X31^(1/3)*SIN('OddsRatio_working_3-way'!Y31/3)</f>
        <v>4.6497862039573158E-2</v>
      </c>
      <c r="AD31" s="11">
        <f>'OddsRatio_working_3-way'!X31^(1/3)*SIN(('OddsRatio_working_3-way'!Y31+2*PI())/3)</f>
        <v>0.43126243359762551</v>
      </c>
      <c r="AE31" s="11">
        <f>'OddsRatio_working_3-way'!X31^(1/3)*SIN(('OddsRatio_working_3-way'!Y31+4*PI())/3)</f>
        <v>-0.47776029563719835</v>
      </c>
      <c r="AF31" s="11">
        <f>-'OddsRatio_working_3-way'!U31/(3*'OddsRatio_working_3-way'!X31^(1/3))*COS(('OddsRatio_working_3-way'!Y31)/3)</f>
        <v>0.52482451742321379</v>
      </c>
      <c r="AG31" s="11">
        <f>-'OddsRatio_working_3-way'!U31/(3*'OddsRatio_working_3-way'!X31^(1/3))*COS(('OddsRatio_working_3-way'!Y31+2*PI())/3)</f>
        <v>-0.30268058845954116</v>
      </c>
      <c r="AH31" s="11">
        <f>-'OddsRatio_working_3-way'!U31/(3*'OddsRatio_working_3-way'!X31^(1/3))*COS(('OddsRatio_working_3-way'!Y31+4*PI())/3)</f>
        <v>-0.22214392896367269</v>
      </c>
      <c r="AI31" s="11">
        <f>'OddsRatio_working_3-way'!U31/(3*'OddsRatio_working_3-way'!X31^(1/3))*SIN(('OddsRatio_working_3-way'!Y31)/3)</f>
        <v>-4.6497862039573151E-2</v>
      </c>
      <c r="AJ31" s="11">
        <f>'OddsRatio_working_3-way'!U31/(3*'OddsRatio_working_3-way'!X31^(1/3))*SIN(('OddsRatio_working_3-way'!Y31+2*PI())/3)</f>
        <v>-0.43126243359762539</v>
      </c>
      <c r="AK31" s="11">
        <f>'OddsRatio_working_3-way'!U31/(3*'OddsRatio_working_3-way'!X31^(1/3))*SIN(('OddsRatio_working_3-way'!Y31+4*PI())/3)</f>
        <v>0.4777602956371983</v>
      </c>
      <c r="AL31" s="11">
        <f>'OddsRatio_working_3-way'!Z31+'OddsRatio_working_3-way'!AF31</f>
        <v>1.0496490348464276</v>
      </c>
      <c r="AM31" s="11">
        <f>'OddsRatio_working_3-way'!AA31+'OddsRatio_working_3-way'!AG31</f>
        <v>-0.60536117691908231</v>
      </c>
      <c r="AN31" s="11">
        <f>'OddsRatio_working_3-way'!AB31+'OddsRatio_working_3-way'!AH31</f>
        <v>-0.44428785792734543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1.0496490348464276</v>
      </c>
      <c r="AS31" s="11">
        <f>IF(('OddsRatio_working_3-way'!X31=0),IF(Q31&gt;0,-Q31^(1/3),(-Q31)^(1/3)),'OddsRatio_working_3-way'!AM31-'OddsRatio_working_3-way'!R31/3)</f>
        <v>-0.60536117691908231</v>
      </c>
      <c r="AT31" s="11">
        <f>IF(('OddsRatio_working_3-way'!X31=0),IF(Q31&gt;0,-Q31^(1/3),(-Q31)^(1/3)),'OddsRatio_working_3-way'!AN31-'OddsRatio_working_3-way'!R31/3)</f>
        <v>-0.44428785792734543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2.1</v>
      </c>
      <c r="B32" s="4">
        <f>IF('True_Odds_Calculator_3-way'!B33="","",'True_Odds_Calculator_3-way'!B33)</f>
        <v>3.37</v>
      </c>
      <c r="C32" s="4">
        <f>IF('True_Odds_Calculator_3-way'!C33="","",'True_Odds_Calculator_3-way'!C33)</f>
        <v>3.75</v>
      </c>
      <c r="D32" s="9">
        <f t="shared" si="13"/>
        <v>0.46097218724260691</v>
      </c>
      <c r="E32" s="9">
        <f t="shared" si="14"/>
        <v>0.28414168966435993</v>
      </c>
      <c r="F32" s="9">
        <f t="shared" si="15"/>
        <v>0.2548861230930331</v>
      </c>
      <c r="G32" s="9">
        <f t="shared" si="16"/>
        <v>1.0630257049911891</v>
      </c>
      <c r="H32" s="9">
        <f t="shared" si="17"/>
        <v>2.1693282754903085</v>
      </c>
      <c r="I32" s="9">
        <f t="shared" si="18"/>
        <v>3.5193709208291182</v>
      </c>
      <c r="J32" s="9">
        <f t="shared" si="19"/>
        <v>3.9233206887257701</v>
      </c>
      <c r="K32" s="11">
        <f t="shared" si="20"/>
        <v>0.47619047619047616</v>
      </c>
      <c r="L32" s="11">
        <f t="shared" si="21"/>
        <v>0.29673590504451036</v>
      </c>
      <c r="M32" s="11">
        <f t="shared" si="22"/>
        <v>0.26666666666666666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-0.27014271584004534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0.2343742640478545</v>
      </c>
      <c r="Q32" s="11">
        <f>2*'OddsRatio_working_3-way'!K32*'OddsRatio_working_3-way'!L32*'OddsRatio_working_3-way'!M32</f>
        <v>7.5361499693843897E-2</v>
      </c>
      <c r="R32" s="11">
        <f t="shared" si="23"/>
        <v>0</v>
      </c>
      <c r="S32" s="11">
        <f t="shared" si="24"/>
        <v>-0.86759423928583823</v>
      </c>
      <c r="T32" s="11">
        <f t="shared" si="25"/>
        <v>-0.27896920877358145</v>
      </c>
      <c r="U32" s="11">
        <f>'OddsRatio_working_3-way'!S32-'OddsRatio_working_3-way'!R32^2/3</f>
        <v>-0.86759423928583823</v>
      </c>
      <c r="V32" s="11">
        <f>'OddsRatio_working_3-way'!S32*'OddsRatio_working_3-way'!R32/3-2*'OddsRatio_working_3-way'!R32^3/27-'OddsRatio_working_3-way'!T32</f>
        <v>0.27896920877358145</v>
      </c>
      <c r="W32" s="11">
        <f>'OddsRatio_working_3-way'!V32^2+4*'OddsRatio_working_3-way'!U32^3/27</f>
        <v>-1.8925118493932386E-2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0.15552245652773947</v>
      </c>
      <c r="Y32" s="11">
        <f>IF('OddsRatio_working_3-way'!W32&gt;=0,IF('OddsRatio_working_3-way'!V32+SQRT('OddsRatio_working_3-way'!W32)&gt;0,0,PI()),ACOS('OddsRatio_working_3-way'!V32/(2*'OddsRatio_working_3-way'!X32)))</f>
        <v>0.45813798977819498</v>
      </c>
      <c r="Z32" s="11">
        <f>'OddsRatio_working_3-way'!X32^(1/3)*COS('OddsRatio_working_3-way'!Y32/3)</f>
        <v>0.53151285249559443</v>
      </c>
      <c r="AA32" s="11">
        <f>'OddsRatio_working_3-way'!X32^(1/3)*COS(('OddsRatio_working_3-way'!Y32+2*PI())/3)</f>
        <v>-0.33660221331701484</v>
      </c>
      <c r="AB32" s="11">
        <f>'OddsRatio_working_3-way'!X32^(1/3)*COS(('OddsRatio_working_3-way'!Y32+4*PI())/3)</f>
        <v>-0.19491063917857965</v>
      </c>
      <c r="AC32" s="11">
        <f>'OddsRatio_working_3-way'!X32^(1/3)*SIN('OddsRatio_working_3-way'!Y32/3)</f>
        <v>8.1805668470727358E-2</v>
      </c>
      <c r="AD32" s="11">
        <f>'OddsRatio_working_3-way'!X32^(1/3)*SIN(('OddsRatio_working_3-way'!Y32+2*PI())/3)</f>
        <v>0.41940079846375222</v>
      </c>
      <c r="AE32" s="11">
        <f>'OddsRatio_working_3-way'!X32^(1/3)*SIN(('OddsRatio_working_3-way'!Y32+4*PI())/3)</f>
        <v>-0.50120646693447957</v>
      </c>
      <c r="AF32" s="11">
        <f>-'OddsRatio_working_3-way'!U32/(3*'OddsRatio_working_3-way'!X32^(1/3))*COS(('OddsRatio_working_3-way'!Y32)/3)</f>
        <v>0.53151285249559455</v>
      </c>
      <c r="AG32" s="11">
        <f>-'OddsRatio_working_3-way'!U32/(3*'OddsRatio_working_3-way'!X32^(1/3))*COS(('OddsRatio_working_3-way'!Y32+2*PI())/3)</f>
        <v>-0.33660221331701495</v>
      </c>
      <c r="AH32" s="11">
        <f>-'OddsRatio_working_3-way'!U32/(3*'OddsRatio_working_3-way'!X32^(1/3))*COS(('OddsRatio_working_3-way'!Y32+4*PI())/3)</f>
        <v>-0.1949106391785797</v>
      </c>
      <c r="AI32" s="11">
        <f>'OddsRatio_working_3-way'!U32/(3*'OddsRatio_working_3-way'!X32^(1/3))*SIN(('OddsRatio_working_3-way'!Y32)/3)</f>
        <v>-8.1805668470727372E-2</v>
      </c>
      <c r="AJ32" s="11">
        <f>'OddsRatio_working_3-way'!U32/(3*'OddsRatio_working_3-way'!X32^(1/3))*SIN(('OddsRatio_working_3-way'!Y32+2*PI())/3)</f>
        <v>-0.41940079846375228</v>
      </c>
      <c r="AK32" s="11">
        <f>'OddsRatio_working_3-way'!U32/(3*'OddsRatio_working_3-way'!X32^(1/3))*SIN(('OddsRatio_working_3-way'!Y32+4*PI())/3)</f>
        <v>0.50120646693447968</v>
      </c>
      <c r="AL32" s="11">
        <f>'OddsRatio_working_3-way'!Z32+'OddsRatio_working_3-way'!AF32</f>
        <v>1.0630257049911891</v>
      </c>
      <c r="AM32" s="11">
        <f>'OddsRatio_working_3-way'!AA32+'OddsRatio_working_3-way'!AG32</f>
        <v>-0.6732044266340298</v>
      </c>
      <c r="AN32" s="11">
        <f>'OddsRatio_working_3-way'!AB32+'OddsRatio_working_3-way'!AH32</f>
        <v>-0.38982127835715935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1.0630257049911891</v>
      </c>
      <c r="AS32" s="11">
        <f>IF(('OddsRatio_working_3-way'!X32=0),IF(Q32&gt;0,-Q32^(1/3),(-Q32)^(1/3)),'OddsRatio_working_3-way'!AM32-'OddsRatio_working_3-way'!R32/3)</f>
        <v>-0.6732044266340298</v>
      </c>
      <c r="AT32" s="11">
        <f>IF(('OddsRatio_working_3-way'!X32=0),IF(Q32&gt;0,-Q32^(1/3),(-Q32)^(1/3)),'OddsRatio_working_3-way'!AN32-'OddsRatio_working_3-way'!R32/3)</f>
        <v>-0.38982127835715935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2.31</v>
      </c>
      <c r="B33" s="4">
        <f>IF('True_Odds_Calculator_3-way'!B34="","",'True_Odds_Calculator_3-way'!B34)</f>
        <v>3.2</v>
      </c>
      <c r="C33" s="4">
        <f>IF('True_Odds_Calculator_3-way'!C34="","",'True_Odds_Calculator_3-way'!C34)</f>
        <v>3.42</v>
      </c>
      <c r="D33" s="9">
        <f t="shared" si="13"/>
        <v>0.41892844677888447</v>
      </c>
      <c r="E33" s="9">
        <f t="shared" si="14"/>
        <v>0.30035583244944047</v>
      </c>
      <c r="F33" s="9">
        <f t="shared" si="15"/>
        <v>0.28071572077167511</v>
      </c>
      <c r="G33" s="9">
        <f t="shared" si="16"/>
        <v>1.0588110560925372</v>
      </c>
      <c r="H33" s="9">
        <f t="shared" si="17"/>
        <v>2.3870424834812236</v>
      </c>
      <c r="I33" s="9">
        <f t="shared" si="18"/>
        <v>3.3293843234035818</v>
      </c>
      <c r="J33" s="9">
        <f t="shared" si="19"/>
        <v>3.5623227557439399</v>
      </c>
      <c r="K33" s="11">
        <f t="shared" si="20"/>
        <v>0.4329004329004329</v>
      </c>
      <c r="L33" s="11">
        <f t="shared" si="21"/>
        <v>0.3125</v>
      </c>
      <c r="M33" s="11">
        <f t="shared" si="22"/>
        <v>0.29239766081871343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-0.27588067390698967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0.23456684640895162</v>
      </c>
      <c r="Q33" s="11">
        <f>2*'OddsRatio_working_3-way'!K33*'OddsRatio_working_3-way'!L33*'OddsRatio_working_3-way'!M33</f>
        <v>7.9111921217184369E-2</v>
      </c>
      <c r="R33" s="11">
        <f t="shared" si="23"/>
        <v>0</v>
      </c>
      <c r="S33" s="11">
        <f t="shared" si="24"/>
        <v>-0.85024747506609843</v>
      </c>
      <c r="T33" s="11">
        <f t="shared" si="25"/>
        <v>-0.28676137438991517</v>
      </c>
      <c r="U33" s="11">
        <f>'OddsRatio_working_3-way'!S33-'OddsRatio_working_3-way'!R33^2/3</f>
        <v>-0.85024747506609843</v>
      </c>
      <c r="V33" s="11">
        <f>'OddsRatio_working_3-way'!S33*'OddsRatio_working_3-way'!R33/3-2*'OddsRatio_working_3-way'!R33^3/27-'OddsRatio_working_3-way'!T33</f>
        <v>0.28676137438991517</v>
      </c>
      <c r="W33" s="11">
        <f>'OddsRatio_working_3-way'!V33^2+4*'OddsRatio_working_3-way'!U33^3/27</f>
        <v>-8.8288857717685187E-3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0.15088155256173766</v>
      </c>
      <c r="Y33" s="11">
        <f>IF('OddsRatio_working_3-way'!W33&gt;=0,IF('OddsRatio_working_3-way'!V33+SQRT('OddsRatio_working_3-way'!W33)&gt;0,0,PI()),ACOS('OddsRatio_working_3-way'!V33/(2*'OddsRatio_working_3-way'!X33)))</f>
        <v>0.31664193632468685</v>
      </c>
      <c r="Z33" s="11">
        <f>'OddsRatio_working_3-way'!X33^(1/3)*COS('OddsRatio_working_3-way'!Y33/3)</f>
        <v>0.52940552804626861</v>
      </c>
      <c r="AA33" s="11">
        <f>'OddsRatio_working_3-way'!X33^(1/3)*COS(('OddsRatio_working_3-way'!Y33+2*PI())/3)</f>
        <v>-0.31327445250586289</v>
      </c>
      <c r="AB33" s="11">
        <f>'OddsRatio_working_3-way'!X33^(1/3)*COS(('OddsRatio_working_3-way'!Y33+4*PI())/3)</f>
        <v>-0.21613107554040606</v>
      </c>
      <c r="AC33" s="11">
        <f>'OddsRatio_working_3-way'!X33^(1/3)*SIN('OddsRatio_working_3-way'!Y33/3)</f>
        <v>5.6085754840996045E-2</v>
      </c>
      <c r="AD33" s="11">
        <f>'OddsRatio_working_3-way'!X33^(1/3)*SIN(('OddsRatio_working_3-way'!Y33+2*PI())/3)</f>
        <v>0.43043575877148577</v>
      </c>
      <c r="AE33" s="11">
        <f>'OddsRatio_working_3-way'!X33^(1/3)*SIN(('OddsRatio_working_3-way'!Y33+4*PI())/3)</f>
        <v>-0.48652151361248158</v>
      </c>
      <c r="AF33" s="11">
        <f>-'OddsRatio_working_3-way'!U33/(3*'OddsRatio_working_3-way'!X33^(1/3))*COS(('OddsRatio_working_3-way'!Y33)/3)</f>
        <v>0.52940552804626861</v>
      </c>
      <c r="AG33" s="11">
        <f>-'OddsRatio_working_3-way'!U33/(3*'OddsRatio_working_3-way'!X33^(1/3))*COS(('OddsRatio_working_3-way'!Y33+2*PI())/3)</f>
        <v>-0.31327445250586289</v>
      </c>
      <c r="AH33" s="11">
        <f>-'OddsRatio_working_3-way'!U33/(3*'OddsRatio_working_3-way'!X33^(1/3))*COS(('OddsRatio_working_3-way'!Y33+4*PI())/3)</f>
        <v>-0.21613107554040606</v>
      </c>
      <c r="AI33" s="11">
        <f>'OddsRatio_working_3-way'!U33/(3*'OddsRatio_working_3-way'!X33^(1/3))*SIN(('OddsRatio_working_3-way'!Y33)/3)</f>
        <v>-5.6085754840996045E-2</v>
      </c>
      <c r="AJ33" s="11">
        <f>'OddsRatio_working_3-way'!U33/(3*'OddsRatio_working_3-way'!X33^(1/3))*SIN(('OddsRatio_working_3-way'!Y33+2*PI())/3)</f>
        <v>-0.43043575877148577</v>
      </c>
      <c r="AK33" s="11">
        <f>'OddsRatio_working_3-way'!U33/(3*'OddsRatio_working_3-way'!X33^(1/3))*SIN(('OddsRatio_working_3-way'!Y33+4*PI())/3)</f>
        <v>0.48652151361248158</v>
      </c>
      <c r="AL33" s="11">
        <f>'OddsRatio_working_3-way'!Z33+'OddsRatio_working_3-way'!AF33</f>
        <v>1.0588110560925372</v>
      </c>
      <c r="AM33" s="11">
        <f>'OddsRatio_working_3-way'!AA33+'OddsRatio_working_3-way'!AG33</f>
        <v>-0.62654890501172578</v>
      </c>
      <c r="AN33" s="11">
        <f>'OddsRatio_working_3-way'!AB33+'OddsRatio_working_3-way'!AH33</f>
        <v>-0.43226215108081212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1.0588110560925372</v>
      </c>
      <c r="AS33" s="11">
        <f>IF(('OddsRatio_working_3-way'!X33=0),IF(Q33&gt;0,-Q33^(1/3),(-Q33)^(1/3)),'OddsRatio_working_3-way'!AM33-'OddsRatio_working_3-way'!R33/3)</f>
        <v>-0.62654890501172578</v>
      </c>
      <c r="AT33" s="11">
        <f>IF(('OddsRatio_working_3-way'!X33=0),IF(Q33&gt;0,-Q33^(1/3),(-Q33)^(1/3)),'OddsRatio_working_3-way'!AN33-'OddsRatio_working_3-way'!R33/3)</f>
        <v>-0.43226215108081212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1.88</v>
      </c>
      <c r="B34" s="4">
        <f>IF('True_Odds_Calculator_3-way'!B35="","",'True_Odds_Calculator_3-way'!B35)</f>
        <v>3.65</v>
      </c>
      <c r="C34" s="4">
        <f>IF('True_Odds_Calculator_3-way'!C35="","",'True_Odds_Calculator_3-way'!C35)</f>
        <v>4.24</v>
      </c>
      <c r="D34" s="9">
        <f t="shared" si="13"/>
        <v>0.51518695761254463</v>
      </c>
      <c r="E34" s="9">
        <f t="shared" si="14"/>
        <v>0.26083628366137562</v>
      </c>
      <c r="F34" s="9">
        <f t="shared" si="15"/>
        <v>0.22397675872607956</v>
      </c>
      <c r="G34" s="9">
        <f t="shared" si="16"/>
        <v>1.0693669621548505</v>
      </c>
      <c r="H34" s="9">
        <f t="shared" si="17"/>
        <v>1.9410429266962683</v>
      </c>
      <c r="I34" s="9">
        <f t="shared" si="18"/>
        <v>3.8338224497103544</v>
      </c>
      <c r="J34" s="9">
        <f t="shared" si="19"/>
        <v>4.4647489573817163</v>
      </c>
      <c r="K34" s="11">
        <f t="shared" si="20"/>
        <v>0.53191489361702127</v>
      </c>
      <c r="L34" s="11">
        <f t="shared" si="21"/>
        <v>0.27397260273972601</v>
      </c>
      <c r="M34" s="11">
        <f t="shared" si="22"/>
        <v>0.23584905660377356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-0.25969105217137844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0.23268698822610714</v>
      </c>
      <c r="Q34" s="11">
        <f>2*'OddsRatio_working_3-way'!K34*'OddsRatio_working_3-way'!L34*'OddsRatio_working_3-way'!M34</f>
        <v>6.8740616905792348E-2</v>
      </c>
      <c r="R34" s="11">
        <f t="shared" si="23"/>
        <v>0</v>
      </c>
      <c r="S34" s="11">
        <f t="shared" si="24"/>
        <v>-0.89601465387628965</v>
      </c>
      <c r="T34" s="11">
        <f t="shared" si="25"/>
        <v>-0.26470152256315793</v>
      </c>
      <c r="U34" s="11">
        <f>'OddsRatio_working_3-way'!S34-'OddsRatio_working_3-way'!R34^2/3</f>
        <v>-0.89601465387628965</v>
      </c>
      <c r="V34" s="11">
        <f>'OddsRatio_working_3-way'!S34*'OddsRatio_working_3-way'!R34/3-2*'OddsRatio_working_3-way'!R34^3/27-'OddsRatio_working_3-way'!T34</f>
        <v>0.26470152256315793</v>
      </c>
      <c r="W34" s="11">
        <f>'OddsRatio_working_3-way'!V34^2+4*'OddsRatio_working_3-way'!U34^3/27</f>
        <v>-3.6504723164043157E-2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0.16322654441856047</v>
      </c>
      <c r="Y34" s="11">
        <f>IF('OddsRatio_working_3-way'!W34&gt;=0,IF('OddsRatio_working_3-way'!V34+SQRT('OddsRatio_working_3-way'!W34)&gt;0,0,PI()),ACOS('OddsRatio_working_3-way'!V34/(2*'OddsRatio_working_3-way'!X34)))</f>
        <v>0.6252088248046247</v>
      </c>
      <c r="Z34" s="11">
        <f>'OddsRatio_working_3-way'!X34^(1/3)*COS('OddsRatio_working_3-way'!Y34/3)</f>
        <v>0.53468348107742536</v>
      </c>
      <c r="AA34" s="11">
        <f>'OddsRatio_working_3-way'!X34^(1/3)*COS(('OddsRatio_working_3-way'!Y34+2*PI())/3)</f>
        <v>-0.365264387389517</v>
      </c>
      <c r="AB34" s="11">
        <f>'OddsRatio_working_3-way'!X34^(1/3)*COS(('OddsRatio_working_3-way'!Y34+4*PI())/3)</f>
        <v>-0.16941909368790825</v>
      </c>
      <c r="AC34" s="11">
        <f>'OddsRatio_working_3-way'!X34^(1/3)*SIN('OddsRatio_working_3-way'!Y34/3)</f>
        <v>0.11307133303814515</v>
      </c>
      <c r="AD34" s="11">
        <f>'OddsRatio_working_3-way'!X34^(1/3)*SIN(('OddsRatio_working_3-way'!Y34+2*PI())/3)</f>
        <v>0.40651381107787404</v>
      </c>
      <c r="AE34" s="11">
        <f>'OddsRatio_working_3-way'!X34^(1/3)*SIN(('OddsRatio_working_3-way'!Y34+4*PI())/3)</f>
        <v>-0.51958514411601908</v>
      </c>
      <c r="AF34" s="11">
        <f>-'OddsRatio_working_3-way'!U34/(3*'OddsRatio_working_3-way'!X34^(1/3))*COS(('OddsRatio_working_3-way'!Y34)/3)</f>
        <v>0.53468348107742525</v>
      </c>
      <c r="AG34" s="11">
        <f>-'OddsRatio_working_3-way'!U34/(3*'OddsRatio_working_3-way'!X34^(1/3))*COS(('OddsRatio_working_3-way'!Y34+2*PI())/3)</f>
        <v>-0.36526438738951689</v>
      </c>
      <c r="AH34" s="11">
        <f>-'OddsRatio_working_3-way'!U34/(3*'OddsRatio_working_3-way'!X34^(1/3))*COS(('OddsRatio_working_3-way'!Y34+4*PI())/3)</f>
        <v>-0.16941909368790822</v>
      </c>
      <c r="AI34" s="11">
        <f>'OddsRatio_working_3-way'!U34/(3*'OddsRatio_working_3-way'!X34^(1/3))*SIN(('OddsRatio_working_3-way'!Y34)/3)</f>
        <v>-0.11307133303814512</v>
      </c>
      <c r="AJ34" s="11">
        <f>'OddsRatio_working_3-way'!U34/(3*'OddsRatio_working_3-way'!X34^(1/3))*SIN(('OddsRatio_working_3-way'!Y34+2*PI())/3)</f>
        <v>-0.40651381107787393</v>
      </c>
      <c r="AK34" s="11">
        <f>'OddsRatio_working_3-way'!U34/(3*'OddsRatio_working_3-way'!X34^(1/3))*SIN(('OddsRatio_working_3-way'!Y34+4*PI())/3)</f>
        <v>0.51958514411601897</v>
      </c>
      <c r="AL34" s="11">
        <f>'OddsRatio_working_3-way'!Z34+'OddsRatio_working_3-way'!AF34</f>
        <v>1.0693669621548505</v>
      </c>
      <c r="AM34" s="11">
        <f>'OddsRatio_working_3-way'!AA34+'OddsRatio_working_3-way'!AG34</f>
        <v>-0.73052877477903388</v>
      </c>
      <c r="AN34" s="11">
        <f>'OddsRatio_working_3-way'!AB34+'OddsRatio_working_3-way'!AH34</f>
        <v>-0.3388381873758165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1.0693669621548505</v>
      </c>
      <c r="AS34" s="11">
        <f>IF(('OddsRatio_working_3-way'!X34=0),IF(Q34&gt;0,-Q34^(1/3),(-Q34)^(1/3)),'OddsRatio_working_3-way'!AM34-'OddsRatio_working_3-way'!R34/3)</f>
        <v>-0.73052877477903388</v>
      </c>
      <c r="AT34" s="11">
        <f>IF(('OddsRatio_working_3-way'!X34=0),IF(Q34&gt;0,-Q34^(1/3),(-Q34)^(1/3)),'OddsRatio_working_3-way'!AN34-'OddsRatio_working_3-way'!R34/3)</f>
        <v>-0.3388381873758165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3.95</v>
      </c>
      <c r="B35" s="4">
        <f>IF('True_Odds_Calculator_3-way'!B36="","",'True_Odds_Calculator_3-way'!B36)</f>
        <v>3.15</v>
      </c>
      <c r="C35" s="4">
        <f>IF('True_Odds_Calculator_3-way'!C36="","",'True_Odds_Calculator_3-way'!C36)</f>
        <v>2.0099999999999998</v>
      </c>
      <c r="D35" s="9">
        <f t="shared" si="13"/>
        <v>0.2337514861534388</v>
      </c>
      <c r="E35" s="9">
        <f t="shared" si="14"/>
        <v>0.29506484096848185</v>
      </c>
      <c r="F35" s="9">
        <f t="shared" si="15"/>
        <v>0.47118367287807944</v>
      </c>
      <c r="G35" s="9">
        <f t="shared" si="16"/>
        <v>1.111202598988124</v>
      </c>
      <c r="H35" s="9">
        <f t="shared" si="17"/>
        <v>4.2780476670149659</v>
      </c>
      <c r="I35" s="9">
        <f t="shared" si="18"/>
        <v>3.3890855878244666</v>
      </c>
      <c r="J35" s="9">
        <f t="shared" si="19"/>
        <v>2.1223146249780047</v>
      </c>
      <c r="K35" s="11">
        <f t="shared" si="20"/>
        <v>0.25316455696202528</v>
      </c>
      <c r="L35" s="11">
        <f t="shared" si="21"/>
        <v>0.31746031746031744</v>
      </c>
      <c r="M35" s="11">
        <f t="shared" si="22"/>
        <v>0.49751243781094534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-0.25614043505598383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0.24430789592323693</v>
      </c>
      <c r="Q35" s="11">
        <f>2*'OddsRatio_working_3-way'!K35*'OddsRatio_working_3-way'!L35*'OddsRatio_working_3-way'!M35</f>
        <v>7.9969851366035002E-2</v>
      </c>
      <c r="R35" s="11">
        <f t="shared" si="23"/>
        <v>0</v>
      </c>
      <c r="S35" s="11">
        <f t="shared" si="24"/>
        <v>-0.95380448569098164</v>
      </c>
      <c r="T35" s="11">
        <f t="shared" si="25"/>
        <v>-0.31221096094631151</v>
      </c>
      <c r="U35" s="11">
        <f>'OddsRatio_working_3-way'!S35-'OddsRatio_working_3-way'!R35^2/3</f>
        <v>-0.95380448569098164</v>
      </c>
      <c r="V35" s="11">
        <f>'OddsRatio_working_3-way'!S35*'OddsRatio_working_3-way'!R35/3-2*'OddsRatio_working_3-way'!R35^3/27-'OddsRatio_working_3-way'!T35</f>
        <v>0.31221096094631151</v>
      </c>
      <c r="W35" s="11">
        <f>'OddsRatio_working_3-way'!V35^2+4*'OddsRatio_working_3-way'!U35^3/27</f>
        <v>-3.1074975315691145E-2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0.17926981023774638</v>
      </c>
      <c r="Y35" s="11">
        <f>IF('OddsRatio_working_3-way'!W35&gt;=0,IF('OddsRatio_working_3-way'!V35+SQRT('OddsRatio_working_3-way'!W35)&gt;0,0,PI()),ACOS('OddsRatio_working_3-way'!V35/(2*'OddsRatio_working_3-way'!X35)))</f>
        <v>0.51399942489695638</v>
      </c>
      <c r="Z35" s="11">
        <f>'OddsRatio_working_3-way'!X35^(1/3)*COS('OddsRatio_working_3-way'!Y35/3)</f>
        <v>0.55560129949406201</v>
      </c>
      <c r="AA35" s="11">
        <f>'OddsRatio_working_3-way'!X35^(1/3)*COS(('OddsRatio_working_3-way'!Y35+2*PI())/3)</f>
        <v>-0.3610563908291185</v>
      </c>
      <c r="AB35" s="11">
        <f>'OddsRatio_working_3-way'!X35^(1/3)*COS(('OddsRatio_working_3-way'!Y35+4*PI())/3)</f>
        <v>-0.19454490866494364</v>
      </c>
      <c r="AC35" s="11">
        <f>'OddsRatio_working_3-way'!X35^(1/3)*SIN('OddsRatio_working_3-way'!Y35/3)</f>
        <v>9.6135449050650065E-2</v>
      </c>
      <c r="AD35" s="11">
        <f>'OddsRatio_working_3-way'!X35^(1/3)*SIN(('OddsRatio_working_3-way'!Y35+2*PI())/3)</f>
        <v>0.43309711521217886</v>
      </c>
      <c r="AE35" s="11">
        <f>'OddsRatio_working_3-way'!X35^(1/3)*SIN(('OddsRatio_working_3-way'!Y35+4*PI())/3)</f>
        <v>-0.52923256426282883</v>
      </c>
      <c r="AF35" s="11">
        <f>-'OddsRatio_working_3-way'!U35/(3*'OddsRatio_working_3-way'!X35^(1/3))*COS(('OddsRatio_working_3-way'!Y35)/3)</f>
        <v>0.55560129949406201</v>
      </c>
      <c r="AG35" s="11">
        <f>-'OddsRatio_working_3-way'!U35/(3*'OddsRatio_working_3-way'!X35^(1/3))*COS(('OddsRatio_working_3-way'!Y35+2*PI())/3)</f>
        <v>-0.3610563908291185</v>
      </c>
      <c r="AH35" s="11">
        <f>-'OddsRatio_working_3-way'!U35/(3*'OddsRatio_working_3-way'!X35^(1/3))*COS(('OddsRatio_working_3-way'!Y35+4*PI())/3)</f>
        <v>-0.19454490866494364</v>
      </c>
      <c r="AI35" s="11">
        <f>'OddsRatio_working_3-way'!U35/(3*'OddsRatio_working_3-way'!X35^(1/3))*SIN(('OddsRatio_working_3-way'!Y35)/3)</f>
        <v>-9.6135449050650065E-2</v>
      </c>
      <c r="AJ35" s="11">
        <f>'OddsRatio_working_3-way'!U35/(3*'OddsRatio_working_3-way'!X35^(1/3))*SIN(('OddsRatio_working_3-way'!Y35+2*PI())/3)</f>
        <v>-0.43309711521217886</v>
      </c>
      <c r="AK35" s="11">
        <f>'OddsRatio_working_3-way'!U35/(3*'OddsRatio_working_3-way'!X35^(1/3))*SIN(('OddsRatio_working_3-way'!Y35+4*PI())/3)</f>
        <v>0.52923256426282883</v>
      </c>
      <c r="AL35" s="11">
        <f>'OddsRatio_working_3-way'!Z35+'OddsRatio_working_3-way'!AF35</f>
        <v>1.111202598988124</v>
      </c>
      <c r="AM35" s="11">
        <f>'OddsRatio_working_3-way'!AA35+'OddsRatio_working_3-way'!AG35</f>
        <v>-0.722112781658237</v>
      </c>
      <c r="AN35" s="11">
        <f>'OddsRatio_working_3-way'!AB35+'OddsRatio_working_3-way'!AH35</f>
        <v>-0.38908981732988729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1.111202598988124</v>
      </c>
      <c r="AS35" s="11">
        <f>IF(('OddsRatio_working_3-way'!X35=0),IF(Q35&gt;0,-Q35^(1/3),(-Q35)^(1/3)),'OddsRatio_working_3-way'!AM35-'OddsRatio_working_3-way'!R35/3)</f>
        <v>-0.722112781658237</v>
      </c>
      <c r="AT35" s="11">
        <f>IF(('OddsRatio_working_3-way'!X35=0),IF(Q35&gt;0,-Q35^(1/3),(-Q35)^(1/3)),'OddsRatio_working_3-way'!AN35-'OddsRatio_working_3-way'!R35/3)</f>
        <v>-0.38908981732988729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1.66</v>
      </c>
      <c r="B36" s="4">
        <f>IF('True_Odds_Calculator_3-way'!B37="","",'True_Odds_Calculator_3-way'!B37)</f>
        <v>3.4</v>
      </c>
      <c r="C36" s="4">
        <f>IF('True_Odds_Calculator_3-way'!C37="","",'True_Odds_Calculator_3-way'!C37)</f>
        <v>5.65</v>
      </c>
      <c r="D36" s="9">
        <f t="shared" si="13"/>
        <v>0.57191676810293768</v>
      </c>
      <c r="E36" s="9">
        <f t="shared" si="14"/>
        <v>0.26868426102897597</v>
      </c>
      <c r="F36" s="9">
        <f t="shared" si="15"/>
        <v>0.15939897086808649</v>
      </c>
      <c r="G36" s="9">
        <f t="shared" si="16"/>
        <v>1.1341002635247961</v>
      </c>
      <c r="H36" s="9">
        <f t="shared" si="17"/>
        <v>1.7485061739263654</v>
      </c>
      <c r="I36" s="9">
        <f t="shared" si="18"/>
        <v>3.7218406324595099</v>
      </c>
      <c r="J36" s="9">
        <f t="shared" si="19"/>
        <v>6.2735662253903017</v>
      </c>
      <c r="K36" s="11">
        <f t="shared" si="20"/>
        <v>0.60240963855421692</v>
      </c>
      <c r="L36" s="11">
        <f t="shared" si="21"/>
        <v>0.29411764705882354</v>
      </c>
      <c r="M36" s="11">
        <f t="shared" si="22"/>
        <v>0.17699115044247787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-0.23097909597787303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0.24177919381848059</v>
      </c>
      <c r="Q36" s="11">
        <f>2*'OddsRatio_working_3-way'!K36*'OddsRatio_working_3-way'!L36*'OddsRatio_working_3-way'!M36</f>
        <v>6.2718338214910657E-2</v>
      </c>
      <c r="R36" s="11">
        <f t="shared" si="23"/>
        <v>0</v>
      </c>
      <c r="S36" s="11">
        <f t="shared" si="24"/>
        <v>-1.0467579015966111</v>
      </c>
      <c r="T36" s="11">
        <f t="shared" si="25"/>
        <v>-0.27153252959704566</v>
      </c>
      <c r="U36" s="11">
        <f>'OddsRatio_working_3-way'!S36-'OddsRatio_working_3-way'!R36^2/3</f>
        <v>-1.0467579015966111</v>
      </c>
      <c r="V36" s="11">
        <f>'OddsRatio_working_3-way'!S36*'OddsRatio_working_3-way'!R36/3-2*'OddsRatio_working_3-way'!R36^3/27-'OddsRatio_working_3-way'!T36</f>
        <v>0.27153252959704566</v>
      </c>
      <c r="W36" s="11">
        <f>'OddsRatio_working_3-way'!V36^2+4*'OddsRatio_working_3-way'!U36^3/27</f>
        <v>-9.6186357331950995E-2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0.20610450744787306</v>
      </c>
      <c r="Y36" s="11">
        <f>IF('OddsRatio_working_3-way'!W36&gt;=0,IF('OddsRatio_working_3-way'!V36+SQRT('OddsRatio_working_3-way'!W36)&gt;0,0,PI()),ACOS('OddsRatio_working_3-way'!V36/(2*'OddsRatio_working_3-way'!X36)))</f>
        <v>0.85167296798324443</v>
      </c>
      <c r="Z36" s="11">
        <f>'OddsRatio_working_3-way'!X36^(1/3)*COS('OddsRatio_working_3-way'!Y36/3)</f>
        <v>0.56705013176239805</v>
      </c>
      <c r="AA36" s="11">
        <f>'OddsRatio_working_3-way'!X36^(1/3)*COS(('OddsRatio_working_3-way'!Y36+2*PI())/3)</f>
        <v>-0.42680830443455509</v>
      </c>
      <c r="AB36" s="11">
        <f>'OddsRatio_working_3-way'!X36^(1/3)*COS(('OddsRatio_working_3-way'!Y36+4*PI())/3)</f>
        <v>-0.14024182732784318</v>
      </c>
      <c r="AC36" s="11">
        <f>'OddsRatio_working_3-way'!X36^(1/3)*SIN('OddsRatio_working_3-way'!Y36/3)</f>
        <v>0.16544923269828307</v>
      </c>
      <c r="AD36" s="11">
        <f>'OddsRatio_working_3-way'!X36^(1/3)*SIN(('OddsRatio_working_3-way'!Y36+2*PI())/3)</f>
        <v>0.40835520297640854</v>
      </c>
      <c r="AE36" s="11">
        <f>'OddsRatio_working_3-way'!X36^(1/3)*SIN(('OddsRatio_working_3-way'!Y36+4*PI())/3)</f>
        <v>-0.57380443567469142</v>
      </c>
      <c r="AF36" s="11">
        <f>-'OddsRatio_working_3-way'!U36/(3*'OddsRatio_working_3-way'!X36^(1/3))*COS(('OddsRatio_working_3-way'!Y36)/3)</f>
        <v>0.56705013176239805</v>
      </c>
      <c r="AG36" s="11">
        <f>-'OddsRatio_working_3-way'!U36/(3*'OddsRatio_working_3-way'!X36^(1/3))*COS(('OddsRatio_working_3-way'!Y36+2*PI())/3)</f>
        <v>-0.42680830443455509</v>
      </c>
      <c r="AH36" s="11">
        <f>-'OddsRatio_working_3-way'!U36/(3*'OddsRatio_working_3-way'!X36^(1/3))*COS(('OddsRatio_working_3-way'!Y36+4*PI())/3)</f>
        <v>-0.14024182732784318</v>
      </c>
      <c r="AI36" s="11">
        <f>'OddsRatio_working_3-way'!U36/(3*'OddsRatio_working_3-way'!X36^(1/3))*SIN(('OddsRatio_working_3-way'!Y36)/3)</f>
        <v>-0.16544923269828307</v>
      </c>
      <c r="AJ36" s="11">
        <f>'OddsRatio_working_3-way'!U36/(3*'OddsRatio_working_3-way'!X36^(1/3))*SIN(('OddsRatio_working_3-way'!Y36+2*PI())/3)</f>
        <v>-0.40835520297640854</v>
      </c>
      <c r="AK36" s="11">
        <f>'OddsRatio_working_3-way'!U36/(3*'OddsRatio_working_3-way'!X36^(1/3))*SIN(('OddsRatio_working_3-way'!Y36+4*PI())/3)</f>
        <v>0.57380443567469142</v>
      </c>
      <c r="AL36" s="11">
        <f>'OddsRatio_working_3-way'!Z36+'OddsRatio_working_3-way'!AF36</f>
        <v>1.1341002635247961</v>
      </c>
      <c r="AM36" s="11">
        <f>'OddsRatio_working_3-way'!AA36+'OddsRatio_working_3-way'!AG36</f>
        <v>-0.85361660886911017</v>
      </c>
      <c r="AN36" s="11">
        <f>'OddsRatio_working_3-way'!AB36+'OddsRatio_working_3-way'!AH36</f>
        <v>-0.28048365465568637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1.1341002635247961</v>
      </c>
      <c r="AS36" s="11">
        <f>IF(('OddsRatio_working_3-way'!X36=0),IF(Q36&gt;0,-Q36^(1/3),(-Q36)^(1/3)),'OddsRatio_working_3-way'!AM36-'OddsRatio_working_3-way'!R36/3)</f>
        <v>-0.85361660886911017</v>
      </c>
      <c r="AT36" s="11">
        <f>IF(('OddsRatio_working_3-way'!X36=0),IF(Q36&gt;0,-Q36^(1/3),(-Q36)^(1/3)),'OddsRatio_working_3-way'!AN36-'OddsRatio_working_3-way'!R36/3)</f>
        <v>-0.28048365465568637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3.27</v>
      </c>
      <c r="B37" s="4">
        <f>IF('True_Odds_Calculator_3-way'!B38="","",'True_Odds_Calculator_3-way'!B38)</f>
        <v>3.2</v>
      </c>
      <c r="C37" s="4">
        <f>IF('True_Odds_Calculator_3-way'!C38="","",'True_Odds_Calculator_3-way'!C38)</f>
        <v>2.41</v>
      </c>
      <c r="D37" s="9">
        <f t="shared" si="13"/>
        <v>0.29529590358225599</v>
      </c>
      <c r="E37" s="9">
        <f t="shared" si="14"/>
        <v>0.3018555147018902</v>
      </c>
      <c r="F37" s="9">
        <f t="shared" si="15"/>
        <v>0.40284858171585375</v>
      </c>
      <c r="G37" s="9">
        <f t="shared" si="16"/>
        <v>1.0512923798050609</v>
      </c>
      <c r="H37" s="9">
        <f t="shared" si="17"/>
        <v>3.3864337021574888</v>
      </c>
      <c r="I37" s="9">
        <f t="shared" si="18"/>
        <v>3.3128432355711341</v>
      </c>
      <c r="J37" s="9">
        <f t="shared" si="19"/>
        <v>2.4823222555251356</v>
      </c>
      <c r="K37" s="11">
        <f t="shared" si="20"/>
        <v>0.3058103975535168</v>
      </c>
      <c r="L37" s="11">
        <f t="shared" si="21"/>
        <v>0.3125</v>
      </c>
      <c r="M37" s="11">
        <f t="shared" si="22"/>
        <v>0.41493775933609955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-0.27922408542388377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0.23316456659941376</v>
      </c>
      <c r="Q37" s="11">
        <f>2*'OddsRatio_working_3-way'!K37*'OddsRatio_working_3-way'!L37*'OddsRatio_working_3-way'!M37</f>
        <v>7.9307675714086312E-2</v>
      </c>
      <c r="R37" s="11">
        <f t="shared" si="23"/>
        <v>0</v>
      </c>
      <c r="S37" s="11">
        <f t="shared" si="24"/>
        <v>-0.8350446067195525</v>
      </c>
      <c r="T37" s="11">
        <f t="shared" si="25"/>
        <v>-0.28402877779576619</v>
      </c>
      <c r="U37" s="11">
        <f>'OddsRatio_working_3-way'!S37-'OddsRatio_working_3-way'!R37^2/3</f>
        <v>-0.8350446067195525</v>
      </c>
      <c r="V37" s="11">
        <f>'OddsRatio_working_3-way'!S37*'OddsRatio_working_3-way'!R37/3-2*'OddsRatio_working_3-way'!R37^3/27-'OddsRatio_working_3-way'!T37</f>
        <v>0.28402877779576619</v>
      </c>
      <c r="W37" s="11">
        <f>'OddsRatio_working_3-way'!V37^2+4*'OddsRatio_working_3-way'!U37^3/27</f>
        <v>-5.5907915682219533E-3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0.1468529350952669</v>
      </c>
      <c r="Y37" s="11">
        <f>IF('OddsRatio_working_3-way'!W37&gt;=0,IF('OddsRatio_working_3-way'!V37+SQRT('OddsRatio_working_3-way'!W37)&gt;0,0,PI()),ACOS('OddsRatio_working_3-way'!V37/(2*'OddsRatio_working_3-way'!X37)))</f>
        <v>0.25741321215897117</v>
      </c>
      <c r="Z37" s="11">
        <f>'OddsRatio_working_3-way'!X37^(1/3)*COS('OddsRatio_working_3-way'!Y37/3)</f>
        <v>0.52564618990253043</v>
      </c>
      <c r="AA37" s="11">
        <f>'OddsRatio_working_3-way'!X37^(1/3)*COS(('OddsRatio_working_3-way'!Y37+2*PI())/3)</f>
        <v>-0.30197937108425416</v>
      </c>
      <c r="AB37" s="11">
        <f>'OddsRatio_working_3-way'!X37^(1/3)*COS(('OddsRatio_working_3-way'!Y37+4*PI())/3)</f>
        <v>-0.22366681881827627</v>
      </c>
      <c r="AC37" s="11">
        <f>'OddsRatio_working_3-way'!X37^(1/3)*SIN('OddsRatio_working_3-way'!Y37/3)</f>
        <v>4.5213773131689061E-2</v>
      </c>
      <c r="AD37" s="11">
        <f>'OddsRatio_working_3-way'!X37^(1/3)*SIN(('OddsRatio_working_3-way'!Y37+2*PI())/3)</f>
        <v>0.432616067292246</v>
      </c>
      <c r="AE37" s="11">
        <f>'OddsRatio_working_3-way'!X37^(1/3)*SIN(('OddsRatio_working_3-way'!Y37+4*PI())/3)</f>
        <v>-0.47782984042393506</v>
      </c>
      <c r="AF37" s="11">
        <f>-'OddsRatio_working_3-way'!U37/(3*'OddsRatio_working_3-way'!X37^(1/3))*COS(('OddsRatio_working_3-way'!Y37)/3)</f>
        <v>0.52564618990253043</v>
      </c>
      <c r="AG37" s="11">
        <f>-'OddsRatio_working_3-way'!U37/(3*'OddsRatio_working_3-way'!X37^(1/3))*COS(('OddsRatio_working_3-way'!Y37+2*PI())/3)</f>
        <v>-0.30197937108425416</v>
      </c>
      <c r="AH37" s="11">
        <f>-'OddsRatio_working_3-way'!U37/(3*'OddsRatio_working_3-way'!X37^(1/3))*COS(('OddsRatio_working_3-way'!Y37+4*PI())/3)</f>
        <v>-0.22366681881827627</v>
      </c>
      <c r="AI37" s="11">
        <f>'OddsRatio_working_3-way'!U37/(3*'OddsRatio_working_3-way'!X37^(1/3))*SIN(('OddsRatio_working_3-way'!Y37)/3)</f>
        <v>-4.5213773131689061E-2</v>
      </c>
      <c r="AJ37" s="11">
        <f>'OddsRatio_working_3-way'!U37/(3*'OddsRatio_working_3-way'!X37^(1/3))*SIN(('OddsRatio_working_3-way'!Y37+2*PI())/3)</f>
        <v>-0.432616067292246</v>
      </c>
      <c r="AK37" s="11">
        <f>'OddsRatio_working_3-way'!U37/(3*'OddsRatio_working_3-way'!X37^(1/3))*SIN(('OddsRatio_working_3-way'!Y37+4*PI())/3)</f>
        <v>0.47782984042393506</v>
      </c>
      <c r="AL37" s="11">
        <f>'OddsRatio_working_3-way'!Z37+'OddsRatio_working_3-way'!AF37</f>
        <v>1.0512923798050609</v>
      </c>
      <c r="AM37" s="11">
        <f>'OddsRatio_working_3-way'!AA37+'OddsRatio_working_3-way'!AG37</f>
        <v>-0.60395874216850831</v>
      </c>
      <c r="AN37" s="11">
        <f>'OddsRatio_working_3-way'!AB37+'OddsRatio_working_3-way'!AH37</f>
        <v>-0.44733363763655254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1.0512923798050609</v>
      </c>
      <c r="AS37" s="11">
        <f>IF(('OddsRatio_working_3-way'!X37=0),IF(Q37&gt;0,-Q37^(1/3),(-Q37)^(1/3)),'OddsRatio_working_3-way'!AM37-'OddsRatio_working_3-way'!R37/3)</f>
        <v>-0.60395874216850831</v>
      </c>
      <c r="AT37" s="11">
        <f>IF(('OddsRatio_working_3-way'!X37=0),IF(Q37&gt;0,-Q37^(1/3),(-Q37)^(1/3)),'OddsRatio_working_3-way'!AN37-'OddsRatio_working_3-way'!R37/3)</f>
        <v>-0.44733363763655254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2.2599999999999998</v>
      </c>
      <c r="B40" s="4">
        <f>IF('True_Odds_Calculator_3-way'!B39="","",'True_Odds_Calculator_3-way'!B39)</f>
        <v>3.57</v>
      </c>
      <c r="C40" s="4">
        <f>IF('True_Odds_Calculator_3-way'!C39="","",'True_Odds_Calculator_3-way'!C39)</f>
        <v>3.21</v>
      </c>
      <c r="D40" s="9">
        <f t="shared" si="13"/>
        <v>0.42972016515900952</v>
      </c>
      <c r="E40" s="9">
        <f t="shared" si="14"/>
        <v>0.26977052605695284</v>
      </c>
      <c r="F40" s="9">
        <f t="shared" si="15"/>
        <v>0.30050930878403781</v>
      </c>
      <c r="G40" s="9">
        <f t="shared" si="16"/>
        <v>1.0532506505882004</v>
      </c>
      <c r="H40" s="9">
        <f t="shared" si="17"/>
        <v>2.3270958197411322</v>
      </c>
      <c r="I40" s="9">
        <f t="shared" si="18"/>
        <v>3.7068541720116754</v>
      </c>
      <c r="J40" s="9">
        <f t="shared" si="19"/>
        <v>3.3276839377999234</v>
      </c>
      <c r="K40" s="11">
        <f t="shared" si="20"/>
        <v>0.44247787610619471</v>
      </c>
      <c r="L40" s="11">
        <f t="shared" si="21"/>
        <v>0.28011204481792717</v>
      </c>
      <c r="M40" s="11">
        <f t="shared" si="22"/>
        <v>0.3115264797507788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-0.27632123066743863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0.23321433996364788</v>
      </c>
      <c r="Q40" s="11">
        <f>2*'OddsRatio_working_3-way'!K40*'OddsRatio_working_3-way'!L40*'OddsRatio_working_3-way'!M40</f>
        <v>7.7223291378691356E-2</v>
      </c>
      <c r="R40" s="11">
        <f t="shared" si="23"/>
        <v>0</v>
      </c>
      <c r="S40" s="11">
        <f t="shared" si="24"/>
        <v>-0.8439971818319264</v>
      </c>
      <c r="T40" s="11">
        <f t="shared" si="25"/>
        <v>-0.27946926550726042</v>
      </c>
      <c r="U40" s="11">
        <f>'OddsRatio_working_3-way'!S40-'OddsRatio_working_3-way'!R40^2/3</f>
        <v>-0.8439971818319264</v>
      </c>
      <c r="V40" s="11">
        <f>'OddsRatio_working_3-way'!S40*'OddsRatio_working_3-way'!R40/3-2*'OddsRatio_working_3-way'!R40^3/27-'OddsRatio_working_3-way'!T40</f>
        <v>0.27946926550726042</v>
      </c>
      <c r="W40" s="11">
        <f>'OddsRatio_working_3-way'!V40^2+4*'OddsRatio_working_3-way'!U40^3/27</f>
        <v>-1.0964420240149528E-2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0.14922088543776063</v>
      </c>
      <c r="Y40" s="11">
        <f>IF('OddsRatio_working_3-way'!W40&gt;=0,IF('OddsRatio_working_3-way'!V40+SQRT('OddsRatio_working_3-way'!W40)&gt;0,0,PI()),ACOS('OddsRatio_working_3-way'!V40/(2*'OddsRatio_working_3-way'!X40)))</f>
        <v>0.35848878496395464</v>
      </c>
      <c r="Z40" s="11">
        <f>'OddsRatio_working_3-way'!X40^(1/3)*COS('OddsRatio_working_3-way'!Y40/3)</f>
        <v>0.52662532529410033</v>
      </c>
      <c r="AA40" s="11">
        <f>'OddsRatio_working_3-way'!X40^(1/3)*COS(('OddsRatio_working_3-way'!Y40+2*PI())/3)</f>
        <v>-0.3180723241429349</v>
      </c>
      <c r="AB40" s="11">
        <f>'OddsRatio_working_3-way'!X40^(1/3)*COS(('OddsRatio_working_3-way'!Y40+4*PI())/3)</f>
        <v>-0.2085530011511656</v>
      </c>
      <c r="AC40" s="11">
        <f>'OddsRatio_working_3-way'!X40^(1/3)*SIN('OddsRatio_working_3-way'!Y40/3)</f>
        <v>6.3231010610763791E-2</v>
      </c>
      <c r="AD40" s="11">
        <f>'OddsRatio_working_3-way'!X40^(1/3)*SIN(('OddsRatio_working_3-way'!Y40+2*PI())/3)</f>
        <v>0.42445540467555276</v>
      </c>
      <c r="AE40" s="11">
        <f>'OddsRatio_working_3-way'!X40^(1/3)*SIN(('OddsRatio_working_3-way'!Y40+4*PI())/3)</f>
        <v>-0.48768641528631645</v>
      </c>
      <c r="AF40" s="11">
        <f>-'OddsRatio_working_3-way'!U40/(3*'OddsRatio_working_3-way'!X40^(1/3))*COS(('OddsRatio_working_3-way'!Y40)/3)</f>
        <v>0.52662532529410011</v>
      </c>
      <c r="AG40" s="11">
        <f>-'OddsRatio_working_3-way'!U40/(3*'OddsRatio_working_3-way'!X40^(1/3))*COS(('OddsRatio_working_3-way'!Y40+2*PI())/3)</f>
        <v>-0.31807232414293479</v>
      </c>
      <c r="AH40" s="11">
        <f>-'OddsRatio_working_3-way'!U40/(3*'OddsRatio_working_3-way'!X40^(1/3))*COS(('OddsRatio_working_3-way'!Y40+4*PI())/3)</f>
        <v>-0.20855300115116551</v>
      </c>
      <c r="AI40" s="11">
        <f>'OddsRatio_working_3-way'!U40/(3*'OddsRatio_working_3-way'!X40^(1/3))*SIN(('OddsRatio_working_3-way'!Y40)/3)</f>
        <v>-6.3231010610763763E-2</v>
      </c>
      <c r="AJ40" s="11">
        <f>'OddsRatio_working_3-way'!U40/(3*'OddsRatio_working_3-way'!X40^(1/3))*SIN(('OddsRatio_working_3-way'!Y40+2*PI())/3)</f>
        <v>-0.42445540467555259</v>
      </c>
      <c r="AK40" s="11">
        <f>'OddsRatio_working_3-way'!U40/(3*'OddsRatio_working_3-way'!X40^(1/3))*SIN(('OddsRatio_working_3-way'!Y40+4*PI())/3)</f>
        <v>0.48768641528631623</v>
      </c>
      <c r="AL40" s="11">
        <f>'OddsRatio_working_3-way'!Z40+'OddsRatio_working_3-way'!AF40</f>
        <v>1.0532506505882004</v>
      </c>
      <c r="AM40" s="11">
        <f>'OddsRatio_working_3-way'!AA40+'OddsRatio_working_3-way'!AG40</f>
        <v>-0.6361446482858697</v>
      </c>
      <c r="AN40" s="11">
        <f>'OddsRatio_working_3-way'!AB40+'OddsRatio_working_3-way'!AH40</f>
        <v>-0.41710600230233108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1.0532506505882004</v>
      </c>
      <c r="AS40" s="11">
        <f>IF(('OddsRatio_working_3-way'!X40=0),IF(Q40&gt;0,-Q40^(1/3),(-Q40)^(1/3)),'OddsRatio_working_3-way'!AM40-'OddsRatio_working_3-way'!R40/3)</f>
        <v>-0.6361446482858697</v>
      </c>
      <c r="AT40" s="11">
        <f>IF(('OddsRatio_working_3-way'!X40=0),IF(Q40&gt;0,-Q40^(1/3),(-Q40)^(1/3)),'OddsRatio_working_3-way'!AN40-'OddsRatio_working_3-way'!R40/3)</f>
        <v>-0.41710600230233108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1.56</v>
      </c>
      <c r="B41" s="4">
        <f>IF('True_Odds_Calculator_3-way'!B40="","",'True_Odds_Calculator_3-way'!B40)</f>
        <v>4.58</v>
      </c>
      <c r="C41" s="4">
        <f>IF('True_Odds_Calculator_3-way'!C40="","",'True_Odds_Calculator_3-way'!C40)</f>
        <v>5.74</v>
      </c>
      <c r="D41" s="9">
        <f t="shared" si="13"/>
        <v>0.62661251917817773</v>
      </c>
      <c r="E41" s="9">
        <f t="shared" si="14"/>
        <v>0.20792648317514204</v>
      </c>
      <c r="F41" s="9">
        <f t="shared" si="15"/>
        <v>0.1654609976466804</v>
      </c>
      <c r="G41" s="9">
        <f t="shared" si="16"/>
        <v>1.0640760249809216</v>
      </c>
      <c r="H41" s="9">
        <f t="shared" si="17"/>
        <v>1.5958825739893161</v>
      </c>
      <c r="I41" s="9">
        <f t="shared" si="18"/>
        <v>4.8093921694316988</v>
      </c>
      <c r="J41" s="9">
        <f t="shared" si="19"/>
        <v>6.0437203584095682</v>
      </c>
      <c r="K41" s="11">
        <f t="shared" si="20"/>
        <v>0.64102564102564097</v>
      </c>
      <c r="L41" s="11">
        <f t="shared" si="21"/>
        <v>0.2183406113537118</v>
      </c>
      <c r="M41" s="11">
        <f t="shared" si="22"/>
        <v>0.17421602787456444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-0.23171141351991287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0.21652647065364067</v>
      </c>
      <c r="Q41" s="11">
        <f>2*'OddsRatio_working_3-way'!K41*'OddsRatio_working_3-way'!L41*'OddsRatio_working_3-way'!M41</f>
        <v>4.876722312018935E-2</v>
      </c>
      <c r="R41" s="11">
        <f t="shared" si="23"/>
        <v>0</v>
      </c>
      <c r="S41" s="11">
        <f t="shared" si="24"/>
        <v>-0.93446614201864842</v>
      </c>
      <c r="T41" s="11">
        <f t="shared" si="25"/>
        <v>-0.21046534730149744</v>
      </c>
      <c r="U41" s="11">
        <f>'OddsRatio_working_3-way'!S41-'OddsRatio_working_3-way'!R41^2/3</f>
        <v>-0.93446614201864842</v>
      </c>
      <c r="V41" s="11">
        <f>'OddsRatio_working_3-way'!S41*'OddsRatio_working_3-way'!R41/3-2*'OddsRatio_working_3-way'!R41^3/27-'OddsRatio_working_3-way'!T41</f>
        <v>0.21046534730149744</v>
      </c>
      <c r="W41" s="11">
        <f>'OddsRatio_working_3-way'!V41^2+4*'OddsRatio_working_3-way'!U41^3/27</f>
        <v>-7.6593380296933036E-2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0.1738455080751822</v>
      </c>
      <c r="Y41" s="11">
        <f>IF('OddsRatio_working_3-way'!W41&gt;=0,IF('OddsRatio_working_3-way'!V41+SQRT('OddsRatio_working_3-way'!W41)&gt;0,0,PI()),ACOS('OddsRatio_working_3-way'!V41/(2*'OddsRatio_working_3-way'!X41)))</f>
        <v>0.92062481112324923</v>
      </c>
      <c r="Z41" s="11">
        <f>'OddsRatio_working_3-way'!X41^(1/3)*COS('OddsRatio_working_3-way'!Y41/3)</f>
        <v>0.53203801249046079</v>
      </c>
      <c r="AA41" s="11">
        <f>'OddsRatio_working_3-way'!X41^(1/3)*COS(('OddsRatio_working_3-way'!Y41+2*PI())/3)</f>
        <v>-0.41202654185063092</v>
      </c>
      <c r="AB41" s="11">
        <f>'OddsRatio_working_3-way'!X41^(1/3)*COS(('OddsRatio_working_3-way'!Y41+4*PI())/3)</f>
        <v>-0.12001147063983002</v>
      </c>
      <c r="AC41" s="11">
        <f>'OddsRatio_working_3-way'!X41^(1/3)*SIN('OddsRatio_working_3-way'!Y41/3)</f>
        <v>0.16859497997098363</v>
      </c>
      <c r="AD41" s="11">
        <f>'OddsRatio_working_3-way'!X41^(1/3)*SIN(('OddsRatio_working_3-way'!Y41+2*PI())/3)</f>
        <v>0.37646094461022972</v>
      </c>
      <c r="AE41" s="11">
        <f>'OddsRatio_working_3-way'!X41^(1/3)*SIN(('OddsRatio_working_3-way'!Y41+4*PI())/3)</f>
        <v>-0.54505592458121332</v>
      </c>
      <c r="AF41" s="11">
        <f>-'OddsRatio_working_3-way'!U41/(3*'OddsRatio_working_3-way'!X41^(1/3))*COS(('OddsRatio_working_3-way'!Y41)/3)</f>
        <v>0.53203801249046079</v>
      </c>
      <c r="AG41" s="11">
        <f>-'OddsRatio_working_3-way'!U41/(3*'OddsRatio_working_3-way'!X41^(1/3))*COS(('OddsRatio_working_3-way'!Y41+2*PI())/3)</f>
        <v>-0.41202654185063092</v>
      </c>
      <c r="AH41" s="11">
        <f>-'OddsRatio_working_3-way'!U41/(3*'OddsRatio_working_3-way'!X41^(1/3))*COS(('OddsRatio_working_3-way'!Y41+4*PI())/3)</f>
        <v>-0.12001147063983002</v>
      </c>
      <c r="AI41" s="11">
        <f>'OddsRatio_working_3-way'!U41/(3*'OddsRatio_working_3-way'!X41^(1/3))*SIN(('OddsRatio_working_3-way'!Y41)/3)</f>
        <v>-0.16859497997098363</v>
      </c>
      <c r="AJ41" s="11">
        <f>'OddsRatio_working_3-way'!U41/(3*'OddsRatio_working_3-way'!X41^(1/3))*SIN(('OddsRatio_working_3-way'!Y41+2*PI())/3)</f>
        <v>-0.37646094461022972</v>
      </c>
      <c r="AK41" s="11">
        <f>'OddsRatio_working_3-way'!U41/(3*'OddsRatio_working_3-way'!X41^(1/3))*SIN(('OddsRatio_working_3-way'!Y41+4*PI())/3)</f>
        <v>0.54505592458121332</v>
      </c>
      <c r="AL41" s="11">
        <f>'OddsRatio_working_3-way'!Z41+'OddsRatio_working_3-way'!AF41</f>
        <v>1.0640760249809216</v>
      </c>
      <c r="AM41" s="11">
        <f>'OddsRatio_working_3-way'!AA41+'OddsRatio_working_3-way'!AG41</f>
        <v>-0.82405308370126185</v>
      </c>
      <c r="AN41" s="11">
        <f>'OddsRatio_working_3-way'!AB41+'OddsRatio_working_3-way'!AH41</f>
        <v>-0.24002294127966003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1.0640760249809216</v>
      </c>
      <c r="AS41" s="11">
        <f>IF(('OddsRatio_working_3-way'!X41=0),IF(Q41&gt;0,-Q41^(1/3),(-Q41)^(1/3)),'OddsRatio_working_3-way'!AM41-'OddsRatio_working_3-way'!R41/3)</f>
        <v>-0.82405308370126185</v>
      </c>
      <c r="AT41" s="11">
        <f>IF(('OddsRatio_working_3-way'!X41=0),IF(Q41&gt;0,-Q41^(1/3),(-Q41)^(1/3)),'OddsRatio_working_3-way'!AN41-'OddsRatio_working_3-way'!R41/3)</f>
        <v>-0.24002294127966003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1.81</v>
      </c>
      <c r="B42" s="4">
        <f>IF('True_Odds_Calculator_3-way'!B41="","",'True_Odds_Calculator_3-way'!B41)</f>
        <v>4.03</v>
      </c>
      <c r="C42" s="4">
        <f>IF('True_Odds_Calculator_3-way'!C41="","",'True_Odds_Calculator_3-way'!C41)</f>
        <v>4.3899999999999997</v>
      </c>
      <c r="D42" s="9">
        <f t="shared" si="13"/>
        <v>0.54086277962903384</v>
      </c>
      <c r="E42" s="9">
        <f t="shared" si="14"/>
        <v>0.23949190000326626</v>
      </c>
      <c r="F42" s="9">
        <f t="shared" si="15"/>
        <v>0.21964532036770032</v>
      </c>
      <c r="G42" s="9">
        <f t="shared" si="16"/>
        <v>1.0480219676436935</v>
      </c>
      <c r="H42" s="9">
        <f t="shared" si="17"/>
        <v>1.8488977937913911</v>
      </c>
      <c r="I42" s="9">
        <f t="shared" si="18"/>
        <v>4.1755065619603906</v>
      </c>
      <c r="J42" s="9">
        <f t="shared" si="19"/>
        <v>4.5527944703121195</v>
      </c>
      <c r="K42" s="11">
        <f t="shared" si="20"/>
        <v>0.5524861878453039</v>
      </c>
      <c r="L42" s="11">
        <f t="shared" si="21"/>
        <v>0.24813895781637715</v>
      </c>
      <c r="M42" s="11">
        <f t="shared" si="22"/>
        <v>0.22779043280182235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-0.25982396402320829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0.22578243685578811</v>
      </c>
      <c r="Q42" s="11">
        <f>2*'OddsRatio_working_3-way'!K42*'OddsRatio_working_3-way'!L42*'OddsRatio_working_3-way'!M42</f>
        <v>6.2457105630923423E-2</v>
      </c>
      <c r="R42" s="11">
        <f t="shared" si="23"/>
        <v>0</v>
      </c>
      <c r="S42" s="11">
        <f t="shared" si="24"/>
        <v>-0.86898234235091776</v>
      </c>
      <c r="T42" s="11">
        <f t="shared" si="25"/>
        <v>-0.24038239069181686</v>
      </c>
      <c r="U42" s="11">
        <f>'OddsRatio_working_3-way'!S42-'OddsRatio_working_3-way'!R42^2/3</f>
        <v>-0.86898234235091776</v>
      </c>
      <c r="V42" s="11">
        <f>'OddsRatio_working_3-way'!S42*'OddsRatio_working_3-way'!R42/3-2*'OddsRatio_working_3-way'!R42^3/27-'OddsRatio_working_3-way'!T42</f>
        <v>0.24038239069181686</v>
      </c>
      <c r="W42" s="11">
        <f>'OddsRatio_working_3-way'!V42^2+4*'OddsRatio_working_3-way'!U42^3/27</f>
        <v>-3.9430366498475151E-2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0.15589584684428609</v>
      </c>
      <c r="Y42" s="11">
        <f>IF('OddsRatio_working_3-way'!W42&gt;=0,IF('OddsRatio_working_3-way'!V42+SQRT('OddsRatio_working_3-way'!W42)&gt;0,0,PI()),ACOS('OddsRatio_working_3-way'!V42/(2*'OddsRatio_working_3-way'!X42)))</f>
        <v>0.69043175017554326</v>
      </c>
      <c r="Z42" s="11">
        <f>'OddsRatio_working_3-way'!X42^(1/3)*COS('OddsRatio_working_3-way'!Y42/3)</f>
        <v>0.52401098382184674</v>
      </c>
      <c r="AA42" s="11">
        <f>'OddsRatio_working_3-way'!X42^(1/3)*COS(('OddsRatio_working_3-way'!Y42+2*PI())/3)</f>
        <v>-0.36833024073862863</v>
      </c>
      <c r="AB42" s="11">
        <f>'OddsRatio_working_3-way'!X42^(1/3)*COS(('OddsRatio_working_3-way'!Y42+4*PI())/3)</f>
        <v>-0.1556807430832183</v>
      </c>
      <c r="AC42" s="11">
        <f>'OddsRatio_working_3-way'!X42^(1/3)*SIN('OddsRatio_working_3-way'!Y42/3)</f>
        <v>0.12277324471439001</v>
      </c>
      <c r="AD42" s="11">
        <f>'OddsRatio_working_3-way'!X42^(1/3)*SIN(('OddsRatio_working_3-way'!Y42+2*PI())/3)</f>
        <v>0.39242020149460088</v>
      </c>
      <c r="AE42" s="11">
        <f>'OddsRatio_working_3-way'!X42^(1/3)*SIN(('OddsRatio_working_3-way'!Y42+4*PI())/3)</f>
        <v>-0.51519344620899077</v>
      </c>
      <c r="AF42" s="11">
        <f>-'OddsRatio_working_3-way'!U42/(3*'OddsRatio_working_3-way'!X42^(1/3))*COS(('OddsRatio_working_3-way'!Y42)/3)</f>
        <v>0.52401098382184674</v>
      </c>
      <c r="AG42" s="11">
        <f>-'OddsRatio_working_3-way'!U42/(3*'OddsRatio_working_3-way'!X42^(1/3))*COS(('OddsRatio_working_3-way'!Y42+2*PI())/3)</f>
        <v>-0.36833024073862863</v>
      </c>
      <c r="AH42" s="11">
        <f>-'OddsRatio_working_3-way'!U42/(3*'OddsRatio_working_3-way'!X42^(1/3))*COS(('OddsRatio_working_3-way'!Y42+4*PI())/3)</f>
        <v>-0.1556807430832183</v>
      </c>
      <c r="AI42" s="11">
        <f>'OddsRatio_working_3-way'!U42/(3*'OddsRatio_working_3-way'!X42^(1/3))*SIN(('OddsRatio_working_3-way'!Y42)/3)</f>
        <v>-0.12277324471439001</v>
      </c>
      <c r="AJ42" s="11">
        <f>'OddsRatio_working_3-way'!U42/(3*'OddsRatio_working_3-way'!X42^(1/3))*SIN(('OddsRatio_working_3-way'!Y42+2*PI())/3)</f>
        <v>-0.39242020149460088</v>
      </c>
      <c r="AK42" s="11">
        <f>'OddsRatio_working_3-way'!U42/(3*'OddsRatio_working_3-way'!X42^(1/3))*SIN(('OddsRatio_working_3-way'!Y42+4*PI())/3)</f>
        <v>0.51519344620899077</v>
      </c>
      <c r="AL42" s="11">
        <f>'OddsRatio_working_3-way'!Z42+'OddsRatio_working_3-way'!AF42</f>
        <v>1.0480219676436935</v>
      </c>
      <c r="AM42" s="11">
        <f>'OddsRatio_working_3-way'!AA42+'OddsRatio_working_3-way'!AG42</f>
        <v>-0.73666048147725727</v>
      </c>
      <c r="AN42" s="11">
        <f>'OddsRatio_working_3-way'!AB42+'OddsRatio_working_3-way'!AH42</f>
        <v>-0.31136148616643661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1.0480219676436935</v>
      </c>
      <c r="AS42" s="11">
        <f>IF(('OddsRatio_working_3-way'!X42=0),IF(Q42&gt;0,-Q42^(1/3),(-Q42)^(1/3)),'OddsRatio_working_3-way'!AM42-'OddsRatio_working_3-way'!R42/3)</f>
        <v>-0.73666048147725727</v>
      </c>
      <c r="AT42" s="11">
        <f>IF(('OddsRatio_working_3-way'!X42=0),IF(Q42&gt;0,-Q42^(1/3),(-Q42)^(1/3)),'OddsRatio_working_3-way'!AN42-'OddsRatio_working_3-way'!R42/3)</f>
        <v>-0.31136148616643661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2.09</v>
      </c>
      <c r="B43" s="4">
        <f>IF('True_Odds_Calculator_3-way'!B42="","",'True_Odds_Calculator_3-way'!B42)</f>
        <v>3.44</v>
      </c>
      <c r="C43" s="4">
        <f>IF('True_Odds_Calculator_3-way'!C42="","",'True_Odds_Calculator_3-way'!C42)</f>
        <v>3.87</v>
      </c>
      <c r="D43" s="9">
        <f t="shared" si="13"/>
        <v>0.46778698809935043</v>
      </c>
      <c r="E43" s="9">
        <f t="shared" si="14"/>
        <v>0.28194156630973394</v>
      </c>
      <c r="F43" s="9">
        <f t="shared" si="15"/>
        <v>0.25027144559091558</v>
      </c>
      <c r="G43" s="9">
        <f t="shared" si="16"/>
        <v>1.0437845230397396</v>
      </c>
      <c r="H43" s="9">
        <f t="shared" si="17"/>
        <v>2.1377251301133158</v>
      </c>
      <c r="I43" s="9">
        <f t="shared" si="18"/>
        <v>3.5468342362169651</v>
      </c>
      <c r="J43" s="9">
        <f t="shared" si="19"/>
        <v>3.9956615811240526</v>
      </c>
      <c r="K43" s="11">
        <f t="shared" si="20"/>
        <v>0.47846889952153115</v>
      </c>
      <c r="L43" s="11">
        <f t="shared" si="21"/>
        <v>0.29069767441860467</v>
      </c>
      <c r="M43" s="11">
        <f t="shared" si="22"/>
        <v>0.25839793281653745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-0.27433582645503729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0.23001930149463667</v>
      </c>
      <c r="Q43" s="11">
        <f>2*'OddsRatio_working_3-way'!K43*'OddsRatio_working_3-way'!L43*'OddsRatio_working_3-way'!M43</f>
        <v>7.1881031717073968E-2</v>
      </c>
      <c r="R43" s="11">
        <f t="shared" si="23"/>
        <v>0</v>
      </c>
      <c r="S43" s="11">
        <f t="shared" si="24"/>
        <v>-0.8384588497497466</v>
      </c>
      <c r="T43" s="11">
        <f t="shared" si="25"/>
        <v>-0.26201839054679582</v>
      </c>
      <c r="U43" s="11">
        <f>'OddsRatio_working_3-way'!S43-'OddsRatio_working_3-way'!R43^2/3</f>
        <v>-0.8384588497497466</v>
      </c>
      <c r="V43" s="11">
        <f>'OddsRatio_working_3-way'!S43*'OddsRatio_working_3-way'!R43/3-2*'OddsRatio_working_3-way'!R43^3/27-'OddsRatio_working_3-way'!T43</f>
        <v>0.26201839054679582</v>
      </c>
      <c r="W43" s="11">
        <f>'OddsRatio_working_3-way'!V43^2+4*'OddsRatio_working_3-way'!U43^3/27</f>
        <v>-1.8671944474959568E-2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0.147754510472348</v>
      </c>
      <c r="Y43" s="11">
        <f>IF('OddsRatio_working_3-way'!W43&gt;=0,IF('OddsRatio_working_3-way'!V43+SQRT('OddsRatio_working_3-way'!W43)&gt;0,0,PI()),ACOS('OddsRatio_working_3-way'!V43/(2*'OddsRatio_working_3-way'!X43)))</f>
        <v>0.48070749769660992</v>
      </c>
      <c r="Z43" s="11">
        <f>'OddsRatio_working_3-way'!X43^(1/3)*COS('OddsRatio_working_3-way'!Y43/3)</f>
        <v>0.52189226151986989</v>
      </c>
      <c r="AA43" s="11">
        <f>'OddsRatio_working_3-way'!X43^(1/3)*COS(('OddsRatio_working_3-way'!Y43+2*PI())/3)</f>
        <v>-0.33399449119118285</v>
      </c>
      <c r="AB43" s="11">
        <f>'OddsRatio_working_3-way'!X43^(1/3)*COS(('OddsRatio_working_3-way'!Y43+4*PI())/3)</f>
        <v>-0.18789777032868718</v>
      </c>
      <c r="AC43" s="11">
        <f>'OddsRatio_working_3-way'!X43^(1/3)*SIN('OddsRatio_working_3-way'!Y43/3)</f>
        <v>8.4348981117683644E-2</v>
      </c>
      <c r="AD43" s="11">
        <f>'OddsRatio_working_3-way'!X43^(1/3)*SIN(('OddsRatio_working_3-way'!Y43+2*PI())/3)</f>
        <v>0.4097974659558774</v>
      </c>
      <c r="AE43" s="11">
        <f>'OddsRatio_working_3-way'!X43^(1/3)*SIN(('OddsRatio_working_3-way'!Y43+4*PI())/3)</f>
        <v>-0.49414644707356092</v>
      </c>
      <c r="AF43" s="11">
        <f>-'OddsRatio_working_3-way'!U43/(3*'OddsRatio_working_3-way'!X43^(1/3))*COS(('OddsRatio_working_3-way'!Y43)/3)</f>
        <v>0.52189226151986978</v>
      </c>
      <c r="AG43" s="11">
        <f>-'OddsRatio_working_3-way'!U43/(3*'OddsRatio_working_3-way'!X43^(1/3))*COS(('OddsRatio_working_3-way'!Y43+2*PI())/3)</f>
        <v>-0.33399449119118274</v>
      </c>
      <c r="AH43" s="11">
        <f>-'OddsRatio_working_3-way'!U43/(3*'OddsRatio_working_3-way'!X43^(1/3))*COS(('OddsRatio_working_3-way'!Y43+4*PI())/3)</f>
        <v>-0.18789777032868715</v>
      </c>
      <c r="AI43" s="11">
        <f>'OddsRatio_working_3-way'!U43/(3*'OddsRatio_working_3-way'!X43^(1/3))*SIN(('OddsRatio_working_3-way'!Y43)/3)</f>
        <v>-8.434898111768363E-2</v>
      </c>
      <c r="AJ43" s="11">
        <f>'OddsRatio_working_3-way'!U43/(3*'OddsRatio_working_3-way'!X43^(1/3))*SIN(('OddsRatio_working_3-way'!Y43+2*PI())/3)</f>
        <v>-0.40979746595587735</v>
      </c>
      <c r="AK43" s="11">
        <f>'OddsRatio_working_3-way'!U43/(3*'OddsRatio_working_3-way'!X43^(1/3))*SIN(('OddsRatio_working_3-way'!Y43+4*PI())/3)</f>
        <v>0.49414644707356081</v>
      </c>
      <c r="AL43" s="11">
        <f>'OddsRatio_working_3-way'!Z43+'OddsRatio_working_3-way'!AF43</f>
        <v>1.0437845230397396</v>
      </c>
      <c r="AM43" s="11">
        <f>'OddsRatio_working_3-way'!AA43+'OddsRatio_working_3-way'!AG43</f>
        <v>-0.66798898238236559</v>
      </c>
      <c r="AN43" s="11">
        <f>'OddsRatio_working_3-way'!AB43+'OddsRatio_working_3-way'!AH43</f>
        <v>-0.37579554065737431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1.0437845230397396</v>
      </c>
      <c r="AS43" s="11">
        <f>IF(('OddsRatio_working_3-way'!X43=0),IF(Q43&gt;0,-Q43^(1/3),(-Q43)^(1/3)),'OddsRatio_working_3-way'!AM43-'OddsRatio_working_3-way'!R43/3)</f>
        <v>-0.66798898238236559</v>
      </c>
      <c r="AT43" s="11">
        <f>IF(('OddsRatio_working_3-way'!X43=0),IF(Q43&gt;0,-Q43^(1/3),(-Q43)^(1/3)),'OddsRatio_working_3-way'!AN43-'OddsRatio_working_3-way'!R43/3)</f>
        <v>-0.37579554065737431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4.3600000000000003</v>
      </c>
      <c r="B44" s="4">
        <f>IF('True_Odds_Calculator_3-way'!B43="","",'True_Odds_Calculator_3-way'!B43)</f>
        <v>3.81</v>
      </c>
      <c r="C44" s="4">
        <f>IF('True_Odds_Calculator_3-way'!C43="","",'True_Odds_Calculator_3-way'!C43)</f>
        <v>1.86</v>
      </c>
      <c r="D44" s="9">
        <f t="shared" si="13"/>
        <v>0.22099840882963345</v>
      </c>
      <c r="E44" s="9">
        <f t="shared" si="14"/>
        <v>0.25329770099075782</v>
      </c>
      <c r="F44" s="9">
        <f t="shared" si="15"/>
        <v>0.52570389017960872</v>
      </c>
      <c r="G44" s="9">
        <f t="shared" si="16"/>
        <v>1.0490831716194657</v>
      </c>
      <c r="H44" s="9">
        <f t="shared" si="17"/>
        <v>4.5249194566414044</v>
      </c>
      <c r="I44" s="9">
        <f t="shared" si="18"/>
        <v>3.9479237122506983</v>
      </c>
      <c r="J44" s="9">
        <f t="shared" si="19"/>
        <v>1.9022115275927409</v>
      </c>
      <c r="K44" s="11">
        <f t="shared" si="20"/>
        <v>0.2293577981651376</v>
      </c>
      <c r="L44" s="11">
        <f t="shared" si="21"/>
        <v>0.26246719160104987</v>
      </c>
      <c r="M44" s="11">
        <f t="shared" si="22"/>
        <v>0.5376344086021505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-0.26279653782549162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0.22752593925167464</v>
      </c>
      <c r="Q44" s="11">
        <f>2*'OddsRatio_working_3-way'!K44*'OddsRatio_working_3-way'!L44*'OddsRatio_working_3-way'!M44</f>
        <v>6.4729996942154935E-2</v>
      </c>
      <c r="R44" s="11">
        <f t="shared" si="23"/>
        <v>0</v>
      </c>
      <c r="S44" s="11">
        <f t="shared" si="24"/>
        <v>-0.86578743058921803</v>
      </c>
      <c r="T44" s="11">
        <f t="shared" si="25"/>
        <v>-0.24631221353889557</v>
      </c>
      <c r="U44" s="11">
        <f>'OddsRatio_working_3-way'!S44-'OddsRatio_working_3-way'!R44^2/3</f>
        <v>-0.86578743058921803</v>
      </c>
      <c r="V44" s="11">
        <f>'OddsRatio_working_3-way'!S44*'OddsRatio_working_3-way'!R44/3-2*'OddsRatio_working_3-way'!R44^3/27-'OddsRatio_working_3-way'!T44</f>
        <v>0.24631221353889557</v>
      </c>
      <c r="W44" s="11">
        <f>'OddsRatio_working_3-way'!V44^2+4*'OddsRatio_working_3-way'!U44^3/27</f>
        <v>-3.5476035723478787E-2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0.15503688453228581</v>
      </c>
      <c r="Y44" s="11">
        <f>IF('OddsRatio_working_3-way'!W44&gt;=0,IF('OddsRatio_working_3-way'!V44+SQRT('OddsRatio_working_3-way'!W44)&gt;0,0,PI()),ACOS('OddsRatio_working_3-way'!V44/(2*'OddsRatio_working_3-way'!X44)))</f>
        <v>0.65283236911626763</v>
      </c>
      <c r="Z44" s="11">
        <f>'OddsRatio_working_3-way'!X44^(1/3)*COS('OddsRatio_working_3-way'!Y44/3)</f>
        <v>0.52454158580973298</v>
      </c>
      <c r="AA44" s="11">
        <f>'OddsRatio_working_3-way'!X44^(1/3)*COS(('OddsRatio_working_3-way'!Y44+2*PI())/3)</f>
        <v>-0.36271456431187049</v>
      </c>
      <c r="AB44" s="11">
        <f>'OddsRatio_working_3-way'!X44^(1/3)*COS(('OddsRatio_working_3-way'!Y44+4*PI())/3)</f>
        <v>-0.16182702149786213</v>
      </c>
      <c r="AC44" s="11">
        <f>'OddsRatio_working_3-way'!X44^(1/3)*SIN('OddsRatio_working_3-way'!Y44/3)</f>
        <v>0.11598247692051018</v>
      </c>
      <c r="AD44" s="11">
        <f>'OddsRatio_working_3-way'!X44^(1/3)*SIN(('OddsRatio_working_3-way'!Y44+2*PI())/3)</f>
        <v>0.39627510019234879</v>
      </c>
      <c r="AE44" s="11">
        <f>'OddsRatio_working_3-way'!X44^(1/3)*SIN(('OddsRatio_working_3-way'!Y44+4*PI())/3)</f>
        <v>-0.51225757711285891</v>
      </c>
      <c r="AF44" s="11">
        <f>-'OddsRatio_working_3-way'!U44/(3*'OddsRatio_working_3-way'!X44^(1/3))*COS(('OddsRatio_working_3-way'!Y44)/3)</f>
        <v>0.52454158580973287</v>
      </c>
      <c r="AG44" s="11">
        <f>-'OddsRatio_working_3-way'!U44/(3*'OddsRatio_working_3-way'!X44^(1/3))*COS(('OddsRatio_working_3-way'!Y44+2*PI())/3)</f>
        <v>-0.36271456431187038</v>
      </c>
      <c r="AH44" s="11">
        <f>-'OddsRatio_working_3-way'!U44/(3*'OddsRatio_working_3-way'!X44^(1/3))*COS(('OddsRatio_working_3-way'!Y44+4*PI())/3)</f>
        <v>-0.1618270214978621</v>
      </c>
      <c r="AI44" s="11">
        <f>'OddsRatio_working_3-way'!U44/(3*'OddsRatio_working_3-way'!X44^(1/3))*SIN(('OddsRatio_working_3-way'!Y44)/3)</f>
        <v>-0.11598247692051016</v>
      </c>
      <c r="AJ44" s="11">
        <f>'OddsRatio_working_3-way'!U44/(3*'OddsRatio_working_3-way'!X44^(1/3))*SIN(('OddsRatio_working_3-way'!Y44+2*PI())/3)</f>
        <v>-0.39627510019234868</v>
      </c>
      <c r="AK44" s="11">
        <f>'OddsRatio_working_3-way'!U44/(3*'OddsRatio_working_3-way'!X44^(1/3))*SIN(('OddsRatio_working_3-way'!Y44+4*PI())/3)</f>
        <v>0.5122575771128588</v>
      </c>
      <c r="AL44" s="11">
        <f>'OddsRatio_working_3-way'!Z44+'OddsRatio_working_3-way'!AF44</f>
        <v>1.0490831716194657</v>
      </c>
      <c r="AM44" s="11">
        <f>'OddsRatio_working_3-way'!AA44+'OddsRatio_working_3-way'!AG44</f>
        <v>-0.72542912862374087</v>
      </c>
      <c r="AN44" s="11">
        <f>'OddsRatio_working_3-way'!AB44+'OddsRatio_working_3-way'!AH44</f>
        <v>-0.3236540429957242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1.0490831716194657</v>
      </c>
      <c r="AS44" s="11">
        <f>IF(('OddsRatio_working_3-way'!X44=0),IF(Q44&gt;0,-Q44^(1/3),(-Q44)^(1/3)),'OddsRatio_working_3-way'!AM44-'OddsRatio_working_3-way'!R44/3)</f>
        <v>-0.72542912862374087</v>
      </c>
      <c r="AT44" s="11">
        <f>IF(('OddsRatio_working_3-way'!X44=0),IF(Q44&gt;0,-Q44^(1/3),(-Q44)^(1/3)),'OddsRatio_working_3-way'!AN44-'OddsRatio_working_3-way'!R44/3)</f>
        <v>-0.3236540429957242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3.06</v>
      </c>
      <c r="B45" s="4">
        <f>IF('True_Odds_Calculator_3-way'!B44="","",'True_Odds_Calculator_3-way'!B44)</f>
        <v>3.07</v>
      </c>
      <c r="C45" s="4">
        <f>IF('True_Odds_Calculator_3-way'!C44="","",'True_Odds_Calculator_3-way'!C44)</f>
        <v>2.67</v>
      </c>
      <c r="D45" s="9">
        <f t="shared" si="13"/>
        <v>0.31796833879053016</v>
      </c>
      <c r="E45" s="9">
        <f t="shared" si="14"/>
        <v>0.31691907256949353</v>
      </c>
      <c r="F45" s="9">
        <f t="shared" si="15"/>
        <v>0.36511258863997625</v>
      </c>
      <c r="G45" s="9">
        <f t="shared" si="16"/>
        <v>1.0412462194933139</v>
      </c>
      <c r="H45" s="9">
        <f t="shared" si="17"/>
        <v>3.1449672121562258</v>
      </c>
      <c r="I45" s="9">
        <f t="shared" si="18"/>
        <v>3.1553796743511597</v>
      </c>
      <c r="J45" s="9">
        <f t="shared" si="19"/>
        <v>2.7388811865538338</v>
      </c>
      <c r="K45" s="11">
        <f t="shared" si="20"/>
        <v>0.32679738562091504</v>
      </c>
      <c r="L45" s="11">
        <f t="shared" si="21"/>
        <v>0.32573289902280134</v>
      </c>
      <c r="M45" s="11">
        <f t="shared" si="22"/>
        <v>0.37453183520599254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-0.28391149308239183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0.23123678910335704</v>
      </c>
      <c r="Q45" s="11">
        <f>2*'OddsRatio_working_3-way'!K45*'OddsRatio_working_3-way'!L45*'OddsRatio_working_3-way'!M45</f>
        <v>7.9736823828743808E-2</v>
      </c>
      <c r="R45" s="11">
        <f t="shared" si="23"/>
        <v>0</v>
      </c>
      <c r="S45" s="11">
        <f t="shared" si="24"/>
        <v>-0.8144678702254986</v>
      </c>
      <c r="T45" s="11">
        <f t="shared" si="25"/>
        <v>-0.28085098973293054</v>
      </c>
      <c r="U45" s="11">
        <f>'OddsRatio_working_3-way'!S45-'OddsRatio_working_3-way'!R45^2/3</f>
        <v>-0.8144678702254986</v>
      </c>
      <c r="V45" s="11">
        <f>'OddsRatio_working_3-way'!S45*'OddsRatio_working_3-way'!R45/3-2*'OddsRatio_working_3-way'!R45^3/27-'OddsRatio_working_3-way'!T45</f>
        <v>0.28085098973293054</v>
      </c>
      <c r="W45" s="11">
        <f>'OddsRatio_working_3-way'!V45^2+4*'OddsRatio_working_3-way'!U45^3/27</f>
        <v>-1.1647520078471724E-3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0.14145850137214611</v>
      </c>
      <c r="Y45" s="11">
        <f>IF('OddsRatio_working_3-way'!W45&gt;=0,IF('OddsRatio_working_3-way'!V45+SQRT('OddsRatio_working_3-way'!W45)&gt;0,0,PI()),ACOS('OddsRatio_working_3-way'!V45/(2*'OddsRatio_working_3-way'!X45)))</f>
        <v>0.12092515202827858</v>
      </c>
      <c r="Z45" s="11">
        <f>'OddsRatio_working_3-way'!X45^(1/3)*COS('OddsRatio_working_3-way'!Y45/3)</f>
        <v>0.52062310974665693</v>
      </c>
      <c r="AA45" s="11">
        <f>'OddsRatio_working_3-way'!X45^(1/3)*COS(('OddsRatio_working_3-way'!Y45+2*PI())/3)</f>
        <v>-0.27849535960899785</v>
      </c>
      <c r="AB45" s="11">
        <f>'OddsRatio_working_3-way'!X45^(1/3)*COS(('OddsRatio_working_3-way'!Y45+4*PI())/3)</f>
        <v>-0.24212775013765919</v>
      </c>
      <c r="AC45" s="11">
        <f>'OddsRatio_working_3-way'!X45^(1/3)*SIN('OddsRatio_working_3-way'!Y45/3)</f>
        <v>2.0996849118060594E-2</v>
      </c>
      <c r="AD45" s="11">
        <f>'OddsRatio_working_3-way'!X45^(1/3)*SIN(('OddsRatio_working_3-way'!Y45+2*PI())/3)</f>
        <v>0.4403744142788284</v>
      </c>
      <c r="AE45" s="11">
        <f>'OddsRatio_working_3-way'!X45^(1/3)*SIN(('OddsRatio_working_3-way'!Y45+4*PI())/3)</f>
        <v>-0.46137126339688894</v>
      </c>
      <c r="AF45" s="11">
        <f>-'OddsRatio_working_3-way'!U45/(3*'OddsRatio_working_3-way'!X45^(1/3))*COS(('OddsRatio_working_3-way'!Y45)/3)</f>
        <v>0.52062310974665693</v>
      </c>
      <c r="AG45" s="11">
        <f>-'OddsRatio_working_3-way'!U45/(3*'OddsRatio_working_3-way'!X45^(1/3))*COS(('OddsRatio_working_3-way'!Y45+2*PI())/3)</f>
        <v>-0.27849535960899785</v>
      </c>
      <c r="AH45" s="11">
        <f>-'OddsRatio_working_3-way'!U45/(3*'OddsRatio_working_3-way'!X45^(1/3))*COS(('OddsRatio_working_3-way'!Y45+4*PI())/3)</f>
        <v>-0.24212775013765919</v>
      </c>
      <c r="AI45" s="11">
        <f>'OddsRatio_working_3-way'!U45/(3*'OddsRatio_working_3-way'!X45^(1/3))*SIN(('OddsRatio_working_3-way'!Y45)/3)</f>
        <v>-2.0996849118060594E-2</v>
      </c>
      <c r="AJ45" s="11">
        <f>'OddsRatio_working_3-way'!U45/(3*'OddsRatio_working_3-way'!X45^(1/3))*SIN(('OddsRatio_working_3-way'!Y45+2*PI())/3)</f>
        <v>-0.4403744142788284</v>
      </c>
      <c r="AK45" s="11">
        <f>'OddsRatio_working_3-way'!U45/(3*'OddsRatio_working_3-way'!X45^(1/3))*SIN(('OddsRatio_working_3-way'!Y45+4*PI())/3)</f>
        <v>0.46137126339688894</v>
      </c>
      <c r="AL45" s="11">
        <f>'OddsRatio_working_3-way'!Z45+'OddsRatio_working_3-way'!AF45</f>
        <v>1.0412462194933139</v>
      </c>
      <c r="AM45" s="11">
        <f>'OddsRatio_working_3-way'!AA45+'OddsRatio_working_3-way'!AG45</f>
        <v>-0.5569907192179957</v>
      </c>
      <c r="AN45" s="11">
        <f>'OddsRatio_working_3-way'!AB45+'OddsRatio_working_3-way'!AH45</f>
        <v>-0.48425550027531838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1.0412462194933139</v>
      </c>
      <c r="AS45" s="11">
        <f>IF(('OddsRatio_working_3-way'!X45=0),IF(Q45&gt;0,-Q45^(1/3),(-Q45)^(1/3)),'OddsRatio_working_3-way'!AM45-'OddsRatio_working_3-way'!R45/3)</f>
        <v>-0.5569907192179957</v>
      </c>
      <c r="AT45" s="11">
        <f>IF(('OddsRatio_working_3-way'!X45=0),IF(Q45&gt;0,-Q45^(1/3),(-Q45)^(1/3)),'OddsRatio_working_3-way'!AN45-'OddsRatio_working_3-way'!R45/3)</f>
        <v>-0.48425550027531838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1.36</v>
      </c>
      <c r="B46" s="4">
        <f>IF('True_Odds_Calculator_3-way'!B45="","",'True_Odds_Calculator_3-way'!B45)</f>
        <v>4.97</v>
      </c>
      <c r="C46" s="4">
        <f>IF('True_Odds_Calculator_3-way'!C45="","",'True_Odds_Calculator_3-way'!C45)</f>
        <v>10.63</v>
      </c>
      <c r="D46" s="9">
        <f t="shared" si="13"/>
        <v>0.72148703743867337</v>
      </c>
      <c r="E46" s="9">
        <f t="shared" si="14"/>
        <v>0.19022212201169864</v>
      </c>
      <c r="F46" s="9">
        <f t="shared" si="15"/>
        <v>8.8290840549628047E-2</v>
      </c>
      <c r="G46" s="9">
        <f t="shared" si="16"/>
        <v>1.0722952431306396</v>
      </c>
      <c r="H46" s="9">
        <f t="shared" si="17"/>
        <v>1.3860262875270304</v>
      </c>
      <c r="I46" s="9">
        <f t="shared" si="18"/>
        <v>5.2570121152286386</v>
      </c>
      <c r="J46" s="9">
        <f t="shared" si="19"/>
        <v>11.326203191348061</v>
      </c>
      <c r="K46" s="11">
        <f t="shared" si="20"/>
        <v>0.73529411764705876</v>
      </c>
      <c r="L46" s="11">
        <f t="shared" si="21"/>
        <v>0.2012072434607646</v>
      </c>
      <c r="M46" s="11">
        <f t="shared" si="22"/>
        <v>9.4073377234242708E-2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-0.19155378288211922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0.19429286693544029</v>
      </c>
      <c r="Q46" s="11">
        <f>2*'OddsRatio_working_3-way'!K46*'OddsRatio_working_3-way'!L46*'OddsRatio_working_3-way'!M46</f>
        <v>2.7835654288745029E-2</v>
      </c>
      <c r="R46" s="11">
        <f t="shared" si="23"/>
        <v>0</v>
      </c>
      <c r="S46" s="11">
        <f t="shared" si="24"/>
        <v>-1.0142992950183953</v>
      </c>
      <c r="T46" s="11">
        <f t="shared" si="25"/>
        <v>-0.14531508524618847</v>
      </c>
      <c r="U46" s="11">
        <f>'OddsRatio_working_3-way'!S46-'OddsRatio_working_3-way'!R46^2/3</f>
        <v>-1.0142992950183953</v>
      </c>
      <c r="V46" s="11">
        <f>'OddsRatio_working_3-way'!S46*'OddsRatio_working_3-way'!R46/3-2*'OddsRatio_working_3-way'!R46^3/27-'OddsRatio_working_3-way'!T46</f>
        <v>0.14531508524618847</v>
      </c>
      <c r="W46" s="11">
        <f>'OddsRatio_working_3-way'!V46^2+4*'OddsRatio_working_3-way'!U46^3/27</f>
        <v>-0.13347822501378803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0.19659266200312198</v>
      </c>
      <c r="Y46" s="11">
        <f>IF('OddsRatio_working_3-way'!W46&gt;=0,IF('OddsRatio_working_3-way'!V46+SQRT('OddsRatio_working_3-way'!W46)&gt;0,0,PI()),ACOS('OddsRatio_working_3-way'!V46/(2*'OddsRatio_working_3-way'!X46)))</f>
        <v>1.1922348239892389</v>
      </c>
      <c r="Z46" s="11">
        <f>'OddsRatio_working_3-way'!X46^(1/3)*COS('OddsRatio_working_3-way'!Y46/3)</f>
        <v>0.53614762156531992</v>
      </c>
      <c r="AA46" s="11">
        <f>'OddsRatio_working_3-way'!X46^(1/3)*COS(('OddsRatio_working_3-way'!Y46+2*PI())/3)</f>
        <v>-0.46296896124050674</v>
      </c>
      <c r="AB46" s="11">
        <f>'OddsRatio_working_3-way'!X46^(1/3)*COS(('OddsRatio_working_3-way'!Y46+4*PI())/3)</f>
        <v>-7.3178660324813322E-2</v>
      </c>
      <c r="AC46" s="11">
        <f>'OddsRatio_working_3-way'!X46^(1/3)*SIN('OddsRatio_working_3-way'!Y46/3)</f>
        <v>0.22504553516118089</v>
      </c>
      <c r="AD46" s="11">
        <f>'OddsRatio_working_3-way'!X46^(1/3)*SIN(('OddsRatio_working_3-way'!Y46+2*PI())/3)</f>
        <v>0.35179469287358212</v>
      </c>
      <c r="AE46" s="11">
        <f>'OddsRatio_working_3-way'!X46^(1/3)*SIN(('OddsRatio_working_3-way'!Y46+4*PI())/3)</f>
        <v>-0.57684022803476298</v>
      </c>
      <c r="AF46" s="11">
        <f>-'OddsRatio_working_3-way'!U46/(3*'OddsRatio_working_3-way'!X46^(1/3))*COS(('OddsRatio_working_3-way'!Y46)/3)</f>
        <v>0.53614762156531981</v>
      </c>
      <c r="AG46" s="11">
        <f>-'OddsRatio_working_3-way'!U46/(3*'OddsRatio_working_3-way'!X46^(1/3))*COS(('OddsRatio_working_3-way'!Y46+2*PI())/3)</f>
        <v>-0.46296896124050668</v>
      </c>
      <c r="AH46" s="11">
        <f>-'OddsRatio_working_3-way'!U46/(3*'OddsRatio_working_3-way'!X46^(1/3))*COS(('OddsRatio_working_3-way'!Y46+4*PI())/3)</f>
        <v>-7.3178660324813308E-2</v>
      </c>
      <c r="AI46" s="11">
        <f>'OddsRatio_working_3-way'!U46/(3*'OddsRatio_working_3-way'!X46^(1/3))*SIN(('OddsRatio_working_3-way'!Y46)/3)</f>
        <v>-0.22504553516118084</v>
      </c>
      <c r="AJ46" s="11">
        <f>'OddsRatio_working_3-way'!U46/(3*'OddsRatio_working_3-way'!X46^(1/3))*SIN(('OddsRatio_working_3-way'!Y46+2*PI())/3)</f>
        <v>-0.35179469287358206</v>
      </c>
      <c r="AK46" s="11">
        <f>'OddsRatio_working_3-way'!U46/(3*'OddsRatio_working_3-way'!X46^(1/3))*SIN(('OddsRatio_working_3-way'!Y46+4*PI())/3)</f>
        <v>0.57684022803476287</v>
      </c>
      <c r="AL46" s="11">
        <f>'OddsRatio_working_3-way'!Z46+'OddsRatio_working_3-way'!AF46</f>
        <v>1.0722952431306396</v>
      </c>
      <c r="AM46" s="11">
        <f>'OddsRatio_working_3-way'!AA46+'OddsRatio_working_3-way'!AG46</f>
        <v>-0.92593792248101336</v>
      </c>
      <c r="AN46" s="11">
        <f>'OddsRatio_working_3-way'!AB46+'OddsRatio_working_3-way'!AH46</f>
        <v>-0.14635732064962664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1.0722952431306396</v>
      </c>
      <c r="AS46" s="11">
        <f>IF(('OddsRatio_working_3-way'!X46=0),IF(Q46&gt;0,-Q46^(1/3),(-Q46)^(1/3)),'OddsRatio_working_3-way'!AM46-'OddsRatio_working_3-way'!R46/3)</f>
        <v>-0.92593792248101336</v>
      </c>
      <c r="AT46" s="11">
        <f>IF(('OddsRatio_working_3-way'!X46=0),IF(Q46&gt;0,-Q46^(1/3),(-Q46)^(1/3)),'OddsRatio_working_3-way'!AN46-'OddsRatio_working_3-way'!R46/3)</f>
        <v>-0.14635732064962664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1.74</v>
      </c>
      <c r="B47" s="4">
        <f>IF('True_Odds_Calculator_3-way'!B46="","",'True_Odds_Calculator_3-way'!B46)</f>
        <v>3.51</v>
      </c>
      <c r="C47" s="4">
        <f>IF('True_Odds_Calculator_3-way'!C46="","",'True_Odds_Calculator_3-way'!C46)</f>
        <v>5.85</v>
      </c>
      <c r="D47" s="9">
        <f t="shared" si="13"/>
        <v>0.56192311776563864</v>
      </c>
      <c r="E47" s="9">
        <f t="shared" si="14"/>
        <v>0.27439895893087685</v>
      </c>
      <c r="F47" s="9">
        <f t="shared" si="15"/>
        <v>0.16367792330348452</v>
      </c>
      <c r="G47" s="9">
        <f t="shared" si="16"/>
        <v>1.0535174084973218</v>
      </c>
      <c r="H47" s="9">
        <f t="shared" si="17"/>
        <v>1.7796028822880181</v>
      </c>
      <c r="I47" s="9">
        <f t="shared" si="18"/>
        <v>3.6443286953282774</v>
      </c>
      <c r="J47" s="9">
        <f t="shared" si="19"/>
        <v>6.1095594312120109</v>
      </c>
      <c r="K47" s="11">
        <f t="shared" si="20"/>
        <v>0.57471264367816088</v>
      </c>
      <c r="L47" s="11">
        <f t="shared" si="21"/>
        <v>0.28490028490028491</v>
      </c>
      <c r="M47" s="11">
        <f t="shared" si="22"/>
        <v>0.17094017094017094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-0.25213605241112858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0.22671110204266701</v>
      </c>
      <c r="Q47" s="11">
        <f>2*'OddsRatio_working_3-way'!K47*'OddsRatio_working_3-way'!L47*'OddsRatio_working_3-way'!M47</f>
        <v>5.5978049887078281E-2</v>
      </c>
      <c r="R47" s="11">
        <f t="shared" si="23"/>
        <v>0</v>
      </c>
      <c r="S47" s="11">
        <f t="shared" si="24"/>
        <v>-0.89916178140600023</v>
      </c>
      <c r="T47" s="11">
        <f t="shared" si="25"/>
        <v>-0.22201525466814823</v>
      </c>
      <c r="U47" s="11">
        <f>'OddsRatio_working_3-way'!S47-'OddsRatio_working_3-way'!R47^2/3</f>
        <v>-0.89916178140600023</v>
      </c>
      <c r="V47" s="11">
        <f>'OddsRatio_working_3-way'!S47*'OddsRatio_working_3-way'!R47/3-2*'OddsRatio_working_3-way'!R47^3/27-'OddsRatio_working_3-way'!T47</f>
        <v>0.22201525466814823</v>
      </c>
      <c r="W47" s="11">
        <f>'OddsRatio_working_3-way'!V47^2+4*'OddsRatio_working_3-way'!U47^3/27</f>
        <v>-5.8407748957711371E-2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0.1640872650932074</v>
      </c>
      <c r="Y47" s="11">
        <f>IF('OddsRatio_working_3-way'!W47&gt;=0,IF('OddsRatio_working_3-way'!V47+SQRT('OddsRatio_working_3-way'!W47)&gt;0,0,PI()),ACOS('OddsRatio_working_3-way'!V47/(2*'OddsRatio_working_3-way'!X47)))</f>
        <v>0.82777525254160988</v>
      </c>
      <c r="Z47" s="11">
        <f>'OddsRatio_working_3-way'!X47^(1/3)*COS('OddsRatio_working_3-way'!Y47/3)</f>
        <v>0.52675870424866089</v>
      </c>
      <c r="AA47" s="11">
        <f>'OddsRatio_working_3-way'!X47^(1/3)*COS(('OddsRatio_working_3-way'!Y47+2*PI())/3)</f>
        <v>-0.3925474440634929</v>
      </c>
      <c r="AB47" s="11">
        <f>'OddsRatio_working_3-way'!X47^(1/3)*COS(('OddsRatio_working_3-way'!Y47+4*PI())/3)</f>
        <v>-0.13421126018516788</v>
      </c>
      <c r="AC47" s="11">
        <f>'OddsRatio_working_3-way'!X47^(1/3)*SIN('OddsRatio_working_3-way'!Y47/3)</f>
        <v>0.14915046530357159</v>
      </c>
      <c r="AD47" s="11">
        <f>'OddsRatio_working_3-way'!X47^(1/3)*SIN(('OddsRatio_working_3-way'!Y47+2*PI())/3)</f>
        <v>0.38161118689212853</v>
      </c>
      <c r="AE47" s="11">
        <f>'OddsRatio_working_3-way'!X47^(1/3)*SIN(('OddsRatio_working_3-way'!Y47+4*PI())/3)</f>
        <v>-0.53076165219570004</v>
      </c>
      <c r="AF47" s="11">
        <f>-'OddsRatio_working_3-way'!U47/(3*'OddsRatio_working_3-way'!X47^(1/3))*COS(('OddsRatio_working_3-way'!Y47)/3)</f>
        <v>0.52675870424866089</v>
      </c>
      <c r="AG47" s="11">
        <f>-'OddsRatio_working_3-way'!U47/(3*'OddsRatio_working_3-way'!X47^(1/3))*COS(('OddsRatio_working_3-way'!Y47+2*PI())/3)</f>
        <v>-0.3925474440634929</v>
      </c>
      <c r="AH47" s="11">
        <f>-'OddsRatio_working_3-way'!U47/(3*'OddsRatio_working_3-way'!X47^(1/3))*COS(('OddsRatio_working_3-way'!Y47+4*PI())/3)</f>
        <v>-0.13421126018516788</v>
      </c>
      <c r="AI47" s="11">
        <f>'OddsRatio_working_3-way'!U47/(3*'OddsRatio_working_3-way'!X47^(1/3))*SIN(('OddsRatio_working_3-way'!Y47)/3)</f>
        <v>-0.14915046530357159</v>
      </c>
      <c r="AJ47" s="11">
        <f>'OddsRatio_working_3-way'!U47/(3*'OddsRatio_working_3-way'!X47^(1/3))*SIN(('OddsRatio_working_3-way'!Y47+2*PI())/3)</f>
        <v>-0.38161118689212853</v>
      </c>
      <c r="AK47" s="11">
        <f>'OddsRatio_working_3-way'!U47/(3*'OddsRatio_working_3-way'!X47^(1/3))*SIN(('OddsRatio_working_3-way'!Y47+4*PI())/3)</f>
        <v>0.53076165219570004</v>
      </c>
      <c r="AL47" s="11">
        <f>'OddsRatio_working_3-way'!Z47+'OddsRatio_working_3-way'!AF47</f>
        <v>1.0535174084973218</v>
      </c>
      <c r="AM47" s="11">
        <f>'OddsRatio_working_3-way'!AA47+'OddsRatio_working_3-way'!AG47</f>
        <v>-0.7850948881269858</v>
      </c>
      <c r="AN47" s="11">
        <f>'OddsRatio_working_3-way'!AB47+'OddsRatio_working_3-way'!AH47</f>
        <v>-0.26842252037033576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1.0535174084973218</v>
      </c>
      <c r="AS47" s="11">
        <f>IF(('OddsRatio_working_3-way'!X47=0),IF(Q47&gt;0,-Q47^(1/3),(-Q47)^(1/3)),'OddsRatio_working_3-way'!AM47-'OddsRatio_working_3-way'!R47/3)</f>
        <v>-0.7850948881269858</v>
      </c>
      <c r="AT47" s="11">
        <f>IF(('OddsRatio_working_3-way'!X47=0),IF(Q47&gt;0,-Q47^(1/3),(-Q47)^(1/3)),'OddsRatio_working_3-way'!AN47-'OddsRatio_working_3-way'!R47/3)</f>
        <v>-0.26842252037033576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2.87</v>
      </c>
      <c r="B48" s="4">
        <f>IF('True_Odds_Calculator_3-way'!B47="","",'True_Odds_Calculator_3-way'!B47)</f>
        <v>2.77</v>
      </c>
      <c r="C48" s="4">
        <f>IF('True_Odds_Calculator_3-way'!C47="","",'True_Odds_Calculator_3-way'!C47)</f>
        <v>3.09</v>
      </c>
      <c r="D48" s="9">
        <f t="shared" si="13"/>
        <v>0.33733454820921333</v>
      </c>
      <c r="E48" s="9">
        <f t="shared" si="14"/>
        <v>0.34972772915267458</v>
      </c>
      <c r="F48" s="9">
        <f t="shared" si="15"/>
        <v>0.3129377226381117</v>
      </c>
      <c r="G48" s="9">
        <f t="shared" si="16"/>
        <v>1.0504899472674301</v>
      </c>
      <c r="H48" s="9">
        <f t="shared" si="17"/>
        <v>2.9644162013900948</v>
      </c>
      <c r="I48" s="9">
        <f t="shared" si="18"/>
        <v>2.8593672066633506</v>
      </c>
      <c r="J48" s="9">
        <f t="shared" si="19"/>
        <v>3.1955239897889292</v>
      </c>
      <c r="K48" s="11">
        <f t="shared" si="20"/>
        <v>0.34843205574912889</v>
      </c>
      <c r="L48" s="11">
        <f t="shared" si="21"/>
        <v>0.36101083032490977</v>
      </c>
      <c r="M48" s="11">
        <f t="shared" si="22"/>
        <v>0.3236245954692557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-0.28160542289290547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0.23325688776447945</v>
      </c>
      <c r="Q48" s="11">
        <f>2*'OddsRatio_working_3-way'!K48*'OddsRatio_working_3-way'!L48*'OddsRatio_working_3-way'!M48</f>
        <v>8.1416016671720576E-2</v>
      </c>
      <c r="R48" s="11">
        <f t="shared" si="23"/>
        <v>0</v>
      </c>
      <c r="S48" s="11">
        <f t="shared" si="24"/>
        <v>-0.82831106506491903</v>
      </c>
      <c r="T48" s="11">
        <f t="shared" si="25"/>
        <v>-0.28911380979578327</v>
      </c>
      <c r="U48" s="11">
        <f>'OddsRatio_working_3-way'!S48-'OddsRatio_working_3-way'!R48^2/3</f>
        <v>-0.82831106506491903</v>
      </c>
      <c r="V48" s="11">
        <f>'OddsRatio_working_3-way'!S48*'OddsRatio_working_3-way'!R48/3-2*'OddsRatio_working_3-way'!R48^3/27-'OddsRatio_working_3-way'!T48</f>
        <v>0.28911380979578327</v>
      </c>
      <c r="W48" s="11">
        <f>'OddsRatio_working_3-way'!V48^2+4*'OddsRatio_working_3-way'!U48^3/27</f>
        <v>-6.0632736759053119E-4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0.14508025570543953</v>
      </c>
      <c r="Y48" s="11">
        <f>IF('OddsRatio_working_3-way'!W48&gt;=0,IF('OddsRatio_working_3-way'!V48+SQRT('OddsRatio_working_3-way'!W48)&gt;0,0,PI()),ACOS('OddsRatio_working_3-way'!V48/(2*'OddsRatio_working_3-way'!X48)))</f>
        <v>8.4964583072304478E-2</v>
      </c>
      <c r="Z48" s="11">
        <f>'OddsRatio_working_3-way'!X48^(1/3)*COS('OddsRatio_working_3-way'!Y48/3)</f>
        <v>0.52524497363371503</v>
      </c>
      <c r="AA48" s="11">
        <f>'OddsRatio_working_3-way'!X48^(1/3)*COS(('OddsRatio_working_3-way'!Y48+2*PI())/3)</f>
        <v>-0.27550870118021187</v>
      </c>
      <c r="AB48" s="11">
        <f>'OddsRatio_working_3-way'!X48^(1/3)*COS(('OddsRatio_working_3-way'!Y48+4*PI())/3)</f>
        <v>-0.24973627245350324</v>
      </c>
      <c r="AC48" s="11">
        <f>'OddsRatio_working_3-way'!X48^(1/3)*SIN('OddsRatio_working_3-way'!Y48/3)</f>
        <v>1.4879718663035685E-2</v>
      </c>
      <c r="AD48" s="11">
        <f>'OddsRatio_working_3-way'!X48^(1/3)*SIN(('OddsRatio_working_3-way'!Y48+2*PI())/3)</f>
        <v>0.44743563104536704</v>
      </c>
      <c r="AE48" s="11">
        <f>'OddsRatio_working_3-way'!X48^(1/3)*SIN(('OddsRatio_working_3-way'!Y48+4*PI())/3)</f>
        <v>-0.46231534970840271</v>
      </c>
      <c r="AF48" s="11">
        <f>-'OddsRatio_working_3-way'!U48/(3*'OddsRatio_working_3-way'!X48^(1/3))*COS(('OddsRatio_working_3-way'!Y48)/3)</f>
        <v>0.52524497363371492</v>
      </c>
      <c r="AG48" s="11">
        <f>-'OddsRatio_working_3-way'!U48/(3*'OddsRatio_working_3-way'!X48^(1/3))*COS(('OddsRatio_working_3-way'!Y48+2*PI())/3)</f>
        <v>-0.27550870118021181</v>
      </c>
      <c r="AH48" s="11">
        <f>-'OddsRatio_working_3-way'!U48/(3*'OddsRatio_working_3-way'!X48^(1/3))*COS(('OddsRatio_working_3-way'!Y48+4*PI())/3)</f>
        <v>-0.24973627245350319</v>
      </c>
      <c r="AI48" s="11">
        <f>'OddsRatio_working_3-way'!U48/(3*'OddsRatio_working_3-way'!X48^(1/3))*SIN(('OddsRatio_working_3-way'!Y48)/3)</f>
        <v>-1.4879718663035684E-2</v>
      </c>
      <c r="AJ48" s="11">
        <f>'OddsRatio_working_3-way'!U48/(3*'OddsRatio_working_3-way'!X48^(1/3))*SIN(('OddsRatio_working_3-way'!Y48+2*PI())/3)</f>
        <v>-0.44743563104536693</v>
      </c>
      <c r="AK48" s="11">
        <f>'OddsRatio_working_3-way'!U48/(3*'OddsRatio_working_3-way'!X48^(1/3))*SIN(('OddsRatio_working_3-way'!Y48+4*PI())/3)</f>
        <v>0.4623153497084026</v>
      </c>
      <c r="AL48" s="11">
        <f>'OddsRatio_working_3-way'!Z48+'OddsRatio_working_3-way'!AF48</f>
        <v>1.0504899472674301</v>
      </c>
      <c r="AM48" s="11">
        <f>'OddsRatio_working_3-way'!AA48+'OddsRatio_working_3-way'!AG48</f>
        <v>-0.55101740236042374</v>
      </c>
      <c r="AN48" s="11">
        <f>'OddsRatio_working_3-way'!AB48+'OddsRatio_working_3-way'!AH48</f>
        <v>-0.49947254490700643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1.0504899472674301</v>
      </c>
      <c r="AS48" s="11">
        <f>IF(('OddsRatio_working_3-way'!X48=0),IF(Q48&gt;0,-Q48^(1/3),(-Q48)^(1/3)),'OddsRatio_working_3-way'!AM48-'OddsRatio_working_3-way'!R48/3)</f>
        <v>-0.55101740236042374</v>
      </c>
      <c r="AT48" s="11">
        <f>IF(('OddsRatio_working_3-way'!X48=0),IF(Q48&gt;0,-Q48^(1/3),(-Q48)^(1/3)),'OddsRatio_working_3-way'!AN48-'OddsRatio_working_3-way'!R48/3)</f>
        <v>-0.49947254490700643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2.2400000000000002</v>
      </c>
      <c r="B49" s="4">
        <f>IF('True_Odds_Calculator_3-way'!B48="","",'True_Odds_Calculator_3-way'!B48)</f>
        <v>2.91</v>
      </c>
      <c r="C49" s="4">
        <f>IF('True_Odds_Calculator_3-way'!C48="","",'True_Odds_Calculator_3-way'!C48)</f>
        <v>4.12</v>
      </c>
      <c r="D49" s="9">
        <f t="shared" si="13"/>
        <v>0.43402817753959133</v>
      </c>
      <c r="E49" s="9">
        <f t="shared" si="14"/>
        <v>0.33238300860401981</v>
      </c>
      <c r="F49" s="9">
        <f t="shared" si="15"/>
        <v>0.23358881385638885</v>
      </c>
      <c r="G49" s="9">
        <f t="shared" si="16"/>
        <v>1.0516111918547959</v>
      </c>
      <c r="H49" s="9">
        <f t="shared" si="17"/>
        <v>2.3039978778999473</v>
      </c>
      <c r="I49" s="9">
        <f t="shared" si="18"/>
        <v>3.00857737644266</v>
      </c>
      <c r="J49" s="9">
        <f t="shared" si="19"/>
        <v>4.2810269185869627</v>
      </c>
      <c r="K49" s="11">
        <f t="shared" si="20"/>
        <v>0.4464285714285714</v>
      </c>
      <c r="L49" s="11">
        <f t="shared" si="21"/>
        <v>0.3436426116838488</v>
      </c>
      <c r="M49" s="11">
        <f t="shared" si="22"/>
        <v>0.24271844660194175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-0.27515120751533528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0.23346905071707394</v>
      </c>
      <c r="Q49" s="11">
        <f>2*'OddsRatio_working_3-way'!K49*'OddsRatio_working_3-way'!L49*'OddsRatio_working_3-way'!M49</f>
        <v>7.4471786512623261E-2</v>
      </c>
      <c r="R49" s="11">
        <f t="shared" si="23"/>
        <v>0</v>
      </c>
      <c r="S49" s="11">
        <f t="shared" si="24"/>
        <v>-0.84851181583152513</v>
      </c>
      <c r="T49" s="11">
        <f t="shared" si="25"/>
        <v>-0.27065767650128392</v>
      </c>
      <c r="U49" s="11">
        <f>'OddsRatio_working_3-way'!S49-'OddsRatio_working_3-way'!R49^2/3</f>
        <v>-0.84851181583152513</v>
      </c>
      <c r="V49" s="11">
        <f>'OddsRatio_working_3-way'!S49*'OddsRatio_working_3-way'!R49/3-2*'OddsRatio_working_3-way'!R49^3/27-'OddsRatio_working_3-way'!T49</f>
        <v>0.27065767650128392</v>
      </c>
      <c r="W49" s="11">
        <f>'OddsRatio_working_3-way'!V49^2+4*'OddsRatio_working_3-way'!U49^3/27</f>
        <v>-1.7248867333721177E-2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0.1504197835914502</v>
      </c>
      <c r="Y49" s="11">
        <f>IF('OddsRatio_working_3-way'!W49&gt;=0,IF('OddsRatio_working_3-way'!V49+SQRT('OddsRatio_working_3-way'!W49)&gt;0,0,PI()),ACOS('OddsRatio_working_3-way'!V49/(2*'OddsRatio_working_3-way'!X49)))</f>
        <v>0.451773066632011</v>
      </c>
      <c r="Z49" s="11">
        <f>'OddsRatio_working_3-way'!X49^(1/3)*COS('OddsRatio_working_3-way'!Y49/3)</f>
        <v>0.52580559592739795</v>
      </c>
      <c r="AA49" s="11">
        <f>'OddsRatio_working_3-way'!X49^(1/3)*COS(('OddsRatio_working_3-way'!Y49+2*PI())/3)</f>
        <v>-0.33199918300992803</v>
      </c>
      <c r="AB49" s="11">
        <f>'OddsRatio_working_3-way'!X49^(1/3)*COS(('OddsRatio_working_3-way'!Y49+4*PI())/3)</f>
        <v>-0.19380641291746975</v>
      </c>
      <c r="AC49" s="11">
        <f>'OddsRatio_working_3-way'!X49^(1/3)*SIN('OddsRatio_working_3-way'!Y49/3)</f>
        <v>7.978563301294081E-2</v>
      </c>
      <c r="AD49" s="11">
        <f>'OddsRatio_working_3-way'!X49^(1/3)*SIN(('OddsRatio_working_3-way'!Y49+2*PI())/3)</f>
        <v>0.41546818701867178</v>
      </c>
      <c r="AE49" s="11">
        <f>'OddsRatio_working_3-way'!X49^(1/3)*SIN(('OddsRatio_working_3-way'!Y49+4*PI())/3)</f>
        <v>-0.49525382003161256</v>
      </c>
      <c r="AF49" s="11">
        <f>-'OddsRatio_working_3-way'!U49/(3*'OddsRatio_working_3-way'!X49^(1/3))*COS(('OddsRatio_working_3-way'!Y49)/3)</f>
        <v>0.52580559592739806</v>
      </c>
      <c r="AG49" s="11">
        <f>-'OddsRatio_working_3-way'!U49/(3*'OddsRatio_working_3-way'!X49^(1/3))*COS(('OddsRatio_working_3-way'!Y49+2*PI())/3)</f>
        <v>-0.33199918300992809</v>
      </c>
      <c r="AH49" s="11">
        <f>-'OddsRatio_working_3-way'!U49/(3*'OddsRatio_working_3-way'!X49^(1/3))*COS(('OddsRatio_working_3-way'!Y49+4*PI())/3)</f>
        <v>-0.19380641291746978</v>
      </c>
      <c r="AI49" s="11">
        <f>'OddsRatio_working_3-way'!U49/(3*'OddsRatio_working_3-way'!X49^(1/3))*SIN(('OddsRatio_working_3-way'!Y49)/3)</f>
        <v>-7.9785633012940824E-2</v>
      </c>
      <c r="AJ49" s="11">
        <f>'OddsRatio_working_3-way'!U49/(3*'OddsRatio_working_3-way'!X49^(1/3))*SIN(('OddsRatio_working_3-way'!Y49+2*PI())/3)</f>
        <v>-0.41546818701867189</v>
      </c>
      <c r="AK49" s="11">
        <f>'OddsRatio_working_3-way'!U49/(3*'OddsRatio_working_3-way'!X49^(1/3))*SIN(('OddsRatio_working_3-way'!Y49+4*PI())/3)</f>
        <v>0.49525382003161267</v>
      </c>
      <c r="AL49" s="11">
        <f>'OddsRatio_working_3-way'!Z49+'OddsRatio_working_3-way'!AF49</f>
        <v>1.0516111918547959</v>
      </c>
      <c r="AM49" s="11">
        <f>'OddsRatio_working_3-way'!AA49+'OddsRatio_working_3-way'!AG49</f>
        <v>-0.66399836601985607</v>
      </c>
      <c r="AN49" s="11">
        <f>'OddsRatio_working_3-way'!AB49+'OddsRatio_working_3-way'!AH49</f>
        <v>-0.3876128258349395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1.0516111918547959</v>
      </c>
      <c r="AS49" s="11">
        <f>IF(('OddsRatio_working_3-way'!X49=0),IF(Q49&gt;0,-Q49^(1/3),(-Q49)^(1/3)),'OddsRatio_working_3-way'!AM49-'OddsRatio_working_3-way'!R49/3)</f>
        <v>-0.66399836601985607</v>
      </c>
      <c r="AT49" s="11">
        <f>IF(('OddsRatio_working_3-way'!X49=0),IF(Q49&gt;0,-Q49^(1/3),(-Q49)^(1/3)),'OddsRatio_working_3-way'!AN49-'OddsRatio_working_3-way'!R49/3)</f>
        <v>-0.3876128258349395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1.44</v>
      </c>
      <c r="B50" s="4">
        <f>IF('True_Odds_Calculator_3-way'!B49="","",'True_Odds_Calculator_3-way'!B49)</f>
        <v>5</v>
      </c>
      <c r="C50" s="4">
        <f>IF('True_Odds_Calculator_3-way'!C49="","",'True_Odds_Calculator_3-way'!C49)</f>
        <v>6.89</v>
      </c>
      <c r="D50" s="9">
        <f t="shared" si="13"/>
        <v>0.67711715796948502</v>
      </c>
      <c r="E50" s="9">
        <f t="shared" si="14"/>
        <v>0.18744164849788772</v>
      </c>
      <c r="F50" s="9">
        <f t="shared" si="15"/>
        <v>0.13544119353262721</v>
      </c>
      <c r="G50" s="9">
        <f t="shared" si="16"/>
        <v>1.0837484065224561</v>
      </c>
      <c r="H50" s="9">
        <f t="shared" si="17"/>
        <v>1.4768492988698805</v>
      </c>
      <c r="I50" s="9">
        <f t="shared" si="18"/>
        <v>5.3349936260898225</v>
      </c>
      <c r="J50" s="9">
        <f t="shared" si="19"/>
        <v>7.3832781144172674</v>
      </c>
      <c r="K50" s="11">
        <f t="shared" si="20"/>
        <v>0.69444444444444442</v>
      </c>
      <c r="L50" s="11">
        <f t="shared" si="21"/>
        <v>0.2</v>
      </c>
      <c r="M50" s="11">
        <f t="shared" si="22"/>
        <v>0.14513788098693758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-0.20896629575874848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0.20823254313820352</v>
      </c>
      <c r="Q50" s="11">
        <f>2*'OddsRatio_working_3-way'!K50*'OddsRatio_working_3-way'!L50*'OddsRatio_working_3-way'!M50</f>
        <v>4.0316078051927107E-2</v>
      </c>
      <c r="R50" s="11">
        <f t="shared" si="23"/>
        <v>0</v>
      </c>
      <c r="S50" s="11">
        <f t="shared" si="24"/>
        <v>-0.99648865565673772</v>
      </c>
      <c r="T50" s="11">
        <f t="shared" si="25"/>
        <v>-0.19293100787158521</v>
      </c>
      <c r="U50" s="11">
        <f>'OddsRatio_working_3-way'!S50-'OddsRatio_working_3-way'!R50^2/3</f>
        <v>-0.99648865565673772</v>
      </c>
      <c r="V50" s="11">
        <f>'OddsRatio_working_3-way'!S50*'OddsRatio_working_3-way'!R50/3-2*'OddsRatio_working_3-way'!R50^3/27-'OddsRatio_working_3-way'!T50</f>
        <v>0.19293100787158521</v>
      </c>
      <c r="W50" s="11">
        <f>'OddsRatio_working_3-way'!V50^2+4*'OddsRatio_working_3-way'!U50^3/27</f>
        <v>-0.10937065024524642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0.19143734225823869</v>
      </c>
      <c r="Y50" s="11">
        <f>IF('OddsRatio_working_3-way'!W50&gt;=0,IF('OddsRatio_working_3-way'!V50+SQRT('OddsRatio_working_3-way'!W50)&gt;0,0,PI()),ACOS('OddsRatio_working_3-way'!V50/(2*'OddsRatio_working_3-way'!X50)))</f>
        <v>1.0426869603502813</v>
      </c>
      <c r="Z50" s="11">
        <f>'OddsRatio_working_3-way'!X50^(1/3)*COS('OddsRatio_working_3-way'!Y50/3)</f>
        <v>0.54187420326122804</v>
      </c>
      <c r="AA50" s="11">
        <f>'OddsRatio_working_3-way'!X50^(1/3)*COS(('OddsRatio_working_3-way'!Y50+2*PI())/3)</f>
        <v>-0.44094129215011707</v>
      </c>
      <c r="AB50" s="11">
        <f>'OddsRatio_working_3-way'!X50^(1/3)*COS(('OddsRatio_working_3-way'!Y50+4*PI())/3)</f>
        <v>-0.10093291111111115</v>
      </c>
      <c r="AC50" s="11">
        <f>'OddsRatio_working_3-way'!X50^(1/3)*SIN('OddsRatio_working_3-way'!Y50/3)</f>
        <v>0.19630393031959903</v>
      </c>
      <c r="AD50" s="11">
        <f>'OddsRatio_working_3-way'!X50^(1/3)*SIN(('OddsRatio_working_3-way'!Y50+2*PI())/3)</f>
        <v>0.37112486051987653</v>
      </c>
      <c r="AE50" s="11">
        <f>'OddsRatio_working_3-way'!X50^(1/3)*SIN(('OddsRatio_working_3-way'!Y50+4*PI())/3)</f>
        <v>-0.56742879083947551</v>
      </c>
      <c r="AF50" s="11">
        <f>-'OddsRatio_working_3-way'!U50/(3*'OddsRatio_working_3-way'!X50^(1/3))*COS(('OddsRatio_working_3-way'!Y50)/3)</f>
        <v>0.54187420326122793</v>
      </c>
      <c r="AG50" s="11">
        <f>-'OddsRatio_working_3-way'!U50/(3*'OddsRatio_working_3-way'!X50^(1/3))*COS(('OddsRatio_working_3-way'!Y50+2*PI())/3)</f>
        <v>-0.44094129215011696</v>
      </c>
      <c r="AH50" s="11">
        <f>-'OddsRatio_working_3-way'!U50/(3*'OddsRatio_working_3-way'!X50^(1/3))*COS(('OddsRatio_working_3-way'!Y50+4*PI())/3)</f>
        <v>-0.10093291111111113</v>
      </c>
      <c r="AI50" s="11">
        <f>'OddsRatio_working_3-way'!U50/(3*'OddsRatio_working_3-way'!X50^(1/3))*SIN(('OddsRatio_working_3-way'!Y50)/3)</f>
        <v>-0.19630393031959897</v>
      </c>
      <c r="AJ50" s="11">
        <f>'OddsRatio_working_3-way'!U50/(3*'OddsRatio_working_3-way'!X50^(1/3))*SIN(('OddsRatio_working_3-way'!Y50+2*PI())/3)</f>
        <v>-0.37112486051987642</v>
      </c>
      <c r="AK50" s="11">
        <f>'OddsRatio_working_3-way'!U50/(3*'OddsRatio_working_3-way'!X50^(1/3))*SIN(('OddsRatio_working_3-way'!Y50+4*PI())/3)</f>
        <v>0.56742879083947539</v>
      </c>
      <c r="AL50" s="11">
        <f>'OddsRatio_working_3-way'!Z50+'OddsRatio_working_3-way'!AF50</f>
        <v>1.0837484065224561</v>
      </c>
      <c r="AM50" s="11">
        <f>'OddsRatio_working_3-way'!AA50+'OddsRatio_working_3-way'!AG50</f>
        <v>-0.88188258430023403</v>
      </c>
      <c r="AN50" s="11">
        <f>'OddsRatio_working_3-way'!AB50+'OddsRatio_working_3-way'!AH50</f>
        <v>-0.20186582222222227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1.0837484065224561</v>
      </c>
      <c r="AS50" s="11">
        <f>IF(('OddsRatio_working_3-way'!X50=0),IF(Q50&gt;0,-Q50^(1/3),(-Q50)^(1/3)),'OddsRatio_working_3-way'!AM50-'OddsRatio_working_3-way'!R50/3)</f>
        <v>-0.88188258430023403</v>
      </c>
      <c r="AT50" s="11">
        <f>IF(('OddsRatio_working_3-way'!X50=0),IF(Q50&gt;0,-Q50^(1/3),(-Q50)^(1/3)),'OddsRatio_working_3-way'!AN50-'OddsRatio_working_3-way'!R50/3)</f>
        <v>-0.20186582222222227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8.9499999999999993</v>
      </c>
      <c r="B51" s="4">
        <f>IF('True_Odds_Calculator_3-way'!B50="","",'True_Odds_Calculator_3-way'!B50)</f>
        <v>5.88</v>
      </c>
      <c r="C51" s="4">
        <f>IF('True_Odds_Calculator_3-way'!C50="","",'True_Odds_Calculator_3-way'!C50)</f>
        <v>1.32</v>
      </c>
      <c r="D51" s="9">
        <f t="shared" si="13"/>
        <v>0.10277206844660443</v>
      </c>
      <c r="E51" s="9">
        <f t="shared" si="14"/>
        <v>0.15725846063529417</v>
      </c>
      <c r="F51" s="9">
        <f t="shared" si="15"/>
        <v>0.73996947091810128</v>
      </c>
      <c r="G51" s="9">
        <f t="shared" si="16"/>
        <v>1.0981472010902333</v>
      </c>
      <c r="H51" s="9">
        <f t="shared" si="17"/>
        <v>9.7302702486673542</v>
      </c>
      <c r="I51" s="9">
        <f t="shared" si="18"/>
        <v>6.3589583413203385</v>
      </c>
      <c r="J51" s="9">
        <f t="shared" si="19"/>
        <v>1.3514071043488747</v>
      </c>
      <c r="K51" s="11">
        <f t="shared" si="20"/>
        <v>0.111731843575419</v>
      </c>
      <c r="L51" s="11">
        <f t="shared" si="21"/>
        <v>0.17006802721088435</v>
      </c>
      <c r="M51" s="11">
        <f t="shared" si="22"/>
        <v>0.75757575757575757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-0.17871567113386733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0.18930036886940316</v>
      </c>
      <c r="Q51" s="11">
        <f>2*'OddsRatio_working_3-way'!K51*'OddsRatio_working_3-way'!L51*'OddsRatio_working_3-way'!M51</f>
        <v>2.8790930626525203E-2</v>
      </c>
      <c r="R51" s="11">
        <f t="shared" si="23"/>
        <v>0</v>
      </c>
      <c r="S51" s="11">
        <f t="shared" si="24"/>
        <v>-1.0592264666460467</v>
      </c>
      <c r="T51" s="11">
        <f t="shared" si="25"/>
        <v>-0.16109908237962692</v>
      </c>
      <c r="U51" s="11">
        <f>'OddsRatio_working_3-way'!S51-'OddsRatio_working_3-way'!R51^2/3</f>
        <v>-1.0592264666460467</v>
      </c>
      <c r="V51" s="11">
        <f>'OddsRatio_working_3-way'!S51*'OddsRatio_working_3-way'!R51/3-2*'OddsRatio_working_3-way'!R51^3/27-'OddsRatio_working_3-way'!T51</f>
        <v>0.16109908237962692</v>
      </c>
      <c r="W51" s="11">
        <f>'OddsRatio_working_3-way'!V51^2+4*'OddsRatio_working_3-way'!U51^3/27</f>
        <v>-0.1501078969264999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0.20979800479869781</v>
      </c>
      <c r="Y51" s="11">
        <f>IF('OddsRatio_working_3-way'!W51&gt;=0,IF('OddsRatio_working_3-way'!V51+SQRT('OddsRatio_working_3-way'!W51)&gt;0,0,PI()),ACOS('OddsRatio_working_3-way'!V51/(2*'OddsRatio_working_3-way'!X51)))</f>
        <v>1.1767383356063794</v>
      </c>
      <c r="Z51" s="11">
        <f>'OddsRatio_working_3-way'!X51^(1/3)*COS('OddsRatio_working_3-way'!Y51/3)</f>
        <v>0.54907360054511667</v>
      </c>
      <c r="AA51" s="11">
        <f>'OddsRatio_working_3-way'!X51^(1/3)*COS(('OddsRatio_working_3-way'!Y51+2*PI())/3)</f>
        <v>-0.47124788930880956</v>
      </c>
      <c r="AB51" s="11">
        <f>'OddsRatio_working_3-way'!X51^(1/3)*COS(('OddsRatio_working_3-way'!Y51+4*PI())/3)</f>
        <v>-7.7825711236307174E-2</v>
      </c>
      <c r="AC51" s="11">
        <f>'OddsRatio_working_3-way'!X51^(1/3)*SIN('OddsRatio_working_3-way'!Y51/3)</f>
        <v>0.22714240041532818</v>
      </c>
      <c r="AD51" s="11">
        <f>'OddsRatio_working_3-way'!X51^(1/3)*SIN(('OddsRatio_working_3-way'!Y51+2*PI())/3)</f>
        <v>0.36194048641179605</v>
      </c>
      <c r="AE51" s="11">
        <f>'OddsRatio_working_3-way'!X51^(1/3)*SIN(('OddsRatio_working_3-way'!Y51+4*PI())/3)</f>
        <v>-0.58908288682712429</v>
      </c>
      <c r="AF51" s="11">
        <f>-'OddsRatio_working_3-way'!U51/(3*'OddsRatio_working_3-way'!X51^(1/3))*COS(('OddsRatio_working_3-way'!Y51)/3)</f>
        <v>0.54907360054511667</v>
      </c>
      <c r="AG51" s="11">
        <f>-'OddsRatio_working_3-way'!U51/(3*'OddsRatio_working_3-way'!X51^(1/3))*COS(('OddsRatio_working_3-way'!Y51+2*PI())/3)</f>
        <v>-0.47124788930880956</v>
      </c>
      <c r="AH51" s="11">
        <f>-'OddsRatio_working_3-way'!U51/(3*'OddsRatio_working_3-way'!X51^(1/3))*COS(('OddsRatio_working_3-way'!Y51+4*PI())/3)</f>
        <v>-7.7825711236307174E-2</v>
      </c>
      <c r="AI51" s="11">
        <f>'OddsRatio_working_3-way'!U51/(3*'OddsRatio_working_3-way'!X51^(1/3))*SIN(('OddsRatio_working_3-way'!Y51)/3)</f>
        <v>-0.22714240041532818</v>
      </c>
      <c r="AJ51" s="11">
        <f>'OddsRatio_working_3-way'!U51/(3*'OddsRatio_working_3-way'!X51^(1/3))*SIN(('OddsRatio_working_3-way'!Y51+2*PI())/3)</f>
        <v>-0.36194048641179605</v>
      </c>
      <c r="AK51" s="11">
        <f>'OddsRatio_working_3-way'!U51/(3*'OddsRatio_working_3-way'!X51^(1/3))*SIN(('OddsRatio_working_3-way'!Y51+4*PI())/3)</f>
        <v>0.58908288682712429</v>
      </c>
      <c r="AL51" s="11">
        <f>'OddsRatio_working_3-way'!Z51+'OddsRatio_working_3-way'!AF51</f>
        <v>1.0981472010902333</v>
      </c>
      <c r="AM51" s="11">
        <f>'OddsRatio_working_3-way'!AA51+'OddsRatio_working_3-way'!AG51</f>
        <v>-0.94249577861761913</v>
      </c>
      <c r="AN51" s="11">
        <f>'OddsRatio_working_3-way'!AB51+'OddsRatio_working_3-way'!AH51</f>
        <v>-0.15565142247261435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1.0981472010902333</v>
      </c>
      <c r="AS51" s="11">
        <f>IF(('OddsRatio_working_3-way'!X51=0),IF(Q51&gt;0,-Q51^(1/3),(-Q51)^(1/3)),'OddsRatio_working_3-way'!AM51-'OddsRatio_working_3-way'!R51/3)</f>
        <v>-0.94249577861761913</v>
      </c>
      <c r="AT51" s="11">
        <f>IF(('OddsRatio_working_3-way'!X51=0),IF(Q51&gt;0,-Q51^(1/3),(-Q51)^(1/3)),'OddsRatio_working_3-way'!AN51-'OddsRatio_working_3-way'!R51/3)</f>
        <v>-0.15565142247261435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1.92</v>
      </c>
      <c r="B52" s="4">
        <f>IF('True_Odds_Calculator_3-way'!B51="","",'True_Odds_Calculator_3-way'!B51)</f>
        <v>4.0199999999999996</v>
      </c>
      <c r="C52" s="4">
        <f>IF('True_Odds_Calculator_3-way'!C51="","",'True_Odds_Calculator_3-way'!C51)</f>
        <v>3.87</v>
      </c>
      <c r="D52" s="9">
        <f t="shared" si="13"/>
        <v>0.50963242859030278</v>
      </c>
      <c r="E52" s="9">
        <f t="shared" si="14"/>
        <v>0.24047009514939163</v>
      </c>
      <c r="F52" s="9">
        <f t="shared" si="15"/>
        <v>0.24989747626030534</v>
      </c>
      <c r="G52" s="9">
        <f t="shared" si="16"/>
        <v>1.0458679626559597</v>
      </c>
      <c r="H52" s="9">
        <f t="shared" si="17"/>
        <v>1.9621985256434835</v>
      </c>
      <c r="I52" s="9">
        <f t="shared" si="18"/>
        <v>4.1585212472209969</v>
      </c>
      <c r="J52" s="9">
        <f t="shared" si="19"/>
        <v>4.0016410528226043</v>
      </c>
      <c r="K52" s="11">
        <f t="shared" si="20"/>
        <v>0.52083333333333337</v>
      </c>
      <c r="L52" s="11">
        <f t="shared" si="21"/>
        <v>0.24875621890547267</v>
      </c>
      <c r="M52" s="11">
        <f t="shared" si="22"/>
        <v>0.25839793281653745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-0.26695522173799391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0.22798636018872054</v>
      </c>
      <c r="Q52" s="11">
        <f>2*'OddsRatio_working_3-way'!K52*'OddsRatio_working_3-way'!L52*'OddsRatio_working_3-way'!M52</f>
        <v>6.6956346604616898E-2</v>
      </c>
      <c r="R52" s="11">
        <f t="shared" si="23"/>
        <v>0</v>
      </c>
      <c r="S52" s="11">
        <f t="shared" si="24"/>
        <v>-0.85402472633586546</v>
      </c>
      <c r="T52" s="11">
        <f t="shared" si="25"/>
        <v>-0.25081489760230996</v>
      </c>
      <c r="U52" s="11">
        <f>'OddsRatio_working_3-way'!S52-'OddsRatio_working_3-way'!R52^2/3</f>
        <v>-0.85402472633586546</v>
      </c>
      <c r="V52" s="11">
        <f>'OddsRatio_working_3-way'!S52*'OddsRatio_working_3-way'!R52/3-2*'OddsRatio_working_3-way'!R52^3/27-'OddsRatio_working_3-way'!T52</f>
        <v>0.25081489760230996</v>
      </c>
      <c r="W52" s="11">
        <f>'OddsRatio_working_3-way'!V52^2+4*'OddsRatio_working_3-way'!U52^3/27</f>
        <v>-2.9371882030150884E-2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0.15188811251165124</v>
      </c>
      <c r="Y52" s="11">
        <f>IF('OddsRatio_working_3-way'!W52&gt;=0,IF('OddsRatio_working_3-way'!V52+SQRT('OddsRatio_working_3-way'!W52)&gt;0,0,PI()),ACOS('OddsRatio_working_3-way'!V52/(2*'OddsRatio_working_3-way'!X52)))</f>
        <v>0.59943098239273929</v>
      </c>
      <c r="Z52" s="11">
        <f>'OddsRatio_working_3-way'!X52^(1/3)*COS('OddsRatio_working_3-way'!Y52/3)</f>
        <v>0.52293398132797975</v>
      </c>
      <c r="AA52" s="11">
        <f>'OddsRatio_working_3-way'!X52^(1/3)*COS(('OddsRatio_working_3-way'!Y52+2*PI())/3)</f>
        <v>-0.35317969405516375</v>
      </c>
      <c r="AB52" s="11">
        <f>'OddsRatio_working_3-way'!X52^(1/3)*COS(('OddsRatio_working_3-way'!Y52+4*PI())/3)</f>
        <v>-0.16975428727281591</v>
      </c>
      <c r="AC52" s="11">
        <f>'OddsRatio_working_3-way'!X52^(1/3)*SIN('OddsRatio_working_3-way'!Y52/3)</f>
        <v>0.10590070798200509</v>
      </c>
      <c r="AD52" s="11">
        <f>'OddsRatio_working_3-way'!X52^(1/3)*SIN(('OddsRatio_working_3-way'!Y52+2*PI())/3)</f>
        <v>0.39992375834116523</v>
      </c>
      <c r="AE52" s="11">
        <f>'OddsRatio_working_3-way'!X52^(1/3)*SIN(('OddsRatio_working_3-way'!Y52+4*PI())/3)</f>
        <v>-0.50582446632317035</v>
      </c>
      <c r="AF52" s="11">
        <f>-'OddsRatio_working_3-way'!U52/(3*'OddsRatio_working_3-way'!X52^(1/3))*COS(('OddsRatio_working_3-way'!Y52)/3)</f>
        <v>0.52293398132797986</v>
      </c>
      <c r="AG52" s="11">
        <f>-'OddsRatio_working_3-way'!U52/(3*'OddsRatio_working_3-way'!X52^(1/3))*COS(('OddsRatio_working_3-way'!Y52+2*PI())/3)</f>
        <v>-0.35317969405516386</v>
      </c>
      <c r="AH52" s="11">
        <f>-'OddsRatio_working_3-way'!U52/(3*'OddsRatio_working_3-way'!X52^(1/3))*COS(('OddsRatio_working_3-way'!Y52+4*PI())/3)</f>
        <v>-0.16975428727281594</v>
      </c>
      <c r="AI52" s="11">
        <f>'OddsRatio_working_3-way'!U52/(3*'OddsRatio_working_3-way'!X52^(1/3))*SIN(('OddsRatio_working_3-way'!Y52)/3)</f>
        <v>-0.1059007079820051</v>
      </c>
      <c r="AJ52" s="11">
        <f>'OddsRatio_working_3-way'!U52/(3*'OddsRatio_working_3-way'!X52^(1/3))*SIN(('OddsRatio_working_3-way'!Y52+2*PI())/3)</f>
        <v>-0.39992375834116534</v>
      </c>
      <c r="AK52" s="11">
        <f>'OddsRatio_working_3-way'!U52/(3*'OddsRatio_working_3-way'!X52^(1/3))*SIN(('OddsRatio_working_3-way'!Y52+4*PI())/3)</f>
        <v>0.50582446632317046</v>
      </c>
      <c r="AL52" s="11">
        <f>'OddsRatio_working_3-way'!Z52+'OddsRatio_working_3-way'!AF52</f>
        <v>1.0458679626559597</v>
      </c>
      <c r="AM52" s="11">
        <f>'OddsRatio_working_3-way'!AA52+'OddsRatio_working_3-way'!AG52</f>
        <v>-0.70635938811032761</v>
      </c>
      <c r="AN52" s="11">
        <f>'OddsRatio_working_3-way'!AB52+'OddsRatio_working_3-way'!AH52</f>
        <v>-0.33950857454563188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1.0458679626559597</v>
      </c>
      <c r="AS52" s="11">
        <f>IF(('OddsRatio_working_3-way'!X52=0),IF(Q52&gt;0,-Q52^(1/3),(-Q52)^(1/3)),'OddsRatio_working_3-way'!AM52-'OddsRatio_working_3-way'!R52/3)</f>
        <v>-0.70635938811032761</v>
      </c>
      <c r="AT52" s="11">
        <f>IF(('OddsRatio_working_3-way'!X52=0),IF(Q52&gt;0,-Q52^(1/3),(-Q52)^(1/3)),'OddsRatio_working_3-way'!AN52-'OddsRatio_working_3-way'!R52/3)</f>
        <v>-0.33950857454563188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2.39</v>
      </c>
      <c r="B53" s="4">
        <f>IF('True_Odds_Calculator_3-way'!B52="","",'True_Odds_Calculator_3-way'!B52)</f>
        <v>3.25</v>
      </c>
      <c r="C53" s="4">
        <f>IF('True_Odds_Calculator_3-way'!C52="","",'True_Odds_Calculator_3-way'!C52)</f>
        <v>3.26</v>
      </c>
      <c r="D53" s="9">
        <f t="shared" si="13"/>
        <v>0.40641952766335354</v>
      </c>
      <c r="E53" s="9">
        <f t="shared" si="14"/>
        <v>0.29725299893114554</v>
      </c>
      <c r="F53" s="9">
        <f t="shared" si="15"/>
        <v>0.29632747340550092</v>
      </c>
      <c r="G53" s="9">
        <f t="shared" si="16"/>
        <v>1.0507278365504187</v>
      </c>
      <c r="H53" s="9">
        <f t="shared" si="17"/>
        <v>2.4605116928050825</v>
      </c>
      <c r="I53" s="9">
        <f t="shared" si="18"/>
        <v>3.3641376322384415</v>
      </c>
      <c r="J53" s="9">
        <f t="shared" si="19"/>
        <v>3.3746449106039464</v>
      </c>
      <c r="K53" s="11">
        <f t="shared" si="20"/>
        <v>0.41841004184100417</v>
      </c>
      <c r="L53" s="11">
        <f t="shared" si="21"/>
        <v>0.30769230769230771</v>
      </c>
      <c r="M53" s="11">
        <f t="shared" si="22"/>
        <v>0.30674846625766872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-0.27913024419428922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0.23299851315355585</v>
      </c>
      <c r="Q53" s="11">
        <f>2*'OddsRatio_working_3-way'!K53*'OddsRatio_working_3-way'!L53*'OddsRatio_working_3-way'!M53</f>
        <v>7.8982546831713865E-2</v>
      </c>
      <c r="R53" s="11">
        <f t="shared" si="23"/>
        <v>0</v>
      </c>
      <c r="S53" s="11">
        <f t="shared" si="24"/>
        <v>-0.83473044573190969</v>
      </c>
      <c r="T53" s="11">
        <f t="shared" si="25"/>
        <v>-0.28295947312946101</v>
      </c>
      <c r="U53" s="11">
        <f>'OddsRatio_working_3-way'!S53-'OddsRatio_working_3-way'!R53^2/3</f>
        <v>-0.83473044573190969</v>
      </c>
      <c r="V53" s="11">
        <f>'OddsRatio_working_3-way'!S53*'OddsRatio_working_3-way'!R53/3-2*'OddsRatio_working_3-way'!R53^3/27-'OddsRatio_working_3-way'!T53</f>
        <v>0.28295947312946101</v>
      </c>
      <c r="W53" s="11">
        <f>'OddsRatio_working_3-way'!V53^2+4*'OddsRatio_working_3-way'!U53^3/27</f>
        <v>-6.0997494653737827E-3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0.14677006924018599</v>
      </c>
      <c r="Y53" s="11">
        <f>IF('OddsRatio_working_3-way'!W53&gt;=0,IF('OddsRatio_working_3-way'!V53+SQRT('OddsRatio_working_3-way'!W53)&gt;0,0,PI()),ACOS('OddsRatio_working_3-way'!V53/(2*'OddsRatio_working_3-way'!X53)))</f>
        <v>0.26930905772538005</v>
      </c>
      <c r="Z53" s="11">
        <f>'OddsRatio_working_3-way'!X53^(1/3)*COS('OddsRatio_working_3-way'!Y53/3)</f>
        <v>0.52536391827520934</v>
      </c>
      <c r="AA53" s="11">
        <f>'OddsRatio_working_3-way'!X53^(1/3)*COS(('OddsRatio_working_3-way'!Y53+2*PI())/3)</f>
        <v>-0.30363530410314837</v>
      </c>
      <c r="AB53" s="11">
        <f>'OddsRatio_working_3-way'!X53^(1/3)*COS(('OddsRatio_working_3-way'!Y53+4*PI())/3)</f>
        <v>-0.22172861417206113</v>
      </c>
      <c r="AC53" s="11">
        <f>'OddsRatio_working_3-way'!X53^(1/3)*SIN('OddsRatio_working_3-way'!Y53/3)</f>
        <v>4.7288849480144488E-2</v>
      </c>
      <c r="AD53" s="11">
        <f>'OddsRatio_working_3-way'!X53^(1/3)*SIN(('OddsRatio_working_3-way'!Y53+2*PI())/3)</f>
        <v>0.43133407471799079</v>
      </c>
      <c r="AE53" s="11">
        <f>'OddsRatio_working_3-way'!X53^(1/3)*SIN(('OddsRatio_working_3-way'!Y53+4*PI())/3)</f>
        <v>-0.47862292419813518</v>
      </c>
      <c r="AF53" s="11">
        <f>-'OddsRatio_working_3-way'!U53/(3*'OddsRatio_working_3-way'!X53^(1/3))*COS(('OddsRatio_working_3-way'!Y53)/3)</f>
        <v>0.52536391827520934</v>
      </c>
      <c r="AG53" s="11">
        <f>-'OddsRatio_working_3-way'!U53/(3*'OddsRatio_working_3-way'!X53^(1/3))*COS(('OddsRatio_working_3-way'!Y53+2*PI())/3)</f>
        <v>-0.30363530410314837</v>
      </c>
      <c r="AH53" s="11">
        <f>-'OddsRatio_working_3-way'!U53/(3*'OddsRatio_working_3-way'!X53^(1/3))*COS(('OddsRatio_working_3-way'!Y53+4*PI())/3)</f>
        <v>-0.22172861417206113</v>
      </c>
      <c r="AI53" s="11">
        <f>'OddsRatio_working_3-way'!U53/(3*'OddsRatio_working_3-way'!X53^(1/3))*SIN(('OddsRatio_working_3-way'!Y53)/3)</f>
        <v>-4.7288849480144488E-2</v>
      </c>
      <c r="AJ53" s="11">
        <f>'OddsRatio_working_3-way'!U53/(3*'OddsRatio_working_3-way'!X53^(1/3))*SIN(('OddsRatio_working_3-way'!Y53+2*PI())/3)</f>
        <v>-0.43133407471799079</v>
      </c>
      <c r="AK53" s="11">
        <f>'OddsRatio_working_3-way'!U53/(3*'OddsRatio_working_3-way'!X53^(1/3))*SIN(('OddsRatio_working_3-way'!Y53+4*PI())/3)</f>
        <v>0.47862292419813518</v>
      </c>
      <c r="AL53" s="11">
        <f>'OddsRatio_working_3-way'!Z53+'OddsRatio_working_3-way'!AF53</f>
        <v>1.0507278365504187</v>
      </c>
      <c r="AM53" s="11">
        <f>'OddsRatio_working_3-way'!AA53+'OddsRatio_working_3-way'!AG53</f>
        <v>-0.60727060820629675</v>
      </c>
      <c r="AN53" s="11">
        <f>'OddsRatio_working_3-way'!AB53+'OddsRatio_working_3-way'!AH53</f>
        <v>-0.44345722834412227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1.0507278365504187</v>
      </c>
      <c r="AS53" s="11">
        <f>IF(('OddsRatio_working_3-way'!X53=0),IF(Q53&gt;0,-Q53^(1/3),(-Q53)^(1/3)),'OddsRatio_working_3-way'!AM53-'OddsRatio_working_3-way'!R53/3)</f>
        <v>-0.60727060820629675</v>
      </c>
      <c r="AT53" s="11">
        <f>IF(('OddsRatio_working_3-way'!X53=0),IF(Q53&gt;0,-Q53^(1/3),(-Q53)^(1/3)),'OddsRatio_working_3-way'!AN53-'OddsRatio_working_3-way'!R53/3)</f>
        <v>-0.44345722834412227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2.37</v>
      </c>
      <c r="B54" s="4">
        <f>IF('True_Odds_Calculator_3-way'!B53="","",'True_Odds_Calculator_3-way'!B53)</f>
        <v>3.02</v>
      </c>
      <c r="C54" s="4">
        <f>IF('True_Odds_Calculator_3-way'!C53="","",'True_Odds_Calculator_3-way'!C53)</f>
        <v>3.57</v>
      </c>
      <c r="D54" s="9">
        <f t="shared" si="13"/>
        <v>0.40976475109962773</v>
      </c>
      <c r="E54" s="9">
        <f t="shared" si="14"/>
        <v>0.32011905276911384</v>
      </c>
      <c r="F54" s="9">
        <f t="shared" si="15"/>
        <v>0.27011619613125837</v>
      </c>
      <c r="G54" s="9">
        <f t="shared" si="16"/>
        <v>1.0514048552888811</v>
      </c>
      <c r="H54" s="9">
        <f t="shared" si="17"/>
        <v>2.4404246517457673</v>
      </c>
      <c r="I54" s="9">
        <f t="shared" si="18"/>
        <v>3.12383780768354</v>
      </c>
      <c r="J54" s="9">
        <f t="shared" si="19"/>
        <v>3.7021104780924246</v>
      </c>
      <c r="K54" s="11">
        <f t="shared" si="20"/>
        <v>0.42194092827004215</v>
      </c>
      <c r="L54" s="11">
        <f t="shared" si="21"/>
        <v>0.33112582781456956</v>
      </c>
      <c r="M54" s="11">
        <f t="shared" si="22"/>
        <v>0.28011204481792717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-0.27834380182340912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0.23325059199078518</v>
      </c>
      <c r="Q54" s="11">
        <f>2*'OddsRatio_working_3-way'!K54*'OddsRatio_working_3-way'!L54*'OddsRatio_working_3-way'!M54</f>
        <v>7.8272010735162809E-2</v>
      </c>
      <c r="R54" s="11">
        <f t="shared" si="23"/>
        <v>0</v>
      </c>
      <c r="S54" s="11">
        <f t="shared" si="24"/>
        <v>-0.83799456090912838</v>
      </c>
      <c r="T54" s="11">
        <f t="shared" si="25"/>
        <v>-0.28120622849299609</v>
      </c>
      <c r="U54" s="11">
        <f>'OddsRatio_working_3-way'!S54-'OddsRatio_working_3-way'!R54^2/3</f>
        <v>-0.83799456090912838</v>
      </c>
      <c r="V54" s="11">
        <f>'OddsRatio_working_3-way'!S54*'OddsRatio_working_3-way'!R54/3-2*'OddsRatio_working_3-way'!R54^3/27-'OddsRatio_working_3-way'!T54</f>
        <v>0.28120622849299609</v>
      </c>
      <c r="W54" s="11">
        <f>'OddsRatio_working_3-way'!V54^2+4*'OddsRatio_working_3-way'!U54^3/27</f>
        <v>-8.1036516297201405E-3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0.14763180092122366</v>
      </c>
      <c r="Y54" s="11">
        <f>IF('OddsRatio_working_3-way'!W54&gt;=0,IF('OddsRatio_working_3-way'!V54+SQRT('OddsRatio_working_3-way'!W54)&gt;0,0,PI()),ACOS('OddsRatio_working_3-way'!V54/(2*'OddsRatio_working_3-way'!X54)))</f>
        <v>0.30981355751351569</v>
      </c>
      <c r="Z54" s="11">
        <f>'OddsRatio_working_3-way'!X54^(1/3)*COS('OddsRatio_working_3-way'!Y54/3)</f>
        <v>0.52570242764444053</v>
      </c>
      <c r="AA54" s="11">
        <f>'OddsRatio_working_3-way'!X54^(1/3)*COS(('OddsRatio_working_3-way'!Y54+2*PI())/3)</f>
        <v>-0.31003551633734111</v>
      </c>
      <c r="AB54" s="11">
        <f>'OddsRatio_working_3-way'!X54^(1/3)*COS(('OddsRatio_working_3-way'!Y54+4*PI())/3)</f>
        <v>-0.21566691130709947</v>
      </c>
      <c r="AC54" s="11">
        <f>'OddsRatio_working_3-way'!X54^(1/3)*SIN('OddsRatio_working_3-way'!Y54/3)</f>
        <v>5.4483739517259565E-2</v>
      </c>
      <c r="AD54" s="11">
        <f>'OddsRatio_working_3-way'!X54^(1/3)*SIN(('OddsRatio_working_3-way'!Y54+2*PI())/3)</f>
        <v>0.42802978741260644</v>
      </c>
      <c r="AE54" s="11">
        <f>'OddsRatio_working_3-way'!X54^(1/3)*SIN(('OddsRatio_working_3-way'!Y54+4*PI())/3)</f>
        <v>-0.48251352692986593</v>
      </c>
      <c r="AF54" s="11">
        <f>-'OddsRatio_working_3-way'!U54/(3*'OddsRatio_working_3-way'!X54^(1/3))*COS(('OddsRatio_working_3-way'!Y54)/3)</f>
        <v>0.52570242764444053</v>
      </c>
      <c r="AG54" s="11">
        <f>-'OddsRatio_working_3-way'!U54/(3*'OddsRatio_working_3-way'!X54^(1/3))*COS(('OddsRatio_working_3-way'!Y54+2*PI())/3)</f>
        <v>-0.31003551633734111</v>
      </c>
      <c r="AH54" s="11">
        <f>-'OddsRatio_working_3-way'!U54/(3*'OddsRatio_working_3-way'!X54^(1/3))*COS(('OddsRatio_working_3-way'!Y54+4*PI())/3)</f>
        <v>-0.21566691130709947</v>
      </c>
      <c r="AI54" s="11">
        <f>'OddsRatio_working_3-way'!U54/(3*'OddsRatio_working_3-way'!X54^(1/3))*SIN(('OddsRatio_working_3-way'!Y54)/3)</f>
        <v>-5.4483739517259565E-2</v>
      </c>
      <c r="AJ54" s="11">
        <f>'OddsRatio_working_3-way'!U54/(3*'OddsRatio_working_3-way'!X54^(1/3))*SIN(('OddsRatio_working_3-way'!Y54+2*PI())/3)</f>
        <v>-0.42802978741260644</v>
      </c>
      <c r="AK54" s="11">
        <f>'OddsRatio_working_3-way'!U54/(3*'OddsRatio_working_3-way'!X54^(1/3))*SIN(('OddsRatio_working_3-way'!Y54+4*PI())/3)</f>
        <v>0.48251352692986593</v>
      </c>
      <c r="AL54" s="11">
        <f>'OddsRatio_working_3-way'!Z54+'OddsRatio_working_3-way'!AF54</f>
        <v>1.0514048552888811</v>
      </c>
      <c r="AM54" s="11">
        <f>'OddsRatio_working_3-way'!AA54+'OddsRatio_working_3-way'!AG54</f>
        <v>-0.62007103267468222</v>
      </c>
      <c r="AN54" s="11">
        <f>'OddsRatio_working_3-way'!AB54+'OddsRatio_working_3-way'!AH54</f>
        <v>-0.43133382261419895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1.0514048552888811</v>
      </c>
      <c r="AS54" s="11">
        <f>IF(('OddsRatio_working_3-way'!X54=0),IF(Q54&gt;0,-Q54^(1/3),(-Q54)^(1/3)),'OddsRatio_working_3-way'!AM54-'OddsRatio_working_3-way'!R54/3)</f>
        <v>-0.62007103267468222</v>
      </c>
      <c r="AT54" s="11">
        <f>IF(('OddsRatio_working_3-way'!X54=0),IF(Q54&gt;0,-Q54^(1/3),(-Q54)^(1/3)),'OddsRatio_working_3-way'!AN54-'OddsRatio_working_3-way'!R54/3)</f>
        <v>-0.43133382261419895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1.51</v>
      </c>
      <c r="B55" s="4">
        <f>IF('True_Odds_Calculator_3-way'!B54="","",'True_Odds_Calculator_3-way'!B54)</f>
        <v>4.43</v>
      </c>
      <c r="C55" s="4">
        <f>IF('True_Odds_Calculator_3-way'!C54="","",'True_Odds_Calculator_3-way'!C54)</f>
        <v>6.72</v>
      </c>
      <c r="D55" s="9">
        <f t="shared" si="13"/>
        <v>0.64628199959391486</v>
      </c>
      <c r="E55" s="9">
        <f t="shared" si="14"/>
        <v>0.21363218596262645</v>
      </c>
      <c r="F55" s="9">
        <f t="shared" si="15"/>
        <v>0.14008581444345891</v>
      </c>
      <c r="G55" s="9">
        <f t="shared" si="16"/>
        <v>1.0731611078668344</v>
      </c>
      <c r="H55" s="9">
        <f t="shared" si="17"/>
        <v>1.5473121650120853</v>
      </c>
      <c r="I55" s="9">
        <f t="shared" si="18"/>
        <v>4.6809425999832417</v>
      </c>
      <c r="J55" s="9">
        <f t="shared" si="19"/>
        <v>7.1384815369982917</v>
      </c>
      <c r="K55" s="11">
        <f t="shared" si="20"/>
        <v>0.66225165562913912</v>
      </c>
      <c r="L55" s="11">
        <f t="shared" si="21"/>
        <v>0.22573363431151244</v>
      </c>
      <c r="M55" s="11">
        <f t="shared" si="22"/>
        <v>0.14880952380952381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-0.2225924237214657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0.21489543001509878</v>
      </c>
      <c r="Q55" s="11">
        <f>2*'OddsRatio_working_3-way'!K55*'OddsRatio_working_3-way'!L55*'OddsRatio_working_3-way'!M55</f>
        <v>4.4491807456542187E-2</v>
      </c>
      <c r="R55" s="11">
        <f t="shared" si="23"/>
        <v>0</v>
      </c>
      <c r="S55" s="11">
        <f t="shared" si="24"/>
        <v>-0.96542113348836023</v>
      </c>
      <c r="T55" s="11">
        <f t="shared" si="25"/>
        <v>-0.19988015186094413</v>
      </c>
      <c r="U55" s="11">
        <f>'OddsRatio_working_3-way'!S55-'OddsRatio_working_3-way'!R55^2/3</f>
        <v>-0.96542113348836023</v>
      </c>
      <c r="V55" s="11">
        <f>'OddsRatio_working_3-way'!S55*'OddsRatio_working_3-way'!R55/3-2*'OddsRatio_working_3-way'!R55^3/27-'OddsRatio_working_3-way'!T55</f>
        <v>0.19988015186094413</v>
      </c>
      <c r="W55" s="11">
        <f>'OddsRatio_working_3-way'!V55^2+4*'OddsRatio_working_3-way'!U55^3/27</f>
        <v>-9.3352983945515638E-2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0.18255482673259404</v>
      </c>
      <c r="Y55" s="11">
        <f>IF('OddsRatio_working_3-way'!W55&gt;=0,IF('OddsRatio_working_3-way'!V55+SQRT('OddsRatio_working_3-way'!W55)&gt;0,0,PI()),ACOS('OddsRatio_working_3-way'!V55/(2*'OddsRatio_working_3-way'!X55)))</f>
        <v>0.99147946601392956</v>
      </c>
      <c r="Z55" s="11">
        <f>'OddsRatio_working_3-way'!X55^(1/3)*COS('OddsRatio_working_3-way'!Y55/3)</f>
        <v>0.53658055393341719</v>
      </c>
      <c r="AA55" s="11">
        <f>'OddsRatio_working_3-way'!X55^(1/3)*COS(('OddsRatio_working_3-way'!Y55+2*PI())/3)</f>
        <v>-0.42771507186220292</v>
      </c>
      <c r="AB55" s="11">
        <f>'OddsRatio_working_3-way'!X55^(1/3)*COS(('OddsRatio_working_3-way'!Y55+4*PI())/3)</f>
        <v>-0.10886548207121441</v>
      </c>
      <c r="AC55" s="11">
        <f>'OddsRatio_working_3-way'!X55^(1/3)*SIN('OddsRatio_working_3-way'!Y55/3)</f>
        <v>0.18408789649682897</v>
      </c>
      <c r="AD55" s="11">
        <f>'OddsRatio_working_3-way'!X55^(1/3)*SIN(('OddsRatio_working_3-way'!Y55+2*PI())/3)</f>
        <v>0.3726484426346508</v>
      </c>
      <c r="AE55" s="11">
        <f>'OddsRatio_working_3-way'!X55^(1/3)*SIN(('OddsRatio_working_3-way'!Y55+4*PI())/3)</f>
        <v>-0.5567363391314798</v>
      </c>
      <c r="AF55" s="11">
        <f>-'OddsRatio_working_3-way'!U55/(3*'OddsRatio_working_3-way'!X55^(1/3))*COS(('OddsRatio_working_3-way'!Y55)/3)</f>
        <v>0.53658055393341719</v>
      </c>
      <c r="AG55" s="11">
        <f>-'OddsRatio_working_3-way'!U55/(3*'OddsRatio_working_3-way'!X55^(1/3))*COS(('OddsRatio_working_3-way'!Y55+2*PI())/3)</f>
        <v>-0.42771507186220292</v>
      </c>
      <c r="AH55" s="11">
        <f>-'OddsRatio_working_3-way'!U55/(3*'OddsRatio_working_3-way'!X55^(1/3))*COS(('OddsRatio_working_3-way'!Y55+4*PI())/3)</f>
        <v>-0.10886548207121441</v>
      </c>
      <c r="AI55" s="11">
        <f>'OddsRatio_working_3-way'!U55/(3*'OddsRatio_working_3-way'!X55^(1/3))*SIN(('OddsRatio_working_3-way'!Y55)/3)</f>
        <v>-0.18408789649682897</v>
      </c>
      <c r="AJ55" s="11">
        <f>'OddsRatio_working_3-way'!U55/(3*'OddsRatio_working_3-way'!X55^(1/3))*SIN(('OddsRatio_working_3-way'!Y55+2*PI())/3)</f>
        <v>-0.3726484426346508</v>
      </c>
      <c r="AK55" s="11">
        <f>'OddsRatio_working_3-way'!U55/(3*'OddsRatio_working_3-way'!X55^(1/3))*SIN(('OddsRatio_working_3-way'!Y55+4*PI())/3)</f>
        <v>0.5567363391314798</v>
      </c>
      <c r="AL55" s="11">
        <f>'OddsRatio_working_3-way'!Z55+'OddsRatio_working_3-way'!AF55</f>
        <v>1.0731611078668344</v>
      </c>
      <c r="AM55" s="11">
        <f>'OddsRatio_working_3-way'!AA55+'OddsRatio_working_3-way'!AG55</f>
        <v>-0.85543014372440584</v>
      </c>
      <c r="AN55" s="11">
        <f>'OddsRatio_working_3-way'!AB55+'OddsRatio_working_3-way'!AH55</f>
        <v>-0.21773096414242882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1.0731611078668344</v>
      </c>
      <c r="AS55" s="11">
        <f>IF(('OddsRatio_working_3-way'!X55=0),IF(Q55&gt;0,-Q55^(1/3),(-Q55)^(1/3)),'OddsRatio_working_3-way'!AM55-'OddsRatio_working_3-way'!R55/3)</f>
        <v>-0.85543014372440584</v>
      </c>
      <c r="AT55" s="11">
        <f>IF(('OddsRatio_working_3-way'!X55=0),IF(Q55&gt;0,-Q55^(1/3),(-Q55)^(1/3)),'OddsRatio_working_3-way'!AN55-'OddsRatio_working_3-way'!R55/3)</f>
        <v>-0.21773096414242882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2.06</v>
      </c>
      <c r="B56" s="4">
        <f>IF('True_Odds_Calculator_3-way'!B55="","",'True_Odds_Calculator_3-way'!B55)</f>
        <v>3.42</v>
      </c>
      <c r="C56" s="4">
        <f>IF('True_Odds_Calculator_3-way'!C55="","",'True_Odds_Calculator_3-way'!C55)</f>
        <v>3.89</v>
      </c>
      <c r="D56" s="9">
        <f t="shared" si="13"/>
        <v>0.47188168680258802</v>
      </c>
      <c r="E56" s="9">
        <f t="shared" si="14"/>
        <v>0.28128617800744438</v>
      </c>
      <c r="F56" s="9">
        <f t="shared" si="15"/>
        <v>0.24683213518996774</v>
      </c>
      <c r="G56" s="9">
        <f t="shared" si="16"/>
        <v>1.0558257243400417</v>
      </c>
      <c r="H56" s="9">
        <f t="shared" si="17"/>
        <v>2.1191752678004447</v>
      </c>
      <c r="I56" s="9">
        <f t="shared" si="18"/>
        <v>3.5550982529029014</v>
      </c>
      <c r="J56" s="9">
        <f t="shared" si="19"/>
        <v>4.0513363433427205</v>
      </c>
      <c r="K56" s="11">
        <f t="shared" si="20"/>
        <v>0.4854368932038835</v>
      </c>
      <c r="L56" s="11">
        <f t="shared" si="21"/>
        <v>0.29239766081871343</v>
      </c>
      <c r="M56" s="11">
        <f t="shared" si="22"/>
        <v>0.25706940874035988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-0.2705055289699696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0.2324323133021195</v>
      </c>
      <c r="Q56" s="11">
        <f>2*'OddsRatio_working_3-way'!K56*'OddsRatio_working_3-way'!L56*'OddsRatio_working_3-way'!M56</f>
        <v>7.2977178430806755E-2</v>
      </c>
      <c r="R56" s="11">
        <f t="shared" si="23"/>
        <v>0</v>
      </c>
      <c r="S56" s="11">
        <f t="shared" si="24"/>
        <v>-0.85925161747035184</v>
      </c>
      <c r="T56" s="11">
        <f t="shared" si="25"/>
        <v>-0.26978072762020466</v>
      </c>
      <c r="U56" s="11">
        <f>'OddsRatio_working_3-way'!S56-'OddsRatio_working_3-way'!R56^2/3</f>
        <v>-0.85925161747035184</v>
      </c>
      <c r="V56" s="11">
        <f>'OddsRatio_working_3-way'!S56*'OddsRatio_working_3-way'!R56/3-2*'OddsRatio_working_3-way'!R56^3/27-'OddsRatio_working_3-way'!T56</f>
        <v>0.26978072762020466</v>
      </c>
      <c r="W56" s="11">
        <f>'OddsRatio_working_3-way'!V56^2+4*'OddsRatio_working_3-way'!U56^3/27</f>
        <v>-2.1203089881928483E-2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0.15328464606510295</v>
      </c>
      <c r="Y56" s="11">
        <f>IF('OddsRatio_working_3-way'!W56&gt;=0,IF('OddsRatio_working_3-way'!V56+SQRT('OddsRatio_working_3-way'!W56)&gt;0,0,PI()),ACOS('OddsRatio_working_3-way'!V56/(2*'OddsRatio_working_3-way'!X56)))</f>
        <v>0.49493583947846687</v>
      </c>
      <c r="Z56" s="11">
        <f>'OddsRatio_working_3-way'!X56^(1/3)*COS('OddsRatio_working_3-way'!Y56/3)</f>
        <v>0.52791286217002087</v>
      </c>
      <c r="AA56" s="11">
        <f>'OddsRatio_working_3-way'!X56^(1/3)*COS(('OddsRatio_working_3-way'!Y56+2*PI())/3)</f>
        <v>-0.34007418088215258</v>
      </c>
      <c r="AB56" s="11">
        <f>'OddsRatio_working_3-way'!X56^(1/3)*COS(('OddsRatio_working_3-way'!Y56+4*PI())/3)</f>
        <v>-0.18783868128786846</v>
      </c>
      <c r="AC56" s="11">
        <f>'OddsRatio_working_3-way'!X56^(1/3)*SIN('OddsRatio_working_3-way'!Y56/3)</f>
        <v>8.7893206670977247E-2</v>
      </c>
      <c r="AD56" s="11">
        <f>'OddsRatio_working_3-way'!X56^(1/3)*SIN(('OddsRatio_working_3-way'!Y56+2*PI())/3)</f>
        <v>0.4132393462883025</v>
      </c>
      <c r="AE56" s="11">
        <f>'OddsRatio_working_3-way'!X56^(1/3)*SIN(('OddsRatio_working_3-way'!Y56+4*PI())/3)</f>
        <v>-0.50113255295927961</v>
      </c>
      <c r="AF56" s="11">
        <f>-'OddsRatio_working_3-way'!U56/(3*'OddsRatio_working_3-way'!X56^(1/3))*COS(('OddsRatio_working_3-way'!Y56)/3)</f>
        <v>0.52791286217002087</v>
      </c>
      <c r="AG56" s="11">
        <f>-'OddsRatio_working_3-way'!U56/(3*'OddsRatio_working_3-way'!X56^(1/3))*COS(('OddsRatio_working_3-way'!Y56+2*PI())/3)</f>
        <v>-0.34007418088215258</v>
      </c>
      <c r="AH56" s="11">
        <f>-'OddsRatio_working_3-way'!U56/(3*'OddsRatio_working_3-way'!X56^(1/3))*COS(('OddsRatio_working_3-way'!Y56+4*PI())/3)</f>
        <v>-0.18783868128786846</v>
      </c>
      <c r="AI56" s="11">
        <f>'OddsRatio_working_3-way'!U56/(3*'OddsRatio_working_3-way'!X56^(1/3))*SIN(('OddsRatio_working_3-way'!Y56)/3)</f>
        <v>-8.7893206670977247E-2</v>
      </c>
      <c r="AJ56" s="11">
        <f>'OddsRatio_working_3-way'!U56/(3*'OddsRatio_working_3-way'!X56^(1/3))*SIN(('OddsRatio_working_3-way'!Y56+2*PI())/3)</f>
        <v>-0.4132393462883025</v>
      </c>
      <c r="AK56" s="11">
        <f>'OddsRatio_working_3-way'!U56/(3*'OddsRatio_working_3-way'!X56^(1/3))*SIN(('OddsRatio_working_3-way'!Y56+4*PI())/3)</f>
        <v>0.50113255295927961</v>
      </c>
      <c r="AL56" s="11">
        <f>'OddsRatio_working_3-way'!Z56+'OddsRatio_working_3-way'!AF56</f>
        <v>1.0558257243400417</v>
      </c>
      <c r="AM56" s="11">
        <f>'OddsRatio_working_3-way'!AA56+'OddsRatio_working_3-way'!AG56</f>
        <v>-0.68014836176430515</v>
      </c>
      <c r="AN56" s="11">
        <f>'OddsRatio_working_3-way'!AB56+'OddsRatio_working_3-way'!AH56</f>
        <v>-0.37567736257573692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1.0558257243400417</v>
      </c>
      <c r="AS56" s="11">
        <f>IF(('OddsRatio_working_3-way'!X56=0),IF(Q56&gt;0,-Q56^(1/3),(-Q56)^(1/3)),'OddsRatio_working_3-way'!AM56-'OddsRatio_working_3-way'!R56/3)</f>
        <v>-0.68014836176430515</v>
      </c>
      <c r="AT56" s="11">
        <f>IF(('OddsRatio_working_3-way'!X56=0),IF(Q56&gt;0,-Q56^(1/3),(-Q56)^(1/3)),'OddsRatio_working_3-way'!AN56-'OddsRatio_working_3-way'!R56/3)</f>
        <v>-0.37567736257573692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1.93</v>
      </c>
      <c r="B57" s="4">
        <f>IF('True_Odds_Calculator_3-way'!B56="","",'True_Odds_Calculator_3-way'!B56)</f>
        <v>3.55</v>
      </c>
      <c r="C57" s="4">
        <f>IF('True_Odds_Calculator_3-way'!C56="","",'True_Odds_Calculator_3-way'!C56)</f>
        <v>4.63</v>
      </c>
      <c r="D57" s="9">
        <f t="shared" si="13"/>
        <v>0.51175708707734213</v>
      </c>
      <c r="E57" s="9">
        <f t="shared" si="14"/>
        <v>0.2765525540030494</v>
      </c>
      <c r="F57" s="9">
        <f t="shared" si="15"/>
        <v>0.21169035891960858</v>
      </c>
      <c r="G57" s="9">
        <f t="shared" si="16"/>
        <v>1.0258624506501199</v>
      </c>
      <c r="H57" s="9">
        <f t="shared" si="17"/>
        <v>1.9540520791046112</v>
      </c>
      <c r="I57" s="9">
        <f t="shared" si="18"/>
        <v>3.6159492491578056</v>
      </c>
      <c r="J57" s="9">
        <f t="shared" si="19"/>
        <v>4.7238806958599353</v>
      </c>
      <c r="K57" s="11">
        <f t="shared" si="20"/>
        <v>0.5181347150259068</v>
      </c>
      <c r="L57" s="11">
        <f t="shared" si="21"/>
        <v>0.28169014084507044</v>
      </c>
      <c r="M57" s="11">
        <f t="shared" si="22"/>
        <v>0.21598272138228941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-0.27137079124890917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0.22413152580136869</v>
      </c>
      <c r="Q57" s="11">
        <f>2*'OddsRatio_working_3-way'!K57*'OddsRatio_working_3-way'!L57*'OddsRatio_working_3-way'!M57</f>
        <v>6.304684270080696E-2</v>
      </c>
      <c r="R57" s="11">
        <f t="shared" si="23"/>
        <v>0</v>
      </c>
      <c r="S57" s="11">
        <f t="shared" si="24"/>
        <v>-0.8259235445711206</v>
      </c>
      <c r="T57" s="11">
        <f t="shared" si="25"/>
        <v>-0.23232729805094818</v>
      </c>
      <c r="U57" s="11">
        <f>'OddsRatio_working_3-way'!S57-'OddsRatio_working_3-way'!R57^2/3</f>
        <v>-0.8259235445711206</v>
      </c>
      <c r="V57" s="11">
        <f>'OddsRatio_working_3-way'!S57*'OddsRatio_working_3-way'!R57/3-2*'OddsRatio_working_3-way'!R57^3/27-'OddsRatio_working_3-way'!T57</f>
        <v>0.23232729805094818</v>
      </c>
      <c r="W57" s="11">
        <f>'OddsRatio_working_3-way'!V57^2+4*'OddsRatio_working_3-way'!U57^3/27</f>
        <v>-2.9491211672487049E-2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0.14445343981032535</v>
      </c>
      <c r="Y57" s="11">
        <f>IF('OddsRatio_working_3-way'!W57&gt;=0,IF('OddsRatio_working_3-way'!V57+SQRT('OddsRatio_working_3-way'!W57)&gt;0,0,PI()),ACOS('OddsRatio_working_3-way'!V57/(2*'OddsRatio_working_3-way'!X57)))</f>
        <v>0.63653571087779015</v>
      </c>
      <c r="Z57" s="11">
        <f>'OddsRatio_working_3-way'!X57^(1/3)*COS('OddsRatio_working_3-way'!Y57/3)</f>
        <v>0.51293122532505997</v>
      </c>
      <c r="AA57" s="11">
        <f>'OddsRatio_working_3-way'!X57^(1/3)*COS(('OddsRatio_working_3-way'!Y57+2*PI())/3)</f>
        <v>-0.3521581134537603</v>
      </c>
      <c r="AB57" s="11">
        <f>'OddsRatio_working_3-way'!X57^(1/3)*COS(('OddsRatio_working_3-way'!Y57+4*PI())/3)</f>
        <v>-0.16077311187129981</v>
      </c>
      <c r="AC57" s="11">
        <f>'OddsRatio_working_3-way'!X57^(1/3)*SIN('OddsRatio_working_3-way'!Y57/3)</f>
        <v>0.11049618218249059</v>
      </c>
      <c r="AD57" s="11">
        <f>'OddsRatio_working_3-way'!X57^(1/3)*SIN(('OddsRatio_working_3-way'!Y57+2*PI())/3)</f>
        <v>0.38896338043453665</v>
      </c>
      <c r="AE57" s="11">
        <f>'OddsRatio_working_3-way'!X57^(1/3)*SIN(('OddsRatio_working_3-way'!Y57+4*PI())/3)</f>
        <v>-0.49945956261702723</v>
      </c>
      <c r="AF57" s="11">
        <f>-'OddsRatio_working_3-way'!U57/(3*'OddsRatio_working_3-way'!X57^(1/3))*COS(('OddsRatio_working_3-way'!Y57)/3)</f>
        <v>0.51293122532505986</v>
      </c>
      <c r="AG57" s="11">
        <f>-'OddsRatio_working_3-way'!U57/(3*'OddsRatio_working_3-way'!X57^(1/3))*COS(('OddsRatio_working_3-way'!Y57+2*PI())/3)</f>
        <v>-0.35215811345376019</v>
      </c>
      <c r="AH57" s="11">
        <f>-'OddsRatio_working_3-way'!U57/(3*'OddsRatio_working_3-way'!X57^(1/3))*COS(('OddsRatio_working_3-way'!Y57+4*PI())/3)</f>
        <v>-0.16077311187129978</v>
      </c>
      <c r="AI57" s="11">
        <f>'OddsRatio_working_3-way'!U57/(3*'OddsRatio_working_3-way'!X57^(1/3))*SIN(('OddsRatio_working_3-way'!Y57)/3)</f>
        <v>-0.11049618218249058</v>
      </c>
      <c r="AJ57" s="11">
        <f>'OddsRatio_working_3-way'!U57/(3*'OddsRatio_working_3-way'!X57^(1/3))*SIN(('OddsRatio_working_3-way'!Y57+2*PI())/3)</f>
        <v>-0.3889633804345366</v>
      </c>
      <c r="AK57" s="11">
        <f>'OddsRatio_working_3-way'!U57/(3*'OddsRatio_working_3-way'!X57^(1/3))*SIN(('OddsRatio_working_3-way'!Y57+4*PI())/3)</f>
        <v>0.49945956261702712</v>
      </c>
      <c r="AL57" s="11">
        <f>'OddsRatio_working_3-way'!Z57+'OddsRatio_working_3-way'!AF57</f>
        <v>1.0258624506501199</v>
      </c>
      <c r="AM57" s="11">
        <f>'OddsRatio_working_3-way'!AA57+'OddsRatio_working_3-way'!AG57</f>
        <v>-0.70431622690752049</v>
      </c>
      <c r="AN57" s="11">
        <f>'OddsRatio_working_3-way'!AB57+'OddsRatio_working_3-way'!AH57</f>
        <v>-0.32154622374259956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1.0258624506501199</v>
      </c>
      <c r="AS57" s="11">
        <f>IF(('OddsRatio_working_3-way'!X57=0),IF(Q57&gt;0,-Q57^(1/3),(-Q57)^(1/3)),'OddsRatio_working_3-way'!AM57-'OddsRatio_working_3-way'!R57/3)</f>
        <v>-0.70431622690752049</v>
      </c>
      <c r="AT57" s="11">
        <f>IF(('OddsRatio_working_3-way'!X57=0),IF(Q57&gt;0,-Q57^(1/3),(-Q57)^(1/3)),'OddsRatio_working_3-way'!AN57-'OddsRatio_working_3-way'!R57/3)</f>
        <v>-0.32154622374259956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1.34</v>
      </c>
      <c r="B58" s="4">
        <f>IF('True_Odds_Calculator_3-way'!B57="","",'True_Odds_Calculator_3-way'!B57)</f>
        <v>5.14</v>
      </c>
      <c r="C58" s="4">
        <f>IF('True_Odds_Calculator_3-way'!C57="","",'True_Odds_Calculator_3-way'!C57)</f>
        <v>10.91</v>
      </c>
      <c r="D58" s="9">
        <f t="shared" si="13"/>
        <v>0.73158550775195552</v>
      </c>
      <c r="E58" s="9">
        <f t="shared" si="14"/>
        <v>0.18289972957844677</v>
      </c>
      <c r="F58" s="9">
        <f t="shared" si="15"/>
        <v>8.5514762669597635E-2</v>
      </c>
      <c r="G58" s="9">
        <f t="shared" si="16"/>
        <v>1.0791006390909827</v>
      </c>
      <c r="H58" s="9">
        <f t="shared" si="17"/>
        <v>1.3668942172909344</v>
      </c>
      <c r="I58" s="9">
        <f t="shared" si="18"/>
        <v>5.467476645836669</v>
      </c>
      <c r="J58" s="9">
        <f t="shared" si="19"/>
        <v>11.69388733339164</v>
      </c>
      <c r="K58" s="11">
        <f t="shared" si="20"/>
        <v>0.74626865671641784</v>
      </c>
      <c r="L58" s="11">
        <f t="shared" si="21"/>
        <v>0.19455252918287938</v>
      </c>
      <c r="M58" s="11">
        <f t="shared" si="22"/>
        <v>9.1659028414298807E-2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-0.18563516342471009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0.19149971236450428</v>
      </c>
      <c r="Q58" s="11">
        <f>2*'OddsRatio_working_3-way'!K58*'OddsRatio_working_3-way'!L58*'OddsRatio_working_3-way'!M58</f>
        <v>2.6615665373801847E-2</v>
      </c>
      <c r="R58" s="11">
        <f t="shared" si="23"/>
        <v>0</v>
      </c>
      <c r="S58" s="11">
        <f t="shared" si="24"/>
        <v>-1.031591799913343</v>
      </c>
      <c r="T58" s="11">
        <f t="shared" si="25"/>
        <v>-0.14337620568635764</v>
      </c>
      <c r="U58" s="11">
        <f>'OddsRatio_working_3-way'!S58-'OddsRatio_working_3-way'!R58^2/3</f>
        <v>-1.031591799913343</v>
      </c>
      <c r="V58" s="11">
        <f>'OddsRatio_working_3-way'!S58*'OddsRatio_working_3-way'!R58/3-2*'OddsRatio_working_3-way'!R58^3/27-'OddsRatio_working_3-way'!T58</f>
        <v>0.14337620568635764</v>
      </c>
      <c r="W58" s="11">
        <f>'OddsRatio_working_3-way'!V58^2+4*'OddsRatio_working_3-way'!U58^3/27</f>
        <v>-0.14208045699748129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0.20164150946326628</v>
      </c>
      <c r="Y58" s="11">
        <f>IF('OddsRatio_working_3-way'!W58&gt;=0,IF('OddsRatio_working_3-way'!V58+SQRT('OddsRatio_working_3-way'!W58)&gt;0,0,PI()),ACOS('OddsRatio_working_3-way'!V58/(2*'OddsRatio_working_3-way'!X58)))</f>
        <v>1.2073232474049003</v>
      </c>
      <c r="Z58" s="11">
        <f>'OddsRatio_working_3-way'!X58^(1/3)*COS('OddsRatio_working_3-way'!Y58/3)</f>
        <v>0.53955031954549137</v>
      </c>
      <c r="AA58" s="11">
        <f>'OddsRatio_working_3-way'!X58^(1/3)*COS(('OddsRatio_working_3-way'!Y58+2*PI())/3)</f>
        <v>-0.46867724494810115</v>
      </c>
      <c r="AB58" s="11">
        <f>'OddsRatio_working_3-way'!X58^(1/3)*COS(('OddsRatio_working_3-way'!Y58+4*PI())/3)</f>
        <v>-7.0873074597390326E-2</v>
      </c>
      <c r="AC58" s="11">
        <f>'OddsRatio_working_3-way'!X58^(1/3)*SIN('OddsRatio_working_3-way'!Y58/3)</f>
        <v>0.22967234483673876</v>
      </c>
      <c r="AD58" s="11">
        <f>'OddsRatio_working_3-way'!X58^(1/3)*SIN(('OddsRatio_working_3-way'!Y58+2*PI())/3)</f>
        <v>0.35242811092803772</v>
      </c>
      <c r="AE58" s="11">
        <f>'OddsRatio_working_3-way'!X58^(1/3)*SIN(('OddsRatio_working_3-way'!Y58+4*PI())/3)</f>
        <v>-0.58210045576477643</v>
      </c>
      <c r="AF58" s="11">
        <f>-'OddsRatio_working_3-way'!U58/(3*'OddsRatio_working_3-way'!X58^(1/3))*COS(('OddsRatio_working_3-way'!Y58)/3)</f>
        <v>0.53955031954549137</v>
      </c>
      <c r="AG58" s="11">
        <f>-'OddsRatio_working_3-way'!U58/(3*'OddsRatio_working_3-way'!X58^(1/3))*COS(('OddsRatio_working_3-way'!Y58+2*PI())/3)</f>
        <v>-0.46867724494810115</v>
      </c>
      <c r="AH58" s="11">
        <f>-'OddsRatio_working_3-way'!U58/(3*'OddsRatio_working_3-way'!X58^(1/3))*COS(('OddsRatio_working_3-way'!Y58+4*PI())/3)</f>
        <v>-7.0873074597390326E-2</v>
      </c>
      <c r="AI58" s="11">
        <f>'OddsRatio_working_3-way'!U58/(3*'OddsRatio_working_3-way'!X58^(1/3))*SIN(('OddsRatio_working_3-way'!Y58)/3)</f>
        <v>-0.22967234483673876</v>
      </c>
      <c r="AJ58" s="11">
        <f>'OddsRatio_working_3-way'!U58/(3*'OddsRatio_working_3-way'!X58^(1/3))*SIN(('OddsRatio_working_3-way'!Y58+2*PI())/3)</f>
        <v>-0.35242811092803772</v>
      </c>
      <c r="AK58" s="11">
        <f>'OddsRatio_working_3-way'!U58/(3*'OddsRatio_working_3-way'!X58^(1/3))*SIN(('OddsRatio_working_3-way'!Y58+4*PI())/3)</f>
        <v>0.58210045576477643</v>
      </c>
      <c r="AL58" s="11">
        <f>'OddsRatio_working_3-way'!Z58+'OddsRatio_working_3-way'!AF58</f>
        <v>1.0791006390909827</v>
      </c>
      <c r="AM58" s="11">
        <f>'OddsRatio_working_3-way'!AA58+'OddsRatio_working_3-way'!AG58</f>
        <v>-0.93735448989620229</v>
      </c>
      <c r="AN58" s="11">
        <f>'OddsRatio_working_3-way'!AB58+'OddsRatio_working_3-way'!AH58</f>
        <v>-0.14174614919478065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1.0791006390909827</v>
      </c>
      <c r="AS58" s="11">
        <f>IF(('OddsRatio_working_3-way'!X58=0),IF(Q58&gt;0,-Q58^(1/3),(-Q58)^(1/3)),'OddsRatio_working_3-way'!AM58-'OddsRatio_working_3-way'!R58/3)</f>
        <v>-0.93735448989620229</v>
      </c>
      <c r="AT58" s="11">
        <f>IF(('OddsRatio_working_3-way'!X58=0),IF(Q58&gt;0,-Q58^(1/3),(-Q58)^(1/3)),'OddsRatio_working_3-way'!AN58-'OddsRatio_working_3-way'!R58/3)</f>
        <v>-0.14174614919478065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2.56</v>
      </c>
      <c r="B59" s="4">
        <f>IF('True_Odds_Calculator_3-way'!B58="","",'True_Odds_Calculator_3-way'!B58)</f>
        <v>3.22</v>
      </c>
      <c r="C59" s="4">
        <f>IF('True_Odds_Calculator_3-way'!C58="","",'True_Odds_Calculator_3-way'!C58)</f>
        <v>3.02</v>
      </c>
      <c r="D59" s="9">
        <f t="shared" si="13"/>
        <v>0.37918318445353549</v>
      </c>
      <c r="E59" s="9">
        <f t="shared" si="14"/>
        <v>0.30030665902395337</v>
      </c>
      <c r="F59" s="9">
        <f t="shared" si="15"/>
        <v>0.32051015652251119</v>
      </c>
      <c r="G59" s="9">
        <f t="shared" si="16"/>
        <v>1.0495177883974305</v>
      </c>
      <c r="H59" s="9">
        <f t="shared" si="17"/>
        <v>2.6372477498999918</v>
      </c>
      <c r="I59" s="9">
        <f t="shared" si="18"/>
        <v>3.329929490242296</v>
      </c>
      <c r="J59" s="9">
        <f t="shared" si="19"/>
        <v>3.1200259325628092</v>
      </c>
      <c r="K59" s="11">
        <f t="shared" si="20"/>
        <v>0.390625</v>
      </c>
      <c r="L59" s="11">
        <f t="shared" si="21"/>
        <v>0.3105590062111801</v>
      </c>
      <c r="M59" s="11">
        <f t="shared" si="22"/>
        <v>0.33112582781456956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-0.28101283883838601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0.23298352597589567</v>
      </c>
      <c r="Q59" s="11">
        <f>2*'OddsRatio_working_3-way'!K59*'OddsRatio_working_3-way'!L59*'OddsRatio_working_3-way'!M59</f>
        <v>8.0339146888239885E-2</v>
      </c>
      <c r="R59" s="11">
        <f t="shared" si="23"/>
        <v>0</v>
      </c>
      <c r="S59" s="11">
        <f t="shared" si="24"/>
        <v>-0.82908498750082871</v>
      </c>
      <c r="T59" s="11">
        <f t="shared" si="25"/>
        <v>-0.28589137500028577</v>
      </c>
      <c r="U59" s="11">
        <f>'OddsRatio_working_3-way'!S59-'OddsRatio_working_3-way'!R59^2/3</f>
        <v>-0.82908498750082871</v>
      </c>
      <c r="V59" s="11">
        <f>'OddsRatio_working_3-way'!S59*'OddsRatio_working_3-way'!R59/3-2*'OddsRatio_working_3-way'!R59^3/27-'OddsRatio_working_3-way'!T59</f>
        <v>0.28589137500028577</v>
      </c>
      <c r="W59" s="11">
        <f>'OddsRatio_working_3-way'!V59^2+4*'OddsRatio_working_3-way'!U59^3/27</f>
        <v>-2.6954591299386821E-3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0.1452836341690735</v>
      </c>
      <c r="Y59" s="11">
        <f>IF('OddsRatio_working_3-way'!W59&gt;=0,IF('OddsRatio_working_3-way'!V59+SQRT('OddsRatio_working_3-way'!W59)&gt;0,0,PI()),ACOS('OddsRatio_working_3-way'!V59/(2*'OddsRatio_working_3-way'!X59)))</f>
        <v>0.17964208038063245</v>
      </c>
      <c r="Z59" s="11">
        <f>'OddsRatio_working_3-way'!X59^(1/3)*COS('OddsRatio_working_3-way'!Y59/3)</f>
        <v>0.52475889419871524</v>
      </c>
      <c r="AA59" s="11">
        <f>'OddsRatio_working_3-way'!X59^(1/3)*COS(('OddsRatio_working_3-way'!Y59+2*PI())/3)</f>
        <v>-0.28962507233926343</v>
      </c>
      <c r="AB59" s="11">
        <f>'OddsRatio_working_3-way'!X59^(1/3)*COS(('OddsRatio_working_3-way'!Y59+4*PI())/3)</f>
        <v>-0.23513382185945145</v>
      </c>
      <c r="AC59" s="11">
        <f>'OddsRatio_working_3-way'!X59^(1/3)*SIN('OddsRatio_working_3-way'!Y59/3)</f>
        <v>3.1460538132998747E-2</v>
      </c>
      <c r="AD59" s="11">
        <f>'OddsRatio_working_3-way'!X59^(1/3)*SIN(('OddsRatio_working_3-way'!Y59+2*PI())/3)</f>
        <v>0.43872426417141852</v>
      </c>
      <c r="AE59" s="11">
        <f>'OddsRatio_working_3-way'!X59^(1/3)*SIN(('OddsRatio_working_3-way'!Y59+4*PI())/3)</f>
        <v>-0.47018480230441728</v>
      </c>
      <c r="AF59" s="11">
        <f>-'OddsRatio_working_3-way'!U59/(3*'OddsRatio_working_3-way'!X59^(1/3))*COS(('OddsRatio_working_3-way'!Y59)/3)</f>
        <v>0.52475889419871524</v>
      </c>
      <c r="AG59" s="11">
        <f>-'OddsRatio_working_3-way'!U59/(3*'OddsRatio_working_3-way'!X59^(1/3))*COS(('OddsRatio_working_3-way'!Y59+2*PI())/3)</f>
        <v>-0.28962507233926343</v>
      </c>
      <c r="AH59" s="11">
        <f>-'OddsRatio_working_3-way'!U59/(3*'OddsRatio_working_3-way'!X59^(1/3))*COS(('OddsRatio_working_3-way'!Y59+4*PI())/3)</f>
        <v>-0.23513382185945145</v>
      </c>
      <c r="AI59" s="11">
        <f>'OddsRatio_working_3-way'!U59/(3*'OddsRatio_working_3-way'!X59^(1/3))*SIN(('OddsRatio_working_3-way'!Y59)/3)</f>
        <v>-3.1460538132998747E-2</v>
      </c>
      <c r="AJ59" s="11">
        <f>'OddsRatio_working_3-way'!U59/(3*'OddsRatio_working_3-way'!X59^(1/3))*SIN(('OddsRatio_working_3-way'!Y59+2*PI())/3)</f>
        <v>-0.43872426417141852</v>
      </c>
      <c r="AK59" s="11">
        <f>'OddsRatio_working_3-way'!U59/(3*'OddsRatio_working_3-way'!X59^(1/3))*SIN(('OddsRatio_working_3-way'!Y59+4*PI())/3)</f>
        <v>0.47018480230441728</v>
      </c>
      <c r="AL59" s="11">
        <f>'OddsRatio_working_3-way'!Z59+'OddsRatio_working_3-way'!AF59</f>
        <v>1.0495177883974305</v>
      </c>
      <c r="AM59" s="11">
        <f>'OddsRatio_working_3-way'!AA59+'OddsRatio_working_3-way'!AG59</f>
        <v>-0.57925014467852687</v>
      </c>
      <c r="AN59" s="11">
        <f>'OddsRatio_working_3-way'!AB59+'OddsRatio_working_3-way'!AH59</f>
        <v>-0.47026764371890289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1.0495177883974305</v>
      </c>
      <c r="AS59" s="11">
        <f>IF(('OddsRatio_working_3-way'!X59=0),IF(Q59&gt;0,-Q59^(1/3),(-Q59)^(1/3)),'OddsRatio_working_3-way'!AM59-'OddsRatio_working_3-way'!R59/3)</f>
        <v>-0.57925014467852687</v>
      </c>
      <c r="AT59" s="11">
        <f>IF(('OddsRatio_working_3-way'!X59=0),IF(Q59&gt;0,-Q59^(1/3),(-Q59)^(1/3)),'OddsRatio_working_3-way'!AN59-'OddsRatio_working_3-way'!R59/3)</f>
        <v>-0.47026764371890289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3.24</v>
      </c>
      <c r="B60" s="4">
        <f>IF('True_Odds_Calculator_3-way'!B59="","",'True_Odds_Calculator_3-way'!B59)</f>
        <v>3.31</v>
      </c>
      <c r="C60" s="4">
        <f>IF('True_Odds_Calculator_3-way'!C59="","",'True_Odds_Calculator_3-way'!C59)</f>
        <v>2.36</v>
      </c>
      <c r="D60" s="9">
        <f t="shared" si="13"/>
        <v>0.29765554990264814</v>
      </c>
      <c r="E60" s="9">
        <f t="shared" si="14"/>
        <v>0.29126283625993626</v>
      </c>
      <c r="F60" s="9">
        <f t="shared" si="15"/>
        <v>0.41108161383741559</v>
      </c>
      <c r="G60" s="9">
        <f t="shared" si="16"/>
        <v>1.0533874796229923</v>
      </c>
      <c r="H60" s="9">
        <f t="shared" si="17"/>
        <v>3.3595879543555029</v>
      </c>
      <c r="I60" s="9">
        <f t="shared" si="18"/>
        <v>3.4333250779291125</v>
      </c>
      <c r="J60" s="9">
        <f t="shared" si="19"/>
        <v>2.4326069722872692</v>
      </c>
      <c r="K60" s="11">
        <f t="shared" si="20"/>
        <v>0.30864197530864196</v>
      </c>
      <c r="L60" s="11">
        <f t="shared" si="21"/>
        <v>0.30211480362537763</v>
      </c>
      <c r="M60" s="11">
        <f t="shared" si="22"/>
        <v>0.42372881355932207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-0.27804423810363699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0.23350838164704726</v>
      </c>
      <c r="Q60" s="11">
        <f>2*'OddsRatio_working_3-way'!K60*'OddsRatio_working_3-way'!L60*'OddsRatio_working_3-way'!M60</f>
        <v>7.9021448949931378E-2</v>
      </c>
      <c r="R60" s="11">
        <f t="shared" si="23"/>
        <v>0</v>
      </c>
      <c r="S60" s="11">
        <f t="shared" si="24"/>
        <v>-0.83982456619011248</v>
      </c>
      <c r="T60" s="11">
        <f t="shared" si="25"/>
        <v>-0.28420459092727995</v>
      </c>
      <c r="U60" s="11">
        <f>'OddsRatio_working_3-way'!S60-'OddsRatio_working_3-way'!R60^2/3</f>
        <v>-0.83982456619011248</v>
      </c>
      <c r="V60" s="11">
        <f>'OddsRatio_working_3-way'!S60*'OddsRatio_working_3-way'!R60/3-2*'OddsRatio_working_3-way'!R60^3/27-'OddsRatio_working_3-way'!T60</f>
        <v>0.28420459092727995</v>
      </c>
      <c r="W60" s="11">
        <f>'OddsRatio_working_3-way'!V60^2+4*'OddsRatio_working_3-way'!U60^3/27</f>
        <v>-6.9807459423649049E-3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0.14811566041991259</v>
      </c>
      <c r="Y60" s="11">
        <f>IF('OddsRatio_working_3-way'!W60&gt;=0,IF('OddsRatio_working_3-way'!V60+SQRT('OddsRatio_working_3-way'!W60)&gt;0,0,PI()),ACOS('OddsRatio_working_3-way'!V60/(2*'OddsRatio_working_3-way'!X60)))</f>
        <v>0.28592602118216437</v>
      </c>
      <c r="Z60" s="11">
        <f>'OddsRatio_working_3-way'!X60^(1/3)*COS('OddsRatio_working_3-way'!Y60/3)</f>
        <v>0.52669373981149614</v>
      </c>
      <c r="AA60" s="11">
        <f>'OddsRatio_working_3-way'!X60^(1/3)*COS(('OddsRatio_working_3-way'!Y60+2*PI())/3)</f>
        <v>-0.30695214344075872</v>
      </c>
      <c r="AB60" s="11">
        <f>'OddsRatio_working_3-way'!X60^(1/3)*COS(('OddsRatio_working_3-way'!Y60+4*PI())/3)</f>
        <v>-0.21974159637073779</v>
      </c>
      <c r="AC60" s="11">
        <f>'OddsRatio_working_3-way'!X60^(1/3)*SIN('OddsRatio_working_3-way'!Y60/3)</f>
        <v>5.0351032827051313E-2</v>
      </c>
      <c r="AD60" s="11">
        <f>'OddsRatio_working_3-way'!X60^(1/3)*SIN(('OddsRatio_working_3-way'!Y60+2*PI())/3)</f>
        <v>0.43095464227746139</v>
      </c>
      <c r="AE60" s="11">
        <f>'OddsRatio_working_3-way'!X60^(1/3)*SIN(('OddsRatio_working_3-way'!Y60+4*PI())/3)</f>
        <v>-0.48130567510451255</v>
      </c>
      <c r="AF60" s="11">
        <f>-'OddsRatio_working_3-way'!U60/(3*'OddsRatio_working_3-way'!X60^(1/3))*COS(('OddsRatio_working_3-way'!Y60)/3)</f>
        <v>0.52669373981149614</v>
      </c>
      <c r="AG60" s="11">
        <f>-'OddsRatio_working_3-way'!U60/(3*'OddsRatio_working_3-way'!X60^(1/3))*COS(('OddsRatio_working_3-way'!Y60+2*PI())/3)</f>
        <v>-0.30695214344075872</v>
      </c>
      <c r="AH60" s="11">
        <f>-'OddsRatio_working_3-way'!U60/(3*'OddsRatio_working_3-way'!X60^(1/3))*COS(('OddsRatio_working_3-way'!Y60+4*PI())/3)</f>
        <v>-0.21974159637073779</v>
      </c>
      <c r="AI60" s="11">
        <f>'OddsRatio_working_3-way'!U60/(3*'OddsRatio_working_3-way'!X60^(1/3))*SIN(('OddsRatio_working_3-way'!Y60)/3)</f>
        <v>-5.0351032827051313E-2</v>
      </c>
      <c r="AJ60" s="11">
        <f>'OddsRatio_working_3-way'!U60/(3*'OddsRatio_working_3-way'!X60^(1/3))*SIN(('OddsRatio_working_3-way'!Y60+2*PI())/3)</f>
        <v>-0.43095464227746139</v>
      </c>
      <c r="AK60" s="11">
        <f>'OddsRatio_working_3-way'!U60/(3*'OddsRatio_working_3-way'!X60^(1/3))*SIN(('OddsRatio_working_3-way'!Y60+4*PI())/3)</f>
        <v>0.48130567510451255</v>
      </c>
      <c r="AL60" s="11">
        <f>'OddsRatio_working_3-way'!Z60+'OddsRatio_working_3-way'!AF60</f>
        <v>1.0533874796229923</v>
      </c>
      <c r="AM60" s="11">
        <f>'OddsRatio_working_3-way'!AA60+'OddsRatio_working_3-way'!AG60</f>
        <v>-0.61390428688151744</v>
      </c>
      <c r="AN60" s="11">
        <f>'OddsRatio_working_3-way'!AB60+'OddsRatio_working_3-way'!AH60</f>
        <v>-0.43948319274147557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1.0533874796229923</v>
      </c>
      <c r="AS60" s="11">
        <f>IF(('OddsRatio_working_3-way'!X60=0),IF(Q60&gt;0,-Q60^(1/3),(-Q60)^(1/3)),'OddsRatio_working_3-way'!AM60-'OddsRatio_working_3-way'!R60/3)</f>
        <v>-0.61390428688151744</v>
      </c>
      <c r="AT60" s="11">
        <f>IF(('OddsRatio_working_3-way'!X60=0),IF(Q60&gt;0,-Q60^(1/3),(-Q60)^(1/3)),'OddsRatio_working_3-way'!AN60-'OddsRatio_working_3-way'!R60/3)</f>
        <v>-0.43948319274147557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1.76</v>
      </c>
      <c r="B61" s="4">
        <f>IF('True_Odds_Calculator_3-way'!B60="","",'True_Odds_Calculator_3-way'!B60)</f>
        <v>4.04</v>
      </c>
      <c r="C61" s="4">
        <f>IF('True_Odds_Calculator_3-way'!C60="","",'True_Odds_Calculator_3-way'!C60)</f>
        <v>4.66</v>
      </c>
      <c r="D61" s="9">
        <f t="shared" si="13"/>
        <v>0.55567044662526643</v>
      </c>
      <c r="E61" s="9">
        <f t="shared" si="14"/>
        <v>0.23817966033134702</v>
      </c>
      <c r="F61" s="9">
        <f t="shared" si="15"/>
        <v>0.20614989304338627</v>
      </c>
      <c r="G61" s="9">
        <f t="shared" si="16"/>
        <v>1.0521418814478607</v>
      </c>
      <c r="H61" s="9">
        <f t="shared" si="17"/>
        <v>1.7996278299003743</v>
      </c>
      <c r="I61" s="9">
        <f t="shared" si="18"/>
        <v>4.1985113196014963</v>
      </c>
      <c r="J61" s="9">
        <f t="shared" si="19"/>
        <v>4.8508392860991698</v>
      </c>
      <c r="K61" s="11">
        <f t="shared" si="20"/>
        <v>0.56818181818181823</v>
      </c>
      <c r="L61" s="11">
        <f t="shared" si="21"/>
        <v>0.24752475247524752</v>
      </c>
      <c r="M61" s="11">
        <f t="shared" si="22"/>
        <v>0.21459227467811159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-0.25520449040612203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0.22514322247675417</v>
      </c>
      <c r="Q61" s="11">
        <f>2*'OddsRatio_working_3-way'!K61*'OddsRatio_working_3-way'!L61*'OddsRatio_working_3-way'!M61</f>
        <v>6.0360113264545337E-2</v>
      </c>
      <c r="R61" s="11">
        <f t="shared" si="23"/>
        <v>0</v>
      </c>
      <c r="S61" s="11">
        <f t="shared" si="24"/>
        <v>-0.88220713561297615</v>
      </c>
      <c r="T61" s="11">
        <f t="shared" si="25"/>
        <v>-0.23651665834128041</v>
      </c>
      <c r="U61" s="11">
        <f>'OddsRatio_working_3-way'!S61-'OddsRatio_working_3-way'!R61^2/3</f>
        <v>-0.88220713561297615</v>
      </c>
      <c r="V61" s="11">
        <f>'OddsRatio_working_3-way'!S61*'OddsRatio_working_3-way'!R61/3-2*'OddsRatio_working_3-way'!R61^3/27-'OddsRatio_working_3-way'!T61</f>
        <v>0.23651665834128041</v>
      </c>
      <c r="W61" s="11">
        <f>'OddsRatio_working_3-way'!V61^2+4*'OddsRatio_working_3-way'!U61^3/27</f>
        <v>-4.5780239042587059E-2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0.15946815412137388</v>
      </c>
      <c r="Y61" s="11">
        <f>IF('OddsRatio_working_3-way'!W61&gt;=0,IF('OddsRatio_working_3-way'!V61+SQRT('OddsRatio_working_3-way'!W61)&gt;0,0,PI()),ACOS('OddsRatio_working_3-way'!V61/(2*'OddsRatio_working_3-way'!X61)))</f>
        <v>0.73537445730886841</v>
      </c>
      <c r="Z61" s="11">
        <f>'OddsRatio_working_3-way'!X61^(1/3)*COS('OddsRatio_working_3-way'!Y61/3)</f>
        <v>0.52607094072393035</v>
      </c>
      <c r="AA61" s="11">
        <f>'OddsRatio_working_3-way'!X61^(1/3)*COS(('OddsRatio_working_3-way'!Y61+2*PI())/3)</f>
        <v>-0.3770039216878619</v>
      </c>
      <c r="AB61" s="11">
        <f>'OddsRatio_working_3-way'!X61^(1/3)*COS(('OddsRatio_working_3-way'!Y61+4*PI())/3)</f>
        <v>-0.14906701903606834</v>
      </c>
      <c r="AC61" s="11">
        <f>'OddsRatio_working_3-way'!X61^(1/3)*SIN('OddsRatio_working_3-way'!Y61/3)</f>
        <v>0.13159943210426253</v>
      </c>
      <c r="AD61" s="11">
        <f>'OddsRatio_working_3-way'!X61^(1/3)*SIN(('OddsRatio_working_3-way'!Y61+2*PI())/3)</f>
        <v>0.38979108280757002</v>
      </c>
      <c r="AE61" s="11">
        <f>'OddsRatio_working_3-way'!X61^(1/3)*SIN(('OddsRatio_working_3-way'!Y61+4*PI())/3)</f>
        <v>-0.52139051491183253</v>
      </c>
      <c r="AF61" s="11">
        <f>-'OddsRatio_working_3-way'!U61/(3*'OddsRatio_working_3-way'!X61^(1/3))*COS(('OddsRatio_working_3-way'!Y61)/3)</f>
        <v>0.52607094072393035</v>
      </c>
      <c r="AG61" s="11">
        <f>-'OddsRatio_working_3-way'!U61/(3*'OddsRatio_working_3-way'!X61^(1/3))*COS(('OddsRatio_working_3-way'!Y61+2*PI())/3)</f>
        <v>-0.3770039216878619</v>
      </c>
      <c r="AH61" s="11">
        <f>-'OddsRatio_working_3-way'!U61/(3*'OddsRatio_working_3-way'!X61^(1/3))*COS(('OddsRatio_working_3-way'!Y61+4*PI())/3)</f>
        <v>-0.14906701903606834</v>
      </c>
      <c r="AI61" s="11">
        <f>'OddsRatio_working_3-way'!U61/(3*'OddsRatio_working_3-way'!X61^(1/3))*SIN(('OddsRatio_working_3-way'!Y61)/3)</f>
        <v>-0.13159943210426253</v>
      </c>
      <c r="AJ61" s="11">
        <f>'OddsRatio_working_3-way'!U61/(3*'OddsRatio_working_3-way'!X61^(1/3))*SIN(('OddsRatio_working_3-way'!Y61+2*PI())/3)</f>
        <v>-0.38979108280757002</v>
      </c>
      <c r="AK61" s="11">
        <f>'OddsRatio_working_3-way'!U61/(3*'OddsRatio_working_3-way'!X61^(1/3))*SIN(('OddsRatio_working_3-way'!Y61+4*PI())/3)</f>
        <v>0.52139051491183253</v>
      </c>
      <c r="AL61" s="11">
        <f>'OddsRatio_working_3-way'!Z61+'OddsRatio_working_3-way'!AF61</f>
        <v>1.0521418814478607</v>
      </c>
      <c r="AM61" s="11">
        <f>'OddsRatio_working_3-way'!AA61+'OddsRatio_working_3-way'!AG61</f>
        <v>-0.7540078433757238</v>
      </c>
      <c r="AN61" s="11">
        <f>'OddsRatio_working_3-way'!AB61+'OddsRatio_working_3-way'!AH61</f>
        <v>-0.29813403807213668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1.0521418814478607</v>
      </c>
      <c r="AS61" s="11">
        <f>IF(('OddsRatio_working_3-way'!X61=0),IF(Q61&gt;0,-Q61^(1/3),(-Q61)^(1/3)),'OddsRatio_working_3-way'!AM61-'OddsRatio_working_3-way'!R61/3)</f>
        <v>-0.7540078433757238</v>
      </c>
      <c r="AT61" s="11">
        <f>IF(('OddsRatio_working_3-way'!X61=0),IF(Q61&gt;0,-Q61^(1/3),(-Q61)^(1/3)),'OddsRatio_working_3-way'!AN61-'OddsRatio_working_3-way'!R61/3)</f>
        <v>-0.29813403807213668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6.9</v>
      </c>
      <c r="B62" s="4">
        <f>IF('True_Odds_Calculator_3-way'!B61="","",'True_Odds_Calculator_3-way'!B61)</f>
        <v>4.1399999999999997</v>
      </c>
      <c r="C62" s="4">
        <f>IF('True_Odds_Calculator_3-way'!C61="","",'True_Odds_Calculator_3-way'!C61)</f>
        <v>1.53</v>
      </c>
      <c r="D62" s="9">
        <f t="shared" si="13"/>
        <v>0.13579436600203332</v>
      </c>
      <c r="E62" s="9">
        <f t="shared" si="14"/>
        <v>0.22794710378254221</v>
      </c>
      <c r="F62" s="9">
        <f t="shared" si="15"/>
        <v>0.63625853021542433</v>
      </c>
      <c r="G62" s="9">
        <f t="shared" si="16"/>
        <v>1.0786569096975851</v>
      </c>
      <c r="H62" s="9">
        <f t="shared" si="17"/>
        <v>7.3640757672157511</v>
      </c>
      <c r="I62" s="9">
        <f t="shared" si="18"/>
        <v>4.3869826964504171</v>
      </c>
      <c r="J62" s="9">
        <f t="shared" si="19"/>
        <v>1.5716881621397203</v>
      </c>
      <c r="K62" s="11">
        <f t="shared" si="20"/>
        <v>0.14492753623188406</v>
      </c>
      <c r="L62" s="11">
        <f t="shared" si="21"/>
        <v>0.24154589371980678</v>
      </c>
      <c r="M62" s="11">
        <f t="shared" si="22"/>
        <v>0.65359477124183007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-0.22465529888587321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0.21896317163006068</v>
      </c>
      <c r="Q62" s="11">
        <f>2*'OddsRatio_working_3-way'!K62*'OddsRatio_working_3-way'!L62*'OddsRatio_working_3-way'!M62</f>
        <v>4.5760328449333483E-2</v>
      </c>
      <c r="R62" s="11">
        <f t="shared" si="23"/>
        <v>0</v>
      </c>
      <c r="S62" s="11">
        <f t="shared" si="24"/>
        <v>-0.97466283998623071</v>
      </c>
      <c r="T62" s="11">
        <f t="shared" si="25"/>
        <v>-0.20369129362303676</v>
      </c>
      <c r="U62" s="11">
        <f>'OddsRatio_working_3-way'!S62-'OddsRatio_working_3-way'!R62^2/3</f>
        <v>-0.97466283998623071</v>
      </c>
      <c r="V62" s="11">
        <f>'OddsRatio_working_3-way'!S62*'OddsRatio_working_3-way'!R62/3-2*'OddsRatio_working_3-way'!R62^3/27-'OddsRatio_working_3-way'!T62</f>
        <v>0.20369129362303676</v>
      </c>
      <c r="W62" s="11">
        <f>'OddsRatio_working_3-way'!V62^2+4*'OddsRatio_working_3-way'!U62^3/27</f>
        <v>-9.5679956050657294E-2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0.18518240949701692</v>
      </c>
      <c r="Y62" s="11">
        <f>IF('OddsRatio_working_3-way'!W62&gt;=0,IF('OddsRatio_working_3-way'!V62+SQRT('OddsRatio_working_3-way'!W62)&gt;0,0,PI()),ACOS('OddsRatio_working_3-way'!V62/(2*'OddsRatio_working_3-way'!X62)))</f>
        <v>0.98846233871084455</v>
      </c>
      <c r="Z62" s="11">
        <f>'OddsRatio_working_3-way'!X62^(1/3)*COS('OddsRatio_working_3-way'!Y62/3)</f>
        <v>0.53932845484879255</v>
      </c>
      <c r="AA62" s="11">
        <f>'OddsRatio_working_3-way'!X62^(1/3)*COS(('OddsRatio_working_3-way'!Y62+2*PI())/3)</f>
        <v>-0.42938061149117923</v>
      </c>
      <c r="AB62" s="11">
        <f>'OddsRatio_working_3-way'!X62^(1/3)*COS(('OddsRatio_working_3-way'!Y62+4*PI())/3)</f>
        <v>-0.10994784335761353</v>
      </c>
      <c r="AC62" s="11">
        <f>'OddsRatio_working_3-way'!X62^(1/3)*SIN('OddsRatio_working_3-way'!Y62/3)</f>
        <v>0.18442459466990166</v>
      </c>
      <c r="AD62" s="11">
        <f>'OddsRatio_working_3-way'!X62^(1/3)*SIN(('OddsRatio_working_3-way'!Y62+2*PI())/3)</f>
        <v>0.37485984554791224</v>
      </c>
      <c r="AE62" s="11">
        <f>'OddsRatio_working_3-way'!X62^(1/3)*SIN(('OddsRatio_working_3-way'!Y62+4*PI())/3)</f>
        <v>-0.55928444021781376</v>
      </c>
      <c r="AF62" s="11">
        <f>-'OddsRatio_working_3-way'!U62/(3*'OddsRatio_working_3-way'!X62^(1/3))*COS(('OddsRatio_working_3-way'!Y62)/3)</f>
        <v>0.53932845484879255</v>
      </c>
      <c r="AG62" s="11">
        <f>-'OddsRatio_working_3-way'!U62/(3*'OddsRatio_working_3-way'!X62^(1/3))*COS(('OddsRatio_working_3-way'!Y62+2*PI())/3)</f>
        <v>-0.42938061149117923</v>
      </c>
      <c r="AH62" s="11">
        <f>-'OddsRatio_working_3-way'!U62/(3*'OddsRatio_working_3-way'!X62^(1/3))*COS(('OddsRatio_working_3-way'!Y62+4*PI())/3)</f>
        <v>-0.10994784335761353</v>
      </c>
      <c r="AI62" s="11">
        <f>'OddsRatio_working_3-way'!U62/(3*'OddsRatio_working_3-way'!X62^(1/3))*SIN(('OddsRatio_working_3-way'!Y62)/3)</f>
        <v>-0.18442459466990166</v>
      </c>
      <c r="AJ62" s="11">
        <f>'OddsRatio_working_3-way'!U62/(3*'OddsRatio_working_3-way'!X62^(1/3))*SIN(('OddsRatio_working_3-way'!Y62+2*PI())/3)</f>
        <v>-0.37485984554791224</v>
      </c>
      <c r="AK62" s="11">
        <f>'OddsRatio_working_3-way'!U62/(3*'OddsRatio_working_3-way'!X62^(1/3))*SIN(('OddsRatio_working_3-way'!Y62+4*PI())/3)</f>
        <v>0.55928444021781376</v>
      </c>
      <c r="AL62" s="11">
        <f>'OddsRatio_working_3-way'!Z62+'OddsRatio_working_3-way'!AF62</f>
        <v>1.0786569096975851</v>
      </c>
      <c r="AM62" s="11">
        <f>'OddsRatio_working_3-way'!AA62+'OddsRatio_working_3-way'!AG62</f>
        <v>-0.85876122298235846</v>
      </c>
      <c r="AN62" s="11">
        <f>'OddsRatio_working_3-way'!AB62+'OddsRatio_working_3-way'!AH62</f>
        <v>-0.21989568671522705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1.0786569096975851</v>
      </c>
      <c r="AS62" s="11">
        <f>IF(('OddsRatio_working_3-way'!X62=0),IF(Q62&gt;0,-Q62^(1/3),(-Q62)^(1/3)),'OddsRatio_working_3-way'!AM62-'OddsRatio_working_3-way'!R62/3)</f>
        <v>-0.85876122298235846</v>
      </c>
      <c r="AT62" s="11">
        <f>IF(('OddsRatio_working_3-way'!X62=0),IF(Q62&gt;0,-Q62^(1/3),(-Q62)^(1/3)),'OddsRatio_working_3-way'!AN62-'OddsRatio_working_3-way'!R62/3)</f>
        <v>-0.21989568671522705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2.42</v>
      </c>
      <c r="B63" s="4">
        <f>IF('True_Odds_Calculator_3-way'!B62="","",'True_Odds_Calculator_3-way'!B62)</f>
        <v>3.61</v>
      </c>
      <c r="C63" s="4">
        <f>IF('True_Odds_Calculator_3-way'!C62="","",'True_Odds_Calculator_3-way'!C62)</f>
        <v>2.96</v>
      </c>
      <c r="D63" s="9">
        <f t="shared" si="13"/>
        <v>0.40298234479335704</v>
      </c>
      <c r="E63" s="9">
        <f t="shared" si="14"/>
        <v>0.26859802314264258</v>
      </c>
      <c r="F63" s="9">
        <f t="shared" si="15"/>
        <v>0.3284196320640006</v>
      </c>
      <c r="G63" s="9">
        <f t="shared" si="16"/>
        <v>1.0433086557947715</v>
      </c>
      <c r="H63" s="9">
        <f t="shared" si="17"/>
        <v>2.4814982912285752</v>
      </c>
      <c r="I63" s="9">
        <f t="shared" si="18"/>
        <v>3.7230355916243529</v>
      </c>
      <c r="J63" s="9">
        <f t="shared" si="19"/>
        <v>3.0448849653577517</v>
      </c>
      <c r="K63" s="11">
        <f t="shared" si="20"/>
        <v>0.41322314049586778</v>
      </c>
      <c r="L63" s="11">
        <f t="shared" si="21"/>
        <v>0.2770083102493075</v>
      </c>
      <c r="M63" s="11">
        <f t="shared" si="22"/>
        <v>0.33783783783783783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-0.28091222790291048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0.23163945979357717</v>
      </c>
      <c r="Q63" s="11">
        <f>2*'OddsRatio_working_3-way'!K63*'OddsRatio_working_3-way'!L63*'OddsRatio_working_3-way'!M63</f>
        <v>7.7342056692346298E-2</v>
      </c>
      <c r="R63" s="11">
        <f t="shared" si="23"/>
        <v>0</v>
      </c>
      <c r="S63" s="11">
        <f t="shared" si="24"/>
        <v>-0.82459728265597931</v>
      </c>
      <c r="T63" s="11">
        <f t="shared" si="25"/>
        <v>-0.27532463527745554</v>
      </c>
      <c r="U63" s="11">
        <f>'OddsRatio_working_3-way'!S63-'OddsRatio_working_3-way'!R63^2/3</f>
        <v>-0.82459728265597931</v>
      </c>
      <c r="V63" s="11">
        <f>'OddsRatio_working_3-way'!S63*'OddsRatio_working_3-way'!R63/3-2*'OddsRatio_working_3-way'!R63^3/27-'OddsRatio_working_3-way'!T63</f>
        <v>0.27532463527745554</v>
      </c>
      <c r="W63" s="11">
        <f>'OddsRatio_working_3-way'!V63^2+4*'OddsRatio_working_3-way'!U63^3/27</f>
        <v>-7.2620826695554974E-3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0.14410563613216124</v>
      </c>
      <c r="Y63" s="11">
        <f>IF('OddsRatio_working_3-way'!W63&gt;=0,IF('OddsRatio_working_3-way'!V63+SQRT('OddsRatio_working_3-way'!W63)&gt;0,0,PI()),ACOS('OddsRatio_working_3-way'!V63/(2*'OddsRatio_working_3-way'!X63)))</f>
        <v>0.3001656163497306</v>
      </c>
      <c r="Z63" s="11">
        <f>'OddsRatio_working_3-way'!X63^(1/3)*COS('OddsRatio_working_3-way'!Y63/3)</f>
        <v>0.52165432789738575</v>
      </c>
      <c r="AA63" s="11">
        <f>'OddsRatio_working_3-way'!X63^(1/3)*COS(('OddsRatio_working_3-way'!Y63+2*PI())/3)</f>
        <v>-0.30618013853074116</v>
      </c>
      <c r="AB63" s="11">
        <f>'OddsRatio_working_3-way'!X63^(1/3)*COS(('OddsRatio_working_3-way'!Y63+4*PI())/3)</f>
        <v>-0.2154741893666445</v>
      </c>
      <c r="AC63" s="11">
        <f>'OddsRatio_working_3-way'!X63^(1/3)*SIN('OddsRatio_working_3-way'!Y63/3)</f>
        <v>5.2369104166991781E-2</v>
      </c>
      <c r="AD63" s="11">
        <f>'OddsRatio_working_3-way'!X63^(1/3)*SIN(('OddsRatio_working_3-way'!Y63+2*PI())/3)</f>
        <v>0.42558134786973767</v>
      </c>
      <c r="AE63" s="11">
        <f>'OddsRatio_working_3-way'!X63^(1/3)*SIN(('OddsRatio_working_3-way'!Y63+4*PI())/3)</f>
        <v>-0.47795045203672931</v>
      </c>
      <c r="AF63" s="11">
        <f>-'OddsRatio_working_3-way'!U63/(3*'OddsRatio_working_3-way'!X63^(1/3))*COS(('OddsRatio_working_3-way'!Y63)/3)</f>
        <v>0.52165432789738575</v>
      </c>
      <c r="AG63" s="11">
        <f>-'OddsRatio_working_3-way'!U63/(3*'OddsRatio_working_3-way'!X63^(1/3))*COS(('OddsRatio_working_3-way'!Y63+2*PI())/3)</f>
        <v>-0.30618013853074116</v>
      </c>
      <c r="AH63" s="11">
        <f>-'OddsRatio_working_3-way'!U63/(3*'OddsRatio_working_3-way'!X63^(1/3))*COS(('OddsRatio_working_3-way'!Y63+4*PI())/3)</f>
        <v>-0.2154741893666445</v>
      </c>
      <c r="AI63" s="11">
        <f>'OddsRatio_working_3-way'!U63/(3*'OddsRatio_working_3-way'!X63^(1/3))*SIN(('OddsRatio_working_3-way'!Y63)/3)</f>
        <v>-5.2369104166991781E-2</v>
      </c>
      <c r="AJ63" s="11">
        <f>'OddsRatio_working_3-way'!U63/(3*'OddsRatio_working_3-way'!X63^(1/3))*SIN(('OddsRatio_working_3-way'!Y63+2*PI())/3)</f>
        <v>-0.42558134786973767</v>
      </c>
      <c r="AK63" s="11">
        <f>'OddsRatio_working_3-way'!U63/(3*'OddsRatio_working_3-way'!X63^(1/3))*SIN(('OddsRatio_working_3-way'!Y63+4*PI())/3)</f>
        <v>0.47795045203672931</v>
      </c>
      <c r="AL63" s="11">
        <f>'OddsRatio_working_3-way'!Z63+'OddsRatio_working_3-way'!AF63</f>
        <v>1.0433086557947715</v>
      </c>
      <c r="AM63" s="11">
        <f>'OddsRatio_working_3-way'!AA63+'OddsRatio_working_3-way'!AG63</f>
        <v>-0.61236027706148233</v>
      </c>
      <c r="AN63" s="11">
        <f>'OddsRatio_working_3-way'!AB63+'OddsRatio_working_3-way'!AH63</f>
        <v>-0.43094837873328901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1.0433086557947715</v>
      </c>
      <c r="AS63" s="11">
        <f>IF(('OddsRatio_working_3-way'!X63=0),IF(Q63&gt;0,-Q63^(1/3),(-Q63)^(1/3)),'OddsRatio_working_3-way'!AM63-'OddsRatio_working_3-way'!R63/3)</f>
        <v>-0.61236027706148233</v>
      </c>
      <c r="AT63" s="11">
        <f>IF(('OddsRatio_working_3-way'!X63=0),IF(Q63&gt;0,-Q63^(1/3),(-Q63)^(1/3)),'OddsRatio_working_3-way'!AN63-'OddsRatio_working_3-way'!R63/3)</f>
        <v>-0.43094837873328901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1.56</v>
      </c>
      <c r="B64" s="4">
        <f>IF('True_Odds_Calculator_3-way'!B63="","",'True_Odds_Calculator_3-way'!B63)</f>
        <v>4.25</v>
      </c>
      <c r="C64" s="4">
        <f>IF('True_Odds_Calculator_3-way'!C63="","",'True_Odds_Calculator_3-way'!C63)</f>
        <v>6.37</v>
      </c>
      <c r="D64" s="9">
        <f t="shared" si="13"/>
        <v>0.62667531559902823</v>
      </c>
      <c r="E64" s="9">
        <f t="shared" si="14"/>
        <v>0.22435010849490727</v>
      </c>
      <c r="F64" s="9">
        <f t="shared" si="15"/>
        <v>0.14897457590606453</v>
      </c>
      <c r="G64" s="9">
        <f t="shared" si="16"/>
        <v>1.0637904598290295</v>
      </c>
      <c r="H64" s="9">
        <f t="shared" si="17"/>
        <v>1.5957226575042565</v>
      </c>
      <c r="I64" s="9">
        <f t="shared" si="18"/>
        <v>4.4573189944443463</v>
      </c>
      <c r="J64" s="9">
        <f t="shared" si="19"/>
        <v>6.7125547692818879</v>
      </c>
      <c r="K64" s="11">
        <f t="shared" si="20"/>
        <v>0.64102564102564097</v>
      </c>
      <c r="L64" s="11">
        <f t="shared" si="21"/>
        <v>0.23529411764705882</v>
      </c>
      <c r="M64" s="11">
        <f t="shared" si="22"/>
        <v>0.15698587127158556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-0.23141564318034902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0.21736505252988769</v>
      </c>
      <c r="Q64" s="11">
        <f>2*'OddsRatio_working_3-way'!K64*'OddsRatio_working_3-way'!L64*'OddsRatio_working_3-way'!M64</f>
        <v>4.735622059474677E-2</v>
      </c>
      <c r="R64" s="11">
        <f t="shared" si="23"/>
        <v>0</v>
      </c>
      <c r="S64" s="11">
        <f t="shared" si="24"/>
        <v>-0.93928417950764331</v>
      </c>
      <c r="T64" s="11">
        <f t="shared" si="25"/>
        <v>-0.20463707614545606</v>
      </c>
      <c r="U64" s="11">
        <f>'OddsRatio_working_3-way'!S64-'OddsRatio_working_3-way'!R64^2/3</f>
        <v>-0.93928417950764331</v>
      </c>
      <c r="V64" s="11">
        <f>'OddsRatio_working_3-way'!S64*'OddsRatio_working_3-way'!R64/3-2*'OddsRatio_working_3-way'!R64^3/27-'OddsRatio_working_3-way'!T64</f>
        <v>0.20463707614545606</v>
      </c>
      <c r="W64" s="11">
        <f>'OddsRatio_working_3-way'!V64^2+4*'OddsRatio_working_3-way'!U64^3/27</f>
        <v>-8.0892251901778248E-2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0.17519174126877346</v>
      </c>
      <c r="Y64" s="11">
        <f>IF('OddsRatio_working_3-way'!W64&gt;=0,IF('OddsRatio_working_3-way'!V64+SQRT('OddsRatio_working_3-way'!W64)&gt;0,0,PI()),ACOS('OddsRatio_working_3-way'!V64/(2*'OddsRatio_working_3-way'!X64)))</f>
        <v>0.94710257940470244</v>
      </c>
      <c r="Z64" s="11">
        <f>'OddsRatio_working_3-way'!X64^(1/3)*COS('OddsRatio_working_3-way'!Y64/3)</f>
        <v>0.53189522991451488</v>
      </c>
      <c r="AA64" s="11">
        <f>'OddsRatio_working_3-way'!X64^(1/3)*COS(('OddsRatio_working_3-way'!Y64+2*PI())/3)</f>
        <v>-0.4164024027592742</v>
      </c>
      <c r="AB64" s="11">
        <f>'OddsRatio_working_3-way'!X64^(1/3)*COS(('OddsRatio_working_3-way'!Y64+4*PI())/3)</f>
        <v>-0.11549282715524044</v>
      </c>
      <c r="AC64" s="11">
        <f>'OddsRatio_working_3-way'!X64^(1/3)*SIN('OddsRatio_working_3-way'!Y64/3)</f>
        <v>0.1737302244767249</v>
      </c>
      <c r="AD64" s="11">
        <f>'OddsRatio_working_3-way'!X64^(1/3)*SIN(('OddsRatio_working_3-way'!Y64+2*PI())/3)</f>
        <v>0.37376966901937231</v>
      </c>
      <c r="AE64" s="11">
        <f>'OddsRatio_working_3-way'!X64^(1/3)*SIN(('OddsRatio_working_3-way'!Y64+4*PI())/3)</f>
        <v>-0.54749989349609707</v>
      </c>
      <c r="AF64" s="11">
        <f>-'OddsRatio_working_3-way'!U64/(3*'OddsRatio_working_3-way'!X64^(1/3))*COS(('OddsRatio_working_3-way'!Y64)/3)</f>
        <v>0.53189522991451466</v>
      </c>
      <c r="AG64" s="11">
        <f>-'OddsRatio_working_3-way'!U64/(3*'OddsRatio_working_3-way'!X64^(1/3))*COS(('OddsRatio_working_3-way'!Y64+2*PI())/3)</f>
        <v>-0.41640240275927404</v>
      </c>
      <c r="AH64" s="11">
        <f>-'OddsRatio_working_3-way'!U64/(3*'OddsRatio_working_3-way'!X64^(1/3))*COS(('OddsRatio_working_3-way'!Y64+4*PI())/3)</f>
        <v>-0.1154928271552404</v>
      </c>
      <c r="AI64" s="11">
        <f>'OddsRatio_working_3-way'!U64/(3*'OddsRatio_working_3-way'!X64^(1/3))*SIN(('OddsRatio_working_3-way'!Y64)/3)</f>
        <v>-0.17373022447672484</v>
      </c>
      <c r="AJ64" s="11">
        <f>'OddsRatio_working_3-way'!U64/(3*'OddsRatio_working_3-way'!X64^(1/3))*SIN(('OddsRatio_working_3-way'!Y64+2*PI())/3)</f>
        <v>-0.37376966901937214</v>
      </c>
      <c r="AK64" s="11">
        <f>'OddsRatio_working_3-way'!U64/(3*'OddsRatio_working_3-way'!X64^(1/3))*SIN(('OddsRatio_working_3-way'!Y64+4*PI())/3)</f>
        <v>0.54749989349609685</v>
      </c>
      <c r="AL64" s="11">
        <f>'OddsRatio_working_3-way'!Z64+'OddsRatio_working_3-way'!AF64</f>
        <v>1.0637904598290295</v>
      </c>
      <c r="AM64" s="11">
        <f>'OddsRatio_working_3-way'!AA64+'OddsRatio_working_3-way'!AG64</f>
        <v>-0.83280480551854819</v>
      </c>
      <c r="AN64" s="11">
        <f>'OddsRatio_working_3-way'!AB64+'OddsRatio_working_3-way'!AH64</f>
        <v>-0.23098565431048085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1.0637904598290295</v>
      </c>
      <c r="AS64" s="11">
        <f>IF(('OddsRatio_working_3-way'!X64=0),IF(Q64&gt;0,-Q64^(1/3),(-Q64)^(1/3)),'OddsRatio_working_3-way'!AM64-'OddsRatio_working_3-way'!R64/3)</f>
        <v>-0.83280480551854819</v>
      </c>
      <c r="AT64" s="11">
        <f>IF(('OddsRatio_working_3-way'!X64=0),IF(Q64&gt;0,-Q64^(1/3),(-Q64)^(1/3)),'OddsRatio_working_3-way'!AN64-'OddsRatio_working_3-way'!R64/3)</f>
        <v>-0.23098565431048085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3.6</v>
      </c>
      <c r="B65" s="4">
        <f>IF('True_Odds_Calculator_3-way'!B64="","",'True_Odds_Calculator_3-way'!B64)</f>
        <v>3.43</v>
      </c>
      <c r="C65" s="4">
        <f>IF('True_Odds_Calculator_3-way'!C64="","",'True_Odds_Calculator_3-way'!C64)</f>
        <v>2.1800000000000002</v>
      </c>
      <c r="D65" s="9">
        <f t="shared" si="13"/>
        <v>0.26922276326525579</v>
      </c>
      <c r="E65" s="9">
        <f t="shared" si="14"/>
        <v>0.28273215475524693</v>
      </c>
      <c r="F65" s="9">
        <f t="shared" si="15"/>
        <v>0.44804508197949733</v>
      </c>
      <c r="G65" s="9">
        <f t="shared" si="16"/>
        <v>1.043998525852641</v>
      </c>
      <c r="H65" s="9">
        <f t="shared" si="17"/>
        <v>3.7143961672168668</v>
      </c>
      <c r="I65" s="9">
        <f t="shared" si="18"/>
        <v>3.5369164178219177</v>
      </c>
      <c r="J65" s="9">
        <f t="shared" si="19"/>
        <v>2.2319182605061165</v>
      </c>
      <c r="K65" s="11">
        <f t="shared" si="20"/>
        <v>0.27777777777777779</v>
      </c>
      <c r="L65" s="11">
        <f t="shared" si="21"/>
        <v>0.29154518950437314</v>
      </c>
      <c r="M65" s="11">
        <f t="shared" si="22"/>
        <v>0.4587155963302752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-0.27695455639660849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0.23069516141974483</v>
      </c>
      <c r="Q65" s="11">
        <f>2*'OddsRatio_working_3-way'!K65*'OddsRatio_working_3-way'!L65*'OddsRatio_working_3-way'!M65</f>
        <v>7.4297958589289781E-2</v>
      </c>
      <c r="R65" s="11">
        <f t="shared" si="23"/>
        <v>0</v>
      </c>
      <c r="S65" s="11">
        <f t="shared" si="24"/>
        <v>-0.83297117195422266</v>
      </c>
      <c r="T65" s="11">
        <f t="shared" si="25"/>
        <v>-0.26826768823002334</v>
      </c>
      <c r="U65" s="11">
        <f>'OddsRatio_working_3-way'!S65-'OddsRatio_working_3-way'!R65^2/3</f>
        <v>-0.83297117195422266</v>
      </c>
      <c r="V65" s="11">
        <f>'OddsRatio_working_3-way'!S65*'OddsRatio_working_3-way'!R65/3-2*'OddsRatio_working_3-way'!R65^3/27-'OddsRatio_working_3-way'!T65</f>
        <v>0.26826768823002334</v>
      </c>
      <c r="W65" s="11">
        <f>'OddsRatio_working_3-way'!V65^2+4*'OddsRatio_working_3-way'!U65^3/27</f>
        <v>-1.3654599849528812E-2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0.14630631599303037</v>
      </c>
      <c r="Y65" s="11">
        <f>IF('OddsRatio_working_3-way'!W65&gt;=0,IF('OddsRatio_working_3-way'!V65+SQRT('OddsRatio_working_3-way'!W65)&gt;0,0,PI()),ACOS('OddsRatio_working_3-way'!V65/(2*'OddsRatio_working_3-way'!X65)))</f>
        <v>0.41080045542995292</v>
      </c>
      <c r="Z65" s="11">
        <f>'OddsRatio_working_3-way'!X65^(1/3)*COS('OddsRatio_working_3-way'!Y65/3)</f>
        <v>0.52199926292632048</v>
      </c>
      <c r="AA65" s="11">
        <f>'OddsRatio_working_3-way'!X65^(1/3)*COS(('OddsRatio_working_3-way'!Y65+2*PI())/3)</f>
        <v>-0.32329224833578213</v>
      </c>
      <c r="AB65" s="11">
        <f>'OddsRatio_working_3-way'!X65^(1/3)*COS(('OddsRatio_working_3-way'!Y65+4*PI())/3)</f>
        <v>-0.1987070145905383</v>
      </c>
      <c r="AC65" s="11">
        <f>'OddsRatio_working_3-way'!X65^(1/3)*SIN('OddsRatio_working_3-way'!Y65/3)</f>
        <v>7.1929318239868881E-2</v>
      </c>
      <c r="AD65" s="11">
        <f>'OddsRatio_working_3-way'!X65^(1/3)*SIN(('OddsRatio_working_3-way'!Y65+2*PI())/3)</f>
        <v>0.41609996333101157</v>
      </c>
      <c r="AE65" s="11">
        <f>'OddsRatio_working_3-way'!X65^(1/3)*SIN(('OddsRatio_working_3-way'!Y65+4*PI())/3)</f>
        <v>-0.48802928157088055</v>
      </c>
      <c r="AF65" s="11">
        <f>-'OddsRatio_working_3-way'!U65/(3*'OddsRatio_working_3-way'!X65^(1/3))*COS(('OddsRatio_working_3-way'!Y65)/3)</f>
        <v>0.52199926292632048</v>
      </c>
      <c r="AG65" s="11">
        <f>-'OddsRatio_working_3-way'!U65/(3*'OddsRatio_working_3-way'!X65^(1/3))*COS(('OddsRatio_working_3-way'!Y65+2*PI())/3)</f>
        <v>-0.32329224833578213</v>
      </c>
      <c r="AH65" s="11">
        <f>-'OddsRatio_working_3-way'!U65/(3*'OddsRatio_working_3-way'!X65^(1/3))*COS(('OddsRatio_working_3-way'!Y65+4*PI())/3)</f>
        <v>-0.1987070145905383</v>
      </c>
      <c r="AI65" s="11">
        <f>'OddsRatio_working_3-way'!U65/(3*'OddsRatio_working_3-way'!X65^(1/3))*SIN(('OddsRatio_working_3-way'!Y65)/3)</f>
        <v>-7.1929318239868881E-2</v>
      </c>
      <c r="AJ65" s="11">
        <f>'OddsRatio_working_3-way'!U65/(3*'OddsRatio_working_3-way'!X65^(1/3))*SIN(('OddsRatio_working_3-way'!Y65+2*PI())/3)</f>
        <v>-0.41609996333101157</v>
      </c>
      <c r="AK65" s="11">
        <f>'OddsRatio_working_3-way'!U65/(3*'OddsRatio_working_3-way'!X65^(1/3))*SIN(('OddsRatio_working_3-way'!Y65+4*PI())/3)</f>
        <v>0.48802928157088055</v>
      </c>
      <c r="AL65" s="11">
        <f>'OddsRatio_working_3-way'!Z65+'OddsRatio_working_3-way'!AF65</f>
        <v>1.043998525852641</v>
      </c>
      <c r="AM65" s="11">
        <f>'OddsRatio_working_3-way'!AA65+'OddsRatio_working_3-way'!AG65</f>
        <v>-0.64658449667156426</v>
      </c>
      <c r="AN65" s="11">
        <f>'OddsRatio_working_3-way'!AB65+'OddsRatio_working_3-way'!AH65</f>
        <v>-0.3974140291810766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1.043998525852641</v>
      </c>
      <c r="AS65" s="11">
        <f>IF(('OddsRatio_working_3-way'!X65=0),IF(Q65&gt;0,-Q65^(1/3),(-Q65)^(1/3)),'OddsRatio_working_3-way'!AM65-'OddsRatio_working_3-way'!R65/3)</f>
        <v>-0.64658449667156426</v>
      </c>
      <c r="AT65" s="11">
        <f>IF(('OddsRatio_working_3-way'!X65=0),IF(Q65&gt;0,-Q65^(1/3),(-Q65)^(1/3)),'OddsRatio_working_3-way'!AN65-'OddsRatio_working_3-way'!R65/3)</f>
        <v>-0.3974140291810766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2.89</v>
      </c>
      <c r="B66" s="4">
        <f>IF('True_Odds_Calculator_3-way'!B65="","",'True_Odds_Calculator_3-way'!B65)</f>
        <v>3.2</v>
      </c>
      <c r="C66" s="4">
        <f>IF('True_Odds_Calculator_3-way'!C65="","",'True_Odds_Calculator_3-way'!C65)</f>
        <v>2.72</v>
      </c>
      <c r="D66" s="9">
        <f t="shared" si="13"/>
        <v>0.33722902109339897</v>
      </c>
      <c r="E66" s="9">
        <f t="shared" si="14"/>
        <v>0.30416383656936208</v>
      </c>
      <c r="F66" s="9">
        <f t="shared" si="15"/>
        <v>0.35860714233723889</v>
      </c>
      <c r="G66" s="9">
        <f t="shared" si="16"/>
        <v>1.0398644650302382</v>
      </c>
      <c r="H66" s="9">
        <f t="shared" si="17"/>
        <v>2.9653438389071503</v>
      </c>
      <c r="I66" s="9">
        <f t="shared" si="18"/>
        <v>3.287701823066524</v>
      </c>
      <c r="J66" s="9">
        <f t="shared" si="19"/>
        <v>2.7885668798520102</v>
      </c>
      <c r="K66" s="11">
        <f t="shared" si="20"/>
        <v>0.34602076124567471</v>
      </c>
      <c r="L66" s="11">
        <f t="shared" si="21"/>
        <v>0.3125</v>
      </c>
      <c r="M66" s="11">
        <f t="shared" si="22"/>
        <v>0.36764705882352938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-0.28431266537756972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0.23097203846936695</v>
      </c>
      <c r="Q66" s="11">
        <f>2*'OddsRatio_working_3-way'!K66*'OddsRatio_working_3-way'!L66*'OddsRatio_working_3-way'!M66</f>
        <v>7.950844697740686E-2</v>
      </c>
      <c r="R66" s="11">
        <f t="shared" si="23"/>
        <v>0</v>
      </c>
      <c r="S66" s="11">
        <f t="shared" si="24"/>
        <v>-0.8123874402944169</v>
      </c>
      <c r="T66" s="11">
        <f t="shared" si="25"/>
        <v>-0.27965144244214002</v>
      </c>
      <c r="U66" s="11">
        <f>'OddsRatio_working_3-way'!S66-'OddsRatio_working_3-way'!R66^2/3</f>
        <v>-0.8123874402944169</v>
      </c>
      <c r="V66" s="11">
        <f>'OddsRatio_working_3-way'!S66*'OddsRatio_working_3-way'!R66/3-2*'OddsRatio_working_3-way'!R66^3/27-'OddsRatio_working_3-way'!T66</f>
        <v>0.27965144244214002</v>
      </c>
      <c r="W66" s="11">
        <f>'OddsRatio_working_3-way'!V66^2+4*'OddsRatio_working_3-way'!U66^3/27</f>
        <v>-1.2253022995149243E-3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0.14091684743092686</v>
      </c>
      <c r="Y66" s="11">
        <f>IF('OddsRatio_working_3-way'!W66&gt;=0,IF('OddsRatio_working_3-way'!V66+SQRT('OddsRatio_working_3-way'!W66)&gt;0,0,PI()),ACOS('OddsRatio_working_3-way'!V66/(2*'OddsRatio_working_3-way'!X66)))</f>
        <v>0.1245235982195747</v>
      </c>
      <c r="Z66" s="11">
        <f>'OddsRatio_working_3-way'!X66^(1/3)*COS('OddsRatio_working_3-way'!Y66/3)</f>
        <v>0.51993223251511911</v>
      </c>
      <c r="AA66" s="11">
        <f>'OddsRatio_working_3-way'!X66^(1/3)*COS(('OddsRatio_working_3-way'!Y66+2*PI())/3)</f>
        <v>-0.27866679184662196</v>
      </c>
      <c r="AB66" s="11">
        <f>'OddsRatio_working_3-way'!X66^(1/3)*COS(('OddsRatio_working_3-way'!Y66+4*PI())/3)</f>
        <v>-0.2412654406684972</v>
      </c>
      <c r="AC66" s="11">
        <f>'OddsRatio_working_3-way'!X66^(1/3)*SIN('OddsRatio_working_3-way'!Y66/3)</f>
        <v>2.1593680170746025E-2</v>
      </c>
      <c r="AD66" s="11">
        <f>'OddsRatio_working_3-way'!X66^(1/3)*SIN(('OddsRatio_working_3-way'!Y66+2*PI())/3)</f>
        <v>0.43947768151907757</v>
      </c>
      <c r="AE66" s="11">
        <f>'OddsRatio_working_3-way'!X66^(1/3)*SIN(('OddsRatio_working_3-way'!Y66+4*PI())/3)</f>
        <v>-0.46107136168982366</v>
      </c>
      <c r="AF66" s="11">
        <f>-'OddsRatio_working_3-way'!U66/(3*'OddsRatio_working_3-way'!X66^(1/3))*COS(('OddsRatio_working_3-way'!Y66)/3)</f>
        <v>0.51993223251511911</v>
      </c>
      <c r="AG66" s="11">
        <f>-'OddsRatio_working_3-way'!U66/(3*'OddsRatio_working_3-way'!X66^(1/3))*COS(('OddsRatio_working_3-way'!Y66+2*PI())/3)</f>
        <v>-0.27866679184662196</v>
      </c>
      <c r="AH66" s="11">
        <f>-'OddsRatio_working_3-way'!U66/(3*'OddsRatio_working_3-way'!X66^(1/3))*COS(('OddsRatio_working_3-way'!Y66+4*PI())/3)</f>
        <v>-0.2412654406684972</v>
      </c>
      <c r="AI66" s="11">
        <f>'OddsRatio_working_3-way'!U66/(3*'OddsRatio_working_3-way'!X66^(1/3))*SIN(('OddsRatio_working_3-way'!Y66)/3)</f>
        <v>-2.1593680170746025E-2</v>
      </c>
      <c r="AJ66" s="11">
        <f>'OddsRatio_working_3-way'!U66/(3*'OddsRatio_working_3-way'!X66^(1/3))*SIN(('OddsRatio_working_3-way'!Y66+2*PI())/3)</f>
        <v>-0.43947768151907757</v>
      </c>
      <c r="AK66" s="11">
        <f>'OddsRatio_working_3-way'!U66/(3*'OddsRatio_working_3-way'!X66^(1/3))*SIN(('OddsRatio_working_3-way'!Y66+4*PI())/3)</f>
        <v>0.46107136168982366</v>
      </c>
      <c r="AL66" s="11">
        <f>'OddsRatio_working_3-way'!Z66+'OddsRatio_working_3-way'!AF66</f>
        <v>1.0398644650302382</v>
      </c>
      <c r="AM66" s="11">
        <f>'OddsRatio_working_3-way'!AA66+'OddsRatio_working_3-way'!AG66</f>
        <v>-0.55733358369324393</v>
      </c>
      <c r="AN66" s="11">
        <f>'OddsRatio_working_3-way'!AB66+'OddsRatio_working_3-way'!AH66</f>
        <v>-0.4825308813369944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1.0398644650302382</v>
      </c>
      <c r="AS66" s="11">
        <f>IF(('OddsRatio_working_3-way'!X66=0),IF(Q66&gt;0,-Q66^(1/3),(-Q66)^(1/3)),'OddsRatio_working_3-way'!AM66-'OddsRatio_working_3-way'!R66/3)</f>
        <v>-0.55733358369324393</v>
      </c>
      <c r="AT66" s="11">
        <f>IF(('OddsRatio_working_3-way'!X66=0),IF(Q66&gt;0,-Q66^(1/3),(-Q66)^(1/3)),'OddsRatio_working_3-way'!AN66-'OddsRatio_working_3-way'!R66/3)</f>
        <v>-0.4825308813369944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2.14</v>
      </c>
      <c r="B67" s="4">
        <f>IF('True_Odds_Calculator_3-way'!B66="","",'True_Odds_Calculator_3-way'!B66)</f>
        <v>3.37</v>
      </c>
      <c r="C67" s="4">
        <f>IF('True_Odds_Calculator_3-way'!C66="","",'True_Odds_Calculator_3-way'!C66)</f>
        <v>3.79</v>
      </c>
      <c r="D67" s="9">
        <f t="shared" si="13"/>
        <v>0.45659106433744984</v>
      </c>
      <c r="E67" s="9">
        <f t="shared" si="14"/>
        <v>0.28783224441482497</v>
      </c>
      <c r="F67" s="9">
        <f t="shared" si="15"/>
        <v>0.25557669124772514</v>
      </c>
      <c r="G67" s="9">
        <f t="shared" si="16"/>
        <v>1.0439856190765409</v>
      </c>
      <c r="H67" s="9">
        <f t="shared" si="17"/>
        <v>2.1901436057472567</v>
      </c>
      <c r="I67" s="9">
        <f t="shared" si="18"/>
        <v>3.4742459172114022</v>
      </c>
      <c r="J67" s="9">
        <f t="shared" si="19"/>
        <v>3.912719877223549</v>
      </c>
      <c r="K67" s="11">
        <f t="shared" si="20"/>
        <v>0.46728971962616822</v>
      </c>
      <c r="L67" s="11">
        <f t="shared" si="21"/>
        <v>0.29673590504451036</v>
      </c>
      <c r="M67" s="11">
        <f t="shared" si="22"/>
        <v>0.26385224274406333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-0.27578746090491835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0.23049296004986258</v>
      </c>
      <c r="Q67" s="11">
        <f>2*'OddsRatio_working_3-way'!K67*'OddsRatio_working_3-way'!L67*'OddsRatio_working_3-way'!M67</f>
        <v>7.3172368269797644E-2</v>
      </c>
      <c r="R67" s="11">
        <f t="shared" si="23"/>
        <v>0</v>
      </c>
      <c r="S67" s="11">
        <f t="shared" si="24"/>
        <v>-0.83576301581502399</v>
      </c>
      <c r="T67" s="11">
        <f t="shared" si="25"/>
        <v>-0.26532159232222985</v>
      </c>
      <c r="U67" s="11">
        <f>'OddsRatio_working_3-way'!S67-'OddsRatio_working_3-way'!R67^2/3</f>
        <v>-0.83576301581502399</v>
      </c>
      <c r="V67" s="11">
        <f>'OddsRatio_working_3-way'!S67*'OddsRatio_working_3-way'!R67/3-2*'OddsRatio_working_3-way'!R67^3/27-'OddsRatio_working_3-way'!T67</f>
        <v>0.26532159232222985</v>
      </c>
      <c r="W67" s="11">
        <f>'OddsRatio_working_3-way'!V67^2+4*'OddsRatio_working_3-way'!U67^3/27</f>
        <v>-1.6090425231731792E-2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0.14704248755388299</v>
      </c>
      <c r="Y67" s="11">
        <f>IF('OddsRatio_working_3-way'!W67&gt;=0,IF('OddsRatio_working_3-way'!V67+SQRT('OddsRatio_working_3-way'!W67)&gt;0,0,PI()),ACOS('OddsRatio_working_3-way'!V67/(2*'OddsRatio_working_3-way'!X67)))</f>
        <v>0.44596782752090092</v>
      </c>
      <c r="Z67" s="11">
        <f>'OddsRatio_working_3-way'!X67^(1/3)*COS('OddsRatio_working_3-way'!Y67/3)</f>
        <v>0.52199280953827032</v>
      </c>
      <c r="AA67" s="11">
        <f>'OddsRatio_working_3-way'!X67^(1/3)*COS(('OddsRatio_working_3-way'!Y67+2*PI())/3)</f>
        <v>-0.32869709934838798</v>
      </c>
      <c r="AB67" s="11">
        <f>'OddsRatio_working_3-way'!X67^(1/3)*COS(('OddsRatio_working_3-way'!Y67+4*PI())/3)</f>
        <v>-0.19329571018988245</v>
      </c>
      <c r="AC67" s="11">
        <f>'OddsRatio_working_3-way'!X67^(1/3)*SIN('OddsRatio_working_3-way'!Y67/3)</f>
        <v>7.8174028479312416E-2</v>
      </c>
      <c r="AD67" s="11">
        <f>'OddsRatio_working_3-way'!X67^(1/3)*SIN(('OddsRatio_working_3-way'!Y67+2*PI())/3)</f>
        <v>0.41297201941329786</v>
      </c>
      <c r="AE67" s="11">
        <f>'OddsRatio_working_3-way'!X67^(1/3)*SIN(('OddsRatio_working_3-way'!Y67+4*PI())/3)</f>
        <v>-0.49114604789261035</v>
      </c>
      <c r="AF67" s="11">
        <f>-'OddsRatio_working_3-way'!U67/(3*'OddsRatio_working_3-way'!X67^(1/3))*COS(('OddsRatio_working_3-way'!Y67)/3)</f>
        <v>0.52199280953827043</v>
      </c>
      <c r="AG67" s="11">
        <f>-'OddsRatio_working_3-way'!U67/(3*'OddsRatio_working_3-way'!X67^(1/3))*COS(('OddsRatio_working_3-way'!Y67+2*PI())/3)</f>
        <v>-0.32869709934838803</v>
      </c>
      <c r="AH67" s="11">
        <f>-'OddsRatio_working_3-way'!U67/(3*'OddsRatio_working_3-way'!X67^(1/3))*COS(('OddsRatio_working_3-way'!Y67+4*PI())/3)</f>
        <v>-0.19329571018988251</v>
      </c>
      <c r="AI67" s="11">
        <f>'OddsRatio_working_3-way'!U67/(3*'OddsRatio_working_3-way'!X67^(1/3))*SIN(('OddsRatio_working_3-way'!Y67)/3)</f>
        <v>-7.817402847931243E-2</v>
      </c>
      <c r="AJ67" s="11">
        <f>'OddsRatio_working_3-way'!U67/(3*'OddsRatio_working_3-way'!X67^(1/3))*SIN(('OddsRatio_working_3-way'!Y67+2*PI())/3)</f>
        <v>-0.41297201941329797</v>
      </c>
      <c r="AK67" s="11">
        <f>'OddsRatio_working_3-way'!U67/(3*'OddsRatio_working_3-way'!X67^(1/3))*SIN(('OddsRatio_working_3-way'!Y67+4*PI())/3)</f>
        <v>0.4911460478926104</v>
      </c>
      <c r="AL67" s="11">
        <f>'OddsRatio_working_3-way'!Z67+'OddsRatio_working_3-way'!AF67</f>
        <v>1.0439856190765409</v>
      </c>
      <c r="AM67" s="11">
        <f>'OddsRatio_working_3-way'!AA67+'OddsRatio_working_3-way'!AG67</f>
        <v>-0.65739419869677596</v>
      </c>
      <c r="AN67" s="11">
        <f>'OddsRatio_working_3-way'!AB67+'OddsRatio_working_3-way'!AH67</f>
        <v>-0.38659142037976496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1.0439856190765409</v>
      </c>
      <c r="AS67" s="11">
        <f>IF(('OddsRatio_working_3-way'!X67=0),IF(Q67&gt;0,-Q67^(1/3),(-Q67)^(1/3)),'OddsRatio_working_3-way'!AM67-'OddsRatio_working_3-way'!R67/3)</f>
        <v>-0.65739419869677596</v>
      </c>
      <c r="AT67" s="11">
        <f>IF(('OddsRatio_working_3-way'!X67=0),IF(Q67&gt;0,-Q67^(1/3),(-Q67)^(1/3)),'OddsRatio_working_3-way'!AN67-'OddsRatio_working_3-way'!R67/3)</f>
        <v>-0.38659142037976496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3.44</v>
      </c>
      <c r="B68" s="4">
        <f>IF('True_Odds_Calculator_3-way'!B67="","",'True_Odds_Calculator_3-way'!B67)</f>
        <v>4.26</v>
      </c>
      <c r="C68" s="4">
        <f>IF('True_Odds_Calculator_3-way'!C67="","",'True_Odds_Calculator_3-way'!C67)</f>
        <v>1.99</v>
      </c>
      <c r="D68" s="9">
        <f t="shared" ref="D68:D131" si="26">(K68/(AR68+K68-(AR68*K68)))</f>
        <v>0.28166011801630797</v>
      </c>
      <c r="E68" s="9">
        <f t="shared" ref="E68:E131" si="27">(L68/(AR68+L68-(AR68*L68)))</f>
        <v>0.22688739078431397</v>
      </c>
      <c r="F68" s="9">
        <f t="shared" ref="F68:F131" si="28">(M68/(AR68+M68-(AR68*M68)))</f>
        <v>0.49145249119937834</v>
      </c>
      <c r="G68" s="9">
        <f t="shared" ref="G68:G131" si="29">AR68</f>
        <v>1.0452370504221591</v>
      </c>
      <c r="H68" s="9">
        <f t="shared" ref="H68:H131" si="30">IF(A68="","",1/D68)</f>
        <v>3.5503784030300682</v>
      </c>
      <c r="I68" s="9">
        <f t="shared" ref="I68:I131" si="31">IF(B68="","",1/E68)</f>
        <v>4.4074727843762389</v>
      </c>
      <c r="J68" s="9">
        <f t="shared" ref="J68:J131" si="32">IF(C68="","",1/F68)</f>
        <v>2.0347846799179372</v>
      </c>
      <c r="K68" s="11">
        <f t="shared" ref="K68:K131" si="33">1/A68</f>
        <v>0.29069767441860467</v>
      </c>
      <c r="L68" s="11">
        <f t="shared" ref="L68:L131" si="34">1/B68</f>
        <v>0.23474178403755869</v>
      </c>
      <c r="M68" s="11">
        <f t="shared" ref="M68:M131" si="35">1/C68</f>
        <v>0.50251256281407031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-0.27003589845723885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0.22940612002034408</v>
      </c>
      <c r="Q68" s="11">
        <f>2*'OddsRatio_working_3-way'!K68*'OddsRatio_working_3-way'!L68*'OddsRatio_working_3-way'!M68</f>
        <v>6.8581799707128271E-2</v>
      </c>
      <c r="R68" s="11">
        <f t="shared" ref="R68:R131" si="36">O68/N68</f>
        <v>0</v>
      </c>
      <c r="S68" s="11">
        <f t="shared" ref="S68:S131" si="37">P68/N68</f>
        <v>-0.84953934395752706</v>
      </c>
      <c r="T68" s="11">
        <f t="shared" ref="T68:T131" si="38">Q68/N68</f>
        <v>-0.25397289804410372</v>
      </c>
      <c r="U68" s="11">
        <f>'OddsRatio_working_3-way'!S68-'OddsRatio_working_3-way'!R68^2/3</f>
        <v>-0.84953934395752706</v>
      </c>
      <c r="V68" s="11">
        <f>'OddsRatio_working_3-way'!S68*'OddsRatio_working_3-way'!R68/3-2*'OddsRatio_working_3-way'!R68^3/27-'OddsRatio_working_3-way'!T68</f>
        <v>0.25397289804410372</v>
      </c>
      <c r="W68" s="11">
        <f>'OddsRatio_working_3-way'!V68^2+4*'OddsRatio_working_3-way'!U68^3/27</f>
        <v>-2.6331406918391878E-2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0.15069309859720897</v>
      </c>
      <c r="Y68" s="11">
        <f>IF('OddsRatio_working_3-way'!W68&gt;=0,IF('OddsRatio_working_3-way'!V68+SQRT('OddsRatio_working_3-way'!W68)&gt;0,0,PI()),ACOS('OddsRatio_working_3-way'!V68/(2*'OddsRatio_working_3-way'!X68)))</f>
        <v>0.56854995713544931</v>
      </c>
      <c r="Z68" s="11">
        <f>'OddsRatio_working_3-way'!X68^(1/3)*COS('OddsRatio_working_3-way'!Y68/3)</f>
        <v>0.52261852521107965</v>
      </c>
      <c r="AA68" s="11">
        <f>'OddsRatio_working_3-way'!X68^(1/3)*COS(('OddsRatio_working_3-way'!Y68+2*PI())/3)</f>
        <v>-0.34812656398624886</v>
      </c>
      <c r="AB68" s="11">
        <f>'OddsRatio_working_3-way'!X68^(1/3)*COS(('OddsRatio_working_3-way'!Y68+4*PI())/3)</f>
        <v>-0.1744919612248309</v>
      </c>
      <c r="AC68" s="11">
        <f>'OddsRatio_working_3-way'!X68^(1/3)*SIN('OddsRatio_working_3-way'!Y68/3)</f>
        <v>0.10024798464493863</v>
      </c>
      <c r="AD68" s="11">
        <f>'OddsRatio_working_3-way'!X68^(1/3)*SIN(('OddsRatio_working_3-way'!Y68+2*PI())/3)</f>
        <v>0.40247692699868387</v>
      </c>
      <c r="AE68" s="11">
        <f>'OddsRatio_working_3-way'!X68^(1/3)*SIN(('OddsRatio_working_3-way'!Y68+4*PI())/3)</f>
        <v>-0.50272491164362232</v>
      </c>
      <c r="AF68" s="11">
        <f>-'OddsRatio_working_3-way'!U68/(3*'OddsRatio_working_3-way'!X68^(1/3))*COS(('OddsRatio_working_3-way'!Y68)/3)</f>
        <v>0.52261852521107954</v>
      </c>
      <c r="AG68" s="11">
        <f>-'OddsRatio_working_3-way'!U68/(3*'OddsRatio_working_3-way'!X68^(1/3))*COS(('OddsRatio_working_3-way'!Y68+2*PI())/3)</f>
        <v>-0.3481265639862488</v>
      </c>
      <c r="AH68" s="11">
        <f>-'OddsRatio_working_3-way'!U68/(3*'OddsRatio_working_3-way'!X68^(1/3))*COS(('OddsRatio_working_3-way'!Y68+4*PI())/3)</f>
        <v>-0.17449196122483085</v>
      </c>
      <c r="AI68" s="11">
        <f>'OddsRatio_working_3-way'!U68/(3*'OddsRatio_working_3-way'!X68^(1/3))*SIN(('OddsRatio_working_3-way'!Y68)/3)</f>
        <v>-0.10024798464493861</v>
      </c>
      <c r="AJ68" s="11">
        <f>'OddsRatio_working_3-way'!U68/(3*'OddsRatio_working_3-way'!X68^(1/3))*SIN(('OddsRatio_working_3-way'!Y68+2*PI())/3)</f>
        <v>-0.40247692699868381</v>
      </c>
      <c r="AK68" s="11">
        <f>'OddsRatio_working_3-way'!U68/(3*'OddsRatio_working_3-way'!X68^(1/3))*SIN(('OddsRatio_working_3-way'!Y68+4*PI())/3)</f>
        <v>0.50272491164362221</v>
      </c>
      <c r="AL68" s="11">
        <f>'OddsRatio_working_3-way'!Z68+'OddsRatio_working_3-way'!AF68</f>
        <v>1.0452370504221591</v>
      </c>
      <c r="AM68" s="11">
        <f>'OddsRatio_working_3-way'!AA68+'OddsRatio_working_3-way'!AG68</f>
        <v>-0.69625312797249772</v>
      </c>
      <c r="AN68" s="11">
        <f>'OddsRatio_working_3-way'!AB68+'OddsRatio_working_3-way'!AH68</f>
        <v>-0.34898392244966175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1.0452370504221591</v>
      </c>
      <c r="AS68" s="11">
        <f>IF(('OddsRatio_working_3-way'!X68=0),IF(Q68&gt;0,-Q68^(1/3),(-Q68)^(1/3)),'OddsRatio_working_3-way'!AM68-'OddsRatio_working_3-way'!R68/3)</f>
        <v>-0.69625312797249772</v>
      </c>
      <c r="AT68" s="11">
        <f>IF(('OddsRatio_working_3-way'!X68=0),IF(Q68&gt;0,-Q68^(1/3),(-Q68)^(1/3)),'OddsRatio_working_3-way'!AN68-'OddsRatio_working_3-way'!R68/3)</f>
        <v>-0.34898392244966175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2.16</v>
      </c>
      <c r="B69" s="4">
        <f>IF('True_Odds_Calculator_3-way'!B68="","",'True_Odds_Calculator_3-way'!B68)</f>
        <v>3.24</v>
      </c>
      <c r="C69" s="4">
        <f>IF('True_Odds_Calculator_3-way'!C68="","",'True_Odds_Calculator_3-way'!C68)</f>
        <v>3.88</v>
      </c>
      <c r="D69" s="9">
        <f t="shared" si="26"/>
        <v>0.45174292461300314</v>
      </c>
      <c r="E69" s="9">
        <f t="shared" si="27"/>
        <v>0.29907911441779811</v>
      </c>
      <c r="F69" s="9">
        <f t="shared" si="28"/>
        <v>0.24917796096919875</v>
      </c>
      <c r="G69" s="9">
        <f t="shared" si="29"/>
        <v>1.0462486163369831</v>
      </c>
      <c r="H69" s="9">
        <f t="shared" si="30"/>
        <v>2.2136483949509005</v>
      </c>
      <c r="I69" s="9">
        <f t="shared" si="31"/>
        <v>3.3435969005948425</v>
      </c>
      <c r="J69" s="9">
        <f t="shared" si="32"/>
        <v>4.0131960150505099</v>
      </c>
      <c r="K69" s="11">
        <f t="shared" si="33"/>
        <v>0.46296296296296291</v>
      </c>
      <c r="L69" s="11">
        <f t="shared" si="34"/>
        <v>0.30864197530864196</v>
      </c>
      <c r="M69" s="11">
        <f t="shared" si="35"/>
        <v>0.25773195876288663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-0.27559288956768913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0.23127524877556693</v>
      </c>
      <c r="Q69" s="11">
        <f>2*'OddsRatio_working_3-way'!K69*'OddsRatio_working_3-way'!L69*'OddsRatio_working_3-way'!M69</f>
        <v>7.3654537826613686E-2</v>
      </c>
      <c r="R69" s="11">
        <f t="shared" si="36"/>
        <v>0</v>
      </c>
      <c r="S69" s="11">
        <f t="shared" si="37"/>
        <v>-0.83919163929939777</v>
      </c>
      <c r="T69" s="11">
        <f t="shared" si="38"/>
        <v>-0.26725848385331141</v>
      </c>
      <c r="U69" s="11">
        <f>'OddsRatio_working_3-way'!S69-'OddsRatio_working_3-way'!R69^2/3</f>
        <v>-0.83919163929939777</v>
      </c>
      <c r="V69" s="11">
        <f>'OddsRatio_working_3-way'!S69*'OddsRatio_working_3-way'!R69/3-2*'OddsRatio_working_3-way'!R69^3/27-'OddsRatio_working_3-way'!T69</f>
        <v>0.26725848385331141</v>
      </c>
      <c r="W69" s="11">
        <f>'OddsRatio_working_3-way'!V69^2+4*'OddsRatio_working_3-way'!U69^3/27</f>
        <v>-1.6127644768020463E-2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0.14794825274364612</v>
      </c>
      <c r="Y69" s="11">
        <f>IF('OddsRatio_working_3-way'!W69&gt;=0,IF('OddsRatio_working_3-way'!V69+SQRT('OddsRatio_working_3-way'!W69)&gt;0,0,PI()),ACOS('OddsRatio_working_3-way'!V69/(2*'OddsRatio_working_3-way'!X69)))</f>
        <v>0.44359145981681802</v>
      </c>
      <c r="Z69" s="11">
        <f>'OddsRatio_working_3-way'!X69^(1/3)*COS('OddsRatio_working_3-way'!Y69/3)</f>
        <v>0.52312430816849154</v>
      </c>
      <c r="AA69" s="11">
        <f>'OddsRatio_working_3-way'!X69^(1/3)*COS(('OddsRatio_working_3-way'!Y69+2*PI())/3)</f>
        <v>-0.32904273260338196</v>
      </c>
      <c r="AB69" s="11">
        <f>'OddsRatio_working_3-way'!X69^(1/3)*COS(('OddsRatio_working_3-way'!Y69+4*PI())/3)</f>
        <v>-0.19408157556510944</v>
      </c>
      <c r="AC69" s="11">
        <f>'OddsRatio_working_3-way'!X69^(1/3)*SIN('OddsRatio_working_3-way'!Y69/3)</f>
        <v>7.7919860346189987E-2</v>
      </c>
      <c r="AD69" s="11">
        <f>'OddsRatio_working_3-way'!X69^(1/3)*SIN(('OddsRatio_working_3-way'!Y69+2*PI())/3)</f>
        <v>0.41407901003797798</v>
      </c>
      <c r="AE69" s="11">
        <f>'OddsRatio_working_3-way'!X69^(1/3)*SIN(('OddsRatio_working_3-way'!Y69+4*PI())/3)</f>
        <v>-0.49199887038416801</v>
      </c>
      <c r="AF69" s="11">
        <f>-'OddsRatio_working_3-way'!U69/(3*'OddsRatio_working_3-way'!X69^(1/3))*COS(('OddsRatio_working_3-way'!Y69)/3)</f>
        <v>0.52312430816849154</v>
      </c>
      <c r="AG69" s="11">
        <f>-'OddsRatio_working_3-way'!U69/(3*'OddsRatio_working_3-way'!X69^(1/3))*COS(('OddsRatio_working_3-way'!Y69+2*PI())/3)</f>
        <v>-0.32904273260338196</v>
      </c>
      <c r="AH69" s="11">
        <f>-'OddsRatio_working_3-way'!U69/(3*'OddsRatio_working_3-way'!X69^(1/3))*COS(('OddsRatio_working_3-way'!Y69+4*PI())/3)</f>
        <v>-0.19408157556510944</v>
      </c>
      <c r="AI69" s="11">
        <f>'OddsRatio_working_3-way'!U69/(3*'OddsRatio_working_3-way'!X69^(1/3))*SIN(('OddsRatio_working_3-way'!Y69)/3)</f>
        <v>-7.7919860346189987E-2</v>
      </c>
      <c r="AJ69" s="11">
        <f>'OddsRatio_working_3-way'!U69/(3*'OddsRatio_working_3-way'!X69^(1/3))*SIN(('OddsRatio_working_3-way'!Y69+2*PI())/3)</f>
        <v>-0.41407901003797798</v>
      </c>
      <c r="AK69" s="11">
        <f>'OddsRatio_working_3-way'!U69/(3*'OddsRatio_working_3-way'!X69^(1/3))*SIN(('OddsRatio_working_3-way'!Y69+4*PI())/3)</f>
        <v>0.49199887038416801</v>
      </c>
      <c r="AL69" s="11">
        <f>'OddsRatio_working_3-way'!Z69+'OddsRatio_working_3-way'!AF69</f>
        <v>1.0462486163369831</v>
      </c>
      <c r="AM69" s="11">
        <f>'OddsRatio_working_3-way'!AA69+'OddsRatio_working_3-way'!AG69</f>
        <v>-0.65808546520676392</v>
      </c>
      <c r="AN69" s="11">
        <f>'OddsRatio_working_3-way'!AB69+'OddsRatio_working_3-way'!AH69</f>
        <v>-0.38816315113021888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1.0462486163369831</v>
      </c>
      <c r="AS69" s="11">
        <f>IF(('OddsRatio_working_3-way'!X69=0),IF(Q69&gt;0,-Q69^(1/3),(-Q69)^(1/3)),'OddsRatio_working_3-way'!AM69-'OddsRatio_working_3-way'!R69/3)</f>
        <v>-0.65808546520676392</v>
      </c>
      <c r="AT69" s="11">
        <f>IF(('OddsRatio_working_3-way'!X69=0),IF(Q69&gt;0,-Q69^(1/3),(-Q69)^(1/3)),'OddsRatio_working_3-way'!AN69-'OddsRatio_working_3-way'!R69/3)</f>
        <v>-0.38816315113021888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4.18</v>
      </c>
      <c r="B70" s="4">
        <f>IF('True_Odds_Calculator_3-way'!B69="","",'True_Odds_Calculator_3-way'!B69)</f>
        <v>3.31</v>
      </c>
      <c r="C70" s="4">
        <f>IF('True_Odds_Calculator_3-way'!C69="","",'True_Odds_Calculator_3-way'!C69)</f>
        <v>2.0499999999999998</v>
      </c>
      <c r="D70" s="9">
        <f t="shared" si="26"/>
        <v>0.23102231484554855</v>
      </c>
      <c r="E70" s="9">
        <f t="shared" si="27"/>
        <v>0.29257429646556438</v>
      </c>
      <c r="F70" s="9">
        <f t="shared" si="28"/>
        <v>0.47640338868888726</v>
      </c>
      <c r="G70" s="9">
        <f t="shared" si="29"/>
        <v>1.0467252147729087</v>
      </c>
      <c r="H70" s="9">
        <f t="shared" si="30"/>
        <v>4.3285861829778494</v>
      </c>
      <c r="I70" s="9">
        <f t="shared" si="31"/>
        <v>3.4179352461254187</v>
      </c>
      <c r="J70" s="9">
        <f t="shared" si="32"/>
        <v>2.099061475511554</v>
      </c>
      <c r="K70" s="11">
        <f t="shared" si="33"/>
        <v>0.23923444976076558</v>
      </c>
      <c r="L70" s="11">
        <f t="shared" si="34"/>
        <v>0.30211480362537763</v>
      </c>
      <c r="M70" s="11">
        <f t="shared" si="35"/>
        <v>0.48780487804878053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-0.27193822741216755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0.23057892586182399</v>
      </c>
      <c r="Q70" s="11">
        <f>2*'OddsRatio_working_3-way'!K70*'OddsRatio_working_3-way'!L70*'OddsRatio_working_3-way'!M70</f>
        <v>7.0513432985267285E-2</v>
      </c>
      <c r="R70" s="11">
        <f t="shared" si="36"/>
        <v>0</v>
      </c>
      <c r="S70" s="11">
        <f t="shared" si="37"/>
        <v>-0.84790920370435208</v>
      </c>
      <c r="T70" s="11">
        <f t="shared" si="38"/>
        <v>-0.25929945067411381</v>
      </c>
      <c r="U70" s="11">
        <f>'OddsRatio_working_3-way'!S70-'OddsRatio_working_3-way'!R70^2/3</f>
        <v>-0.84790920370435208</v>
      </c>
      <c r="V70" s="11">
        <f>'OddsRatio_working_3-way'!S70*'OddsRatio_working_3-way'!R70/3-2*'OddsRatio_working_3-way'!R70^3/27-'OddsRatio_working_3-way'!T70</f>
        <v>0.25929945067411381</v>
      </c>
      <c r="W70" s="11">
        <f>'OddsRatio_working_3-way'!V70^2+4*'OddsRatio_working_3-way'!U70^3/27</f>
        <v>-2.3075548514732078E-2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0.15025957010672336</v>
      </c>
      <c r="Y70" s="11">
        <f>IF('OddsRatio_working_3-way'!W70&gt;=0,IF('OddsRatio_working_3-way'!V70+SQRT('OddsRatio_working_3-way'!W70)&gt;0,0,PI()),ACOS('OddsRatio_working_3-way'!V70/(2*'OddsRatio_working_3-way'!X70)))</f>
        <v>0.52993804621462637</v>
      </c>
      <c r="Z70" s="11">
        <f>'OddsRatio_working_3-way'!X70^(1/3)*COS('OddsRatio_working_3-way'!Y70/3)</f>
        <v>0.52336260738645446</v>
      </c>
      <c r="AA70" s="11">
        <f>'OddsRatio_working_3-way'!X70^(1/3)*COS(('OddsRatio_working_3-way'!Y70+2*PI())/3)</f>
        <v>-0.34258857665633569</v>
      </c>
      <c r="AB70" s="11">
        <f>'OddsRatio_working_3-way'!X70^(1/3)*COS(('OddsRatio_working_3-way'!Y70+4*PI())/3)</f>
        <v>-0.18077403073011891</v>
      </c>
      <c r="AC70" s="11">
        <f>'OddsRatio_working_3-way'!X70^(1/3)*SIN('OddsRatio_working_3-way'!Y70/3)</f>
        <v>9.3423671649298518E-2</v>
      </c>
      <c r="AD70" s="11">
        <f>'OddsRatio_working_3-way'!X70^(1/3)*SIN(('OddsRatio_working_3-way'!Y70+2*PI())/3)</f>
        <v>0.40653347756288172</v>
      </c>
      <c r="AE70" s="11">
        <f>'OddsRatio_working_3-way'!X70^(1/3)*SIN(('OddsRatio_working_3-way'!Y70+4*PI())/3)</f>
        <v>-0.4999571492121801</v>
      </c>
      <c r="AF70" s="11">
        <f>-'OddsRatio_working_3-way'!U70/(3*'OddsRatio_working_3-way'!X70^(1/3))*COS(('OddsRatio_working_3-way'!Y70)/3)</f>
        <v>0.52336260738645435</v>
      </c>
      <c r="AG70" s="11">
        <f>-'OddsRatio_working_3-way'!U70/(3*'OddsRatio_working_3-way'!X70^(1/3))*COS(('OddsRatio_working_3-way'!Y70+2*PI())/3)</f>
        <v>-0.34258857665633563</v>
      </c>
      <c r="AH70" s="11">
        <f>-'OddsRatio_working_3-way'!U70/(3*'OddsRatio_working_3-way'!X70^(1/3))*COS(('OddsRatio_working_3-way'!Y70+4*PI())/3)</f>
        <v>-0.18077403073011888</v>
      </c>
      <c r="AI70" s="11">
        <f>'OddsRatio_working_3-way'!U70/(3*'OddsRatio_working_3-way'!X70^(1/3))*SIN(('OddsRatio_working_3-way'!Y70)/3)</f>
        <v>-9.342367164929849E-2</v>
      </c>
      <c r="AJ70" s="11">
        <f>'OddsRatio_working_3-way'!U70/(3*'OddsRatio_working_3-way'!X70^(1/3))*SIN(('OddsRatio_working_3-way'!Y70+2*PI())/3)</f>
        <v>-0.40653347756288166</v>
      </c>
      <c r="AK70" s="11">
        <f>'OddsRatio_working_3-way'!U70/(3*'OddsRatio_working_3-way'!X70^(1/3))*SIN(('OddsRatio_working_3-way'!Y70+4*PI())/3)</f>
        <v>0.49995714921217999</v>
      </c>
      <c r="AL70" s="11">
        <f>'OddsRatio_working_3-way'!Z70+'OddsRatio_working_3-way'!AF70</f>
        <v>1.0467252147729087</v>
      </c>
      <c r="AM70" s="11">
        <f>'OddsRatio_working_3-way'!AA70+'OddsRatio_working_3-way'!AG70</f>
        <v>-0.68517715331267137</v>
      </c>
      <c r="AN70" s="11">
        <f>'OddsRatio_working_3-way'!AB70+'OddsRatio_working_3-way'!AH70</f>
        <v>-0.36154806146023777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1.0467252147729087</v>
      </c>
      <c r="AS70" s="11">
        <f>IF(('OddsRatio_working_3-way'!X70=0),IF(Q70&gt;0,-Q70^(1/3),(-Q70)^(1/3)),'OddsRatio_working_3-way'!AM70-'OddsRatio_working_3-way'!R70/3)</f>
        <v>-0.68517715331267137</v>
      </c>
      <c r="AT70" s="11">
        <f>IF(('OddsRatio_working_3-way'!X70=0),IF(Q70&gt;0,-Q70^(1/3),(-Q70)^(1/3)),'OddsRatio_working_3-way'!AN70-'OddsRatio_working_3-way'!R70/3)</f>
        <v>-0.36154806146023777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2.46</v>
      </c>
      <c r="B71" s="4">
        <f>IF('True_Odds_Calculator_3-way'!B70="","",'True_Odds_Calculator_3-way'!B70)</f>
        <v>3.24</v>
      </c>
      <c r="C71" s="4">
        <f>IF('True_Odds_Calculator_3-way'!C70="","",'True_Odds_Calculator_3-way'!C70)</f>
        <v>3.2</v>
      </c>
      <c r="D71" s="9">
        <f t="shared" si="26"/>
        <v>0.39651613825425186</v>
      </c>
      <c r="E71" s="9">
        <f t="shared" si="27"/>
        <v>0.29984375662880686</v>
      </c>
      <c r="F71" s="9">
        <f t="shared" si="28"/>
        <v>0.30364010511694112</v>
      </c>
      <c r="G71" s="9">
        <f t="shared" si="29"/>
        <v>1.0424420872366009</v>
      </c>
      <c r="H71" s="9">
        <f t="shared" si="30"/>
        <v>2.5219654473654378</v>
      </c>
      <c r="I71" s="9">
        <f t="shared" si="31"/>
        <v>3.3350702754099868</v>
      </c>
      <c r="J71" s="9">
        <f t="shared" si="32"/>
        <v>3.2933725919205217</v>
      </c>
      <c r="K71" s="11">
        <f t="shared" si="33"/>
        <v>0.4065040650406504</v>
      </c>
      <c r="L71" s="11">
        <f t="shared" si="34"/>
        <v>0.30864197530864196</v>
      </c>
      <c r="M71" s="11">
        <f t="shared" si="35"/>
        <v>0.3125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-0.2820937468633945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0.23132465120947501</v>
      </c>
      <c r="Q71" s="11">
        <f>2*'OddsRatio_working_3-way'!K71*'OddsRatio_working_3-way'!L71*'OddsRatio_working_3-way'!M71</f>
        <v>7.8415136003211885E-2</v>
      </c>
      <c r="R71" s="11">
        <f t="shared" si="36"/>
        <v>0</v>
      </c>
      <c r="S71" s="11">
        <f t="shared" si="37"/>
        <v>-0.82002757516456148</v>
      </c>
      <c r="T71" s="11">
        <f t="shared" si="38"/>
        <v>-0.27797544920832601</v>
      </c>
      <c r="U71" s="11">
        <f>'OddsRatio_working_3-way'!S71-'OddsRatio_working_3-way'!R71^2/3</f>
        <v>-0.82002757516456148</v>
      </c>
      <c r="V71" s="11">
        <f>'OddsRatio_working_3-way'!S71*'OddsRatio_working_3-way'!R71/3-2*'OddsRatio_working_3-way'!R71^3/27-'OddsRatio_working_3-way'!T71</f>
        <v>0.27797544920832601</v>
      </c>
      <c r="W71" s="11">
        <f>'OddsRatio_working_3-way'!V71^2+4*'OddsRatio_working_3-way'!U71^3/27</f>
        <v>-4.4220387474342704E-3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0.14290940234113789</v>
      </c>
      <c r="Y71" s="11">
        <f>IF('OddsRatio_working_3-way'!W71&gt;=0,IF('OddsRatio_working_3-way'!V71+SQRT('OddsRatio_working_3-way'!W71)&gt;0,0,PI()),ACOS('OddsRatio_working_3-way'!V71/(2*'OddsRatio_working_3-way'!X71)))</f>
        <v>0.23481115825838206</v>
      </c>
      <c r="Z71" s="11">
        <f>'OddsRatio_working_3-way'!X71^(1/3)*COS('OddsRatio_working_3-way'!Y71/3)</f>
        <v>0.52122104361830046</v>
      </c>
      <c r="AA71" s="11">
        <f>'OddsRatio_working_3-way'!X71^(1/3)*COS(('OddsRatio_working_3-way'!Y71+2*PI())/3)</f>
        <v>-0.2960133685623097</v>
      </c>
      <c r="AB71" s="11">
        <f>'OddsRatio_working_3-way'!X71^(1/3)*COS(('OddsRatio_working_3-way'!Y71+4*PI())/3)</f>
        <v>-0.22520767505599079</v>
      </c>
      <c r="AC71" s="11">
        <f>'OddsRatio_working_3-way'!X71^(1/3)*SIN('OddsRatio_working_3-way'!Y71/3)</f>
        <v>4.0879686206031551E-2</v>
      </c>
      <c r="AD71" s="11">
        <f>'OddsRatio_working_3-way'!X71^(1/3)*SIN(('OddsRatio_working_3-way'!Y71+2*PI())/3)</f>
        <v>0.4309508216574694</v>
      </c>
      <c r="AE71" s="11">
        <f>'OddsRatio_working_3-way'!X71^(1/3)*SIN(('OddsRatio_working_3-way'!Y71+4*PI())/3)</f>
        <v>-0.47183050786350078</v>
      </c>
      <c r="AF71" s="11">
        <f>-'OddsRatio_working_3-way'!U71/(3*'OddsRatio_working_3-way'!X71^(1/3))*COS(('OddsRatio_working_3-way'!Y71)/3)</f>
        <v>0.52122104361830057</v>
      </c>
      <c r="AG71" s="11">
        <f>-'OddsRatio_working_3-way'!U71/(3*'OddsRatio_working_3-way'!X71^(1/3))*COS(('OddsRatio_working_3-way'!Y71+2*PI())/3)</f>
        <v>-0.29601336856230975</v>
      </c>
      <c r="AH71" s="11">
        <f>-'OddsRatio_working_3-way'!U71/(3*'OddsRatio_working_3-way'!X71^(1/3))*COS(('OddsRatio_working_3-way'!Y71+4*PI())/3)</f>
        <v>-0.22520767505599082</v>
      </c>
      <c r="AI71" s="11">
        <f>'OddsRatio_working_3-way'!U71/(3*'OddsRatio_working_3-way'!X71^(1/3))*SIN(('OddsRatio_working_3-way'!Y71)/3)</f>
        <v>-4.0879686206031558E-2</v>
      </c>
      <c r="AJ71" s="11">
        <f>'OddsRatio_working_3-way'!U71/(3*'OddsRatio_working_3-way'!X71^(1/3))*SIN(('OddsRatio_working_3-way'!Y71+2*PI())/3)</f>
        <v>-0.43095082165746945</v>
      </c>
      <c r="AK71" s="11">
        <f>'OddsRatio_working_3-way'!U71/(3*'OddsRatio_working_3-way'!X71^(1/3))*SIN(('OddsRatio_working_3-way'!Y71+4*PI())/3)</f>
        <v>0.47183050786350089</v>
      </c>
      <c r="AL71" s="11">
        <f>'OddsRatio_working_3-way'!Z71+'OddsRatio_working_3-way'!AF71</f>
        <v>1.0424420872366009</v>
      </c>
      <c r="AM71" s="11">
        <f>'OddsRatio_working_3-way'!AA71+'OddsRatio_working_3-way'!AG71</f>
        <v>-0.59202673712461951</v>
      </c>
      <c r="AN71" s="11">
        <f>'OddsRatio_working_3-way'!AB71+'OddsRatio_working_3-way'!AH71</f>
        <v>-0.45041535011198164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1.0424420872366009</v>
      </c>
      <c r="AS71" s="11">
        <f>IF(('OddsRatio_working_3-way'!X71=0),IF(Q71&gt;0,-Q71^(1/3),(-Q71)^(1/3)),'OddsRatio_working_3-way'!AM71-'OddsRatio_working_3-way'!R71/3)</f>
        <v>-0.59202673712461951</v>
      </c>
      <c r="AT71" s="11">
        <f>IF(('OddsRatio_working_3-way'!X71=0),IF(Q71&gt;0,-Q71^(1/3),(-Q71)^(1/3)),'OddsRatio_working_3-way'!AN71-'OddsRatio_working_3-way'!R71/3)</f>
        <v>-0.45041535011198164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2.66</v>
      </c>
      <c r="B72" s="4">
        <f>IF('True_Odds_Calculator_3-way'!B71="","",'True_Odds_Calculator_3-way'!B71)</f>
        <v>3.21</v>
      </c>
      <c r="C72" s="4">
        <f>IF('True_Odds_Calculator_3-way'!C71="","",'True_Odds_Calculator_3-way'!C71)</f>
        <v>2.9</v>
      </c>
      <c r="D72" s="9">
        <f t="shared" si="26"/>
        <v>0.36469903501969919</v>
      </c>
      <c r="E72" s="9">
        <f t="shared" si="27"/>
        <v>0.30128183487762911</v>
      </c>
      <c r="F72" s="9">
        <f t="shared" si="28"/>
        <v>0.33401913010267159</v>
      </c>
      <c r="G72" s="9">
        <f t="shared" si="29"/>
        <v>1.0493897376675427</v>
      </c>
      <c r="H72" s="9">
        <f t="shared" si="30"/>
        <v>2.7419869645281212</v>
      </c>
      <c r="I72" s="9">
        <f t="shared" si="31"/>
        <v>3.3191513202452696</v>
      </c>
      <c r="J72" s="9">
        <f t="shared" si="32"/>
        <v>2.9938405015683314</v>
      </c>
      <c r="K72" s="11">
        <f t="shared" si="33"/>
        <v>0.37593984962406013</v>
      </c>
      <c r="L72" s="11">
        <f t="shared" si="34"/>
        <v>0.3115264797507788</v>
      </c>
      <c r="M72" s="11">
        <f t="shared" si="35"/>
        <v>0.34482758620689657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-0.28149409941224313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0.23301889916541277</v>
      </c>
      <c r="Q72" s="11">
        <f>2*'OddsRatio_working_3-way'!K72*'OddsRatio_working_3-way'!L72*'OddsRatio_working_3-way'!M72</f>
        <v>8.0769115828565927E-2</v>
      </c>
      <c r="R72" s="11">
        <f t="shared" si="36"/>
        <v>0</v>
      </c>
      <c r="S72" s="11">
        <f t="shared" si="37"/>
        <v>-0.82779319229764992</v>
      </c>
      <c r="T72" s="11">
        <f t="shared" si="38"/>
        <v>-0.28693004932327548</v>
      </c>
      <c r="U72" s="11">
        <f>'OddsRatio_working_3-way'!S72-'OddsRatio_working_3-way'!R72^2/3</f>
        <v>-0.82779319229764992</v>
      </c>
      <c r="V72" s="11">
        <f>'OddsRatio_working_3-way'!S72*'OddsRatio_working_3-way'!R72/3-2*'OddsRatio_working_3-way'!R72^3/27-'OddsRatio_working_3-way'!T72</f>
        <v>0.28693004932327548</v>
      </c>
      <c r="W72" s="11">
        <f>'OddsRatio_working_3-way'!V72^2+4*'OddsRatio_working_3-way'!U72^3/27</f>
        <v>-1.7064513990441288E-3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0.14494421737663549</v>
      </c>
      <c r="Y72" s="11">
        <f>IF('OddsRatio_working_3-way'!W72&gt;=0,IF('OddsRatio_working_3-way'!V72+SQRT('OddsRatio_working_3-way'!W72)&gt;0,0,PI()),ACOS('OddsRatio_working_3-way'!V72/(2*'OddsRatio_working_3-way'!X72)))</f>
        <v>0.14298713490998183</v>
      </c>
      <c r="Z72" s="11">
        <f>'OddsRatio_working_3-way'!X72^(1/3)*COS('OddsRatio_working_3-way'!Y72/3)</f>
        <v>0.52469486883377137</v>
      </c>
      <c r="AA72" s="11">
        <f>'OddsRatio_working_3-way'!X72^(1/3)*COS(('OddsRatio_working_3-way'!Y72+2*PI())/3)</f>
        <v>-0.28402159043381203</v>
      </c>
      <c r="AB72" s="11">
        <f>'OddsRatio_working_3-way'!X72^(1/3)*COS(('OddsRatio_working_3-way'!Y72+4*PI())/3)</f>
        <v>-0.24067327839995947</v>
      </c>
      <c r="AC72" s="11">
        <f>'OddsRatio_working_3-way'!X72^(1/3)*SIN('OddsRatio_working_3-way'!Y72/3)</f>
        <v>2.50271596216609E-2</v>
      </c>
      <c r="AD72" s="11">
        <f>'OddsRatio_working_3-way'!X72^(1/3)*SIN(('OddsRatio_working_3-way'!Y72+2*PI())/3)</f>
        <v>0.44188550583455954</v>
      </c>
      <c r="AE72" s="11">
        <f>'OddsRatio_working_3-way'!X72^(1/3)*SIN(('OddsRatio_working_3-way'!Y72+4*PI())/3)</f>
        <v>-0.46691266545622029</v>
      </c>
      <c r="AF72" s="11">
        <f>-'OddsRatio_working_3-way'!U72/(3*'OddsRatio_working_3-way'!X72^(1/3))*COS(('OddsRatio_working_3-way'!Y72)/3)</f>
        <v>0.52469486883377137</v>
      </c>
      <c r="AG72" s="11">
        <f>-'OddsRatio_working_3-way'!U72/(3*'OddsRatio_working_3-way'!X72^(1/3))*COS(('OddsRatio_working_3-way'!Y72+2*PI())/3)</f>
        <v>-0.28402159043381203</v>
      </c>
      <c r="AH72" s="11">
        <f>-'OddsRatio_working_3-way'!U72/(3*'OddsRatio_working_3-way'!X72^(1/3))*COS(('OddsRatio_working_3-way'!Y72+4*PI())/3)</f>
        <v>-0.24067327839995947</v>
      </c>
      <c r="AI72" s="11">
        <f>'OddsRatio_working_3-way'!U72/(3*'OddsRatio_working_3-way'!X72^(1/3))*SIN(('OddsRatio_working_3-way'!Y72)/3)</f>
        <v>-2.50271596216609E-2</v>
      </c>
      <c r="AJ72" s="11">
        <f>'OddsRatio_working_3-way'!U72/(3*'OddsRatio_working_3-way'!X72^(1/3))*SIN(('OddsRatio_working_3-way'!Y72+2*PI())/3)</f>
        <v>-0.44188550583455954</v>
      </c>
      <c r="AK72" s="11">
        <f>'OddsRatio_working_3-way'!U72/(3*'OddsRatio_working_3-way'!X72^(1/3))*SIN(('OddsRatio_working_3-way'!Y72+4*PI())/3)</f>
        <v>0.46691266545622029</v>
      </c>
      <c r="AL72" s="11">
        <f>'OddsRatio_working_3-way'!Z72+'OddsRatio_working_3-way'!AF72</f>
        <v>1.0493897376675427</v>
      </c>
      <c r="AM72" s="11">
        <f>'OddsRatio_working_3-way'!AA72+'OddsRatio_working_3-way'!AG72</f>
        <v>-0.56804318086762406</v>
      </c>
      <c r="AN72" s="11">
        <f>'OddsRatio_working_3-way'!AB72+'OddsRatio_working_3-way'!AH72</f>
        <v>-0.48134655679991895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1.0493897376675427</v>
      </c>
      <c r="AS72" s="11">
        <f>IF(('OddsRatio_working_3-way'!X72=0),IF(Q72&gt;0,-Q72^(1/3),(-Q72)^(1/3)),'OddsRatio_working_3-way'!AM72-'OddsRatio_working_3-way'!R72/3)</f>
        <v>-0.56804318086762406</v>
      </c>
      <c r="AT72" s="11">
        <f>IF(('OddsRatio_working_3-way'!X72=0),IF(Q72&gt;0,-Q72^(1/3),(-Q72)^(1/3)),'OddsRatio_working_3-way'!AN72-'OddsRatio_working_3-way'!R72/3)</f>
        <v>-0.48134655679991895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1.62</v>
      </c>
      <c r="B73" s="4">
        <f>IF('True_Odds_Calculator_3-way'!B72="","",'True_Odds_Calculator_3-way'!B72)</f>
        <v>4.2300000000000004</v>
      </c>
      <c r="C73" s="4">
        <f>IF('True_Odds_Calculator_3-way'!C72="","",'True_Odds_Calculator_3-way'!C72)</f>
        <v>5.41</v>
      </c>
      <c r="D73" s="9">
        <f t="shared" si="26"/>
        <v>0.60098292880177151</v>
      </c>
      <c r="E73" s="9">
        <f t="shared" si="27"/>
        <v>0.22426969184563686</v>
      </c>
      <c r="F73" s="9">
        <f t="shared" si="28"/>
        <v>0.17474737935259149</v>
      </c>
      <c r="G73" s="9">
        <f t="shared" si="29"/>
        <v>1.0708722169040892</v>
      </c>
      <c r="H73" s="9">
        <f t="shared" si="30"/>
        <v>1.6639407744805352</v>
      </c>
      <c r="I73" s="9">
        <f t="shared" si="31"/>
        <v>4.4589172606002085</v>
      </c>
      <c r="J73" s="9">
        <f t="shared" si="32"/>
        <v>5.7225464765470315</v>
      </c>
      <c r="K73" s="11">
        <f t="shared" si="33"/>
        <v>0.61728395061728392</v>
      </c>
      <c r="L73" s="11">
        <f t="shared" si="34"/>
        <v>0.23640661938534277</v>
      </c>
      <c r="M73" s="11">
        <f t="shared" si="35"/>
        <v>0.18484288354898337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-0.23822106082433014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0.22280626595957778</v>
      </c>
      <c r="Q73" s="11">
        <f>2*'OddsRatio_working_3-way'!K73*'OddsRatio_working_3-way'!L73*'OddsRatio_working_3-way'!M73</f>
        <v>5.394824841636265E-2</v>
      </c>
      <c r="R73" s="11">
        <f t="shared" si="36"/>
        <v>0</v>
      </c>
      <c r="S73" s="11">
        <f t="shared" si="37"/>
        <v>-0.93529205683405303</v>
      </c>
      <c r="T73" s="11">
        <f t="shared" si="38"/>
        <v>-0.22646296775642927</v>
      </c>
      <c r="U73" s="11">
        <f>'OddsRatio_working_3-way'!S73-'OddsRatio_working_3-way'!R73^2/3</f>
        <v>-0.93529205683405303</v>
      </c>
      <c r="V73" s="11">
        <f>'OddsRatio_working_3-way'!S73*'OddsRatio_working_3-way'!R73/3-2*'OddsRatio_working_3-way'!R73^3/27-'OddsRatio_working_3-way'!T73</f>
        <v>0.22646296775642927</v>
      </c>
      <c r="W73" s="11">
        <f>'OddsRatio_working_3-way'!V73^2+4*'OddsRatio_working_3-way'!U73^3/27</f>
        <v>-6.9924388596549245E-2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0.17407603537075311</v>
      </c>
      <c r="Y73" s="11">
        <f>IF('OddsRatio_working_3-way'!W73&gt;=0,IF('OddsRatio_working_3-way'!V73+SQRT('OddsRatio_working_3-way'!W73)&gt;0,0,PI()),ACOS('OddsRatio_working_3-way'!V73/(2*'OddsRatio_working_3-way'!X73)))</f>
        <v>0.86259139759778602</v>
      </c>
      <c r="Z73" s="11">
        <f>'OddsRatio_working_3-way'!X73^(1/3)*COS('OddsRatio_working_3-way'!Y73/3)</f>
        <v>0.53543610845204459</v>
      </c>
      <c r="AA73" s="11">
        <f>'OddsRatio_working_3-way'!X73^(1/3)*COS(('OddsRatio_working_3-way'!Y73+2*PI())/3)</f>
        <v>-0.40484625895725551</v>
      </c>
      <c r="AB73" s="11">
        <f>'OddsRatio_working_3-way'!X73^(1/3)*COS(('OddsRatio_working_3-way'!Y73+4*PI())/3)</f>
        <v>-0.13058984949478902</v>
      </c>
      <c r="AC73" s="11">
        <f>'OddsRatio_working_3-way'!X73^(1/3)*SIN('OddsRatio_working_3-way'!Y73/3)</f>
        <v>0.15834201183013524</v>
      </c>
      <c r="AD73" s="11">
        <f>'OddsRatio_working_3-way'!X73^(1/3)*SIN(('OddsRatio_working_3-way'!Y73+2*PI())/3)</f>
        <v>0.38453026610788288</v>
      </c>
      <c r="AE73" s="11">
        <f>'OddsRatio_working_3-way'!X73^(1/3)*SIN(('OddsRatio_working_3-way'!Y73+4*PI())/3)</f>
        <v>-0.54287227793801807</v>
      </c>
      <c r="AF73" s="11">
        <f>-'OddsRatio_working_3-way'!U73/(3*'OddsRatio_working_3-way'!X73^(1/3))*COS(('OddsRatio_working_3-way'!Y73)/3)</f>
        <v>0.53543610845204459</v>
      </c>
      <c r="AG73" s="11">
        <f>-'OddsRatio_working_3-way'!U73/(3*'OddsRatio_working_3-way'!X73^(1/3))*COS(('OddsRatio_working_3-way'!Y73+2*PI())/3)</f>
        <v>-0.40484625895725551</v>
      </c>
      <c r="AH73" s="11">
        <f>-'OddsRatio_working_3-way'!U73/(3*'OddsRatio_working_3-way'!X73^(1/3))*COS(('OddsRatio_working_3-way'!Y73+4*PI())/3)</f>
        <v>-0.13058984949478902</v>
      </c>
      <c r="AI73" s="11">
        <f>'OddsRatio_working_3-way'!U73/(3*'OddsRatio_working_3-way'!X73^(1/3))*SIN(('OddsRatio_working_3-way'!Y73)/3)</f>
        <v>-0.15834201183013524</v>
      </c>
      <c r="AJ73" s="11">
        <f>'OddsRatio_working_3-way'!U73/(3*'OddsRatio_working_3-way'!X73^(1/3))*SIN(('OddsRatio_working_3-way'!Y73+2*PI())/3)</f>
        <v>-0.38453026610788288</v>
      </c>
      <c r="AK73" s="11">
        <f>'OddsRatio_working_3-way'!U73/(3*'OddsRatio_working_3-way'!X73^(1/3))*SIN(('OddsRatio_working_3-way'!Y73+4*PI())/3)</f>
        <v>0.54287227793801807</v>
      </c>
      <c r="AL73" s="11">
        <f>'OddsRatio_working_3-way'!Z73+'OddsRatio_working_3-way'!AF73</f>
        <v>1.0708722169040892</v>
      </c>
      <c r="AM73" s="11">
        <f>'OddsRatio_working_3-way'!AA73+'OddsRatio_working_3-way'!AG73</f>
        <v>-0.80969251791451102</v>
      </c>
      <c r="AN73" s="11">
        <f>'OddsRatio_working_3-way'!AB73+'OddsRatio_working_3-way'!AH73</f>
        <v>-0.26117969898957805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1.0708722169040892</v>
      </c>
      <c r="AS73" s="11">
        <f>IF(('OddsRatio_working_3-way'!X73=0),IF(Q73&gt;0,-Q73^(1/3),(-Q73)^(1/3)),'OddsRatio_working_3-way'!AM73-'OddsRatio_working_3-way'!R73/3)</f>
        <v>-0.80969251791451102</v>
      </c>
      <c r="AT73" s="11">
        <f>IF(('OddsRatio_working_3-way'!X73=0),IF(Q73&gt;0,-Q73^(1/3),(-Q73)^(1/3)),'OddsRatio_working_3-way'!AN73-'OddsRatio_working_3-way'!R73/3)</f>
        <v>-0.26117969898957805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3.37</v>
      </c>
      <c r="B74" s="4">
        <f>IF('True_Odds_Calculator_3-way'!B73="","",'True_Odds_Calculator_3-way'!B73)</f>
        <v>3.82</v>
      </c>
      <c r="C74" s="4">
        <f>IF('True_Odds_Calculator_3-way'!C73="","",'True_Odds_Calculator_3-way'!C73)</f>
        <v>2.13</v>
      </c>
      <c r="D74" s="9">
        <f t="shared" si="26"/>
        <v>0.28778204862980672</v>
      </c>
      <c r="E74" s="9">
        <f t="shared" si="27"/>
        <v>0.25350081488632353</v>
      </c>
      <c r="F74" s="9">
        <f t="shared" si="28"/>
        <v>0.45871713648386975</v>
      </c>
      <c r="G74" s="9">
        <f t="shared" si="29"/>
        <v>1.0442413102642765</v>
      </c>
      <c r="H74" s="9">
        <f t="shared" si="30"/>
        <v>3.4748519053263354</v>
      </c>
      <c r="I74" s="9">
        <f t="shared" si="31"/>
        <v>3.9447604949452586</v>
      </c>
      <c r="J74" s="9">
        <f t="shared" si="32"/>
        <v>2.1799926805986325</v>
      </c>
      <c r="K74" s="11">
        <f t="shared" si="33"/>
        <v>0.29673590504451036</v>
      </c>
      <c r="L74" s="11">
        <f t="shared" si="34"/>
        <v>0.26178010471204188</v>
      </c>
      <c r="M74" s="11">
        <f t="shared" si="35"/>
        <v>0.46948356807511737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-0.27542479229471317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0.2304858196152331</v>
      </c>
      <c r="Q74" s="11">
        <f>2*'OddsRatio_working_3-way'!K74*'OddsRatio_working_3-way'!L74*'OddsRatio_working_3-way'!M74</f>
        <v>7.2938550511149711E-2</v>
      </c>
      <c r="R74" s="11">
        <f t="shared" si="36"/>
        <v>0</v>
      </c>
      <c r="S74" s="11">
        <f t="shared" si="37"/>
        <v>-0.8368375907445762</v>
      </c>
      <c r="T74" s="11">
        <f t="shared" si="38"/>
        <v>-0.26482202238752411</v>
      </c>
      <c r="U74" s="11">
        <f>'OddsRatio_working_3-way'!S74-'OddsRatio_working_3-way'!R74^2/3</f>
        <v>-0.8368375907445762</v>
      </c>
      <c r="V74" s="11">
        <f>'OddsRatio_working_3-way'!S74*'OddsRatio_working_3-way'!R74/3-2*'OddsRatio_working_3-way'!R74^3/27-'OddsRatio_working_3-way'!T74</f>
        <v>0.26482202238752411</v>
      </c>
      <c r="W74" s="11">
        <f>'OddsRatio_working_3-way'!V74^2+4*'OddsRatio_working_3-way'!U74^3/27</f>
        <v>-1.6689293874698294E-2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0.1473261665625939</v>
      </c>
      <c r="Y74" s="11">
        <f>IF('OddsRatio_working_3-way'!W74&gt;=0,IF('OddsRatio_working_3-way'!V74+SQRT('OddsRatio_working_3-way'!W74)&gt;0,0,PI()),ACOS('OddsRatio_working_3-way'!V74/(2*'OddsRatio_working_3-way'!X74)))</f>
        <v>0.45386100863676848</v>
      </c>
      <c r="Z74" s="11">
        <f>'OddsRatio_working_3-way'!X74^(1/3)*COS('OddsRatio_working_3-way'!Y74/3)</f>
        <v>0.52212065513213823</v>
      </c>
      <c r="AA74" s="11">
        <f>'OddsRatio_working_3-way'!X74^(1/3)*COS(('OddsRatio_working_3-way'!Y74+2*PI())/3)</f>
        <v>-0.3299944540886714</v>
      </c>
      <c r="AB74" s="11">
        <f>'OddsRatio_working_3-way'!X74^(1/3)*COS(('OddsRatio_working_3-way'!Y74+4*PI())/3)</f>
        <v>-0.19212620104346692</v>
      </c>
      <c r="AC74" s="11">
        <f>'OddsRatio_working_3-way'!X74^(1/3)*SIN('OddsRatio_working_3-way'!Y74/3)</f>
        <v>7.9598273008352427E-2</v>
      </c>
      <c r="AD74" s="11">
        <f>'OddsRatio_working_3-way'!X74^(1/3)*SIN(('OddsRatio_working_3-way'!Y74+2*PI())/3)</f>
        <v>0.41237061468082947</v>
      </c>
      <c r="AE74" s="11">
        <f>'OddsRatio_working_3-way'!X74^(1/3)*SIN(('OddsRatio_working_3-way'!Y74+4*PI())/3)</f>
        <v>-0.49196888768918179</v>
      </c>
      <c r="AF74" s="11">
        <f>-'OddsRatio_working_3-way'!U74/(3*'OddsRatio_working_3-way'!X74^(1/3))*COS(('OddsRatio_working_3-way'!Y74)/3)</f>
        <v>0.52212065513213823</v>
      </c>
      <c r="AG74" s="11">
        <f>-'OddsRatio_working_3-way'!U74/(3*'OddsRatio_working_3-way'!X74^(1/3))*COS(('OddsRatio_working_3-way'!Y74+2*PI())/3)</f>
        <v>-0.3299944540886714</v>
      </c>
      <c r="AH74" s="11">
        <f>-'OddsRatio_working_3-way'!U74/(3*'OddsRatio_working_3-way'!X74^(1/3))*COS(('OddsRatio_working_3-way'!Y74+4*PI())/3)</f>
        <v>-0.19212620104346692</v>
      </c>
      <c r="AI74" s="11">
        <f>'OddsRatio_working_3-way'!U74/(3*'OddsRatio_working_3-way'!X74^(1/3))*SIN(('OddsRatio_working_3-way'!Y74)/3)</f>
        <v>-7.9598273008352427E-2</v>
      </c>
      <c r="AJ74" s="11">
        <f>'OddsRatio_working_3-way'!U74/(3*'OddsRatio_working_3-way'!X74^(1/3))*SIN(('OddsRatio_working_3-way'!Y74+2*PI())/3)</f>
        <v>-0.41237061468082947</v>
      </c>
      <c r="AK74" s="11">
        <f>'OddsRatio_working_3-way'!U74/(3*'OddsRatio_working_3-way'!X74^(1/3))*SIN(('OddsRatio_working_3-way'!Y74+4*PI())/3)</f>
        <v>0.49196888768918179</v>
      </c>
      <c r="AL74" s="11">
        <f>'OddsRatio_working_3-way'!Z74+'OddsRatio_working_3-way'!AF74</f>
        <v>1.0442413102642765</v>
      </c>
      <c r="AM74" s="11">
        <f>'OddsRatio_working_3-way'!AA74+'OddsRatio_working_3-way'!AG74</f>
        <v>-0.65998890817734279</v>
      </c>
      <c r="AN74" s="11">
        <f>'OddsRatio_working_3-way'!AB74+'OddsRatio_working_3-way'!AH74</f>
        <v>-0.38425240208693384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1.0442413102642765</v>
      </c>
      <c r="AS74" s="11">
        <f>IF(('OddsRatio_working_3-way'!X74=0),IF(Q74&gt;0,-Q74^(1/3),(-Q74)^(1/3)),'OddsRatio_working_3-way'!AM74-'OddsRatio_working_3-way'!R74/3)</f>
        <v>-0.65998890817734279</v>
      </c>
      <c r="AT74" s="11">
        <f>IF(('OddsRatio_working_3-way'!X74=0),IF(Q74&gt;0,-Q74^(1/3),(-Q74)^(1/3)),'OddsRatio_working_3-way'!AN74-'OddsRatio_working_3-way'!R74/3)</f>
        <v>-0.38425240208693384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2.4300000000000002</v>
      </c>
      <c r="B75" s="4">
        <f>IF('True_Odds_Calculator_3-way'!B74="","",'True_Odds_Calculator_3-way'!B74)</f>
        <v>3.11</v>
      </c>
      <c r="C75" s="4">
        <f>IF('True_Odds_Calculator_3-way'!C74="","",'True_Odds_Calculator_3-way'!C74)</f>
        <v>3.28</v>
      </c>
      <c r="D75" s="9">
        <f t="shared" si="26"/>
        <v>0.39780514132948497</v>
      </c>
      <c r="E75" s="9">
        <f t="shared" si="27"/>
        <v>0.30924907326142653</v>
      </c>
      <c r="F75" s="9">
        <f t="shared" si="28"/>
        <v>0.29294578540908855</v>
      </c>
      <c r="G75" s="9">
        <f t="shared" si="29"/>
        <v>1.0585968908702093</v>
      </c>
      <c r="H75" s="9">
        <f t="shared" si="30"/>
        <v>2.513793553944399</v>
      </c>
      <c r="I75" s="9">
        <f t="shared" si="31"/>
        <v>3.2336394397361405</v>
      </c>
      <c r="J75" s="9">
        <f t="shared" si="32"/>
        <v>3.4136009111840777</v>
      </c>
      <c r="K75" s="11">
        <f t="shared" si="33"/>
        <v>0.41152263374485593</v>
      </c>
      <c r="L75" s="11">
        <f t="shared" si="34"/>
        <v>0.32154340836012862</v>
      </c>
      <c r="M75" s="11">
        <f t="shared" si="35"/>
        <v>0.3048780487804878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-0.27753185177439477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0.23479155834788068</v>
      </c>
      <c r="Q75" s="11">
        <f>2*'OddsRatio_working_3-way'!K75*'OddsRatio_working_3-way'!L75*'OddsRatio_working_3-way'!M75</f>
        <v>8.068438431198649E-2</v>
      </c>
      <c r="R75" s="11">
        <f t="shared" si="36"/>
        <v>0</v>
      </c>
      <c r="S75" s="11">
        <f t="shared" si="37"/>
        <v>-0.84599860104973601</v>
      </c>
      <c r="T75" s="11">
        <f t="shared" si="38"/>
        <v>-0.29072116874561377</v>
      </c>
      <c r="U75" s="11">
        <f>'OddsRatio_working_3-way'!S75-'OddsRatio_working_3-way'!R75^2/3</f>
        <v>-0.84599860104973601</v>
      </c>
      <c r="V75" s="11">
        <f>'OddsRatio_working_3-way'!S75*'OddsRatio_working_3-way'!R75/3-2*'OddsRatio_working_3-way'!R75^3/27-'OddsRatio_working_3-way'!T75</f>
        <v>0.29072116874561377</v>
      </c>
      <c r="W75" s="11">
        <f>'OddsRatio_working_3-way'!V75^2+4*'OddsRatio_working_3-way'!U75^3/27</f>
        <v>-5.1838290434370465E-3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0.1497519841273002</v>
      </c>
      <c r="Y75" s="11">
        <f>IF('OddsRatio_working_3-way'!W75&gt;=0,IF('OddsRatio_working_3-way'!V75+SQRT('OddsRatio_working_3-way'!W75)&gt;0,0,PI()),ACOS('OddsRatio_working_3-way'!V75/(2*'OddsRatio_working_3-way'!X75)))</f>
        <v>0.24277123774818188</v>
      </c>
      <c r="Z75" s="11">
        <f>'OddsRatio_working_3-way'!X75^(1/3)*COS('OddsRatio_working_3-way'!Y75/3)</f>
        <v>0.52929844543510474</v>
      </c>
      <c r="AA75" s="11">
        <f>'OddsRatio_working_3-way'!X75^(1/3)*COS(('OddsRatio_working_3-way'!Y75+2*PI())/3)</f>
        <v>-0.30182471205421296</v>
      </c>
      <c r="AB75" s="11">
        <f>'OddsRatio_working_3-way'!X75^(1/3)*COS(('OddsRatio_working_3-way'!Y75+4*PI())/3)</f>
        <v>-0.22747373338089188</v>
      </c>
      <c r="AC75" s="11">
        <f>'OddsRatio_working_3-way'!X75^(1/3)*SIN('OddsRatio_working_3-way'!Y75/3)</f>
        <v>4.2926557551554154E-2</v>
      </c>
      <c r="AD75" s="11">
        <f>'OddsRatio_working_3-way'!X75^(1/3)*SIN(('OddsRatio_working_3-way'!Y75+2*PI())/3)</f>
        <v>0.43692262115463515</v>
      </c>
      <c r="AE75" s="11">
        <f>'OddsRatio_working_3-way'!X75^(1/3)*SIN(('OddsRatio_working_3-way'!Y75+4*PI())/3)</f>
        <v>-0.47984917870618921</v>
      </c>
      <c r="AF75" s="11">
        <f>-'OddsRatio_working_3-way'!U75/(3*'OddsRatio_working_3-way'!X75^(1/3))*COS(('OddsRatio_working_3-way'!Y75)/3)</f>
        <v>0.52929844543510451</v>
      </c>
      <c r="AG75" s="11">
        <f>-'OddsRatio_working_3-way'!U75/(3*'OddsRatio_working_3-way'!X75^(1/3))*COS(('OddsRatio_working_3-way'!Y75+2*PI())/3)</f>
        <v>-0.30182471205421285</v>
      </c>
      <c r="AH75" s="11">
        <f>-'OddsRatio_working_3-way'!U75/(3*'OddsRatio_working_3-way'!X75^(1/3))*COS(('OddsRatio_working_3-way'!Y75+4*PI())/3)</f>
        <v>-0.22747373338089177</v>
      </c>
      <c r="AI75" s="11">
        <f>'OddsRatio_working_3-way'!U75/(3*'OddsRatio_working_3-way'!X75^(1/3))*SIN(('OddsRatio_working_3-way'!Y75)/3)</f>
        <v>-4.292655755155414E-2</v>
      </c>
      <c r="AJ75" s="11">
        <f>'OddsRatio_working_3-way'!U75/(3*'OddsRatio_working_3-way'!X75^(1/3))*SIN(('OddsRatio_working_3-way'!Y75+2*PI())/3)</f>
        <v>-0.43692262115463498</v>
      </c>
      <c r="AK75" s="11">
        <f>'OddsRatio_working_3-way'!U75/(3*'OddsRatio_working_3-way'!X75^(1/3))*SIN(('OddsRatio_working_3-way'!Y75+4*PI())/3)</f>
        <v>0.47984917870618904</v>
      </c>
      <c r="AL75" s="11">
        <f>'OddsRatio_working_3-way'!Z75+'OddsRatio_working_3-way'!AF75</f>
        <v>1.0585968908702093</v>
      </c>
      <c r="AM75" s="11">
        <f>'OddsRatio_working_3-way'!AA75+'OddsRatio_working_3-way'!AG75</f>
        <v>-0.60364942410842581</v>
      </c>
      <c r="AN75" s="11">
        <f>'OddsRatio_working_3-way'!AB75+'OddsRatio_working_3-way'!AH75</f>
        <v>-0.45494746676178366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1.0585968908702093</v>
      </c>
      <c r="AS75" s="11">
        <f>IF(('OddsRatio_working_3-way'!X75=0),IF(Q75&gt;0,-Q75^(1/3),(-Q75)^(1/3)),'OddsRatio_working_3-way'!AM75-'OddsRatio_working_3-way'!R75/3)</f>
        <v>-0.60364942410842581</v>
      </c>
      <c r="AT75" s="11">
        <f>IF(('OddsRatio_working_3-way'!X75=0),IF(Q75&gt;0,-Q75^(1/3),(-Q75)^(1/3)),'OddsRatio_working_3-way'!AN75-'OddsRatio_working_3-way'!R75/3)</f>
        <v>-0.45494746676178366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2.34</v>
      </c>
      <c r="B76" s="4">
        <f>IF('True_Odds_Calculator_3-way'!B75="","",'True_Odds_Calculator_3-way'!B75)</f>
        <v>3.16</v>
      </c>
      <c r="C76" s="4">
        <f>IF('True_Odds_Calculator_3-way'!C75="","",'True_Odds_Calculator_3-way'!C75)</f>
        <v>3.38</v>
      </c>
      <c r="D76" s="9">
        <f t="shared" si="26"/>
        <v>0.41278289519467248</v>
      </c>
      <c r="E76" s="9">
        <f t="shared" si="27"/>
        <v>0.30366379672542915</v>
      </c>
      <c r="F76" s="9">
        <f t="shared" si="28"/>
        <v>0.28355330807989848</v>
      </c>
      <c r="G76" s="9">
        <f t="shared" si="29"/>
        <v>1.0616276137055198</v>
      </c>
      <c r="H76" s="9">
        <f t="shared" si="30"/>
        <v>2.4225810023653964</v>
      </c>
      <c r="I76" s="9">
        <f t="shared" si="31"/>
        <v>3.293115645603923</v>
      </c>
      <c r="J76" s="9">
        <f t="shared" si="32"/>
        <v>3.526673720619137</v>
      </c>
      <c r="K76" s="11">
        <f t="shared" si="33"/>
        <v>0.42735042735042739</v>
      </c>
      <c r="L76" s="11">
        <f t="shared" si="34"/>
        <v>0.31645569620253161</v>
      </c>
      <c r="M76" s="11">
        <f t="shared" si="35"/>
        <v>0.29585798816568049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-0.27562326071801035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0.23526519669130713</v>
      </c>
      <c r="Q76" s="11">
        <f>2*'OddsRatio_working_3-way'!K76*'OddsRatio_working_3-way'!L76*'OddsRatio_working_3-way'!M76</f>
        <v>8.0022175745342553E-2</v>
      </c>
      <c r="R76" s="11">
        <f t="shared" si="36"/>
        <v>0</v>
      </c>
      <c r="S76" s="11">
        <f t="shared" si="37"/>
        <v>-0.85357526095015079</v>
      </c>
      <c r="T76" s="11">
        <f t="shared" si="38"/>
        <v>-0.2903317214116159</v>
      </c>
      <c r="U76" s="11">
        <f>'OddsRatio_working_3-way'!S76-'OddsRatio_working_3-way'!R76^2/3</f>
        <v>-0.85357526095015079</v>
      </c>
      <c r="V76" s="11">
        <f>'OddsRatio_working_3-way'!S76*'OddsRatio_working_3-way'!R76/3-2*'OddsRatio_working_3-way'!R76^3/27-'OddsRatio_working_3-way'!T76</f>
        <v>0.2903317214116159</v>
      </c>
      <c r="W76" s="11">
        <f>'OddsRatio_working_3-way'!V76^2+4*'OddsRatio_working_3-way'!U76^3/27</f>
        <v>-7.8418647513366635E-3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0.1517682223072149</v>
      </c>
      <c r="Y76" s="11">
        <f>IF('OddsRatio_working_3-way'!W76&gt;=0,IF('OddsRatio_working_3-way'!V76+SQRT('OddsRatio_working_3-way'!W76)&gt;0,0,PI()),ACOS('OddsRatio_working_3-way'!V76/(2*'OddsRatio_working_3-way'!X76)))</f>
        <v>0.29604747434184664</v>
      </c>
      <c r="Z76" s="11">
        <f>'OddsRatio_working_3-way'!X76^(1/3)*COS('OddsRatio_working_3-way'!Y76/3)</f>
        <v>0.53081380685275992</v>
      </c>
      <c r="AA76" s="11">
        <f>'OddsRatio_working_3-way'!X76^(1/3)*COS(('OddsRatio_working_3-way'!Y76+2*PI())/3)</f>
        <v>-0.31091890270567341</v>
      </c>
      <c r="AB76" s="11">
        <f>'OddsRatio_working_3-way'!X76^(1/3)*COS(('OddsRatio_working_3-way'!Y76+4*PI())/3)</f>
        <v>-0.21989490414708618</v>
      </c>
      <c r="AC76" s="11">
        <f>'OddsRatio_working_3-way'!X76^(1/3)*SIN('OddsRatio_working_3-way'!Y76/3)</f>
        <v>5.2552730070516432E-2</v>
      </c>
      <c r="AD76" s="11">
        <f>'OddsRatio_working_3-way'!X76^(1/3)*SIN(('OddsRatio_working_3-way'!Y76+2*PI())/3)</f>
        <v>0.43342187637875829</v>
      </c>
      <c r="AE76" s="11">
        <f>'OddsRatio_working_3-way'!X76^(1/3)*SIN(('OddsRatio_working_3-way'!Y76+4*PI())/3)</f>
        <v>-0.4859746064492747</v>
      </c>
      <c r="AF76" s="11">
        <f>-'OddsRatio_working_3-way'!U76/(3*'OddsRatio_working_3-way'!X76^(1/3))*COS(('OddsRatio_working_3-way'!Y76)/3)</f>
        <v>0.53081380685275981</v>
      </c>
      <c r="AG76" s="11">
        <f>-'OddsRatio_working_3-way'!U76/(3*'OddsRatio_working_3-way'!X76^(1/3))*COS(('OddsRatio_working_3-way'!Y76+2*PI())/3)</f>
        <v>-0.31091890270567335</v>
      </c>
      <c r="AH76" s="11">
        <f>-'OddsRatio_working_3-way'!U76/(3*'OddsRatio_working_3-way'!X76^(1/3))*COS(('OddsRatio_working_3-way'!Y76+4*PI())/3)</f>
        <v>-0.21989490414708612</v>
      </c>
      <c r="AI76" s="11">
        <f>'OddsRatio_working_3-way'!U76/(3*'OddsRatio_working_3-way'!X76^(1/3))*SIN(('OddsRatio_working_3-way'!Y76)/3)</f>
        <v>-5.2552730070516418E-2</v>
      </c>
      <c r="AJ76" s="11">
        <f>'OddsRatio_working_3-way'!U76/(3*'OddsRatio_working_3-way'!X76^(1/3))*SIN(('OddsRatio_working_3-way'!Y76+2*PI())/3)</f>
        <v>-0.43342187637875818</v>
      </c>
      <c r="AK76" s="11">
        <f>'OddsRatio_working_3-way'!U76/(3*'OddsRatio_working_3-way'!X76^(1/3))*SIN(('OddsRatio_working_3-way'!Y76+4*PI())/3)</f>
        <v>0.48597460644927459</v>
      </c>
      <c r="AL76" s="11">
        <f>'OddsRatio_working_3-way'!Z76+'OddsRatio_working_3-way'!AF76</f>
        <v>1.0616276137055198</v>
      </c>
      <c r="AM76" s="11">
        <f>'OddsRatio_working_3-way'!AA76+'OddsRatio_working_3-way'!AG76</f>
        <v>-0.6218378054113467</v>
      </c>
      <c r="AN76" s="11">
        <f>'OddsRatio_working_3-way'!AB76+'OddsRatio_working_3-way'!AH76</f>
        <v>-0.4397898082941723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1.0616276137055198</v>
      </c>
      <c r="AS76" s="11">
        <f>IF(('OddsRatio_working_3-way'!X76=0),IF(Q76&gt;0,-Q76^(1/3),(-Q76)^(1/3)),'OddsRatio_working_3-way'!AM76-'OddsRatio_working_3-way'!R76/3)</f>
        <v>-0.6218378054113467</v>
      </c>
      <c r="AT76" s="11">
        <f>IF(('OddsRatio_working_3-way'!X76=0),IF(Q76&gt;0,-Q76^(1/3),(-Q76)^(1/3)),'OddsRatio_working_3-way'!AN76-'OddsRatio_working_3-way'!R76/3)</f>
        <v>-0.4397898082941723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1.95</v>
      </c>
      <c r="B77" s="4">
        <f>IF('True_Odds_Calculator_3-way'!B76="","",'True_Odds_Calculator_3-way'!B76)</f>
        <v>3.66</v>
      </c>
      <c r="C77" s="4">
        <f>IF('True_Odds_Calculator_3-way'!C76="","",'True_Odds_Calculator_3-way'!C76)</f>
        <v>4.0199999999999996</v>
      </c>
      <c r="D77" s="9">
        <f t="shared" si="26"/>
        <v>0.49901985628014756</v>
      </c>
      <c r="E77" s="9">
        <f t="shared" si="27"/>
        <v>0.26239837771606073</v>
      </c>
      <c r="F77" s="9">
        <f t="shared" si="28"/>
        <v>0.23858176600379191</v>
      </c>
      <c r="G77" s="9">
        <f t="shared" si="29"/>
        <v>1.0567666057140968</v>
      </c>
      <c r="H77" s="9">
        <f t="shared" si="30"/>
        <v>2.0039282754283918</v>
      </c>
      <c r="I77" s="9">
        <f t="shared" si="31"/>
        <v>3.810999171199497</v>
      </c>
      <c r="J77" s="9">
        <f t="shared" si="32"/>
        <v>4.1914351492565718</v>
      </c>
      <c r="K77" s="11">
        <f t="shared" si="33"/>
        <v>0.51282051282051289</v>
      </c>
      <c r="L77" s="11">
        <f t="shared" si="34"/>
        <v>0.27322404371584696</v>
      </c>
      <c r="M77" s="11">
        <f t="shared" si="35"/>
        <v>0.24875621890547267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-0.26599313924980672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0.23108501209798002</v>
      </c>
      <c r="Q77" s="11">
        <f>2*'OddsRatio_working_3-way'!K77*'OddsRatio_working_3-way'!L77*'OddsRatio_working_3-way'!M77</f>
        <v>6.9708902593659153E-2</v>
      </c>
      <c r="R77" s="11">
        <f t="shared" si="36"/>
        <v>0</v>
      </c>
      <c r="S77" s="11">
        <f t="shared" si="37"/>
        <v>-0.8687630543769671</v>
      </c>
      <c r="T77" s="11">
        <f t="shared" si="38"/>
        <v>-0.26207030297947737</v>
      </c>
      <c r="U77" s="11">
        <f>'OddsRatio_working_3-way'!S77-'OddsRatio_working_3-way'!R77^2/3</f>
        <v>-0.8687630543769671</v>
      </c>
      <c r="V77" s="11">
        <f>'OddsRatio_working_3-way'!S77*'OddsRatio_working_3-way'!R77/3-2*'OddsRatio_working_3-way'!R77^3/27-'OddsRatio_working_3-way'!T77</f>
        <v>0.26207030297947737</v>
      </c>
      <c r="W77" s="11">
        <f>'OddsRatio_working_3-way'!V77^2+4*'OddsRatio_working_3-way'!U77^3/27</f>
        <v>-2.8459639121606081E-2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0.15583684001653872</v>
      </c>
      <c r="Y77" s="11">
        <f>IF('OddsRatio_working_3-way'!W77&gt;=0,IF('OddsRatio_working_3-way'!V77+SQRT('OddsRatio_working_3-way'!W77)&gt;0,0,PI()),ACOS('OddsRatio_working_3-way'!V77/(2*'OddsRatio_working_3-way'!X77)))</f>
        <v>0.57194765701592276</v>
      </c>
      <c r="Z77" s="11">
        <f>'OddsRatio_working_3-way'!X77^(1/3)*COS('OddsRatio_working_3-way'!Y77/3)</f>
        <v>0.52838330285704849</v>
      </c>
      <c r="AA77" s="11">
        <f>'OddsRatio_working_3-way'!X77^(1/3)*COS(('OddsRatio_working_3-way'!Y77+2*PI())/3)</f>
        <v>-0.352504037539699</v>
      </c>
      <c r="AB77" s="11">
        <f>'OddsRatio_working_3-way'!X77^(1/3)*COS(('OddsRatio_working_3-way'!Y77+4*PI())/3)</f>
        <v>-0.1758792653173496</v>
      </c>
      <c r="AC77" s="11">
        <f>'OddsRatio_working_3-way'!X77^(1/3)*SIN('OddsRatio_working_3-way'!Y77/3)</f>
        <v>0.10197435978812988</v>
      </c>
      <c r="AD77" s="11">
        <f>'OddsRatio_working_3-way'!X77^(1/3)*SIN(('OddsRatio_working_3-way'!Y77+2*PI())/3)</f>
        <v>0.40660618331566584</v>
      </c>
      <c r="AE77" s="11">
        <f>'OddsRatio_working_3-way'!X77^(1/3)*SIN(('OddsRatio_working_3-way'!Y77+4*PI())/3)</f>
        <v>-0.50858054310379563</v>
      </c>
      <c r="AF77" s="11">
        <f>-'OddsRatio_working_3-way'!U77/(3*'OddsRatio_working_3-way'!X77^(1/3))*COS(('OddsRatio_working_3-way'!Y77)/3)</f>
        <v>0.52838330285704838</v>
      </c>
      <c r="AG77" s="11">
        <f>-'OddsRatio_working_3-way'!U77/(3*'OddsRatio_working_3-way'!X77^(1/3))*COS(('OddsRatio_working_3-way'!Y77+2*PI())/3)</f>
        <v>-0.35250403753969894</v>
      </c>
      <c r="AH77" s="11">
        <f>-'OddsRatio_working_3-way'!U77/(3*'OddsRatio_working_3-way'!X77^(1/3))*COS(('OddsRatio_working_3-way'!Y77+4*PI())/3)</f>
        <v>-0.17587926531734957</v>
      </c>
      <c r="AI77" s="11">
        <f>'OddsRatio_working_3-way'!U77/(3*'OddsRatio_working_3-way'!X77^(1/3))*SIN(('OddsRatio_working_3-way'!Y77)/3)</f>
        <v>-0.10197435978812985</v>
      </c>
      <c r="AJ77" s="11">
        <f>'OddsRatio_working_3-way'!U77/(3*'OddsRatio_working_3-way'!X77^(1/3))*SIN(('OddsRatio_working_3-way'!Y77+2*PI())/3)</f>
        <v>-0.40660618331566578</v>
      </c>
      <c r="AK77" s="11">
        <f>'OddsRatio_working_3-way'!U77/(3*'OddsRatio_working_3-way'!X77^(1/3))*SIN(('OddsRatio_working_3-way'!Y77+4*PI())/3)</f>
        <v>0.50858054310379552</v>
      </c>
      <c r="AL77" s="11">
        <f>'OddsRatio_working_3-way'!Z77+'OddsRatio_working_3-way'!AF77</f>
        <v>1.0567666057140968</v>
      </c>
      <c r="AM77" s="11">
        <f>'OddsRatio_working_3-way'!AA77+'OddsRatio_working_3-way'!AG77</f>
        <v>-0.70500807507939789</v>
      </c>
      <c r="AN77" s="11">
        <f>'OddsRatio_working_3-way'!AB77+'OddsRatio_working_3-way'!AH77</f>
        <v>-0.3517585306346992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1.0567666057140968</v>
      </c>
      <c r="AS77" s="11">
        <f>IF(('OddsRatio_working_3-way'!X77=0),IF(Q77&gt;0,-Q77^(1/3),(-Q77)^(1/3)),'OddsRatio_working_3-way'!AM77-'OddsRatio_working_3-way'!R77/3)</f>
        <v>-0.70500807507939789</v>
      </c>
      <c r="AT77" s="11">
        <f>IF(('OddsRatio_working_3-way'!X77=0),IF(Q77&gt;0,-Q77^(1/3),(-Q77)^(1/3)),'OddsRatio_working_3-way'!AN77-'OddsRatio_working_3-way'!R77/3)</f>
        <v>-0.3517585306346992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3.41</v>
      </c>
      <c r="B78" s="4">
        <f>IF('True_Odds_Calculator_3-way'!B77="","",'True_Odds_Calculator_3-way'!B77)</f>
        <v>3.45</v>
      </c>
      <c r="C78" s="4">
        <f>IF('True_Odds_Calculator_3-way'!C77="","",'True_Odds_Calculator_3-way'!C77)</f>
        <v>2.19</v>
      </c>
      <c r="D78" s="9">
        <f t="shared" si="26"/>
        <v>0.28084664659603492</v>
      </c>
      <c r="E78" s="9">
        <f t="shared" si="27"/>
        <v>0.27753395818586335</v>
      </c>
      <c r="F78" s="9">
        <f t="shared" si="28"/>
        <v>0.44161939521810195</v>
      </c>
      <c r="G78" s="9">
        <f t="shared" si="29"/>
        <v>1.0625153787565158</v>
      </c>
      <c r="H78" s="9">
        <f t="shared" si="30"/>
        <v>3.5606620628032037</v>
      </c>
      <c r="I78" s="9">
        <f t="shared" si="31"/>
        <v>3.6031626779534638</v>
      </c>
      <c r="J78" s="9">
        <f t="shared" si="32"/>
        <v>2.2643933007202537</v>
      </c>
      <c r="K78" s="11">
        <f t="shared" si="33"/>
        <v>0.29325513196480935</v>
      </c>
      <c r="L78" s="11">
        <f t="shared" si="34"/>
        <v>0.28985507246376813</v>
      </c>
      <c r="M78" s="11">
        <f t="shared" si="35"/>
        <v>0.45662100456621008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-0.2727171812264706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0.23482146097374051</v>
      </c>
      <c r="Q78" s="11">
        <f>2*'OddsRatio_working_3-way'!K78*'OddsRatio_working_3-way'!L78*'OddsRatio_working_3-way'!M78</f>
        <v>7.7626929247517532E-2</v>
      </c>
      <c r="R78" s="11">
        <f t="shared" si="36"/>
        <v>0</v>
      </c>
      <c r="S78" s="11">
        <f t="shared" si="37"/>
        <v>-0.86104388406221977</v>
      </c>
      <c r="T78" s="11">
        <f t="shared" si="38"/>
        <v>-0.28464260630156024</v>
      </c>
      <c r="U78" s="11">
        <f>'OddsRatio_working_3-way'!S78-'OddsRatio_working_3-way'!R78^2/3</f>
        <v>-0.86104388406221977</v>
      </c>
      <c r="V78" s="11">
        <f>'OddsRatio_working_3-way'!S78*'OddsRatio_working_3-way'!R78/3-2*'OddsRatio_working_3-way'!R78^3/27-'OddsRatio_working_3-way'!T78</f>
        <v>0.28464260630156024</v>
      </c>
      <c r="W78" s="11">
        <f>'OddsRatio_working_3-way'!V78^2+4*'OddsRatio_working_3-way'!U78^3/27</f>
        <v>-1.3552658160095071E-2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0.15376448832731185</v>
      </c>
      <c r="Y78" s="11">
        <f>IF('OddsRatio_working_3-way'!W78&gt;=0,IF('OddsRatio_working_3-way'!V78+SQRT('OddsRatio_working_3-way'!W78)&gt;0,0,PI()),ACOS('OddsRatio_working_3-way'!V78/(2*'OddsRatio_working_3-way'!X78)))</f>
        <v>0.38823198650960911</v>
      </c>
      <c r="Z78" s="11">
        <f>'OddsRatio_working_3-way'!X78^(1/3)*COS('OddsRatio_working_3-way'!Y78/3)</f>
        <v>0.53125768937825801</v>
      </c>
      <c r="AA78" s="11">
        <f>'OddsRatio_working_3-way'!X78^(1/3)*COS(('OddsRatio_working_3-way'!Y78+2*PI())/3)</f>
        <v>-0.32550305969785137</v>
      </c>
      <c r="AB78" s="11">
        <f>'OddsRatio_working_3-way'!X78^(1/3)*COS(('OddsRatio_working_3-way'!Y78+4*PI())/3)</f>
        <v>-0.20575462968040675</v>
      </c>
      <c r="AC78" s="11">
        <f>'OddsRatio_working_3-way'!X78^(1/3)*SIN('OddsRatio_working_3-way'!Y78/3)</f>
        <v>6.9136788305606711E-2</v>
      </c>
      <c r="AD78" s="11">
        <f>'OddsRatio_working_3-way'!X78^(1/3)*SIN(('OddsRatio_working_3-way'!Y78+2*PI())/3)</f>
        <v>0.42551426080459043</v>
      </c>
      <c r="AE78" s="11">
        <f>'OddsRatio_working_3-way'!X78^(1/3)*SIN(('OddsRatio_working_3-way'!Y78+4*PI())/3)</f>
        <v>-0.49465104911019708</v>
      </c>
      <c r="AF78" s="11">
        <f>-'OddsRatio_working_3-way'!U78/(3*'OddsRatio_working_3-way'!X78^(1/3))*COS(('OddsRatio_working_3-way'!Y78)/3)</f>
        <v>0.5312576893782579</v>
      </c>
      <c r="AG78" s="11">
        <f>-'OddsRatio_working_3-way'!U78/(3*'OddsRatio_working_3-way'!X78^(1/3))*COS(('OddsRatio_working_3-way'!Y78+2*PI())/3)</f>
        <v>-0.32550305969785132</v>
      </c>
      <c r="AH78" s="11">
        <f>-'OddsRatio_working_3-way'!U78/(3*'OddsRatio_working_3-way'!X78^(1/3))*COS(('OddsRatio_working_3-way'!Y78+4*PI())/3)</f>
        <v>-0.2057546296804067</v>
      </c>
      <c r="AI78" s="11">
        <f>'OddsRatio_working_3-way'!U78/(3*'OddsRatio_working_3-way'!X78^(1/3))*SIN(('OddsRatio_working_3-way'!Y78)/3)</f>
        <v>-6.9136788305606697E-2</v>
      </c>
      <c r="AJ78" s="11">
        <f>'OddsRatio_working_3-way'!U78/(3*'OddsRatio_working_3-way'!X78^(1/3))*SIN(('OddsRatio_working_3-way'!Y78+2*PI())/3)</f>
        <v>-0.42551426080459032</v>
      </c>
      <c r="AK78" s="11">
        <f>'OddsRatio_working_3-way'!U78/(3*'OddsRatio_working_3-way'!X78^(1/3))*SIN(('OddsRatio_working_3-way'!Y78+4*PI())/3)</f>
        <v>0.49465104911019697</v>
      </c>
      <c r="AL78" s="11">
        <f>'OddsRatio_working_3-way'!Z78+'OddsRatio_working_3-way'!AF78</f>
        <v>1.0625153787565158</v>
      </c>
      <c r="AM78" s="11">
        <f>'OddsRatio_working_3-way'!AA78+'OddsRatio_working_3-way'!AG78</f>
        <v>-0.65100611939570263</v>
      </c>
      <c r="AN78" s="11">
        <f>'OddsRatio_working_3-way'!AB78+'OddsRatio_working_3-way'!AH78</f>
        <v>-0.41150925936081345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1.0625153787565158</v>
      </c>
      <c r="AS78" s="11">
        <f>IF(('OddsRatio_working_3-way'!X78=0),IF(Q78&gt;0,-Q78^(1/3),(-Q78)^(1/3)),'OddsRatio_working_3-way'!AM78-'OddsRatio_working_3-way'!R78/3)</f>
        <v>-0.65100611939570263</v>
      </c>
      <c r="AT78" s="11">
        <f>IF(('OddsRatio_working_3-way'!X78=0),IF(Q78&gt;0,-Q78^(1/3),(-Q78)^(1/3)),'OddsRatio_working_3-way'!AN78-'OddsRatio_working_3-way'!R78/3)</f>
        <v>-0.41150925936081345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2.54</v>
      </c>
      <c r="B79" s="4">
        <f>IF('True_Odds_Calculator_3-way'!B78="","",'True_Odds_Calculator_3-way'!B78)</f>
        <v>3.04</v>
      </c>
      <c r="C79" s="4">
        <f>IF('True_Odds_Calculator_3-way'!C78="","",'True_Odds_Calculator_3-way'!C78)</f>
        <v>3.17</v>
      </c>
      <c r="D79" s="9">
        <f t="shared" si="26"/>
        <v>0.38019806324356864</v>
      </c>
      <c r="E79" s="9">
        <f t="shared" si="27"/>
        <v>0.31650614135761035</v>
      </c>
      <c r="F79" s="9">
        <f t="shared" si="28"/>
        <v>0.30329579539882107</v>
      </c>
      <c r="G79" s="9">
        <f t="shared" si="29"/>
        <v>1.0585766446783365</v>
      </c>
      <c r="H79" s="9">
        <f t="shared" si="30"/>
        <v>2.6302080328046378</v>
      </c>
      <c r="I79" s="9">
        <f t="shared" si="31"/>
        <v>3.1594963551438058</v>
      </c>
      <c r="J79" s="9">
        <f t="shared" si="32"/>
        <v>3.2971113189519907</v>
      </c>
      <c r="K79" s="11">
        <f t="shared" si="33"/>
        <v>0.39370078740157477</v>
      </c>
      <c r="L79" s="11">
        <f t="shared" si="34"/>
        <v>0.32894736842105265</v>
      </c>
      <c r="M79" s="11">
        <f t="shared" si="35"/>
        <v>0.31545741324921134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-0.27851209471304872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0.23490987958233597</v>
      </c>
      <c r="Q79" s="11">
        <f>2*'OddsRatio_working_3-way'!K79*'OddsRatio_working_3-way'!L79*'OddsRatio_working_3-way'!M79</f>
        <v>8.1707784202551634E-2</v>
      </c>
      <c r="R79" s="11">
        <f t="shared" si="36"/>
        <v>0</v>
      </c>
      <c r="S79" s="11">
        <f t="shared" si="37"/>
        <v>-0.84344588275192811</v>
      </c>
      <c r="T79" s="11">
        <f t="shared" si="38"/>
        <v>-0.29337248095719232</v>
      </c>
      <c r="U79" s="11">
        <f>'OddsRatio_working_3-way'!S79-'OddsRatio_working_3-way'!R79^2/3</f>
        <v>-0.84344588275192811</v>
      </c>
      <c r="V79" s="11">
        <f>'OddsRatio_working_3-way'!S79*'OddsRatio_working_3-way'!R79/3-2*'OddsRatio_working_3-way'!R79^3/27-'OddsRatio_working_3-way'!T79</f>
        <v>0.29337248095719232</v>
      </c>
      <c r="W79" s="11">
        <f>'OddsRatio_working_3-way'!V79^2+4*'OddsRatio_working_3-way'!U79^3/27</f>
        <v>-2.8256553100698412E-3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0.14907470266031725</v>
      </c>
      <c r="Y79" s="11">
        <f>IF('OddsRatio_working_3-way'!W79&gt;=0,IF('OddsRatio_working_3-way'!V79+SQRT('OddsRatio_working_3-way'!W79)&gt;0,0,PI()),ACOS('OddsRatio_working_3-way'!V79/(2*'OddsRatio_working_3-way'!X79)))</f>
        <v>0.17924777345752241</v>
      </c>
      <c r="Z79" s="11">
        <f>'OddsRatio_working_3-way'!X79^(1/3)*COS('OddsRatio_working_3-way'!Y79/3)</f>
        <v>0.52928832233916834</v>
      </c>
      <c r="AA79" s="11">
        <f>'OddsRatio_working_3-way'!X79^(1/3)*COS(('OddsRatio_working_3-way'!Y79+2*PI())/3)</f>
        <v>-0.29206449239521887</v>
      </c>
      <c r="AB79" s="11">
        <f>'OddsRatio_working_3-way'!X79^(1/3)*COS(('OddsRatio_working_3-way'!Y79+4*PI())/3)</f>
        <v>-0.23722382994394961</v>
      </c>
      <c r="AC79" s="11">
        <f>'OddsRatio_working_3-way'!X79^(1/3)*SIN('OddsRatio_working_3-way'!Y79/3)</f>
        <v>3.1662271228777947E-2</v>
      </c>
      <c r="AD79" s="11">
        <f>'OddsRatio_working_3-way'!X79^(1/3)*SIN(('OddsRatio_working_3-way'!Y79+2*PI())/3)</f>
        <v>0.44254599745777751</v>
      </c>
      <c r="AE79" s="11">
        <f>'OddsRatio_working_3-way'!X79^(1/3)*SIN(('OddsRatio_working_3-way'!Y79+4*PI())/3)</f>
        <v>-0.47420826868655525</v>
      </c>
      <c r="AF79" s="11">
        <f>-'OddsRatio_working_3-way'!U79/(3*'OddsRatio_working_3-way'!X79^(1/3))*COS(('OddsRatio_working_3-way'!Y79)/3)</f>
        <v>0.52928832233916823</v>
      </c>
      <c r="AG79" s="11">
        <f>-'OddsRatio_working_3-way'!U79/(3*'OddsRatio_working_3-way'!X79^(1/3))*COS(('OddsRatio_working_3-way'!Y79+2*PI())/3)</f>
        <v>-0.29206449239521881</v>
      </c>
      <c r="AH79" s="11">
        <f>-'OddsRatio_working_3-way'!U79/(3*'OddsRatio_working_3-way'!X79^(1/3))*COS(('OddsRatio_working_3-way'!Y79+4*PI())/3)</f>
        <v>-0.23722382994394955</v>
      </c>
      <c r="AI79" s="11">
        <f>'OddsRatio_working_3-way'!U79/(3*'OddsRatio_working_3-way'!X79^(1/3))*SIN(('OddsRatio_working_3-way'!Y79)/3)</f>
        <v>-3.166227122877794E-2</v>
      </c>
      <c r="AJ79" s="11">
        <f>'OddsRatio_working_3-way'!U79/(3*'OddsRatio_working_3-way'!X79^(1/3))*SIN(('OddsRatio_working_3-way'!Y79+2*PI())/3)</f>
        <v>-0.44254599745777745</v>
      </c>
      <c r="AK79" s="11">
        <f>'OddsRatio_working_3-way'!U79/(3*'OddsRatio_working_3-way'!X79^(1/3))*SIN(('OddsRatio_working_3-way'!Y79+4*PI())/3)</f>
        <v>0.47420826868655519</v>
      </c>
      <c r="AL79" s="11">
        <f>'OddsRatio_working_3-way'!Z79+'OddsRatio_working_3-way'!AF79</f>
        <v>1.0585766446783365</v>
      </c>
      <c r="AM79" s="11">
        <f>'OddsRatio_working_3-way'!AA79+'OddsRatio_working_3-way'!AG79</f>
        <v>-0.58412898479043762</v>
      </c>
      <c r="AN79" s="11">
        <f>'OddsRatio_working_3-way'!AB79+'OddsRatio_working_3-way'!AH79</f>
        <v>-0.47444765988789916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1.0585766446783365</v>
      </c>
      <c r="AS79" s="11">
        <f>IF(('OddsRatio_working_3-way'!X79=0),IF(Q79&gt;0,-Q79^(1/3),(-Q79)^(1/3)),'OddsRatio_working_3-way'!AM79-'OddsRatio_working_3-way'!R79/3)</f>
        <v>-0.58412898479043762</v>
      </c>
      <c r="AT79" s="11">
        <f>IF(('OddsRatio_working_3-way'!X79=0),IF(Q79&gt;0,-Q79^(1/3),(-Q79)^(1/3)),'OddsRatio_working_3-way'!AN79-'OddsRatio_working_3-way'!R79/3)</f>
        <v>-0.47444765988789916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5.28</v>
      </c>
      <c r="B80" s="4">
        <f>IF('True_Odds_Calculator_3-way'!B79="","",'True_Odds_Calculator_3-way'!B79)</f>
        <v>3.43</v>
      </c>
      <c r="C80" s="4">
        <f>IF('True_Odds_Calculator_3-way'!C79="","",'True_Odds_Calculator_3-way'!C79)</f>
        <v>1.76</v>
      </c>
      <c r="D80" s="9">
        <f t="shared" si="26"/>
        <v>0.17712735069433372</v>
      </c>
      <c r="E80" s="9">
        <f t="shared" si="27"/>
        <v>0.27490626970162663</v>
      </c>
      <c r="F80" s="9">
        <f t="shared" si="28"/>
        <v>0.54796637960403949</v>
      </c>
      <c r="G80" s="9">
        <f t="shared" si="29"/>
        <v>1.0854335258636818</v>
      </c>
      <c r="H80" s="9">
        <f t="shared" si="30"/>
        <v>5.6456554906965586</v>
      </c>
      <c r="I80" s="9">
        <f t="shared" si="31"/>
        <v>3.6376034678487472</v>
      </c>
      <c r="J80" s="9">
        <f t="shared" si="32"/>
        <v>1.824929479656398</v>
      </c>
      <c r="K80" s="11">
        <f t="shared" si="33"/>
        <v>0.18939393939393939</v>
      </c>
      <c r="L80" s="11">
        <f t="shared" si="34"/>
        <v>0.29154518950437314</v>
      </c>
      <c r="M80" s="11">
        <f t="shared" si="35"/>
        <v>0.56818181818181823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-0.24798357950027694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0.23435805845360574</v>
      </c>
      <c r="Q80" s="11">
        <f>2*'OddsRatio_working_3-way'!K80*'OddsRatio_working_3-way'!L80*'OddsRatio_working_3-way'!M80</f>
        <v>6.2746468126802069E-2</v>
      </c>
      <c r="R80" s="11">
        <f t="shared" si="36"/>
        <v>0</v>
      </c>
      <c r="S80" s="11">
        <f t="shared" si="37"/>
        <v>-0.94505474485799179</v>
      </c>
      <c r="T80" s="11">
        <f t="shared" si="38"/>
        <v>-0.25302670545060019</v>
      </c>
      <c r="U80" s="11">
        <f>'OddsRatio_working_3-way'!S80-'OddsRatio_working_3-way'!R80^2/3</f>
        <v>-0.94505474485799179</v>
      </c>
      <c r="V80" s="11">
        <f>'OddsRatio_working_3-way'!S80*'OddsRatio_working_3-way'!R80/3-2*'OddsRatio_working_3-way'!R80^3/27-'OddsRatio_working_3-way'!T80</f>
        <v>0.25302670545060019</v>
      </c>
      <c r="W80" s="11">
        <f>'OddsRatio_working_3-way'!V80^2+4*'OddsRatio_working_3-way'!U80^3/27</f>
        <v>-6.1022715821716214E-2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0.17680867448523346</v>
      </c>
      <c r="Y80" s="11">
        <f>IF('OddsRatio_working_3-way'!W80&gt;=0,IF('OddsRatio_working_3-way'!V80+SQRT('OddsRatio_working_3-way'!W80)&gt;0,0,PI()),ACOS('OddsRatio_working_3-way'!V80/(2*'OddsRatio_working_3-way'!X80)))</f>
        <v>0.77340216135203133</v>
      </c>
      <c r="Z80" s="11">
        <f>'OddsRatio_working_3-way'!X80^(1/3)*COS('OddsRatio_working_3-way'!Y80/3)</f>
        <v>0.5427167629318409</v>
      </c>
      <c r="AA80" s="11">
        <f>'OddsRatio_working_3-way'!X80^(1/3)*COS(('OddsRatio_working_3-way'!Y80+2*PI())/3)</f>
        <v>-0.39528405531555494</v>
      </c>
      <c r="AB80" s="11">
        <f>'OddsRatio_working_3-way'!X80^(1/3)*COS(('OddsRatio_working_3-way'!Y80+4*PI())/3)</f>
        <v>-0.14743270761628605</v>
      </c>
      <c r="AC80" s="11">
        <f>'OddsRatio_working_3-way'!X80^(1/3)*SIN('OddsRatio_working_3-way'!Y80/3)</f>
        <v>0.14309704231318446</v>
      </c>
      <c r="AD80" s="11">
        <f>'OddsRatio_working_3-way'!X80^(1/3)*SIN(('OddsRatio_working_3-way'!Y80+2*PI())/3)</f>
        <v>0.39845798260203869</v>
      </c>
      <c r="AE80" s="11">
        <f>'OddsRatio_working_3-way'!X80^(1/3)*SIN(('OddsRatio_working_3-way'!Y80+4*PI())/3)</f>
        <v>-0.54155502491522323</v>
      </c>
      <c r="AF80" s="11">
        <f>-'OddsRatio_working_3-way'!U80/(3*'OddsRatio_working_3-way'!X80^(1/3))*COS(('OddsRatio_working_3-way'!Y80)/3)</f>
        <v>0.5427167629318409</v>
      </c>
      <c r="AG80" s="11">
        <f>-'OddsRatio_working_3-way'!U80/(3*'OddsRatio_working_3-way'!X80^(1/3))*COS(('OddsRatio_working_3-way'!Y80+2*PI())/3)</f>
        <v>-0.39528405531555494</v>
      </c>
      <c r="AH80" s="11">
        <f>-'OddsRatio_working_3-way'!U80/(3*'OddsRatio_working_3-way'!X80^(1/3))*COS(('OddsRatio_working_3-way'!Y80+4*PI())/3)</f>
        <v>-0.14743270761628605</v>
      </c>
      <c r="AI80" s="11">
        <f>'OddsRatio_working_3-way'!U80/(3*'OddsRatio_working_3-way'!X80^(1/3))*SIN(('OddsRatio_working_3-way'!Y80)/3)</f>
        <v>-0.14309704231318446</v>
      </c>
      <c r="AJ80" s="11">
        <f>'OddsRatio_working_3-way'!U80/(3*'OddsRatio_working_3-way'!X80^(1/3))*SIN(('OddsRatio_working_3-way'!Y80+2*PI())/3)</f>
        <v>-0.39845798260203869</v>
      </c>
      <c r="AK80" s="11">
        <f>'OddsRatio_working_3-way'!U80/(3*'OddsRatio_working_3-way'!X80^(1/3))*SIN(('OddsRatio_working_3-way'!Y80+4*PI())/3)</f>
        <v>0.54155502491522323</v>
      </c>
      <c r="AL80" s="11">
        <f>'OddsRatio_working_3-way'!Z80+'OddsRatio_working_3-way'!AF80</f>
        <v>1.0854335258636818</v>
      </c>
      <c r="AM80" s="11">
        <f>'OddsRatio_working_3-way'!AA80+'OddsRatio_working_3-way'!AG80</f>
        <v>-0.79056811063110988</v>
      </c>
      <c r="AN80" s="11">
        <f>'OddsRatio_working_3-way'!AB80+'OddsRatio_working_3-way'!AH80</f>
        <v>-0.29486541523257209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1.0854335258636818</v>
      </c>
      <c r="AS80" s="11">
        <f>IF(('OddsRatio_working_3-way'!X80=0),IF(Q80&gt;0,-Q80^(1/3),(-Q80)^(1/3)),'OddsRatio_working_3-way'!AM80-'OddsRatio_working_3-way'!R80/3)</f>
        <v>-0.79056811063110988</v>
      </c>
      <c r="AT80" s="11">
        <f>IF(('OddsRatio_working_3-way'!X80=0),IF(Q80&gt;0,-Q80^(1/3),(-Q80)^(1/3)),'OddsRatio_working_3-way'!AN80-'OddsRatio_working_3-way'!R80/3)</f>
        <v>-0.29486541523257209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1.79</v>
      </c>
      <c r="B81" s="4">
        <f>IF('True_Odds_Calculator_3-way'!B80="","",'True_Odds_Calculator_3-way'!B80)</f>
        <v>3.84</v>
      </c>
      <c r="C81" s="4">
        <f>IF('True_Odds_Calculator_3-way'!C80="","",'True_Odds_Calculator_3-way'!C80)</f>
        <v>4.57</v>
      </c>
      <c r="D81" s="9">
        <f t="shared" si="26"/>
        <v>0.54316416260491729</v>
      </c>
      <c r="E81" s="9">
        <f t="shared" si="27"/>
        <v>0.24853538460259625</v>
      </c>
      <c r="F81" s="9">
        <f t="shared" si="28"/>
        <v>0.20830045279248643</v>
      </c>
      <c r="G81" s="9">
        <f t="shared" si="29"/>
        <v>1.0646380076314599</v>
      </c>
      <c r="H81" s="9">
        <f t="shared" si="30"/>
        <v>1.8410640260288538</v>
      </c>
      <c r="I81" s="9">
        <f t="shared" si="31"/>
        <v>4.023571941673346</v>
      </c>
      <c r="J81" s="9">
        <f t="shared" si="32"/>
        <v>4.8007576872443112</v>
      </c>
      <c r="K81" s="11">
        <f t="shared" si="33"/>
        <v>0.55865921787709494</v>
      </c>
      <c r="L81" s="11">
        <f t="shared" si="34"/>
        <v>0.26041666666666669</v>
      </c>
      <c r="M81" s="11">
        <f t="shared" si="35"/>
        <v>0.21881838074398249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-0.25498415400413188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0.22920919770668557</v>
      </c>
      <c r="Q81" s="11">
        <f>2*'OddsRatio_working_3-way'!K81*'OddsRatio_working_3-way'!L81*'OddsRatio_working_3-way'!M81</f>
        <v>6.3669221585190436E-2</v>
      </c>
      <c r="R81" s="11">
        <f t="shared" si="36"/>
        <v>0</v>
      </c>
      <c r="S81" s="11">
        <f t="shared" si="37"/>
        <v>-0.89891545849932053</v>
      </c>
      <c r="T81" s="11">
        <f t="shared" si="38"/>
        <v>-0.24969873847203347</v>
      </c>
      <c r="U81" s="11">
        <f>'OddsRatio_working_3-way'!S81-'OddsRatio_working_3-way'!R81^2/3</f>
        <v>-0.89891545849932053</v>
      </c>
      <c r="V81" s="11">
        <f>'OddsRatio_working_3-way'!S81*'OddsRatio_working_3-way'!R81/3-2*'OddsRatio_working_3-way'!R81^3/27-'OddsRatio_working_3-way'!T81</f>
        <v>0.24969873847203347</v>
      </c>
      <c r="W81" s="11">
        <f>'OddsRatio_working_3-way'!V81^2+4*'OddsRatio_working_3-way'!U81^3/27</f>
        <v>-4.526057536834887E-2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0.16401984282616069</v>
      </c>
      <c r="Y81" s="11">
        <f>IF('OddsRatio_working_3-way'!W81&gt;=0,IF('OddsRatio_working_3-way'!V81+SQRT('OddsRatio_working_3-way'!W81)&gt;0,0,PI()),ACOS('OddsRatio_working_3-way'!V81/(2*'OddsRatio_working_3-way'!X81)))</f>
        <v>0.70565867360482104</v>
      </c>
      <c r="Z81" s="11">
        <f>'OddsRatio_working_3-way'!X81^(1/3)*COS('OddsRatio_working_3-way'!Y81/3)</f>
        <v>0.53231900381572994</v>
      </c>
      <c r="AA81" s="11">
        <f>'OddsRatio_working_3-way'!X81^(1/3)*COS(('OddsRatio_working_3-way'!Y81+2*PI())/3)</f>
        <v>-0.37664127985021062</v>
      </c>
      <c r="AB81" s="11">
        <f>'OddsRatio_working_3-way'!X81^(1/3)*COS(('OddsRatio_working_3-way'!Y81+4*PI())/3)</f>
        <v>-0.15567772396551946</v>
      </c>
      <c r="AC81" s="11">
        <f>'OddsRatio_working_3-way'!X81^(1/3)*SIN('OddsRatio_working_3-way'!Y81/3)</f>
        <v>0.12757336847112333</v>
      </c>
      <c r="AD81" s="11">
        <f>'OddsRatio_working_3-way'!X81^(1/3)*SIN(('OddsRatio_working_3-way'!Y81+2*PI())/3)</f>
        <v>0.39721509598608595</v>
      </c>
      <c r="AE81" s="11">
        <f>'OddsRatio_working_3-way'!X81^(1/3)*SIN(('OddsRatio_working_3-way'!Y81+4*PI())/3)</f>
        <v>-0.52478846445720939</v>
      </c>
      <c r="AF81" s="11">
        <f>-'OddsRatio_working_3-way'!U81/(3*'OddsRatio_working_3-way'!X81^(1/3))*COS(('OddsRatio_working_3-way'!Y81)/3)</f>
        <v>0.53231900381572994</v>
      </c>
      <c r="AG81" s="11">
        <f>-'OddsRatio_working_3-way'!U81/(3*'OddsRatio_working_3-way'!X81^(1/3))*COS(('OddsRatio_working_3-way'!Y81+2*PI())/3)</f>
        <v>-0.37664127985021062</v>
      </c>
      <c r="AH81" s="11">
        <f>-'OddsRatio_working_3-way'!U81/(3*'OddsRatio_working_3-way'!X81^(1/3))*COS(('OddsRatio_working_3-way'!Y81+4*PI())/3)</f>
        <v>-0.15567772396551946</v>
      </c>
      <c r="AI81" s="11">
        <f>'OddsRatio_working_3-way'!U81/(3*'OddsRatio_working_3-way'!X81^(1/3))*SIN(('OddsRatio_working_3-way'!Y81)/3)</f>
        <v>-0.12757336847112333</v>
      </c>
      <c r="AJ81" s="11">
        <f>'OddsRatio_working_3-way'!U81/(3*'OddsRatio_working_3-way'!X81^(1/3))*SIN(('OddsRatio_working_3-way'!Y81+2*PI())/3)</f>
        <v>-0.39721509598608595</v>
      </c>
      <c r="AK81" s="11">
        <f>'OddsRatio_working_3-way'!U81/(3*'OddsRatio_working_3-way'!X81^(1/3))*SIN(('OddsRatio_working_3-way'!Y81+4*PI())/3)</f>
        <v>0.52478846445720939</v>
      </c>
      <c r="AL81" s="11">
        <f>'OddsRatio_working_3-way'!Z81+'OddsRatio_working_3-way'!AF81</f>
        <v>1.0646380076314599</v>
      </c>
      <c r="AM81" s="11">
        <f>'OddsRatio_working_3-way'!AA81+'OddsRatio_working_3-way'!AG81</f>
        <v>-0.75328255970042124</v>
      </c>
      <c r="AN81" s="11">
        <f>'OddsRatio_working_3-way'!AB81+'OddsRatio_working_3-way'!AH81</f>
        <v>-0.31135544793103892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1.0646380076314599</v>
      </c>
      <c r="AS81" s="11">
        <f>IF(('OddsRatio_working_3-way'!X81=0),IF(Q81&gt;0,-Q81^(1/3),(-Q81)^(1/3)),'OddsRatio_working_3-way'!AM81-'OddsRatio_working_3-way'!R81/3)</f>
        <v>-0.75328255970042124</v>
      </c>
      <c r="AT81" s="11">
        <f>IF(('OddsRatio_working_3-way'!X81=0),IF(Q81&gt;0,-Q81^(1/3),(-Q81)^(1/3)),'OddsRatio_working_3-way'!AN81-'OddsRatio_working_3-way'!R81/3)</f>
        <v>-0.31135544793103892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1.37</v>
      </c>
      <c r="B82" s="4">
        <f>IF('True_Odds_Calculator_3-way'!B81="","",'True_Odds_Calculator_3-way'!B81)</f>
        <v>5.31</v>
      </c>
      <c r="C82" s="4">
        <f>IF('True_Odds_Calculator_3-way'!C81="","",'True_Odds_Calculator_3-way'!C81)</f>
        <v>8.8000000000000007</v>
      </c>
      <c r="D82" s="9">
        <f t="shared" si="26"/>
        <v>0.71566157773330108</v>
      </c>
      <c r="E82" s="9">
        <f t="shared" si="27"/>
        <v>0.17767963452836072</v>
      </c>
      <c r="F82" s="9">
        <f t="shared" si="28"/>
        <v>0.1066587877383384</v>
      </c>
      <c r="G82" s="9">
        <f t="shared" si="29"/>
        <v>1.0738067352678429</v>
      </c>
      <c r="H82" s="9">
        <f t="shared" si="30"/>
        <v>1.3973084920491019</v>
      </c>
      <c r="I82" s="9">
        <f t="shared" si="31"/>
        <v>5.6281070290044006</v>
      </c>
      <c r="J82" s="9">
        <f t="shared" si="32"/>
        <v>9.3756925350891738</v>
      </c>
      <c r="K82" s="11">
        <f t="shared" si="33"/>
        <v>0.72992700729927007</v>
      </c>
      <c r="L82" s="11">
        <f t="shared" si="34"/>
        <v>0.18832391713747648</v>
      </c>
      <c r="M82" s="11">
        <f t="shared" si="35"/>
        <v>0.11363636363636363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-0.19430135825657302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0.194947120593539</v>
      </c>
      <c r="Q82" s="11">
        <f>2*'OddsRatio_working_3-way'!K82*'OddsRatio_working_3-way'!L82*'OddsRatio_working_3-way'!M82</f>
        <v>3.1241525736144072E-2</v>
      </c>
      <c r="R82" s="11">
        <f t="shared" si="36"/>
        <v>0</v>
      </c>
      <c r="S82" s="11">
        <f t="shared" si="37"/>
        <v>-1.0033235091239725</v>
      </c>
      <c r="T82" s="11">
        <f t="shared" si="38"/>
        <v>-0.16078902389807254</v>
      </c>
      <c r="U82" s="11">
        <f>'OddsRatio_working_3-way'!S82-'OddsRatio_working_3-way'!R82^2/3</f>
        <v>-1.0033235091239725</v>
      </c>
      <c r="V82" s="11">
        <f>'OddsRatio_working_3-way'!S82*'OddsRatio_working_3-way'!R82/3-2*'OddsRatio_working_3-way'!R82^3/27-'OddsRatio_working_3-way'!T82</f>
        <v>0.16078902389807254</v>
      </c>
      <c r="W82" s="11">
        <f>'OddsRatio_working_3-way'!V82^2+4*'OddsRatio_working_3-way'!U82^3/27</f>
        <v>-0.12377706775259194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0.19341030088821981</v>
      </c>
      <c r="Y82" s="11">
        <f>IF('OddsRatio_working_3-way'!W82&gt;=0,IF('OddsRatio_working_3-way'!V82+SQRT('OddsRatio_working_3-way'!W82)&gt;0,0,PI()),ACOS('OddsRatio_working_3-way'!V82/(2*'OddsRatio_working_3-way'!X82)))</f>
        <v>1.1421189690463238</v>
      </c>
      <c r="Z82" s="11">
        <f>'OddsRatio_working_3-way'!X82^(1/3)*COS('OddsRatio_working_3-way'!Y82/3)</f>
        <v>0.53690336763392144</v>
      </c>
      <c r="AA82" s="11">
        <f>'OddsRatio_working_3-way'!X82^(1/3)*COS(('OddsRatio_working_3-way'!Y82+2*PI())/3)</f>
        <v>-0.45454831905926918</v>
      </c>
      <c r="AB82" s="11">
        <f>'OddsRatio_working_3-way'!X82^(1/3)*COS(('OddsRatio_working_3-way'!Y82+4*PI())/3)</f>
        <v>-8.2355048574652145E-2</v>
      </c>
      <c r="AC82" s="11">
        <f>'OddsRatio_working_3-way'!X82^(1/3)*SIN('OddsRatio_working_3-way'!Y82/3)</f>
        <v>0.21488588490486074</v>
      </c>
      <c r="AD82" s="11">
        <f>'OddsRatio_working_3-way'!X82^(1/3)*SIN(('OddsRatio_working_3-way'!Y82+2*PI())/3)</f>
        <v>0.35752901329596126</v>
      </c>
      <c r="AE82" s="11">
        <f>'OddsRatio_working_3-way'!X82^(1/3)*SIN(('OddsRatio_working_3-way'!Y82+4*PI())/3)</f>
        <v>-0.57241489820082203</v>
      </c>
      <c r="AF82" s="11">
        <f>-'OddsRatio_working_3-way'!U82/(3*'OddsRatio_working_3-way'!X82^(1/3))*COS(('OddsRatio_working_3-way'!Y82)/3)</f>
        <v>0.53690336763392144</v>
      </c>
      <c r="AG82" s="11">
        <f>-'OddsRatio_working_3-way'!U82/(3*'OddsRatio_working_3-way'!X82^(1/3))*COS(('OddsRatio_working_3-way'!Y82+2*PI())/3)</f>
        <v>-0.45454831905926918</v>
      </c>
      <c r="AH82" s="11">
        <f>-'OddsRatio_working_3-way'!U82/(3*'OddsRatio_working_3-way'!X82^(1/3))*COS(('OddsRatio_working_3-way'!Y82+4*PI())/3)</f>
        <v>-8.2355048574652145E-2</v>
      </c>
      <c r="AI82" s="11">
        <f>'OddsRatio_working_3-way'!U82/(3*'OddsRatio_working_3-way'!X82^(1/3))*SIN(('OddsRatio_working_3-way'!Y82)/3)</f>
        <v>-0.21488588490486074</v>
      </c>
      <c r="AJ82" s="11">
        <f>'OddsRatio_working_3-way'!U82/(3*'OddsRatio_working_3-way'!X82^(1/3))*SIN(('OddsRatio_working_3-way'!Y82+2*PI())/3)</f>
        <v>-0.35752901329596126</v>
      </c>
      <c r="AK82" s="11">
        <f>'OddsRatio_working_3-way'!U82/(3*'OddsRatio_working_3-way'!X82^(1/3))*SIN(('OddsRatio_working_3-way'!Y82+4*PI())/3)</f>
        <v>0.57241489820082203</v>
      </c>
      <c r="AL82" s="11">
        <f>'OddsRatio_working_3-way'!Z82+'OddsRatio_working_3-way'!AF82</f>
        <v>1.0738067352678429</v>
      </c>
      <c r="AM82" s="11">
        <f>'OddsRatio_working_3-way'!AA82+'OddsRatio_working_3-way'!AG82</f>
        <v>-0.90909663811853836</v>
      </c>
      <c r="AN82" s="11">
        <f>'OddsRatio_working_3-way'!AB82+'OddsRatio_working_3-way'!AH82</f>
        <v>-0.16471009714930429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1.0738067352678429</v>
      </c>
      <c r="AS82" s="11">
        <f>IF(('OddsRatio_working_3-way'!X82=0),IF(Q82&gt;0,-Q82^(1/3),(-Q82)^(1/3)),'OddsRatio_working_3-way'!AM82-'OddsRatio_working_3-way'!R82/3)</f>
        <v>-0.90909663811853836</v>
      </c>
      <c r="AT82" s="11">
        <f>IF(('OddsRatio_working_3-way'!X82=0),IF(Q82&gt;0,-Q82^(1/3),(-Q82)^(1/3)),'OddsRatio_working_3-way'!AN82-'OddsRatio_working_3-way'!R82/3)</f>
        <v>-0.16471009714930429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1.52</v>
      </c>
      <c r="B83" s="4">
        <f>IF('True_Odds_Calculator_3-way'!B82="","",'True_Odds_Calculator_3-way'!B82)</f>
        <v>4.41</v>
      </c>
      <c r="C83" s="4">
        <f>IF('True_Odds_Calculator_3-way'!C82="","",'True_Odds_Calculator_3-way'!C82)</f>
        <v>6.6</v>
      </c>
      <c r="D83" s="9">
        <f t="shared" si="26"/>
        <v>0.64222490477082284</v>
      </c>
      <c r="E83" s="9">
        <f t="shared" si="27"/>
        <v>0.21490565780713727</v>
      </c>
      <c r="F83" s="9">
        <f t="shared" si="28"/>
        <v>0.14286943742203984</v>
      </c>
      <c r="G83" s="9">
        <f t="shared" si="29"/>
        <v>1.0713210032432512</v>
      </c>
      <c r="H83" s="9">
        <f t="shared" si="30"/>
        <v>1.5570869216864904</v>
      </c>
      <c r="I83" s="9">
        <f t="shared" si="31"/>
        <v>4.6532046210594871</v>
      </c>
      <c r="J83" s="9">
        <f t="shared" si="32"/>
        <v>6.999397618162206</v>
      </c>
      <c r="K83" s="11">
        <f t="shared" si="33"/>
        <v>0.65789473684210531</v>
      </c>
      <c r="L83" s="11">
        <f t="shared" si="34"/>
        <v>0.22675736961451246</v>
      </c>
      <c r="M83" s="11">
        <f t="shared" si="35"/>
        <v>0.15151515151515152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-0.22445001392369812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0.21541045977136206</v>
      </c>
      <c r="Q83" s="11">
        <f>2*'OddsRatio_working_3-way'!K83*'OddsRatio_working_3-way'!L83*'OddsRatio_working_3-way'!M83</f>
        <v>4.5206812124105357E-2</v>
      </c>
      <c r="R83" s="11">
        <f t="shared" si="36"/>
        <v>0</v>
      </c>
      <c r="S83" s="11">
        <f t="shared" si="37"/>
        <v>-0.9597257581128551</v>
      </c>
      <c r="T83" s="11">
        <f t="shared" si="38"/>
        <v>-0.20141149173407238</v>
      </c>
      <c r="U83" s="11">
        <f>'OddsRatio_working_3-way'!S83-'OddsRatio_working_3-way'!R83^2/3</f>
        <v>-0.9597257581128551</v>
      </c>
      <c r="V83" s="11">
        <f>'OddsRatio_working_3-way'!S83*'OddsRatio_working_3-way'!R83/3-2*'OddsRatio_working_3-way'!R83^3/27-'OddsRatio_working_3-way'!T83</f>
        <v>0.20141149173407238</v>
      </c>
      <c r="W83" s="11">
        <f>'OddsRatio_working_3-way'!V83^2+4*'OddsRatio_working_3-way'!U83^3/27</f>
        <v>-9.0393113606433595E-2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0.18094177420442323</v>
      </c>
      <c r="Y83" s="11">
        <f>IF('OddsRatio_working_3-way'!W83&gt;=0,IF('OddsRatio_working_3-way'!V83+SQRT('OddsRatio_working_3-way'!W83)&gt;0,0,PI()),ACOS('OddsRatio_working_3-way'!V83/(2*'OddsRatio_working_3-way'!X83)))</f>
        <v>0.98055157895198486</v>
      </c>
      <c r="Z83" s="11">
        <f>'OddsRatio_working_3-way'!X83^(1/3)*COS('OddsRatio_working_3-way'!Y83/3)</f>
        <v>0.53566050162162548</v>
      </c>
      <c r="AA83" s="11">
        <f>'OddsRatio_working_3-way'!X83^(1/3)*COS(('OddsRatio_working_3-way'!Y83+2*PI())/3)</f>
        <v>-0.42509534477659133</v>
      </c>
      <c r="AB83" s="11">
        <f>'OddsRatio_working_3-way'!X83^(1/3)*COS(('OddsRatio_working_3-way'!Y83+4*PI())/3)</f>
        <v>-0.11056515684503423</v>
      </c>
      <c r="AC83" s="11">
        <f>'OddsRatio_working_3-way'!X83^(1/3)*SIN('OddsRatio_working_3-way'!Y83/3)</f>
        <v>0.18159408867054805</v>
      </c>
      <c r="AD83" s="11">
        <f>'OddsRatio_working_3-way'!X83^(1/3)*SIN(('OddsRatio_working_3-way'!Y83+2*PI())/3)</f>
        <v>0.37309855787296903</v>
      </c>
      <c r="AE83" s="11">
        <f>'OddsRatio_working_3-way'!X83^(1/3)*SIN(('OddsRatio_working_3-way'!Y83+4*PI())/3)</f>
        <v>-0.55469264654351713</v>
      </c>
      <c r="AF83" s="11">
        <f>-'OddsRatio_working_3-way'!U83/(3*'OddsRatio_working_3-way'!X83^(1/3))*COS(('OddsRatio_working_3-way'!Y83)/3)</f>
        <v>0.5356605016216256</v>
      </c>
      <c r="AG83" s="11">
        <f>-'OddsRatio_working_3-way'!U83/(3*'OddsRatio_working_3-way'!X83^(1/3))*COS(('OddsRatio_working_3-way'!Y83+2*PI())/3)</f>
        <v>-0.42509534477659139</v>
      </c>
      <c r="AH83" s="11">
        <f>-'OddsRatio_working_3-way'!U83/(3*'OddsRatio_working_3-way'!X83^(1/3))*COS(('OddsRatio_working_3-way'!Y83+4*PI())/3)</f>
        <v>-0.11056515684503426</v>
      </c>
      <c r="AI83" s="11">
        <f>'OddsRatio_working_3-way'!U83/(3*'OddsRatio_working_3-way'!X83^(1/3))*SIN(('OddsRatio_working_3-way'!Y83)/3)</f>
        <v>-0.18159408867054808</v>
      </c>
      <c r="AJ83" s="11">
        <f>'OddsRatio_working_3-way'!U83/(3*'OddsRatio_working_3-way'!X83^(1/3))*SIN(('OddsRatio_working_3-way'!Y83+2*PI())/3)</f>
        <v>-0.37309855787296914</v>
      </c>
      <c r="AK83" s="11">
        <f>'OddsRatio_working_3-way'!U83/(3*'OddsRatio_working_3-way'!X83^(1/3))*SIN(('OddsRatio_working_3-way'!Y83+4*PI())/3)</f>
        <v>0.55469264654351724</v>
      </c>
      <c r="AL83" s="11">
        <f>'OddsRatio_working_3-way'!Z83+'OddsRatio_working_3-way'!AF83</f>
        <v>1.0713210032432512</v>
      </c>
      <c r="AM83" s="11">
        <f>'OddsRatio_working_3-way'!AA83+'OddsRatio_working_3-way'!AG83</f>
        <v>-0.85019068955318278</v>
      </c>
      <c r="AN83" s="11">
        <f>'OddsRatio_working_3-way'!AB83+'OddsRatio_working_3-way'!AH83</f>
        <v>-0.2211303136900685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1.0713210032432512</v>
      </c>
      <c r="AS83" s="11">
        <f>IF(('OddsRatio_working_3-way'!X83=0),IF(Q83&gt;0,-Q83^(1/3),(-Q83)^(1/3)),'OddsRatio_working_3-way'!AM83-'OddsRatio_working_3-way'!R83/3)</f>
        <v>-0.85019068955318278</v>
      </c>
      <c r="AT83" s="11">
        <f>IF(('OddsRatio_working_3-way'!X83=0),IF(Q83&gt;0,-Q83^(1/3),(-Q83)^(1/3)),'OddsRatio_working_3-way'!AN83-'OddsRatio_working_3-way'!R83/3)</f>
        <v>-0.2211303136900685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1.64</v>
      </c>
      <c r="B84" s="4">
        <f>IF('True_Odds_Calculator_3-way'!B83="","",'True_Odds_Calculator_3-way'!B83)</f>
        <v>4.09</v>
      </c>
      <c r="C84" s="4">
        <f>IF('True_Odds_Calculator_3-way'!C83="","",'True_Odds_Calculator_3-way'!C83)</f>
        <v>5.43</v>
      </c>
      <c r="D84" s="9">
        <f t="shared" si="26"/>
        <v>0.59355375025945145</v>
      </c>
      <c r="E84" s="9">
        <f t="shared" si="27"/>
        <v>0.23222640501757477</v>
      </c>
      <c r="F84" s="9">
        <f t="shared" si="28"/>
        <v>0.17421984472297344</v>
      </c>
      <c r="G84" s="9">
        <f t="shared" si="29"/>
        <v>1.0699490399007789</v>
      </c>
      <c r="H84" s="9">
        <f t="shared" si="30"/>
        <v>1.6847673855364989</v>
      </c>
      <c r="I84" s="9">
        <f t="shared" si="31"/>
        <v>4.3061425332934062</v>
      </c>
      <c r="J84" s="9">
        <f t="shared" si="32"/>
        <v>5.7398742467604515</v>
      </c>
      <c r="K84" s="11">
        <f t="shared" si="33"/>
        <v>0.6097560975609756</v>
      </c>
      <c r="L84" s="11">
        <f t="shared" si="34"/>
        <v>0.24449877750611249</v>
      </c>
      <c r="M84" s="11">
        <f t="shared" si="35"/>
        <v>0.18416206261510129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-0.24053329133704671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0.22403876661387481</v>
      </c>
      <c r="Q84" s="11">
        <f>2*'OddsRatio_working_3-way'!K84*'OddsRatio_working_3-way'!L84*'OddsRatio_working_3-way'!M84</f>
        <v>5.4911462405361475E-2</v>
      </c>
      <c r="R84" s="11">
        <f t="shared" si="36"/>
        <v>0</v>
      </c>
      <c r="S84" s="11">
        <f t="shared" si="37"/>
        <v>-0.93142519012031899</v>
      </c>
      <c r="T84" s="11">
        <f t="shared" si="38"/>
        <v>-0.22829048777458799</v>
      </c>
      <c r="U84" s="11">
        <f>'OddsRatio_working_3-way'!S84-'OddsRatio_working_3-way'!R84^2/3</f>
        <v>-0.93142519012031899</v>
      </c>
      <c r="V84" s="11">
        <f>'OddsRatio_working_3-way'!S84*'OddsRatio_working_3-way'!R84/3-2*'OddsRatio_working_3-way'!R84^3/27-'OddsRatio_working_3-way'!T84</f>
        <v>0.22829048777458799</v>
      </c>
      <c r="W84" s="11">
        <f>'OddsRatio_working_3-way'!V84^2+4*'OddsRatio_working_3-way'!U84^3/27</f>
        <v>-6.7596136251727099E-2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0.17299760335051351</v>
      </c>
      <c r="Y84" s="11">
        <f>IF('OddsRatio_working_3-way'!W84&gt;=0,IF('OddsRatio_working_3-way'!V84+SQRT('OddsRatio_working_3-way'!W84)&gt;0,0,PI()),ACOS('OddsRatio_working_3-way'!V84/(2*'OddsRatio_working_3-way'!X84)))</f>
        <v>0.85023278892672616</v>
      </c>
      <c r="Z84" s="11">
        <f>'OddsRatio_working_3-way'!X84^(1/3)*COS('OddsRatio_working_3-way'!Y84/3)</f>
        <v>0.53497451995038947</v>
      </c>
      <c r="AA84" s="11">
        <f>'OddsRatio_working_3-way'!X84^(1/3)*COS(('OddsRatio_working_3-way'!Y84+2*PI())/3)</f>
        <v>-0.40242426299129669</v>
      </c>
      <c r="AB84" s="11">
        <f>'OddsRatio_working_3-way'!X84^(1/3)*COS(('OddsRatio_working_3-way'!Y84+4*PI())/3)</f>
        <v>-0.13255025695909289</v>
      </c>
      <c r="AC84" s="11">
        <f>'OddsRatio_working_3-way'!X84^(1/3)*SIN('OddsRatio_working_3-way'!Y84/3)</f>
        <v>0.15581183002997567</v>
      </c>
      <c r="AD84" s="11">
        <f>'OddsRatio_working_3-way'!X84^(1/3)*SIN(('OddsRatio_working_3-way'!Y84+2*PI())/3)</f>
        <v>0.38539560963943448</v>
      </c>
      <c r="AE84" s="11">
        <f>'OddsRatio_working_3-way'!X84^(1/3)*SIN(('OddsRatio_working_3-way'!Y84+4*PI())/3)</f>
        <v>-0.5412074396694101</v>
      </c>
      <c r="AF84" s="11">
        <f>-'OddsRatio_working_3-way'!U84/(3*'OddsRatio_working_3-way'!X84^(1/3))*COS(('OddsRatio_working_3-way'!Y84)/3)</f>
        <v>0.53497451995038947</v>
      </c>
      <c r="AG84" s="11">
        <f>-'OddsRatio_working_3-way'!U84/(3*'OddsRatio_working_3-way'!X84^(1/3))*COS(('OddsRatio_working_3-way'!Y84+2*PI())/3)</f>
        <v>-0.40242426299129669</v>
      </c>
      <c r="AH84" s="11">
        <f>-'OddsRatio_working_3-way'!U84/(3*'OddsRatio_working_3-way'!X84^(1/3))*COS(('OddsRatio_working_3-way'!Y84+4*PI())/3)</f>
        <v>-0.13255025695909289</v>
      </c>
      <c r="AI84" s="11">
        <f>'OddsRatio_working_3-way'!U84/(3*'OddsRatio_working_3-way'!X84^(1/3))*SIN(('OddsRatio_working_3-way'!Y84)/3)</f>
        <v>-0.15581183002997567</v>
      </c>
      <c r="AJ84" s="11">
        <f>'OddsRatio_working_3-way'!U84/(3*'OddsRatio_working_3-way'!X84^(1/3))*SIN(('OddsRatio_working_3-way'!Y84+2*PI())/3)</f>
        <v>-0.38539560963943448</v>
      </c>
      <c r="AK84" s="11">
        <f>'OddsRatio_working_3-way'!U84/(3*'OddsRatio_working_3-way'!X84^(1/3))*SIN(('OddsRatio_working_3-way'!Y84+4*PI())/3)</f>
        <v>0.5412074396694101</v>
      </c>
      <c r="AL84" s="11">
        <f>'OddsRatio_working_3-way'!Z84+'OddsRatio_working_3-way'!AF84</f>
        <v>1.0699490399007789</v>
      </c>
      <c r="AM84" s="11">
        <f>'OddsRatio_working_3-way'!AA84+'OddsRatio_working_3-way'!AG84</f>
        <v>-0.80484852598259338</v>
      </c>
      <c r="AN84" s="11">
        <f>'OddsRatio_working_3-way'!AB84+'OddsRatio_working_3-way'!AH84</f>
        <v>-0.26510051391818579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1.0699490399007789</v>
      </c>
      <c r="AS84" s="11">
        <f>IF(('OddsRatio_working_3-way'!X84=0),IF(Q84&gt;0,-Q84^(1/3),(-Q84)^(1/3)),'OddsRatio_working_3-way'!AM84-'OddsRatio_working_3-way'!R84/3)</f>
        <v>-0.80484852598259338</v>
      </c>
      <c r="AT84" s="11">
        <f>IF(('OddsRatio_working_3-way'!X84=0),IF(Q84&gt;0,-Q84^(1/3),(-Q84)^(1/3)),'OddsRatio_working_3-way'!AN84-'OddsRatio_working_3-way'!R84/3)</f>
        <v>-0.26510051391818579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1.61</v>
      </c>
      <c r="B85" s="4">
        <f>IF('True_Odds_Calculator_3-way'!B84="","",'True_Odds_Calculator_3-way'!B84)</f>
        <v>4.3</v>
      </c>
      <c r="C85" s="4">
        <f>IF('True_Odds_Calculator_3-way'!C84="","",'True_Odds_Calculator_3-way'!C84)</f>
        <v>5.38</v>
      </c>
      <c r="D85" s="9">
        <f t="shared" si="26"/>
        <v>0.60437176001079618</v>
      </c>
      <c r="E85" s="9">
        <f t="shared" si="27"/>
        <v>0.22019948226529218</v>
      </c>
      <c r="F85" s="9">
        <f t="shared" si="28"/>
        <v>0.17542875772391162</v>
      </c>
      <c r="G85" s="9">
        <f t="shared" si="29"/>
        <v>1.0731323469127965</v>
      </c>
      <c r="H85" s="9">
        <f t="shared" si="30"/>
        <v>1.6546107316168057</v>
      </c>
      <c r="I85" s="9">
        <f t="shared" si="31"/>
        <v>4.5413367448122282</v>
      </c>
      <c r="J85" s="9">
        <f t="shared" si="32"/>
        <v>5.7003196794780484</v>
      </c>
      <c r="K85" s="11">
        <f t="shared" si="33"/>
        <v>0.6211180124223602</v>
      </c>
      <c r="L85" s="11">
        <f t="shared" si="34"/>
        <v>0.23255813953488372</v>
      </c>
      <c r="M85" s="11">
        <f t="shared" si="35"/>
        <v>0.18587360594795541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-0.2367234481044006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0.22257578987556698</v>
      </c>
      <c r="Q85" s="11">
        <f>2*'OddsRatio_working_3-way'!K85*'OddsRatio_working_3-way'!L85*'OddsRatio_working_3-way'!M85</f>
        <v>5.3697416134033053E-2</v>
      </c>
      <c r="R85" s="11">
        <f t="shared" si="36"/>
        <v>0</v>
      </c>
      <c r="S85" s="11">
        <f t="shared" si="37"/>
        <v>-0.94023550120563393</v>
      </c>
      <c r="T85" s="11">
        <f t="shared" si="38"/>
        <v>-0.22683606784213126</v>
      </c>
      <c r="U85" s="11">
        <f>'OddsRatio_working_3-way'!S85-'OddsRatio_working_3-way'!R85^2/3</f>
        <v>-0.94023550120563393</v>
      </c>
      <c r="V85" s="11">
        <f>'OddsRatio_working_3-way'!S85*'OddsRatio_working_3-way'!R85/3-2*'OddsRatio_working_3-way'!R85^3/27-'OddsRatio_working_3-way'!T85</f>
        <v>0.22683606784213126</v>
      </c>
      <c r="W85" s="11">
        <f>'OddsRatio_working_3-way'!V85^2+4*'OddsRatio_working_3-way'!U85^3/27</f>
        <v>-7.1687386919766227E-2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0.17545796404968783</v>
      </c>
      <c r="Y85" s="11">
        <f>IF('OddsRatio_working_3-way'!W85&gt;=0,IF('OddsRatio_working_3-way'!V85+SQRT('OddsRatio_working_3-way'!W85)&gt;0,0,PI()),ACOS('OddsRatio_working_3-way'!V85/(2*'OddsRatio_working_3-way'!X85)))</f>
        <v>0.86792461696690459</v>
      </c>
      <c r="Z85" s="11">
        <f>'OddsRatio_working_3-way'!X85^(1/3)*COS('OddsRatio_working_3-way'!Y85/3)</f>
        <v>0.53656617345639812</v>
      </c>
      <c r="AA85" s="11">
        <f>'OddsRatio_working_3-way'!X85^(1/3)*COS(('OddsRatio_working_3-way'!Y85+2*PI())/3)</f>
        <v>-0.40659950451067794</v>
      </c>
      <c r="AB85" s="11">
        <f>'OddsRatio_working_3-way'!X85^(1/3)*COS(('OddsRatio_working_3-way'!Y85+4*PI())/3)</f>
        <v>-0.1299666689457204</v>
      </c>
      <c r="AC85" s="11">
        <f>'OddsRatio_working_3-way'!X85^(1/3)*SIN('OddsRatio_working_3-way'!Y85/3)</f>
        <v>0.15971404208011789</v>
      </c>
      <c r="AD85" s="11">
        <f>'OddsRatio_working_3-way'!X85^(1/3)*SIN(('OddsRatio_working_3-way'!Y85+2*PI())/3)</f>
        <v>0.38482291598458951</v>
      </c>
      <c r="AE85" s="11">
        <f>'OddsRatio_working_3-way'!X85^(1/3)*SIN(('OddsRatio_working_3-way'!Y85+4*PI())/3)</f>
        <v>-0.54453695806470725</v>
      </c>
      <c r="AF85" s="11">
        <f>-'OddsRatio_working_3-way'!U85/(3*'OddsRatio_working_3-way'!X85^(1/3))*COS(('OddsRatio_working_3-way'!Y85)/3)</f>
        <v>0.53656617345639823</v>
      </c>
      <c r="AG85" s="11">
        <f>-'OddsRatio_working_3-way'!U85/(3*'OddsRatio_working_3-way'!X85^(1/3))*COS(('OddsRatio_working_3-way'!Y85+2*PI())/3)</f>
        <v>-0.406599504510678</v>
      </c>
      <c r="AH85" s="11">
        <f>-'OddsRatio_working_3-way'!U85/(3*'OddsRatio_working_3-way'!X85^(1/3))*COS(('OddsRatio_working_3-way'!Y85+4*PI())/3)</f>
        <v>-0.12996666894572043</v>
      </c>
      <c r="AI85" s="11">
        <f>'OddsRatio_working_3-way'!U85/(3*'OddsRatio_working_3-way'!X85^(1/3))*SIN(('OddsRatio_working_3-way'!Y85)/3)</f>
        <v>-0.15971404208011791</v>
      </c>
      <c r="AJ85" s="11">
        <f>'OddsRatio_working_3-way'!U85/(3*'OddsRatio_working_3-way'!X85^(1/3))*SIN(('OddsRatio_working_3-way'!Y85+2*PI())/3)</f>
        <v>-0.38482291598458956</v>
      </c>
      <c r="AK85" s="11">
        <f>'OddsRatio_working_3-way'!U85/(3*'OddsRatio_working_3-way'!X85^(1/3))*SIN(('OddsRatio_working_3-way'!Y85+4*PI())/3)</f>
        <v>0.54453695806470737</v>
      </c>
      <c r="AL85" s="11">
        <f>'OddsRatio_working_3-way'!Z85+'OddsRatio_working_3-way'!AF85</f>
        <v>1.0731323469127965</v>
      </c>
      <c r="AM85" s="11">
        <f>'OddsRatio_working_3-way'!AA85+'OddsRatio_working_3-way'!AG85</f>
        <v>-0.81319900902135589</v>
      </c>
      <c r="AN85" s="11">
        <f>'OddsRatio_working_3-way'!AB85+'OddsRatio_working_3-way'!AH85</f>
        <v>-0.2599333378914408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1.0731323469127965</v>
      </c>
      <c r="AS85" s="11">
        <f>IF(('OddsRatio_working_3-way'!X85=0),IF(Q85&gt;0,-Q85^(1/3),(-Q85)^(1/3)),'OddsRatio_working_3-way'!AM85-'OddsRatio_working_3-way'!R85/3)</f>
        <v>-0.81319900902135589</v>
      </c>
      <c r="AT85" s="11">
        <f>IF(('OddsRatio_working_3-way'!X85=0),IF(Q85&gt;0,-Q85^(1/3),(-Q85)^(1/3)),'OddsRatio_working_3-way'!AN85-'OddsRatio_working_3-way'!R85/3)</f>
        <v>-0.2599333378914408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2.02</v>
      </c>
      <c r="B86" s="4">
        <f>IF('True_Odds_Calculator_3-way'!B85="","",'True_Odds_Calculator_3-way'!B85)</f>
        <v>3.97</v>
      </c>
      <c r="C86" s="4">
        <f>IF('True_Odds_Calculator_3-way'!C85="","",'True_Odds_Calculator_3-way'!C85)</f>
        <v>3.42</v>
      </c>
      <c r="D86" s="9">
        <f t="shared" si="26"/>
        <v>0.47968519634498386</v>
      </c>
      <c r="E86" s="9">
        <f t="shared" si="27"/>
        <v>0.24047752164527794</v>
      </c>
      <c r="F86" s="9">
        <f t="shared" si="28"/>
        <v>0.27983728200973818</v>
      </c>
      <c r="G86" s="9">
        <f t="shared" si="29"/>
        <v>1.0634319267924421</v>
      </c>
      <c r="H86" s="9">
        <f t="shared" si="30"/>
        <v>2.0847005653282906</v>
      </c>
      <c r="I86" s="9">
        <f t="shared" si="31"/>
        <v>4.1583928225735525</v>
      </c>
      <c r="J86" s="9">
        <f t="shared" si="32"/>
        <v>3.5735052628377106</v>
      </c>
      <c r="K86" s="11">
        <f t="shared" si="33"/>
        <v>0.49504950495049505</v>
      </c>
      <c r="L86" s="11">
        <f t="shared" si="34"/>
        <v>0.25188916876574308</v>
      </c>
      <c r="M86" s="11">
        <f t="shared" si="35"/>
        <v>0.29239766081871343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-0.26730310575801053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0.23371686233982009</v>
      </c>
      <c r="Q86" s="11">
        <f>2*'OddsRatio_working_3-way'!K86*'OddsRatio_working_3-way'!L86*'OddsRatio_working_3-way'!M86</f>
        <v>7.2922577953141984E-2</v>
      </c>
      <c r="R86" s="11">
        <f t="shared" si="36"/>
        <v>0</v>
      </c>
      <c r="S86" s="11">
        <f t="shared" si="37"/>
        <v>-0.87435146582772572</v>
      </c>
      <c r="T86" s="11">
        <f t="shared" si="38"/>
        <v>-0.27280856968103762</v>
      </c>
      <c r="U86" s="11">
        <f>'OddsRatio_working_3-way'!S86-'OddsRatio_working_3-way'!R86^2/3</f>
        <v>-0.87435146582772572</v>
      </c>
      <c r="V86" s="11">
        <f>'OddsRatio_working_3-way'!S86*'OddsRatio_working_3-way'!R86/3-2*'OddsRatio_working_3-way'!R86^3/27-'OddsRatio_working_3-way'!T86</f>
        <v>0.27280856968103762</v>
      </c>
      <c r="W86" s="11">
        <f>'OddsRatio_working_3-way'!V86^2+4*'OddsRatio_working_3-way'!U86^3/27</f>
        <v>-2.4602651251740409E-2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0.15734291129818492</v>
      </c>
      <c r="Y86" s="11">
        <f>IF('OddsRatio_working_3-way'!W86&gt;=0,IF('OddsRatio_working_3-way'!V86+SQRT('OddsRatio_working_3-way'!W86)&gt;0,0,PI()),ACOS('OddsRatio_working_3-way'!V86/(2*'OddsRatio_working_3-way'!X86)))</f>
        <v>0.52179955654840771</v>
      </c>
      <c r="Z86" s="11">
        <f>'OddsRatio_working_3-way'!X86^(1/3)*COS('OddsRatio_working_3-way'!Y86/3)</f>
        <v>0.53171596339622107</v>
      </c>
      <c r="AA86" s="11">
        <f>'OddsRatio_working_3-way'!X86^(1/3)*COS(('OddsRatio_working_3-way'!Y86+2*PI())/3)</f>
        <v>-0.34676822307182553</v>
      </c>
      <c r="AB86" s="11">
        <f>'OddsRatio_working_3-way'!X86^(1/3)*COS(('OddsRatio_working_3-way'!Y86+4*PI())/3)</f>
        <v>-0.18494774032439579</v>
      </c>
      <c r="AC86" s="11">
        <f>'OddsRatio_working_3-way'!X86^(1/3)*SIN('OddsRatio_working_3-way'!Y86/3)</f>
        <v>9.3427099274623948E-2</v>
      </c>
      <c r="AD86" s="11">
        <f>'OddsRatio_working_3-way'!X86^(1/3)*SIN(('OddsRatio_working_3-way'!Y86+2*PI())/3)</f>
        <v>0.41376598226153216</v>
      </c>
      <c r="AE86" s="11">
        <f>'OddsRatio_working_3-way'!X86^(1/3)*SIN(('OddsRatio_working_3-way'!Y86+4*PI())/3)</f>
        <v>-0.50719308153615594</v>
      </c>
      <c r="AF86" s="11">
        <f>-'OddsRatio_working_3-way'!U86/(3*'OddsRatio_working_3-way'!X86^(1/3))*COS(('OddsRatio_working_3-way'!Y86)/3)</f>
        <v>0.53171596339622107</v>
      </c>
      <c r="AG86" s="11">
        <f>-'OddsRatio_working_3-way'!U86/(3*'OddsRatio_working_3-way'!X86^(1/3))*COS(('OddsRatio_working_3-way'!Y86+2*PI())/3)</f>
        <v>-0.34676822307182553</v>
      </c>
      <c r="AH86" s="11">
        <f>-'OddsRatio_working_3-way'!U86/(3*'OddsRatio_working_3-way'!X86^(1/3))*COS(('OddsRatio_working_3-way'!Y86+4*PI())/3)</f>
        <v>-0.18494774032439579</v>
      </c>
      <c r="AI86" s="11">
        <f>'OddsRatio_working_3-way'!U86/(3*'OddsRatio_working_3-way'!X86^(1/3))*SIN(('OddsRatio_working_3-way'!Y86)/3)</f>
        <v>-9.3427099274623948E-2</v>
      </c>
      <c r="AJ86" s="11">
        <f>'OddsRatio_working_3-way'!U86/(3*'OddsRatio_working_3-way'!X86^(1/3))*SIN(('OddsRatio_working_3-way'!Y86+2*PI())/3)</f>
        <v>-0.41376598226153216</v>
      </c>
      <c r="AK86" s="11">
        <f>'OddsRatio_working_3-way'!U86/(3*'OddsRatio_working_3-way'!X86^(1/3))*SIN(('OddsRatio_working_3-way'!Y86+4*PI())/3)</f>
        <v>0.50719308153615594</v>
      </c>
      <c r="AL86" s="11">
        <f>'OddsRatio_working_3-way'!Z86+'OddsRatio_working_3-way'!AF86</f>
        <v>1.0634319267924421</v>
      </c>
      <c r="AM86" s="11">
        <f>'OddsRatio_working_3-way'!AA86+'OddsRatio_working_3-way'!AG86</f>
        <v>-0.69353644614365106</v>
      </c>
      <c r="AN86" s="11">
        <f>'OddsRatio_working_3-way'!AB86+'OddsRatio_working_3-way'!AH86</f>
        <v>-0.36989548064879157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1.0634319267924421</v>
      </c>
      <c r="AS86" s="11">
        <f>IF(('OddsRatio_working_3-way'!X86=0),IF(Q86&gt;0,-Q86^(1/3),(-Q86)^(1/3)),'OddsRatio_working_3-way'!AM86-'OddsRatio_working_3-way'!R86/3)</f>
        <v>-0.69353644614365106</v>
      </c>
      <c r="AT86" s="11">
        <f>IF(('OddsRatio_working_3-way'!X86=0),IF(Q86&gt;0,-Q86^(1/3),(-Q86)^(1/3)),'OddsRatio_working_3-way'!AN86-'OddsRatio_working_3-way'!R86/3)</f>
        <v>-0.36989548064879157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1.47</v>
      </c>
      <c r="B87" s="4">
        <f>IF('True_Odds_Calculator_3-way'!B86="","",'True_Odds_Calculator_3-way'!B86)</f>
        <v>4.5999999999999996</v>
      </c>
      <c r="C87" s="4">
        <f>IF('True_Odds_Calculator_3-way'!C86="","",'True_Odds_Calculator_3-way'!C86)</f>
        <v>6.55</v>
      </c>
      <c r="D87" s="9">
        <f t="shared" si="26"/>
        <v>0.65850573548968405</v>
      </c>
      <c r="E87" s="9">
        <f t="shared" si="27"/>
        <v>0.20111918369243645</v>
      </c>
      <c r="F87" s="9">
        <f t="shared" si="28"/>
        <v>0.14037508081787964</v>
      </c>
      <c r="G87" s="9">
        <f t="shared" si="29"/>
        <v>1.1033822522001298</v>
      </c>
      <c r="H87" s="9">
        <f t="shared" si="30"/>
        <v>1.518589658534061</v>
      </c>
      <c r="I87" s="9">
        <f t="shared" si="31"/>
        <v>4.9721761079204665</v>
      </c>
      <c r="J87" s="9">
        <f t="shared" si="32"/>
        <v>7.1237714997107204</v>
      </c>
      <c r="K87" s="11">
        <f t="shared" si="33"/>
        <v>0.68027210884353739</v>
      </c>
      <c r="L87" s="11">
        <f t="shared" si="34"/>
        <v>0.21739130434782611</v>
      </c>
      <c r="M87" s="11">
        <f t="shared" si="35"/>
        <v>0.15267175572519084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-0.21202002208118575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0.21719939220294826</v>
      </c>
      <c r="Q87" s="11">
        <f>2*'OddsRatio_working_3-way'!K87*'OddsRatio_working_3-way'!L87*'OddsRatio_working_3-way'!M87</f>
        <v>4.5155798794791736E-2</v>
      </c>
      <c r="R87" s="11">
        <f t="shared" si="36"/>
        <v>0</v>
      </c>
      <c r="S87" s="11">
        <f t="shared" si="37"/>
        <v>-1.0244286840031516</v>
      </c>
      <c r="T87" s="11">
        <f t="shared" si="38"/>
        <v>-0.2129789363831916</v>
      </c>
      <c r="U87" s="11">
        <f>'OddsRatio_working_3-way'!S87-'OddsRatio_working_3-way'!R87^2/3</f>
        <v>-1.0244286840031516</v>
      </c>
      <c r="V87" s="11">
        <f>'OddsRatio_working_3-way'!S87*'OddsRatio_working_3-way'!R87/3-2*'OddsRatio_working_3-way'!R87^3/27-'OddsRatio_working_3-way'!T87</f>
        <v>0.2129789363831916</v>
      </c>
      <c r="W87" s="11">
        <f>'OddsRatio_working_3-way'!V87^2+4*'OddsRatio_working_3-way'!U87^3/27</f>
        <v>-0.11391270034478915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0.19954493709920626</v>
      </c>
      <c r="Y87" s="11">
        <f>IF('OddsRatio_working_3-way'!W87&gt;=0,IF('OddsRatio_working_3-way'!V87+SQRT('OddsRatio_working_3-way'!W87)&gt;0,0,PI()),ACOS('OddsRatio_working_3-way'!V87/(2*'OddsRatio_working_3-way'!X87)))</f>
        <v>1.0078719823032101</v>
      </c>
      <c r="Z87" s="11">
        <f>'OddsRatio_working_3-way'!X87^(1/3)*COS('OddsRatio_working_3-way'!Y87/3)</f>
        <v>0.55169112610006488</v>
      </c>
      <c r="AA87" s="11">
        <f>'OddsRatio_working_3-way'!X87^(1/3)*COS(('OddsRatio_working_3-way'!Y87+2*PI())/3)</f>
        <v>-0.44268334965012979</v>
      </c>
      <c r="AB87" s="11">
        <f>'OddsRatio_working_3-way'!X87^(1/3)*COS(('OddsRatio_working_3-way'!Y87+4*PI())/3)</f>
        <v>-0.10900777644993523</v>
      </c>
      <c r="AC87" s="11">
        <f>'OddsRatio_working_3-way'!X87^(1/3)*SIN('OddsRatio_working_3-way'!Y87/3)</f>
        <v>0.19264768200913504</v>
      </c>
      <c r="AD87" s="11">
        <f>'OddsRatio_working_3-way'!X87^(1/3)*SIN(('OddsRatio_working_3-way'!Y87+2*PI())/3)</f>
        <v>0.38145468924053283</v>
      </c>
      <c r="AE87" s="11">
        <f>'OddsRatio_working_3-way'!X87^(1/3)*SIN(('OddsRatio_working_3-way'!Y87+4*PI())/3)</f>
        <v>-0.5741023712496679</v>
      </c>
      <c r="AF87" s="11">
        <f>-'OddsRatio_working_3-way'!U87/(3*'OddsRatio_working_3-way'!X87^(1/3))*COS(('OddsRatio_working_3-way'!Y87)/3)</f>
        <v>0.55169112610006488</v>
      </c>
      <c r="AG87" s="11">
        <f>-'OddsRatio_working_3-way'!U87/(3*'OddsRatio_working_3-way'!X87^(1/3))*COS(('OddsRatio_working_3-way'!Y87+2*PI())/3)</f>
        <v>-0.44268334965012979</v>
      </c>
      <c r="AH87" s="11">
        <f>-'OddsRatio_working_3-way'!U87/(3*'OddsRatio_working_3-way'!X87^(1/3))*COS(('OddsRatio_working_3-way'!Y87+4*PI())/3)</f>
        <v>-0.10900777644993523</v>
      </c>
      <c r="AI87" s="11">
        <f>'OddsRatio_working_3-way'!U87/(3*'OddsRatio_working_3-way'!X87^(1/3))*SIN(('OddsRatio_working_3-way'!Y87)/3)</f>
        <v>-0.19264768200913504</v>
      </c>
      <c r="AJ87" s="11">
        <f>'OddsRatio_working_3-way'!U87/(3*'OddsRatio_working_3-way'!X87^(1/3))*SIN(('OddsRatio_working_3-way'!Y87+2*PI())/3)</f>
        <v>-0.38145468924053283</v>
      </c>
      <c r="AK87" s="11">
        <f>'OddsRatio_working_3-way'!U87/(3*'OddsRatio_working_3-way'!X87^(1/3))*SIN(('OddsRatio_working_3-way'!Y87+4*PI())/3)</f>
        <v>0.5741023712496679</v>
      </c>
      <c r="AL87" s="11">
        <f>'OddsRatio_working_3-way'!Z87+'OddsRatio_working_3-way'!AF87</f>
        <v>1.1033822522001298</v>
      </c>
      <c r="AM87" s="11">
        <f>'OddsRatio_working_3-way'!AA87+'OddsRatio_working_3-way'!AG87</f>
        <v>-0.88536669930025957</v>
      </c>
      <c r="AN87" s="11">
        <f>'OddsRatio_working_3-way'!AB87+'OddsRatio_working_3-way'!AH87</f>
        <v>-0.21801555289987046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1.1033822522001298</v>
      </c>
      <c r="AS87" s="11">
        <f>IF(('OddsRatio_working_3-way'!X87=0),IF(Q87&gt;0,-Q87^(1/3),(-Q87)^(1/3)),'OddsRatio_working_3-way'!AM87-'OddsRatio_working_3-way'!R87/3)</f>
        <v>-0.88536669930025957</v>
      </c>
      <c r="AT87" s="11">
        <f>IF(('OddsRatio_working_3-way'!X87=0),IF(Q87&gt;0,-Q87^(1/3),(-Q87)^(1/3)),'OddsRatio_working_3-way'!AN87-'OddsRatio_working_3-way'!R87/3)</f>
        <v>-0.21801555289987046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2.27</v>
      </c>
      <c r="B88" s="4">
        <f>IF('True_Odds_Calculator_3-way'!B87="","",'True_Odds_Calculator_3-way'!B87)</f>
        <v>3.67</v>
      </c>
      <c r="C88" s="4">
        <f>IF('True_Odds_Calculator_3-way'!C87="","",'True_Odds_Calculator_3-way'!C87)</f>
        <v>3.18</v>
      </c>
      <c r="D88" s="9">
        <f t="shared" si="26"/>
        <v>0.43023431034467657</v>
      </c>
      <c r="E88" s="9">
        <f t="shared" si="27"/>
        <v>0.26425737895082335</v>
      </c>
      <c r="F88" s="9">
        <f t="shared" si="28"/>
        <v>0.30550831070450019</v>
      </c>
      <c r="G88" s="9">
        <f t="shared" si="29"/>
        <v>1.042767604805825</v>
      </c>
      <c r="H88" s="9">
        <f t="shared" si="30"/>
        <v>2.3243148581033974</v>
      </c>
      <c r="I88" s="9">
        <f t="shared" si="31"/>
        <v>3.7841895048315521</v>
      </c>
      <c r="J88" s="9">
        <f t="shared" si="32"/>
        <v>3.2732333784766983</v>
      </c>
      <c r="K88" s="11">
        <f t="shared" si="33"/>
        <v>0.44052863436123346</v>
      </c>
      <c r="L88" s="11">
        <f t="shared" si="34"/>
        <v>0.27247956403269757</v>
      </c>
      <c r="M88" s="11">
        <f t="shared" si="35"/>
        <v>0.31446540880503143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-0.27903098648201496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0.23101085139502245</v>
      </c>
      <c r="Q88" s="11">
        <f>2*'OddsRatio_working_3-way'!K88*'OddsRatio_working_3-way'!L88*'OddsRatio_working_3-way'!M88</f>
        <v>7.549374228595504E-2</v>
      </c>
      <c r="R88" s="11">
        <f t="shared" si="36"/>
        <v>0</v>
      </c>
      <c r="S88" s="11">
        <f t="shared" si="37"/>
        <v>-0.82790393392352624</v>
      </c>
      <c r="T88" s="11">
        <f t="shared" si="38"/>
        <v>-0.2705568411514791</v>
      </c>
      <c r="U88" s="11">
        <f>'OddsRatio_working_3-way'!S88-'OddsRatio_working_3-way'!R88^2/3</f>
        <v>-0.82790393392352624</v>
      </c>
      <c r="V88" s="11">
        <f>'OddsRatio_working_3-way'!S88*'OddsRatio_working_3-way'!R88/3-2*'OddsRatio_working_3-way'!R88^3/27-'OddsRatio_working_3-way'!T88</f>
        <v>0.2705568411514791</v>
      </c>
      <c r="W88" s="11">
        <f>'OddsRatio_working_3-way'!V88^2+4*'OddsRatio_working_3-way'!U88^3/27</f>
        <v>-1.0868031384394405E-2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0.1449733041617155</v>
      </c>
      <c r="Y88" s="11">
        <f>IF('OddsRatio_working_3-way'!W88&gt;=0,IF('OddsRatio_working_3-way'!V88+SQRT('OddsRatio_working_3-way'!W88)&gt;0,0,PI()),ACOS('OddsRatio_working_3-way'!V88/(2*'OddsRatio_working_3-way'!X88)))</f>
        <v>0.36778392694183459</v>
      </c>
      <c r="Z88" s="11">
        <f>'OddsRatio_working_3-way'!X88^(1/3)*COS('OddsRatio_working_3-way'!Y88/3)</f>
        <v>0.52138380240291249</v>
      </c>
      <c r="AA88" s="11">
        <f>'OddsRatio_working_3-way'!X88^(1/3)*COS(('OddsRatio_working_3-way'!Y88+2*PI())/3)</f>
        <v>-0.3163262559185917</v>
      </c>
      <c r="AB88" s="11">
        <f>'OddsRatio_working_3-way'!X88^(1/3)*COS(('OddsRatio_working_3-way'!Y88+4*PI())/3)</f>
        <v>-0.20505754648432073</v>
      </c>
      <c r="AC88" s="11">
        <f>'OddsRatio_working_3-way'!X88^(1/3)*SIN('OddsRatio_working_3-way'!Y88/3)</f>
        <v>6.4241019344258576E-2</v>
      </c>
      <c r="AD88" s="11">
        <f>'OddsRatio_working_3-way'!X88^(1/3)*SIN(('OddsRatio_working_3-way'!Y88+2*PI())/3)</f>
        <v>0.41941110833051898</v>
      </c>
      <c r="AE88" s="11">
        <f>'OddsRatio_working_3-way'!X88^(1/3)*SIN(('OddsRatio_working_3-way'!Y88+4*PI())/3)</f>
        <v>-0.48365212767477755</v>
      </c>
      <c r="AF88" s="11">
        <f>-'OddsRatio_working_3-way'!U88/(3*'OddsRatio_working_3-way'!X88^(1/3))*COS(('OddsRatio_working_3-way'!Y88)/3)</f>
        <v>0.5213838024029126</v>
      </c>
      <c r="AG88" s="11">
        <f>-'OddsRatio_working_3-way'!U88/(3*'OddsRatio_working_3-way'!X88^(1/3))*COS(('OddsRatio_working_3-way'!Y88+2*PI())/3)</f>
        <v>-0.31632625591859176</v>
      </c>
      <c r="AH88" s="11">
        <f>-'OddsRatio_working_3-way'!U88/(3*'OddsRatio_working_3-way'!X88^(1/3))*COS(('OddsRatio_working_3-way'!Y88+4*PI())/3)</f>
        <v>-0.20505754648432079</v>
      </c>
      <c r="AI88" s="11">
        <f>'OddsRatio_working_3-way'!U88/(3*'OddsRatio_working_3-way'!X88^(1/3))*SIN(('OddsRatio_working_3-way'!Y88)/3)</f>
        <v>-6.424101934425859E-2</v>
      </c>
      <c r="AJ88" s="11">
        <f>'OddsRatio_working_3-way'!U88/(3*'OddsRatio_working_3-way'!X88^(1/3))*SIN(('OddsRatio_working_3-way'!Y88+2*PI())/3)</f>
        <v>-0.41941110833051909</v>
      </c>
      <c r="AK88" s="11">
        <f>'OddsRatio_working_3-way'!U88/(3*'OddsRatio_working_3-way'!X88^(1/3))*SIN(('OddsRatio_working_3-way'!Y88+4*PI())/3)</f>
        <v>0.48365212767477767</v>
      </c>
      <c r="AL88" s="11">
        <f>'OddsRatio_working_3-way'!Z88+'OddsRatio_working_3-way'!AF88</f>
        <v>1.042767604805825</v>
      </c>
      <c r="AM88" s="11">
        <f>'OddsRatio_working_3-way'!AA88+'OddsRatio_working_3-way'!AG88</f>
        <v>-0.63265251183718352</v>
      </c>
      <c r="AN88" s="11">
        <f>'OddsRatio_working_3-way'!AB88+'OddsRatio_working_3-way'!AH88</f>
        <v>-0.41011509296864151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1.042767604805825</v>
      </c>
      <c r="AS88" s="11">
        <f>IF(('OddsRatio_working_3-way'!X88=0),IF(Q88&gt;0,-Q88^(1/3),(-Q88)^(1/3)),'OddsRatio_working_3-way'!AM88-'OddsRatio_working_3-way'!R88/3)</f>
        <v>-0.63265251183718352</v>
      </c>
      <c r="AT88" s="11">
        <f>IF(('OddsRatio_working_3-way'!X88=0),IF(Q88&gt;0,-Q88^(1/3),(-Q88)^(1/3)),'OddsRatio_working_3-way'!AN88-'OddsRatio_working_3-way'!R88/3)</f>
        <v>-0.41011509296864151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2.4500000000000002</v>
      </c>
      <c r="B89" s="4">
        <f>IF('True_Odds_Calculator_3-way'!B88="","",'True_Odds_Calculator_3-way'!B88)</f>
        <v>3.5</v>
      </c>
      <c r="C89" s="4">
        <f>IF('True_Odds_Calculator_3-way'!C88="","",'True_Odds_Calculator_3-way'!C88)</f>
        <v>3</v>
      </c>
      <c r="D89" s="9">
        <f t="shared" si="26"/>
        <v>0.39829618147115392</v>
      </c>
      <c r="E89" s="9">
        <f t="shared" si="27"/>
        <v>0.27741978678439039</v>
      </c>
      <c r="F89" s="9">
        <f t="shared" si="28"/>
        <v>0.32428403174445564</v>
      </c>
      <c r="G89" s="9">
        <f t="shared" si="29"/>
        <v>1.0418582201235649</v>
      </c>
      <c r="H89" s="9">
        <f t="shared" si="30"/>
        <v>2.5106944191791696</v>
      </c>
      <c r="I89" s="9">
        <f t="shared" si="31"/>
        <v>3.6046455503089123</v>
      </c>
      <c r="J89" s="9">
        <f t="shared" si="32"/>
        <v>3.0837164402471298</v>
      </c>
      <c r="K89" s="11">
        <f t="shared" si="33"/>
        <v>0.4081632653061224</v>
      </c>
      <c r="L89" s="11">
        <f t="shared" si="34"/>
        <v>0.2857142857142857</v>
      </c>
      <c r="M89" s="11">
        <f t="shared" si="35"/>
        <v>0.33333333333333331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-0.28182701652089415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0.23129251700680273</v>
      </c>
      <c r="Q89" s="11">
        <f>2*'OddsRatio_working_3-way'!K89*'OddsRatio_working_3-way'!L89*'OddsRatio_working_3-way'!M89</f>
        <v>7.7745383867832835E-2</v>
      </c>
      <c r="R89" s="11">
        <f t="shared" si="36"/>
        <v>0</v>
      </c>
      <c r="S89" s="11">
        <f t="shared" si="37"/>
        <v>-0.82068965517241355</v>
      </c>
      <c r="T89" s="11">
        <f t="shared" si="38"/>
        <v>-0.27586206896551713</v>
      </c>
      <c r="U89" s="11">
        <f>'OddsRatio_working_3-way'!S89-'OddsRatio_working_3-way'!R89^2/3</f>
        <v>-0.82068965517241355</v>
      </c>
      <c r="V89" s="11">
        <f>'OddsRatio_working_3-way'!S89*'OddsRatio_working_3-way'!R89/3-2*'OddsRatio_working_3-way'!R89^3/27-'OddsRatio_working_3-way'!T89</f>
        <v>0.27586206896551713</v>
      </c>
      <c r="W89" s="11">
        <f>'OddsRatio_working_3-way'!V89^2+4*'OddsRatio_working_3-way'!U89^3/27</f>
        <v>-5.790540058283708E-3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0.14308251216712287</v>
      </c>
      <c r="Y89" s="11">
        <f>IF('OddsRatio_working_3-way'!W89&gt;=0,IF('OddsRatio_working_3-way'!V89+SQRT('OddsRatio_working_3-way'!W89)&gt;0,0,PI()),ACOS('OddsRatio_working_3-way'!V89/(2*'OddsRatio_working_3-way'!X89)))</f>
        <v>0.26915306501513747</v>
      </c>
      <c r="Z89" s="11">
        <f>'OddsRatio_working_3-way'!X89^(1/3)*COS('OddsRatio_working_3-way'!Y89/3)</f>
        <v>0.52092911006178244</v>
      </c>
      <c r="AA89" s="11">
        <f>'OddsRatio_working_3-way'!X89^(1/3)*COS(('OddsRatio_working_3-way'!Y89+2*PI())/3)</f>
        <v>-0.3010485483137475</v>
      </c>
      <c r="AB89" s="11">
        <f>'OddsRatio_working_3-way'!X89^(1/3)*COS(('OddsRatio_working_3-way'!Y89+4*PI())/3)</f>
        <v>-0.21988056174803502</v>
      </c>
      <c r="AC89" s="11">
        <f>'OddsRatio_working_3-way'!X89^(1/3)*SIN('OddsRatio_working_3-way'!Y89/3)</f>
        <v>4.6862358893294064E-2</v>
      </c>
      <c r="AD89" s="11">
        <f>'OddsRatio_working_3-way'!X89^(1/3)*SIN(('OddsRatio_working_3-way'!Y89+2*PI())/3)</f>
        <v>0.42770666343767638</v>
      </c>
      <c r="AE89" s="11">
        <f>'OddsRatio_working_3-way'!X89^(1/3)*SIN(('OddsRatio_working_3-way'!Y89+4*PI())/3)</f>
        <v>-0.47456902233097042</v>
      </c>
      <c r="AF89" s="11">
        <f>-'OddsRatio_working_3-way'!U89/(3*'OddsRatio_working_3-way'!X89^(1/3))*COS(('OddsRatio_working_3-way'!Y89)/3)</f>
        <v>0.52092911006178244</v>
      </c>
      <c r="AG89" s="11">
        <f>-'OddsRatio_working_3-way'!U89/(3*'OddsRatio_working_3-way'!X89^(1/3))*COS(('OddsRatio_working_3-way'!Y89+2*PI())/3)</f>
        <v>-0.3010485483137475</v>
      </c>
      <c r="AH89" s="11">
        <f>-'OddsRatio_working_3-way'!U89/(3*'OddsRatio_working_3-way'!X89^(1/3))*COS(('OddsRatio_working_3-way'!Y89+4*PI())/3)</f>
        <v>-0.21988056174803502</v>
      </c>
      <c r="AI89" s="11">
        <f>'OddsRatio_working_3-way'!U89/(3*'OddsRatio_working_3-way'!X89^(1/3))*SIN(('OddsRatio_working_3-way'!Y89)/3)</f>
        <v>-4.6862358893294064E-2</v>
      </c>
      <c r="AJ89" s="11">
        <f>'OddsRatio_working_3-way'!U89/(3*'OddsRatio_working_3-way'!X89^(1/3))*SIN(('OddsRatio_working_3-way'!Y89+2*PI())/3)</f>
        <v>-0.42770666343767638</v>
      </c>
      <c r="AK89" s="11">
        <f>'OddsRatio_working_3-way'!U89/(3*'OddsRatio_working_3-way'!X89^(1/3))*SIN(('OddsRatio_working_3-way'!Y89+4*PI())/3)</f>
        <v>0.47456902233097042</v>
      </c>
      <c r="AL89" s="11">
        <f>'OddsRatio_working_3-way'!Z89+'OddsRatio_working_3-way'!AF89</f>
        <v>1.0418582201235649</v>
      </c>
      <c r="AM89" s="11">
        <f>'OddsRatio_working_3-way'!AA89+'OddsRatio_working_3-way'!AG89</f>
        <v>-0.602097096627495</v>
      </c>
      <c r="AN89" s="11">
        <f>'OddsRatio_working_3-way'!AB89+'OddsRatio_working_3-way'!AH89</f>
        <v>-0.43976112349607005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1.0418582201235649</v>
      </c>
      <c r="AS89" s="11">
        <f>IF(('OddsRatio_working_3-way'!X89=0),IF(Q89&gt;0,-Q89^(1/3),(-Q89)^(1/3)),'OddsRatio_working_3-way'!AM89-'OddsRatio_working_3-way'!R89/3)</f>
        <v>-0.602097096627495</v>
      </c>
      <c r="AT89" s="11">
        <f>IF(('OddsRatio_working_3-way'!X89=0),IF(Q89&gt;0,-Q89^(1/3),(-Q89)^(1/3)),'OddsRatio_working_3-way'!AN89-'OddsRatio_working_3-way'!R89/3)</f>
        <v>-0.43976112349607005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1.86</v>
      </c>
      <c r="B90" s="4">
        <f>IF('True_Odds_Calculator_3-way'!B89="","",'True_Odds_Calculator_3-way'!B89)</f>
        <v>3.93</v>
      </c>
      <c r="C90" s="4">
        <f>IF('True_Odds_Calculator_3-way'!C89="","",'True_Odds_Calculator_3-way'!C89)</f>
        <v>4.2</v>
      </c>
      <c r="D90" s="9">
        <f t="shared" si="26"/>
        <v>0.52542392229484436</v>
      </c>
      <c r="E90" s="9">
        <f t="shared" si="27"/>
        <v>0.24526233314404131</v>
      </c>
      <c r="F90" s="9">
        <f t="shared" si="28"/>
        <v>0.22931374456111434</v>
      </c>
      <c r="G90" s="9">
        <f t="shared" si="29"/>
        <v>1.0502617507101308</v>
      </c>
      <c r="H90" s="9">
        <f t="shared" si="30"/>
        <v>1.9032251056107126</v>
      </c>
      <c r="I90" s="9">
        <f t="shared" si="31"/>
        <v>4.0772669295806834</v>
      </c>
      <c r="J90" s="9">
        <f t="shared" si="32"/>
        <v>4.3608376022724196</v>
      </c>
      <c r="K90" s="11">
        <f t="shared" si="33"/>
        <v>0.5376344086021505</v>
      </c>
      <c r="L90" s="11">
        <f t="shared" si="34"/>
        <v>0.2544529262086514</v>
      </c>
      <c r="M90" s="11">
        <f t="shared" si="35"/>
        <v>0.23809523809523808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-0.2626402390007414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0.22767869357379328</v>
      </c>
      <c r="Q90" s="11">
        <f>2*'OddsRatio_working_3-way'!K90*'OddsRatio_working_3-way'!L90*'OddsRatio_working_3-way'!M90</f>
        <v>6.5144118332988055E-2</v>
      </c>
      <c r="R90" s="11">
        <f t="shared" si="36"/>
        <v>0</v>
      </c>
      <c r="S90" s="11">
        <f t="shared" si="37"/>
        <v>-0.86688427652988298</v>
      </c>
      <c r="T90" s="11">
        <f t="shared" si="38"/>
        <v>-0.2480355583776489</v>
      </c>
      <c r="U90" s="11">
        <f>'OddsRatio_working_3-way'!S90-'OddsRatio_working_3-way'!R90^2/3</f>
        <v>-0.86688427652988298</v>
      </c>
      <c r="V90" s="11">
        <f>'OddsRatio_working_3-way'!S90*'OddsRatio_working_3-way'!R90/3-2*'OddsRatio_working_3-way'!R90^3/27-'OddsRatio_working_3-way'!T90</f>
        <v>0.2480355583776489</v>
      </c>
      <c r="W90" s="11">
        <f>'OddsRatio_working_3-way'!V90^2+4*'OddsRatio_working_3-way'!U90^3/27</f>
        <v>-3.4989981580621506E-2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0.1553315967537944</v>
      </c>
      <c r="Y90" s="11">
        <f>IF('OddsRatio_working_3-way'!W90&gt;=0,IF('OddsRatio_working_3-way'!V90+SQRT('OddsRatio_working_3-way'!W90)&gt;0,0,PI()),ACOS('OddsRatio_working_3-way'!V90/(2*'OddsRatio_working_3-way'!X90)))</f>
        <v>0.64615201695178348</v>
      </c>
      <c r="Z90" s="11">
        <f>'OddsRatio_working_3-way'!X90^(1/3)*COS('OddsRatio_working_3-way'!Y90/3)</f>
        <v>0.52513087535506542</v>
      </c>
      <c r="AA90" s="11">
        <f>'OddsRatio_working_3-way'!X90^(1/3)*COS(('OddsRatio_working_3-way'!Y90+2*PI())/3)</f>
        <v>-0.36206037194098062</v>
      </c>
      <c r="AB90" s="11">
        <f>'OddsRatio_working_3-way'!X90^(1/3)*COS(('OddsRatio_working_3-way'!Y90+4*PI())/3)</f>
        <v>-0.16307050341408486</v>
      </c>
      <c r="AC90" s="11">
        <f>'OddsRatio_working_3-way'!X90^(1/3)*SIN('OddsRatio_working_3-way'!Y90/3)</f>
        <v>0.11488685416001149</v>
      </c>
      <c r="AD90" s="11">
        <f>'OddsRatio_working_3-way'!X90^(1/3)*SIN(('OddsRatio_working_3-way'!Y90+2*PI())/3)</f>
        <v>0.3973332512890404</v>
      </c>
      <c r="AE90" s="11">
        <f>'OddsRatio_working_3-way'!X90^(1/3)*SIN(('OddsRatio_working_3-way'!Y90+4*PI())/3)</f>
        <v>-0.51222010544905194</v>
      </c>
      <c r="AF90" s="11">
        <f>-'OddsRatio_working_3-way'!U90/(3*'OddsRatio_working_3-way'!X90^(1/3))*COS(('OddsRatio_working_3-way'!Y90)/3)</f>
        <v>0.52513087535506542</v>
      </c>
      <c r="AG90" s="11">
        <f>-'OddsRatio_working_3-way'!U90/(3*'OddsRatio_working_3-way'!X90^(1/3))*COS(('OddsRatio_working_3-way'!Y90+2*PI())/3)</f>
        <v>-0.36206037194098062</v>
      </c>
      <c r="AH90" s="11">
        <f>-'OddsRatio_working_3-way'!U90/(3*'OddsRatio_working_3-way'!X90^(1/3))*COS(('OddsRatio_working_3-way'!Y90+4*PI())/3)</f>
        <v>-0.16307050341408486</v>
      </c>
      <c r="AI90" s="11">
        <f>'OddsRatio_working_3-way'!U90/(3*'OddsRatio_working_3-way'!X90^(1/3))*SIN(('OddsRatio_working_3-way'!Y90)/3)</f>
        <v>-0.11488685416001149</v>
      </c>
      <c r="AJ90" s="11">
        <f>'OddsRatio_working_3-way'!U90/(3*'OddsRatio_working_3-way'!X90^(1/3))*SIN(('OddsRatio_working_3-way'!Y90+2*PI())/3)</f>
        <v>-0.3973332512890404</v>
      </c>
      <c r="AK90" s="11">
        <f>'OddsRatio_working_3-way'!U90/(3*'OddsRatio_working_3-way'!X90^(1/3))*SIN(('OddsRatio_working_3-way'!Y90+4*PI())/3)</f>
        <v>0.51222010544905194</v>
      </c>
      <c r="AL90" s="11">
        <f>'OddsRatio_working_3-way'!Z90+'OddsRatio_working_3-way'!AF90</f>
        <v>1.0502617507101308</v>
      </c>
      <c r="AM90" s="11">
        <f>'OddsRatio_working_3-way'!AA90+'OddsRatio_working_3-way'!AG90</f>
        <v>-0.72412074388196124</v>
      </c>
      <c r="AN90" s="11">
        <f>'OddsRatio_working_3-way'!AB90+'OddsRatio_working_3-way'!AH90</f>
        <v>-0.32614100682816971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1.0502617507101308</v>
      </c>
      <c r="AS90" s="11">
        <f>IF(('OddsRatio_working_3-way'!X90=0),IF(Q90&gt;0,-Q90^(1/3),(-Q90)^(1/3)),'OddsRatio_working_3-way'!AM90-'OddsRatio_working_3-way'!R90/3)</f>
        <v>-0.72412074388196124</v>
      </c>
      <c r="AT90" s="11">
        <f>IF(('OddsRatio_working_3-way'!X90=0),IF(Q90&gt;0,-Q90^(1/3),(-Q90)^(1/3)),'OddsRatio_working_3-way'!AN90-'OddsRatio_working_3-way'!R90/3)</f>
        <v>-0.32614100682816971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1.83</v>
      </c>
      <c r="B91" s="4">
        <f>IF('True_Odds_Calculator_3-way'!B90="","",'True_Odds_Calculator_3-way'!B90)</f>
        <v>3.82</v>
      </c>
      <c r="C91" s="4">
        <f>IF('True_Odds_Calculator_3-way'!C90="","",'True_Odds_Calculator_3-way'!C90)</f>
        <v>4.4400000000000004</v>
      </c>
      <c r="D91" s="9">
        <f t="shared" si="26"/>
        <v>0.53284700973923538</v>
      </c>
      <c r="E91" s="9">
        <f t="shared" si="27"/>
        <v>0.25133800825961716</v>
      </c>
      <c r="F91" s="9">
        <f t="shared" si="28"/>
        <v>0.21581498200114757</v>
      </c>
      <c r="G91" s="9">
        <f t="shared" si="29"/>
        <v>1.0562786648656575</v>
      </c>
      <c r="H91" s="9">
        <f t="shared" si="30"/>
        <v>1.8767112918384958</v>
      </c>
      <c r="I91" s="9">
        <f t="shared" si="31"/>
        <v>3.9787058349211541</v>
      </c>
      <c r="J91" s="9">
        <f t="shared" si="32"/>
        <v>4.633598607137861</v>
      </c>
      <c r="K91" s="11">
        <f t="shared" si="33"/>
        <v>0.54644808743169393</v>
      </c>
      <c r="L91" s="11">
        <f t="shared" si="34"/>
        <v>0.26178010471204188</v>
      </c>
      <c r="M91" s="11">
        <f t="shared" si="35"/>
        <v>0.2252252252252252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-0.25941090004260559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0.22842772392167293</v>
      </c>
      <c r="Q91" s="11">
        <f>2*'OddsRatio_working_3-way'!K91*'OddsRatio_working_3-way'!L91*'OddsRatio_working_3-way'!M91</f>
        <v>6.4436593489893626E-2</v>
      </c>
      <c r="R91" s="11">
        <f t="shared" si="36"/>
        <v>0</v>
      </c>
      <c r="S91" s="11">
        <f t="shared" si="37"/>
        <v>-0.88056332206609678</v>
      </c>
      <c r="T91" s="11">
        <f t="shared" si="38"/>
        <v>-0.24839585953909638</v>
      </c>
      <c r="U91" s="11">
        <f>'OddsRatio_working_3-way'!S91-'OddsRatio_working_3-way'!R91^2/3</f>
        <v>-0.88056332206609678</v>
      </c>
      <c r="V91" s="11">
        <f>'OddsRatio_working_3-way'!S91*'OddsRatio_working_3-way'!R91/3-2*'OddsRatio_working_3-way'!R91^3/27-'OddsRatio_working_3-way'!T91</f>
        <v>0.24839585953909638</v>
      </c>
      <c r="W91" s="11">
        <f>'OddsRatio_working_3-way'!V91^2+4*'OddsRatio_working_3-way'!U91^3/27</f>
        <v>-3.9452318853987055E-2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0.15902265710438368</v>
      </c>
      <c r="Y91" s="11">
        <f>IF('OddsRatio_working_3-way'!W91&gt;=0,IF('OddsRatio_working_3-way'!V91+SQRT('OddsRatio_working_3-way'!W91)&gt;0,0,PI()),ACOS('OddsRatio_working_3-way'!V91/(2*'OddsRatio_working_3-way'!X91)))</f>
        <v>0.67451847628109507</v>
      </c>
      <c r="Z91" s="11">
        <f>'OddsRatio_working_3-way'!X91^(1/3)*COS('OddsRatio_working_3-way'!Y91/3)</f>
        <v>0.52813933243282885</v>
      </c>
      <c r="AA91" s="11">
        <f>'OddsRatio_working_3-way'!X91^(1/3)*COS(('OddsRatio_working_3-way'!Y91+2*PI())/3)</f>
        <v>-0.36867590250077126</v>
      </c>
      <c r="AB91" s="11">
        <f>'OddsRatio_working_3-way'!X91^(1/3)*COS(('OddsRatio_working_3-way'!Y91+4*PI())/3)</f>
        <v>-0.1594634299320577</v>
      </c>
      <c r="AC91" s="11">
        <f>'OddsRatio_working_3-way'!X91^(1/3)*SIN('OddsRatio_working_3-way'!Y91/3)</f>
        <v>0.12078887735537411</v>
      </c>
      <c r="AD91" s="11">
        <f>'OddsRatio_working_3-way'!X91^(1/3)*SIN(('OddsRatio_working_3-way'!Y91+2*PI())/3)</f>
        <v>0.39698763994689745</v>
      </c>
      <c r="AE91" s="11">
        <f>'OddsRatio_working_3-way'!X91^(1/3)*SIN(('OddsRatio_working_3-way'!Y91+4*PI())/3)</f>
        <v>-0.51777651730227148</v>
      </c>
      <c r="AF91" s="11">
        <f>-'OddsRatio_working_3-way'!U91/(3*'OddsRatio_working_3-way'!X91^(1/3))*COS(('OddsRatio_working_3-way'!Y91)/3)</f>
        <v>0.52813933243282862</v>
      </c>
      <c r="AG91" s="11">
        <f>-'OddsRatio_working_3-way'!U91/(3*'OddsRatio_working_3-way'!X91^(1/3))*COS(('OddsRatio_working_3-way'!Y91+2*PI())/3)</f>
        <v>-0.36867590250077109</v>
      </c>
      <c r="AH91" s="11">
        <f>-'OddsRatio_working_3-way'!U91/(3*'OddsRatio_working_3-way'!X91^(1/3))*COS(('OddsRatio_working_3-way'!Y91+4*PI())/3)</f>
        <v>-0.15946342993205764</v>
      </c>
      <c r="AI91" s="11">
        <f>'OddsRatio_working_3-way'!U91/(3*'OddsRatio_working_3-way'!X91^(1/3))*SIN(('OddsRatio_working_3-way'!Y91)/3)</f>
        <v>-0.12078887735537407</v>
      </c>
      <c r="AJ91" s="11">
        <f>'OddsRatio_working_3-way'!U91/(3*'OddsRatio_working_3-way'!X91^(1/3))*SIN(('OddsRatio_working_3-way'!Y91+2*PI())/3)</f>
        <v>-0.39698763994689729</v>
      </c>
      <c r="AK91" s="11">
        <f>'OddsRatio_working_3-way'!U91/(3*'OddsRatio_working_3-way'!X91^(1/3))*SIN(('OddsRatio_working_3-way'!Y91+4*PI())/3)</f>
        <v>0.51777651730227126</v>
      </c>
      <c r="AL91" s="11">
        <f>'OddsRatio_working_3-way'!Z91+'OddsRatio_working_3-way'!AF91</f>
        <v>1.0562786648656575</v>
      </c>
      <c r="AM91" s="11">
        <f>'OddsRatio_working_3-way'!AA91+'OddsRatio_working_3-way'!AG91</f>
        <v>-0.7373518050015424</v>
      </c>
      <c r="AN91" s="11">
        <f>'OddsRatio_working_3-way'!AB91+'OddsRatio_working_3-way'!AH91</f>
        <v>-0.31892685986411534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1.0562786648656575</v>
      </c>
      <c r="AS91" s="11">
        <f>IF(('OddsRatio_working_3-way'!X91=0),IF(Q91&gt;0,-Q91^(1/3),(-Q91)^(1/3)),'OddsRatio_working_3-way'!AM91-'OddsRatio_working_3-way'!R91/3)</f>
        <v>-0.7373518050015424</v>
      </c>
      <c r="AT91" s="11">
        <f>IF(('OddsRatio_working_3-way'!X91=0),IF(Q91&gt;0,-Q91^(1/3),(-Q91)^(1/3)),'OddsRatio_working_3-way'!AN91-'OddsRatio_working_3-way'!R91/3)</f>
        <v>-0.31892685986411534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2.15</v>
      </c>
      <c r="B92" s="4">
        <f>IF('True_Odds_Calculator_3-way'!B91="","",'True_Odds_Calculator_3-way'!B91)</f>
        <v>3.68</v>
      </c>
      <c r="C92" s="4">
        <f>IF('True_Odds_Calculator_3-way'!C91="","",'True_Odds_Calculator_3-way'!C91)</f>
        <v>3.37</v>
      </c>
      <c r="D92" s="9">
        <f t="shared" si="26"/>
        <v>0.45229128819930942</v>
      </c>
      <c r="E92" s="9">
        <f t="shared" si="27"/>
        <v>0.26163806094780911</v>
      </c>
      <c r="F92" s="9">
        <f t="shared" si="28"/>
        <v>0.28607065085288125</v>
      </c>
      <c r="G92" s="9">
        <f t="shared" si="29"/>
        <v>1.0530126435559453</v>
      </c>
      <c r="H92" s="9">
        <f t="shared" si="30"/>
        <v>2.210964540089337</v>
      </c>
      <c r="I92" s="9">
        <f t="shared" si="31"/>
        <v>3.8220738847299338</v>
      </c>
      <c r="J92" s="9">
        <f t="shared" si="32"/>
        <v>3.4956399652275905</v>
      </c>
      <c r="K92" s="11">
        <f t="shared" si="33"/>
        <v>0.46511627906976744</v>
      </c>
      <c r="L92" s="11">
        <f t="shared" si="34"/>
        <v>0.27173913043478259</v>
      </c>
      <c r="M92" s="11">
        <f t="shared" si="35"/>
        <v>0.29673590504451036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-0.27394589745359177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0.23252813590444443</v>
      </c>
      <c r="Q92" s="11">
        <f>2*'OddsRatio_working_3-way'!K92*'OddsRatio_working_3-way'!L92*'OddsRatio_working_3-way'!M92</f>
        <v>7.500907609820788E-2</v>
      </c>
      <c r="R92" s="11">
        <f t="shared" si="36"/>
        <v>0</v>
      </c>
      <c r="S92" s="11">
        <f t="shared" si="37"/>
        <v>-0.84881043324927408</v>
      </c>
      <c r="T92" s="11">
        <f t="shared" si="38"/>
        <v>-0.27380981717718517</v>
      </c>
      <c r="U92" s="11">
        <f>'OddsRatio_working_3-way'!S92-'OddsRatio_working_3-way'!R92^2/3</f>
        <v>-0.84881043324927408</v>
      </c>
      <c r="V92" s="11">
        <f>'OddsRatio_working_3-way'!S92*'OddsRatio_working_3-way'!R92/3-2*'OddsRatio_working_3-way'!R92^3/27-'OddsRatio_working_3-way'!T92</f>
        <v>0.27380981717718517</v>
      </c>
      <c r="W92" s="11">
        <f>'OddsRatio_working_3-way'!V92^2+4*'OddsRatio_working_3-way'!U92^3/27</f>
        <v>-1.5628216730073669E-2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0.15049919660306932</v>
      </c>
      <c r="Y92" s="11">
        <f>IF('OddsRatio_working_3-way'!W92&gt;=0,IF('OddsRatio_working_3-way'!V92+SQRT('OddsRatio_working_3-way'!W92)&gt;0,0,PI()),ACOS('OddsRatio_working_3-way'!V92/(2*'OddsRatio_working_3-way'!X92)))</f>
        <v>0.42830263297354709</v>
      </c>
      <c r="Z92" s="11">
        <f>'OddsRatio_working_3-way'!X92^(1/3)*COS('OddsRatio_working_3-way'!Y92/3)</f>
        <v>0.52650632177797274</v>
      </c>
      <c r="AA92" s="11">
        <f>'OddsRatio_working_3-way'!X92^(1/3)*COS(('OddsRatio_working_3-way'!Y92+2*PI())/3)</f>
        <v>-0.32879649127576926</v>
      </c>
      <c r="AB92" s="11">
        <f>'OddsRatio_working_3-way'!X92^(1/3)*COS(('OddsRatio_working_3-way'!Y92+4*PI())/3)</f>
        <v>-0.19770983050220337</v>
      </c>
      <c r="AC92" s="11">
        <f>'OddsRatio_working_3-way'!X92^(1/3)*SIN('OddsRatio_working_3-way'!Y92/3)</f>
        <v>7.568291888478744E-2</v>
      </c>
      <c r="AD92" s="11">
        <f>'OddsRatio_working_3-way'!X92^(1/3)*SIN(('OddsRatio_working_3-way'!Y92+2*PI())/3)</f>
        <v>0.41812639047043476</v>
      </c>
      <c r="AE92" s="11">
        <f>'OddsRatio_working_3-way'!X92^(1/3)*SIN(('OddsRatio_working_3-way'!Y92+4*PI())/3)</f>
        <v>-0.4938093093552221</v>
      </c>
      <c r="AF92" s="11">
        <f>-'OddsRatio_working_3-way'!U92/(3*'OddsRatio_working_3-way'!X92^(1/3))*COS(('OddsRatio_working_3-way'!Y92)/3)</f>
        <v>0.52650632177797252</v>
      </c>
      <c r="AG92" s="11">
        <f>-'OddsRatio_working_3-way'!U92/(3*'OddsRatio_working_3-way'!X92^(1/3))*COS(('OddsRatio_working_3-way'!Y92+2*PI())/3)</f>
        <v>-0.32879649127576915</v>
      </c>
      <c r="AH92" s="11">
        <f>-'OddsRatio_working_3-way'!U92/(3*'OddsRatio_working_3-way'!X92^(1/3))*COS(('OddsRatio_working_3-way'!Y92+4*PI())/3)</f>
        <v>-0.19770983050220328</v>
      </c>
      <c r="AI92" s="11">
        <f>'OddsRatio_working_3-way'!U92/(3*'OddsRatio_working_3-way'!X92^(1/3))*SIN(('OddsRatio_working_3-way'!Y92)/3)</f>
        <v>-7.5682918884787412E-2</v>
      </c>
      <c r="AJ92" s="11">
        <f>'OddsRatio_working_3-way'!U92/(3*'OddsRatio_working_3-way'!X92^(1/3))*SIN(('OddsRatio_working_3-way'!Y92+2*PI())/3)</f>
        <v>-0.41812639047043459</v>
      </c>
      <c r="AK92" s="11">
        <f>'OddsRatio_working_3-way'!U92/(3*'OddsRatio_working_3-way'!X92^(1/3))*SIN(('OddsRatio_working_3-way'!Y92+4*PI())/3)</f>
        <v>0.49380930935522194</v>
      </c>
      <c r="AL92" s="11">
        <f>'OddsRatio_working_3-way'!Z92+'OddsRatio_working_3-way'!AF92</f>
        <v>1.0530126435559453</v>
      </c>
      <c r="AM92" s="11">
        <f>'OddsRatio_working_3-way'!AA92+'OddsRatio_working_3-way'!AG92</f>
        <v>-0.65759298255153842</v>
      </c>
      <c r="AN92" s="11">
        <f>'OddsRatio_working_3-way'!AB92+'OddsRatio_working_3-way'!AH92</f>
        <v>-0.39541966100440662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1.0530126435559453</v>
      </c>
      <c r="AS92" s="11">
        <f>IF(('OddsRatio_working_3-way'!X92=0),IF(Q92&gt;0,-Q92^(1/3),(-Q92)^(1/3)),'OddsRatio_working_3-way'!AM92-'OddsRatio_working_3-way'!R92/3)</f>
        <v>-0.65759298255153842</v>
      </c>
      <c r="AT92" s="11">
        <f>IF(('OddsRatio_working_3-way'!X92=0),IF(Q92&gt;0,-Q92^(1/3),(-Q92)^(1/3)),'OddsRatio_working_3-way'!AN92-'OddsRatio_working_3-way'!R92/3)</f>
        <v>-0.39541966100440662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1.77</v>
      </c>
      <c r="B93" s="4">
        <f>IF('True_Odds_Calculator_3-way'!B92="","",'True_Odds_Calculator_3-way'!B92)</f>
        <v>3.95</v>
      </c>
      <c r="C93" s="4">
        <f>IF('True_Odds_Calculator_3-way'!C92="","",'True_Odds_Calculator_3-way'!C92)</f>
        <v>4.5999999999999996</v>
      </c>
      <c r="D93" s="9">
        <f t="shared" si="26"/>
        <v>0.55037238883476913</v>
      </c>
      <c r="E93" s="9">
        <f t="shared" si="27"/>
        <v>0.24213781195502213</v>
      </c>
      <c r="F93" s="9">
        <f t="shared" si="28"/>
        <v>0.2074897992102086</v>
      </c>
      <c r="G93" s="9">
        <f t="shared" si="29"/>
        <v>1.0609761216192726</v>
      </c>
      <c r="H93" s="9">
        <f t="shared" si="30"/>
        <v>1.8169516136468402</v>
      </c>
      <c r="I93" s="9">
        <f t="shared" si="31"/>
        <v>4.1298795587768558</v>
      </c>
      <c r="J93" s="9">
        <f t="shared" si="32"/>
        <v>4.8195140378293813</v>
      </c>
      <c r="K93" s="11">
        <f t="shared" si="33"/>
        <v>0.56497175141242939</v>
      </c>
      <c r="L93" s="11">
        <f t="shared" si="34"/>
        <v>0.25316455696202528</v>
      </c>
      <c r="M93" s="11">
        <f t="shared" si="35"/>
        <v>0.21739130434782611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-0.25426527242707764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0.2276055707396249</v>
      </c>
      <c r="Q93" s="11">
        <f>2*'OddsRatio_working_3-way'!K93*'OddsRatio_working_3-way'!L93*'OddsRatio_working_3-way'!M93</f>
        <v>6.2187314409733553E-2</v>
      </c>
      <c r="R93" s="11">
        <f t="shared" si="36"/>
        <v>0</v>
      </c>
      <c r="S93" s="11">
        <f t="shared" si="37"/>
        <v>-0.89515004769242068</v>
      </c>
      <c r="T93" s="11">
        <f t="shared" si="38"/>
        <v>-0.24457651576295639</v>
      </c>
      <c r="U93" s="11">
        <f>'OddsRatio_working_3-way'!S93-'OddsRatio_working_3-way'!R93^2/3</f>
        <v>-0.89515004769242068</v>
      </c>
      <c r="V93" s="11">
        <f>'OddsRatio_working_3-way'!S93*'OddsRatio_working_3-way'!R93/3-2*'OddsRatio_working_3-way'!R93^3/27-'OddsRatio_working_3-way'!T93</f>
        <v>0.24457651576295639</v>
      </c>
      <c r="W93" s="11">
        <f>'OddsRatio_working_3-way'!V93^2+4*'OddsRatio_working_3-way'!U93^3/27</f>
        <v>-4.6445737020624864E-2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0.1629903441030883</v>
      </c>
      <c r="Y93" s="11">
        <f>IF('OddsRatio_working_3-way'!W93&gt;=0,IF('OddsRatio_working_3-way'!V93+SQRT('OddsRatio_working_3-way'!W93)&gt;0,0,PI()),ACOS('OddsRatio_working_3-way'!V93/(2*'OddsRatio_working_3-way'!X93)))</f>
        <v>0.72231210190046657</v>
      </c>
      <c r="Z93" s="11">
        <f>'OddsRatio_working_3-way'!X93^(1/3)*COS('OddsRatio_working_3-way'!Y93/3)</f>
        <v>0.5304880608096364</v>
      </c>
      <c r="AA93" s="11">
        <f>'OddsRatio_working_3-way'!X93^(1/3)*COS(('OddsRatio_working_3-way'!Y93+2*PI())/3)</f>
        <v>-0.37804617988313638</v>
      </c>
      <c r="AB93" s="11">
        <f>'OddsRatio_working_3-way'!X93^(1/3)*COS(('OddsRatio_working_3-way'!Y93+4*PI())/3)</f>
        <v>-0.15244188092649999</v>
      </c>
      <c r="AC93" s="11">
        <f>'OddsRatio_working_3-way'!X93^(1/3)*SIN('OddsRatio_working_3-way'!Y93/3)</f>
        <v>0.13025270273295081</v>
      </c>
      <c r="AD93" s="11">
        <f>'OddsRatio_working_3-way'!X93^(1/3)*SIN(('OddsRatio_working_3-way'!Y93+2*PI())/3)</f>
        <v>0.39428978569901385</v>
      </c>
      <c r="AE93" s="11">
        <f>'OddsRatio_working_3-way'!X93^(1/3)*SIN(('OddsRatio_working_3-way'!Y93+4*PI())/3)</f>
        <v>-0.5245424884319646</v>
      </c>
      <c r="AF93" s="11">
        <f>-'OddsRatio_working_3-way'!U93/(3*'OddsRatio_working_3-way'!X93^(1/3))*COS(('OddsRatio_working_3-way'!Y93)/3)</f>
        <v>0.53048806080963629</v>
      </c>
      <c r="AG93" s="11">
        <f>-'OddsRatio_working_3-way'!U93/(3*'OddsRatio_working_3-way'!X93^(1/3))*COS(('OddsRatio_working_3-way'!Y93+2*PI())/3)</f>
        <v>-0.37804617988313627</v>
      </c>
      <c r="AH93" s="11">
        <f>-'OddsRatio_working_3-way'!U93/(3*'OddsRatio_working_3-way'!X93^(1/3))*COS(('OddsRatio_working_3-way'!Y93+4*PI())/3)</f>
        <v>-0.15244188092649993</v>
      </c>
      <c r="AI93" s="11">
        <f>'OddsRatio_working_3-way'!U93/(3*'OddsRatio_working_3-way'!X93^(1/3))*SIN(('OddsRatio_working_3-way'!Y93)/3)</f>
        <v>-0.13025270273295078</v>
      </c>
      <c r="AJ93" s="11">
        <f>'OddsRatio_working_3-way'!U93/(3*'OddsRatio_working_3-way'!X93^(1/3))*SIN(('OddsRatio_working_3-way'!Y93+2*PI())/3)</f>
        <v>-0.39428978569901374</v>
      </c>
      <c r="AK93" s="11">
        <f>'OddsRatio_working_3-way'!U93/(3*'OddsRatio_working_3-way'!X93^(1/3))*SIN(('OddsRatio_working_3-way'!Y93+4*PI())/3)</f>
        <v>0.52454248843196449</v>
      </c>
      <c r="AL93" s="11">
        <f>'OddsRatio_working_3-way'!Z93+'OddsRatio_working_3-way'!AF93</f>
        <v>1.0609761216192726</v>
      </c>
      <c r="AM93" s="11">
        <f>'OddsRatio_working_3-way'!AA93+'OddsRatio_working_3-way'!AG93</f>
        <v>-0.75609235976627265</v>
      </c>
      <c r="AN93" s="11">
        <f>'OddsRatio_working_3-way'!AB93+'OddsRatio_working_3-way'!AH93</f>
        <v>-0.30488376185299992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1.0609761216192726</v>
      </c>
      <c r="AS93" s="11">
        <f>IF(('OddsRatio_working_3-way'!X93=0),IF(Q93&gt;0,-Q93^(1/3),(-Q93)^(1/3)),'OddsRatio_working_3-way'!AM93-'OddsRatio_working_3-way'!R93/3)</f>
        <v>-0.75609235976627265</v>
      </c>
      <c r="AT93" s="11">
        <f>IF(('OddsRatio_working_3-way'!X93=0),IF(Q93&gt;0,-Q93^(1/3),(-Q93)^(1/3)),'OddsRatio_working_3-way'!AN93-'OddsRatio_working_3-way'!R93/3)</f>
        <v>-0.30488376185299992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1.51</v>
      </c>
      <c r="B94" s="4">
        <f>IF('True_Odds_Calculator_3-way'!B93="","",'True_Odds_Calculator_3-way'!B93)</f>
        <v>4.76</v>
      </c>
      <c r="C94" s="4">
        <f>IF('True_Odds_Calculator_3-way'!C93="","",'True_Odds_Calculator_3-way'!C93)</f>
        <v>6.07</v>
      </c>
      <c r="D94" s="9">
        <f t="shared" si="26"/>
        <v>0.64621789342379754</v>
      </c>
      <c r="E94" s="9">
        <f t="shared" si="27"/>
        <v>0.19856172107748815</v>
      </c>
      <c r="F94" s="9">
        <f t="shared" si="28"/>
        <v>0.15522038549871428</v>
      </c>
      <c r="G94" s="9">
        <f t="shared" si="29"/>
        <v>1.073462081614702</v>
      </c>
      <c r="H94" s="9">
        <f t="shared" si="30"/>
        <v>1.5474656616234981</v>
      </c>
      <c r="I94" s="9">
        <f t="shared" si="31"/>
        <v>5.0362174268712794</v>
      </c>
      <c r="J94" s="9">
        <f t="shared" si="32"/>
        <v>6.4424527537865393</v>
      </c>
      <c r="K94" s="11">
        <f t="shared" si="33"/>
        <v>0.66225165562913912</v>
      </c>
      <c r="L94" s="11">
        <f t="shared" si="34"/>
        <v>0.21008403361344538</v>
      </c>
      <c r="M94" s="11">
        <f t="shared" si="35"/>
        <v>0.16474464579901152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-0.22284012288049082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0.21407910731854418</v>
      </c>
      <c r="Q94" s="11">
        <f>2*'OddsRatio_working_3-way'!K94*'OddsRatio_working_3-way'!L94*'OddsRatio_working_3-way'!M94</f>
        <v>4.5841350603542642E-2</v>
      </c>
      <c r="R94" s="11">
        <f t="shared" si="36"/>
        <v>0</v>
      </c>
      <c r="S94" s="11">
        <f t="shared" si="37"/>
        <v>-0.96068474811133908</v>
      </c>
      <c r="T94" s="11">
        <f t="shared" si="38"/>
        <v>-0.20571407882469783</v>
      </c>
      <c r="U94" s="11">
        <f>'OddsRatio_working_3-way'!S94-'OddsRatio_working_3-way'!R94^2/3</f>
        <v>-0.96068474811133908</v>
      </c>
      <c r="V94" s="11">
        <f>'OddsRatio_working_3-way'!S94*'OddsRatio_working_3-way'!R94/3-2*'OddsRatio_working_3-way'!R94^3/27-'OddsRatio_working_3-way'!T94</f>
        <v>0.20571407882469783</v>
      </c>
      <c r="W94" s="11">
        <f>'OddsRatio_working_3-way'!V94^2+4*'OddsRatio_working_3-way'!U94^3/27</f>
        <v>-8.9034390702732044E-2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0.18121304652909653</v>
      </c>
      <c r="Y94" s="11">
        <f>IF('OddsRatio_working_3-way'!W94&gt;=0,IF('OddsRatio_working_3-way'!V94+SQRT('OddsRatio_working_3-way'!W94)&gt;0,0,PI()),ACOS('OddsRatio_working_3-way'!V94/(2*'OddsRatio_working_3-way'!X94)))</f>
        <v>0.96720504628217074</v>
      </c>
      <c r="Z94" s="11">
        <f>'OddsRatio_working_3-way'!X94^(1/3)*COS('OddsRatio_working_3-way'!Y94/3)</f>
        <v>0.53673104080735101</v>
      </c>
      <c r="AA94" s="11">
        <f>'OddsRatio_working_3-way'!X94^(1/3)*COS(('OddsRatio_working_3-way'!Y94+2*PI())/3)</f>
        <v>-0.42364278661875299</v>
      </c>
      <c r="AB94" s="11">
        <f>'OddsRatio_working_3-way'!X94^(1/3)*COS(('OddsRatio_working_3-way'!Y94+4*PI())/3)</f>
        <v>-0.11308825418859811</v>
      </c>
      <c r="AC94" s="11">
        <f>'OddsRatio_working_3-way'!X94^(1/3)*SIN('OddsRatio_working_3-way'!Y94/3)</f>
        <v>0.17929874289660849</v>
      </c>
      <c r="AD94" s="11">
        <f>'OddsRatio_working_3-way'!X94^(1/3)*SIN(('OddsRatio_working_3-way'!Y94+2*PI())/3)</f>
        <v>0.37517334489052395</v>
      </c>
      <c r="AE94" s="11">
        <f>'OddsRatio_working_3-way'!X94^(1/3)*SIN(('OddsRatio_working_3-way'!Y94+4*PI())/3)</f>
        <v>-0.55447208778713231</v>
      </c>
      <c r="AF94" s="11">
        <f>-'OddsRatio_working_3-way'!U94/(3*'OddsRatio_working_3-way'!X94^(1/3))*COS(('OddsRatio_working_3-way'!Y94)/3)</f>
        <v>0.53673104080735101</v>
      </c>
      <c r="AG94" s="11">
        <f>-'OddsRatio_working_3-way'!U94/(3*'OddsRatio_working_3-way'!X94^(1/3))*COS(('OddsRatio_working_3-way'!Y94+2*PI())/3)</f>
        <v>-0.42364278661875299</v>
      </c>
      <c r="AH94" s="11">
        <f>-'OddsRatio_working_3-way'!U94/(3*'OddsRatio_working_3-way'!X94^(1/3))*COS(('OddsRatio_working_3-way'!Y94+4*PI())/3)</f>
        <v>-0.11308825418859811</v>
      </c>
      <c r="AI94" s="11">
        <f>'OddsRatio_working_3-way'!U94/(3*'OddsRatio_working_3-way'!X94^(1/3))*SIN(('OddsRatio_working_3-way'!Y94)/3)</f>
        <v>-0.17929874289660849</v>
      </c>
      <c r="AJ94" s="11">
        <f>'OddsRatio_working_3-way'!U94/(3*'OddsRatio_working_3-way'!X94^(1/3))*SIN(('OddsRatio_working_3-way'!Y94+2*PI())/3)</f>
        <v>-0.37517334489052395</v>
      </c>
      <c r="AK94" s="11">
        <f>'OddsRatio_working_3-way'!U94/(3*'OddsRatio_working_3-way'!X94^(1/3))*SIN(('OddsRatio_working_3-way'!Y94+4*PI())/3)</f>
        <v>0.55447208778713231</v>
      </c>
      <c r="AL94" s="11">
        <f>'OddsRatio_working_3-way'!Z94+'OddsRatio_working_3-way'!AF94</f>
        <v>1.073462081614702</v>
      </c>
      <c r="AM94" s="11">
        <f>'OddsRatio_working_3-way'!AA94+'OddsRatio_working_3-way'!AG94</f>
        <v>-0.84728557323750597</v>
      </c>
      <c r="AN94" s="11">
        <f>'OddsRatio_working_3-way'!AB94+'OddsRatio_working_3-way'!AH94</f>
        <v>-0.22617650837719622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1.073462081614702</v>
      </c>
      <c r="AS94" s="11">
        <f>IF(('OddsRatio_working_3-way'!X94=0),IF(Q94&gt;0,-Q94^(1/3),(-Q94)^(1/3)),'OddsRatio_working_3-way'!AM94-'OddsRatio_working_3-way'!R94/3)</f>
        <v>-0.84728557323750597</v>
      </c>
      <c r="AT94" s="11">
        <f>IF(('OddsRatio_working_3-way'!X94=0),IF(Q94&gt;0,-Q94^(1/3),(-Q94)^(1/3)),'OddsRatio_working_3-way'!AN94-'OddsRatio_working_3-way'!R94/3)</f>
        <v>-0.22617650837719622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2.2200000000000002</v>
      </c>
      <c r="B95" s="4">
        <f>IF('True_Odds_Calculator_3-way'!B94="","",'True_Odds_Calculator_3-way'!B94)</f>
        <v>3.43</v>
      </c>
      <c r="C95" s="4">
        <f>IF('True_Odds_Calculator_3-way'!C94="","",'True_Odds_Calculator_3-way'!C94)</f>
        <v>3.43</v>
      </c>
      <c r="D95" s="9">
        <f t="shared" si="26"/>
        <v>0.43781898145212678</v>
      </c>
      <c r="E95" s="9">
        <f t="shared" si="27"/>
        <v>0.28109050927393664</v>
      </c>
      <c r="F95" s="9">
        <f t="shared" si="28"/>
        <v>0.28109050927393664</v>
      </c>
      <c r="G95" s="9">
        <f t="shared" si="29"/>
        <v>1.0524991676593556</v>
      </c>
      <c r="H95" s="9">
        <f t="shared" si="30"/>
        <v>2.2840489845444143</v>
      </c>
      <c r="I95" s="9">
        <f t="shared" si="31"/>
        <v>3.5575729774122342</v>
      </c>
      <c r="J95" s="9">
        <f t="shared" si="32"/>
        <v>3.5575729774122342</v>
      </c>
      <c r="K95" s="11">
        <f t="shared" si="33"/>
        <v>0.4504504504504504</v>
      </c>
      <c r="L95" s="11">
        <f t="shared" si="34"/>
        <v>0.29154518950437314</v>
      </c>
      <c r="M95" s="11">
        <f t="shared" si="35"/>
        <v>0.29154518950437314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-0.27582343539980247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0.23278895177508846</v>
      </c>
      <c r="Q95" s="11">
        <f>2*'OddsRatio_working_3-way'!K95*'OddsRatio_working_3-way'!L95*'OddsRatio_working_3-way'!M95</f>
        <v>7.6575313083910662E-2</v>
      </c>
      <c r="R95" s="11">
        <f t="shared" si="36"/>
        <v>0</v>
      </c>
      <c r="S95" s="11">
        <f t="shared" si="37"/>
        <v>-0.84397814651849257</v>
      </c>
      <c r="T95" s="11">
        <f t="shared" si="38"/>
        <v>-0.27762439030213565</v>
      </c>
      <c r="U95" s="11">
        <f>'OddsRatio_working_3-way'!S95-'OddsRatio_working_3-way'!R95^2/3</f>
        <v>-0.84397814651849257</v>
      </c>
      <c r="V95" s="11">
        <f>'OddsRatio_working_3-way'!S95*'OddsRatio_working_3-way'!R95/3-2*'OddsRatio_working_3-way'!R95^3/27-'OddsRatio_working_3-way'!T95</f>
        <v>0.27762439030213565</v>
      </c>
      <c r="W95" s="11">
        <f>'OddsRatio_working_3-way'!V95^2+4*'OddsRatio_working_3-way'!U95^3/27</f>
        <v>-1.198616222705623E-2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0.14921583722722664</v>
      </c>
      <c r="Y95" s="11">
        <f>IF('OddsRatio_working_3-way'!W95&gt;=0,IF('OddsRatio_working_3-way'!V95+SQRT('OddsRatio_working_3-way'!W95)&gt;0,0,PI()),ACOS('OddsRatio_working_3-way'!V95/(2*'OddsRatio_working_3-way'!X95)))</f>
        <v>0.37562669972476992</v>
      </c>
      <c r="Z95" s="11">
        <f>'OddsRatio_working_3-way'!X95^(1/3)*COS('OddsRatio_working_3-way'!Y95/3)</f>
        <v>0.52624958382967779</v>
      </c>
      <c r="AA95" s="11">
        <f>'OddsRatio_working_3-way'!X95^(1/3)*COS(('OddsRatio_working_3-way'!Y95+2*PI())/3)</f>
        <v>-0.32048826695724991</v>
      </c>
      <c r="AB95" s="11">
        <f>'OddsRatio_working_3-way'!X95^(1/3)*COS(('OddsRatio_working_3-way'!Y95+4*PI())/3)</f>
        <v>-0.20576131687242802</v>
      </c>
      <c r="AC95" s="11">
        <f>'OddsRatio_working_3-way'!X95^(1/3)*SIN('OddsRatio_working_3-way'!Y95/3)</f>
        <v>6.6237635514776683E-2</v>
      </c>
      <c r="AD95" s="11">
        <f>'OddsRatio_working_3-way'!X95^(1/3)*SIN(('OddsRatio_working_3-way'!Y95+2*PI())/3)</f>
        <v>0.42262669057010122</v>
      </c>
      <c r="AE95" s="11">
        <f>'OddsRatio_working_3-way'!X95^(1/3)*SIN(('OddsRatio_working_3-way'!Y95+4*PI())/3)</f>
        <v>-0.48886432608487784</v>
      </c>
      <c r="AF95" s="11">
        <f>-'OddsRatio_working_3-way'!U95/(3*'OddsRatio_working_3-way'!X95^(1/3))*COS(('OddsRatio_working_3-way'!Y95)/3)</f>
        <v>0.52624958382967779</v>
      </c>
      <c r="AG95" s="11">
        <f>-'OddsRatio_working_3-way'!U95/(3*'OddsRatio_working_3-way'!X95^(1/3))*COS(('OddsRatio_working_3-way'!Y95+2*PI())/3)</f>
        <v>-0.32048826695724991</v>
      </c>
      <c r="AH95" s="11">
        <f>-'OddsRatio_working_3-way'!U95/(3*'OddsRatio_working_3-way'!X95^(1/3))*COS(('OddsRatio_working_3-way'!Y95+4*PI())/3)</f>
        <v>-0.20576131687242802</v>
      </c>
      <c r="AI95" s="11">
        <f>'OddsRatio_working_3-way'!U95/(3*'OddsRatio_working_3-way'!X95^(1/3))*SIN(('OddsRatio_working_3-way'!Y95)/3)</f>
        <v>-6.6237635514776683E-2</v>
      </c>
      <c r="AJ95" s="11">
        <f>'OddsRatio_working_3-way'!U95/(3*'OddsRatio_working_3-way'!X95^(1/3))*SIN(('OddsRatio_working_3-way'!Y95+2*PI())/3)</f>
        <v>-0.42262669057010122</v>
      </c>
      <c r="AK95" s="11">
        <f>'OddsRatio_working_3-way'!U95/(3*'OddsRatio_working_3-way'!X95^(1/3))*SIN(('OddsRatio_working_3-way'!Y95+4*PI())/3)</f>
        <v>0.48886432608487784</v>
      </c>
      <c r="AL95" s="11">
        <f>'OddsRatio_working_3-way'!Z95+'OddsRatio_working_3-way'!AF95</f>
        <v>1.0524991676593556</v>
      </c>
      <c r="AM95" s="11">
        <f>'OddsRatio_working_3-way'!AA95+'OddsRatio_working_3-way'!AG95</f>
        <v>-0.64097653391449982</v>
      </c>
      <c r="AN95" s="11">
        <f>'OddsRatio_working_3-way'!AB95+'OddsRatio_working_3-way'!AH95</f>
        <v>-0.41152263374485604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1.0524991676593556</v>
      </c>
      <c r="AS95" s="11">
        <f>IF(('OddsRatio_working_3-way'!X95=0),IF(Q95&gt;0,-Q95^(1/3),(-Q95)^(1/3)),'OddsRatio_working_3-way'!AM95-'OddsRatio_working_3-way'!R95/3)</f>
        <v>-0.64097653391449982</v>
      </c>
      <c r="AT95" s="11">
        <f>IF(('OddsRatio_working_3-way'!X95=0),IF(Q95&gt;0,-Q95^(1/3),(-Q95)^(1/3)),'OddsRatio_working_3-way'!AN95-'OddsRatio_working_3-way'!R95/3)</f>
        <v>-0.41152263374485604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2.0499999999999998</v>
      </c>
      <c r="B96" s="4">
        <f>IF('True_Odds_Calculator_3-way'!B95="","",'True_Odds_Calculator_3-way'!B95)</f>
        <v>3.6</v>
      </c>
      <c r="C96" s="4">
        <f>IF('True_Odds_Calculator_3-way'!C95="","",'True_Odds_Calculator_3-way'!C95)</f>
        <v>4.0999999999999996</v>
      </c>
      <c r="D96" s="9">
        <f t="shared" si="26"/>
        <v>0.48406446278704057</v>
      </c>
      <c r="E96" s="9">
        <f t="shared" si="27"/>
        <v>0.27478383695044661</v>
      </c>
      <c r="F96" s="9">
        <f t="shared" si="28"/>
        <v>0.24115170026251281</v>
      </c>
      <c r="G96" s="9">
        <f t="shared" si="29"/>
        <v>1.0150862458875212</v>
      </c>
      <c r="H96" s="9">
        <f t="shared" si="30"/>
        <v>2.0658405581818968</v>
      </c>
      <c r="I96" s="9">
        <f t="shared" si="31"/>
        <v>3.6392242393075538</v>
      </c>
      <c r="J96" s="9">
        <f t="shared" si="32"/>
        <v>4.1467673622513148</v>
      </c>
      <c r="K96" s="11">
        <f t="shared" si="33"/>
        <v>0.48780487804878053</v>
      </c>
      <c r="L96" s="11">
        <f t="shared" si="34"/>
        <v>0.27777777777777779</v>
      </c>
      <c r="M96" s="11">
        <f t="shared" si="35"/>
        <v>0.24390243902439027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-0.27969462621455476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0.22308149910767408</v>
      </c>
      <c r="Q96" s="11">
        <f>2*'OddsRatio_working_3-way'!K96*'OddsRatio_working_3-way'!L96*'OddsRatio_working_3-way'!M96</f>
        <v>6.6098221957829342E-2</v>
      </c>
      <c r="R96" s="11">
        <f t="shared" si="36"/>
        <v>0</v>
      </c>
      <c r="S96" s="11">
        <f t="shared" si="37"/>
        <v>-0.79758950726692712</v>
      </c>
      <c r="T96" s="11">
        <f t="shared" si="38"/>
        <v>-0.23632281696797833</v>
      </c>
      <c r="U96" s="11">
        <f>'OddsRatio_working_3-way'!S96-'OddsRatio_working_3-way'!R96^2/3</f>
        <v>-0.79758950726692712</v>
      </c>
      <c r="V96" s="11">
        <f>'OddsRatio_working_3-way'!S96*'OddsRatio_working_3-way'!R96/3-2*'OddsRatio_working_3-way'!R96^3/27-'OddsRatio_working_3-way'!T96</f>
        <v>0.23632281696797833</v>
      </c>
      <c r="W96" s="11">
        <f>'OddsRatio_working_3-way'!V96^2+4*'OddsRatio_working_3-way'!U96^3/27</f>
        <v>-1.9319790637639514E-2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0.13708415705080593</v>
      </c>
      <c r="Y96" s="11">
        <f>IF('OddsRatio_working_3-way'!W96&gt;=0,IF('OddsRatio_working_3-way'!V96+SQRT('OddsRatio_working_3-way'!W96)&gt;0,0,PI()),ACOS('OddsRatio_working_3-way'!V96/(2*'OddsRatio_working_3-way'!X96)))</f>
        <v>0.53166819527407005</v>
      </c>
      <c r="Z96" s="11">
        <f>'OddsRatio_working_3-way'!X96^(1/3)*COS('OddsRatio_working_3-way'!Y96/3)</f>
        <v>0.50754312294376058</v>
      </c>
      <c r="AA96" s="11">
        <f>'OddsRatio_working_3-way'!X96^(1/3)*COS(('OddsRatio_working_3-way'!Y96+2*PI())/3)</f>
        <v>-0.33249487810109019</v>
      </c>
      <c r="AB96" s="11">
        <f>'OddsRatio_working_3-way'!X96^(1/3)*COS(('OddsRatio_working_3-way'!Y96+4*PI())/3)</f>
        <v>-0.17504824484267051</v>
      </c>
      <c r="AC96" s="11">
        <f>'OddsRatio_working_3-way'!X96^(1/3)*SIN('OddsRatio_working_3-way'!Y96/3)</f>
        <v>9.0901856094749003E-2</v>
      </c>
      <c r="AD96" s="11">
        <f>'OddsRatio_working_3-way'!X96^(1/3)*SIN(('OddsRatio_working_3-way'!Y96+2*PI())/3)</f>
        <v>0.39409430993801076</v>
      </c>
      <c r="AE96" s="11">
        <f>'OddsRatio_working_3-way'!X96^(1/3)*SIN(('OddsRatio_working_3-way'!Y96+4*PI())/3)</f>
        <v>-0.48499616603275969</v>
      </c>
      <c r="AF96" s="11">
        <f>-'OddsRatio_working_3-way'!U96/(3*'OddsRatio_working_3-way'!X96^(1/3))*COS(('OddsRatio_working_3-way'!Y96)/3)</f>
        <v>0.50754312294376058</v>
      </c>
      <c r="AG96" s="11">
        <f>-'OddsRatio_working_3-way'!U96/(3*'OddsRatio_working_3-way'!X96^(1/3))*COS(('OddsRatio_working_3-way'!Y96+2*PI())/3)</f>
        <v>-0.33249487810109019</v>
      </c>
      <c r="AH96" s="11">
        <f>-'OddsRatio_working_3-way'!U96/(3*'OddsRatio_working_3-way'!X96^(1/3))*COS(('OddsRatio_working_3-way'!Y96+4*PI())/3)</f>
        <v>-0.17504824484267051</v>
      </c>
      <c r="AI96" s="11">
        <f>'OddsRatio_working_3-way'!U96/(3*'OddsRatio_working_3-way'!X96^(1/3))*SIN(('OddsRatio_working_3-way'!Y96)/3)</f>
        <v>-9.0901856094749003E-2</v>
      </c>
      <c r="AJ96" s="11">
        <f>'OddsRatio_working_3-way'!U96/(3*'OddsRatio_working_3-way'!X96^(1/3))*SIN(('OddsRatio_working_3-way'!Y96+2*PI())/3)</f>
        <v>-0.39409430993801076</v>
      </c>
      <c r="AK96" s="11">
        <f>'OddsRatio_working_3-way'!U96/(3*'OddsRatio_working_3-way'!X96^(1/3))*SIN(('OddsRatio_working_3-way'!Y96+4*PI())/3)</f>
        <v>0.48499616603275969</v>
      </c>
      <c r="AL96" s="11">
        <f>'OddsRatio_working_3-way'!Z96+'OddsRatio_working_3-way'!AF96</f>
        <v>1.0150862458875212</v>
      </c>
      <c r="AM96" s="11">
        <f>'OddsRatio_working_3-way'!AA96+'OddsRatio_working_3-way'!AG96</f>
        <v>-0.66498975620218037</v>
      </c>
      <c r="AN96" s="11">
        <f>'OddsRatio_working_3-way'!AB96+'OddsRatio_working_3-way'!AH96</f>
        <v>-0.35009648968534102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1.0150862458875212</v>
      </c>
      <c r="AS96" s="11">
        <f>IF(('OddsRatio_working_3-way'!X96=0),IF(Q96&gt;0,-Q96^(1/3),(-Q96)^(1/3)),'OddsRatio_working_3-way'!AM96-'OddsRatio_working_3-way'!R96/3)</f>
        <v>-0.66498975620218037</v>
      </c>
      <c r="AT96" s="11">
        <f>IF(('OddsRatio_working_3-way'!X96=0),IF(Q96&gt;0,-Q96^(1/3),(-Q96)^(1/3)),'OddsRatio_working_3-way'!AN96-'OddsRatio_working_3-way'!R96/3)</f>
        <v>-0.35009648968534102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3.75</v>
      </c>
      <c r="B97" s="4">
        <f>IF('True_Odds_Calculator_3-way'!B96="","",'True_Odds_Calculator_3-way'!B96)</f>
        <v>3.56</v>
      </c>
      <c r="C97" s="4">
        <f>IF('True_Odds_Calculator_3-way'!C96="","",'True_Odds_Calculator_3-way'!C96)</f>
        <v>2.2000000000000002</v>
      </c>
      <c r="D97" s="9">
        <f t="shared" si="26"/>
        <v>0.2660272801387718</v>
      </c>
      <c r="E97" s="9">
        <f t="shared" si="27"/>
        <v>0.28023840578674475</v>
      </c>
      <c r="F97" s="9">
        <f t="shared" si="28"/>
        <v>0.45373431407448339</v>
      </c>
      <c r="G97" s="9">
        <f t="shared" si="29"/>
        <v>1.0032774485361118</v>
      </c>
      <c r="H97" s="9">
        <f t="shared" si="30"/>
        <v>3.7590129834743076</v>
      </c>
      <c r="I97" s="9">
        <f t="shared" si="31"/>
        <v>3.5683902682524464</v>
      </c>
      <c r="J97" s="9">
        <f t="shared" si="32"/>
        <v>2.2039329382433341</v>
      </c>
      <c r="K97" s="11">
        <f t="shared" si="33"/>
        <v>0.26666666666666666</v>
      </c>
      <c r="L97" s="11">
        <f t="shared" si="34"/>
        <v>0.2808988764044944</v>
      </c>
      <c r="M97" s="11">
        <f t="shared" si="35"/>
        <v>0.45454545454545453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-0.28764044943820222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0.22165474974463739</v>
      </c>
      <c r="Q97" s="11">
        <f>2*'OddsRatio_working_3-way'!K97*'OddsRatio_working_3-way'!L97*'OddsRatio_working_3-way'!M97</f>
        <v>6.8096697310180462E-2</v>
      </c>
      <c r="R97" s="11">
        <f t="shared" si="36"/>
        <v>0</v>
      </c>
      <c r="S97" s="11">
        <f t="shared" si="37"/>
        <v>-0.77059659090909105</v>
      </c>
      <c r="T97" s="11">
        <f t="shared" si="38"/>
        <v>-0.23674242424242428</v>
      </c>
      <c r="U97" s="11">
        <f>'OddsRatio_working_3-way'!S97-'OddsRatio_working_3-way'!R97^2/3</f>
        <v>-0.77059659090909105</v>
      </c>
      <c r="V97" s="11">
        <f>'OddsRatio_working_3-way'!S97*'OddsRatio_working_3-way'!R97/3-2*'OddsRatio_working_3-way'!R97^3/27-'OddsRatio_working_3-way'!T97</f>
        <v>0.23674242424242428</v>
      </c>
      <c r="W97" s="11">
        <f>'OddsRatio_working_3-way'!V97^2+4*'OddsRatio_working_3-way'!U97^3/27</f>
        <v>-1.1744873251106812E-2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0.13018433919570244</v>
      </c>
      <c r="Y97" s="11">
        <f>IF('OddsRatio_working_3-way'!W97&gt;=0,IF('OddsRatio_working_3-way'!V97+SQRT('OddsRatio_working_3-way'!W97)&gt;0,0,PI()),ACOS('OddsRatio_working_3-way'!V97/(2*'OddsRatio_working_3-way'!X97)))</f>
        <v>0.42929729440834907</v>
      </c>
      <c r="Z97" s="11">
        <f>'OddsRatio_working_3-way'!X97^(1/3)*COS('OddsRatio_working_3-way'!Y97/3)</f>
        <v>0.501638724268056</v>
      </c>
      <c r="AA97" s="11">
        <f>'OddsRatio_working_3-way'!X97^(1/3)*COS(('OddsRatio_working_3-way'!Y97+2*PI())/3)</f>
        <v>-0.31341401416845338</v>
      </c>
      <c r="AB97" s="11">
        <f>'OddsRatio_working_3-way'!X97^(1/3)*COS(('OddsRatio_working_3-way'!Y97+4*PI())/3)</f>
        <v>-0.18822471009960276</v>
      </c>
      <c r="AC97" s="11">
        <f>'OddsRatio_working_3-way'!X97^(1/3)*SIN('OddsRatio_working_3-way'!Y97/3)</f>
        <v>7.2278078403812965E-2</v>
      </c>
      <c r="AD97" s="11">
        <f>'OddsRatio_working_3-way'!X97^(1/3)*SIN(('OddsRatio_working_3-way'!Y97+2*PI())/3)</f>
        <v>0.39829283953624744</v>
      </c>
      <c r="AE97" s="11">
        <f>'OddsRatio_working_3-way'!X97^(1/3)*SIN(('OddsRatio_working_3-way'!Y97+4*PI())/3)</f>
        <v>-0.47057091794006034</v>
      </c>
      <c r="AF97" s="11">
        <f>-'OddsRatio_working_3-way'!U97/(3*'OddsRatio_working_3-way'!X97^(1/3))*COS(('OddsRatio_working_3-way'!Y97)/3)</f>
        <v>0.50163872426805578</v>
      </c>
      <c r="AG97" s="11">
        <f>-'OddsRatio_working_3-way'!U97/(3*'OddsRatio_working_3-way'!X97^(1/3))*COS(('OddsRatio_working_3-way'!Y97+2*PI())/3)</f>
        <v>-0.31341401416845321</v>
      </c>
      <c r="AH97" s="11">
        <f>-'OddsRatio_working_3-way'!U97/(3*'OddsRatio_working_3-way'!X97^(1/3))*COS(('OddsRatio_working_3-way'!Y97+4*PI())/3)</f>
        <v>-0.18822471009960268</v>
      </c>
      <c r="AI97" s="11">
        <f>'OddsRatio_working_3-way'!U97/(3*'OddsRatio_working_3-way'!X97^(1/3))*SIN(('OddsRatio_working_3-way'!Y97)/3)</f>
        <v>-7.2278078403812937E-2</v>
      </c>
      <c r="AJ97" s="11">
        <f>'OddsRatio_working_3-way'!U97/(3*'OddsRatio_working_3-way'!X97^(1/3))*SIN(('OddsRatio_working_3-way'!Y97+2*PI())/3)</f>
        <v>-0.39829283953624728</v>
      </c>
      <c r="AK97" s="11">
        <f>'OddsRatio_working_3-way'!U97/(3*'OddsRatio_working_3-way'!X97^(1/3))*SIN(('OddsRatio_working_3-way'!Y97+4*PI())/3)</f>
        <v>0.47057091794006012</v>
      </c>
      <c r="AL97" s="11">
        <f>'OddsRatio_working_3-way'!Z97+'OddsRatio_working_3-way'!AF97</f>
        <v>1.0032774485361118</v>
      </c>
      <c r="AM97" s="11">
        <f>'OddsRatio_working_3-way'!AA97+'OddsRatio_working_3-way'!AG97</f>
        <v>-0.62682802833690654</v>
      </c>
      <c r="AN97" s="11">
        <f>'OddsRatio_working_3-way'!AB97+'OddsRatio_working_3-way'!AH97</f>
        <v>-0.37644942019920546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1.0032774485361118</v>
      </c>
      <c r="AS97" s="11">
        <f>IF(('OddsRatio_working_3-way'!X97=0),IF(Q97&gt;0,-Q97^(1/3),(-Q97)^(1/3)),'OddsRatio_working_3-way'!AM97-'OddsRatio_working_3-way'!R97/3)</f>
        <v>-0.62682802833690654</v>
      </c>
      <c r="AT97" s="11">
        <f>IF(('OddsRatio_working_3-way'!X97=0),IF(Q97&gt;0,-Q97^(1/3),(-Q97)^(1/3)),'OddsRatio_working_3-way'!AN97-'OddsRatio_working_3-way'!R97/3)</f>
        <v>-0.37644942019920546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3.16</v>
      </c>
      <c r="B98" s="4">
        <f>IF('True_Odds_Calculator_3-way'!B97="","",'True_Odds_Calculator_3-way'!B97)</f>
        <v>3.58</v>
      </c>
      <c r="C98" s="4">
        <f>IF('True_Odds_Calculator_3-way'!C97="","",'True_Odds_Calculator_3-way'!C97)</f>
        <v>2.5099999999999998</v>
      </c>
      <c r="D98" s="9">
        <f t="shared" si="26"/>
        <v>0.318367489417063</v>
      </c>
      <c r="E98" s="9">
        <f t="shared" si="27"/>
        <v>0.28110935282286909</v>
      </c>
      <c r="F98" s="9">
        <f t="shared" si="28"/>
        <v>0.40052315776006786</v>
      </c>
      <c r="G98" s="9">
        <f t="shared" si="29"/>
        <v>0.99121492376365317</v>
      </c>
      <c r="H98" s="9">
        <f t="shared" si="30"/>
        <v>3.1410242353294908</v>
      </c>
      <c r="I98" s="9">
        <f t="shared" si="31"/>
        <v>3.5573345033102259</v>
      </c>
      <c r="J98" s="9">
        <f t="shared" si="32"/>
        <v>2.496734534883116</v>
      </c>
      <c r="K98" s="11">
        <f t="shared" si="33"/>
        <v>0.31645569620253161</v>
      </c>
      <c r="L98" s="11">
        <f t="shared" si="34"/>
        <v>0.27932960893854747</v>
      </c>
      <c r="M98" s="11">
        <f t="shared" si="35"/>
        <v>0.39840637450199207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-0.29635112051616741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0.22010818193881712</v>
      </c>
      <c r="Q98" s="11">
        <f>2*'OddsRatio_working_3-way'!K98*'OddsRatio_working_3-way'!L98*'OddsRatio_working_3-way'!M98</f>
        <v>7.0434618220421477E-2</v>
      </c>
      <c r="R98" s="11">
        <f t="shared" si="36"/>
        <v>0</v>
      </c>
      <c r="S98" s="11">
        <f t="shared" si="37"/>
        <v>-0.74272768584591575</v>
      </c>
      <c r="T98" s="11">
        <f t="shared" si="38"/>
        <v>-0.23767285947069305</v>
      </c>
      <c r="U98" s="11">
        <f>'OddsRatio_working_3-way'!S98-'OddsRatio_working_3-way'!R98^2/3</f>
        <v>-0.74272768584591575</v>
      </c>
      <c r="V98" s="11">
        <f>'OddsRatio_working_3-way'!S98*'OddsRatio_working_3-way'!R98/3-2*'OddsRatio_working_3-way'!R98^3/27-'OddsRatio_working_3-way'!T98</f>
        <v>0.23767285947069305</v>
      </c>
      <c r="W98" s="11">
        <f>'OddsRatio_working_3-way'!V98^2+4*'OddsRatio_working_3-way'!U98^3/27</f>
        <v>-4.2111052046470143E-3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0.12318633582262972</v>
      </c>
      <c r="Y98" s="11">
        <f>IF('OddsRatio_working_3-way'!W98&gt;=0,IF('OddsRatio_working_3-way'!V98+SQRT('OddsRatio_working_3-way'!W98)&gt;0,0,PI()),ACOS('OddsRatio_working_3-way'!V98/(2*'OddsRatio_working_3-way'!X98)))</f>
        <v>0.2665385271865659</v>
      </c>
      <c r="Z98" s="11">
        <f>'OddsRatio_working_3-way'!X98^(1/3)*COS('OddsRatio_working_3-way'!Y98/3)</f>
        <v>0.49560746188182658</v>
      </c>
      <c r="AA98" s="11">
        <f>'OddsRatio_working_3-way'!X98^(1/3)*COS(('OddsRatio_working_3-way'!Y98+2*PI())/3)</f>
        <v>-0.28603793364960489</v>
      </c>
      <c r="AB98" s="11">
        <f>'OddsRatio_working_3-way'!X98^(1/3)*COS(('OddsRatio_working_3-way'!Y98+4*PI())/3)</f>
        <v>-0.20956952823222175</v>
      </c>
      <c r="AC98" s="11">
        <f>'OddsRatio_working_3-way'!X98^(1/3)*SIN('OddsRatio_working_3-way'!Y98/3)</f>
        <v>4.4149054452227603E-2</v>
      </c>
      <c r="AD98" s="11">
        <f>'OddsRatio_working_3-way'!X98^(1/3)*SIN(('OddsRatio_working_3-way'!Y98+2*PI())/3)</f>
        <v>0.4071341250686758</v>
      </c>
      <c r="AE98" s="11">
        <f>'OddsRatio_working_3-way'!X98^(1/3)*SIN(('OddsRatio_working_3-way'!Y98+4*PI())/3)</f>
        <v>-0.45128317952090347</v>
      </c>
      <c r="AF98" s="11">
        <f>-'OddsRatio_working_3-way'!U98/(3*'OddsRatio_working_3-way'!X98^(1/3))*COS(('OddsRatio_working_3-way'!Y98)/3)</f>
        <v>0.49560746188182658</v>
      </c>
      <c r="AG98" s="11">
        <f>-'OddsRatio_working_3-way'!U98/(3*'OddsRatio_working_3-way'!X98^(1/3))*COS(('OddsRatio_working_3-way'!Y98+2*PI())/3)</f>
        <v>-0.28603793364960489</v>
      </c>
      <c r="AH98" s="11">
        <f>-'OddsRatio_working_3-way'!U98/(3*'OddsRatio_working_3-way'!X98^(1/3))*COS(('OddsRatio_working_3-way'!Y98+4*PI())/3)</f>
        <v>-0.20956952823222175</v>
      </c>
      <c r="AI98" s="11">
        <f>'OddsRatio_working_3-way'!U98/(3*'OddsRatio_working_3-way'!X98^(1/3))*SIN(('OddsRatio_working_3-way'!Y98)/3)</f>
        <v>-4.4149054452227603E-2</v>
      </c>
      <c r="AJ98" s="11">
        <f>'OddsRatio_working_3-way'!U98/(3*'OddsRatio_working_3-way'!X98^(1/3))*SIN(('OddsRatio_working_3-way'!Y98+2*PI())/3)</f>
        <v>-0.4071341250686758</v>
      </c>
      <c r="AK98" s="11">
        <f>'OddsRatio_working_3-way'!U98/(3*'OddsRatio_working_3-way'!X98^(1/3))*SIN(('OddsRatio_working_3-way'!Y98+4*PI())/3)</f>
        <v>0.45128317952090347</v>
      </c>
      <c r="AL98" s="11">
        <f>'OddsRatio_working_3-way'!Z98+'OddsRatio_working_3-way'!AF98</f>
        <v>0.99121492376365317</v>
      </c>
      <c r="AM98" s="11">
        <f>'OddsRatio_working_3-way'!AA98+'OddsRatio_working_3-way'!AG98</f>
        <v>-0.57207586729920978</v>
      </c>
      <c r="AN98" s="11">
        <f>'OddsRatio_working_3-way'!AB98+'OddsRatio_working_3-way'!AH98</f>
        <v>-0.41913905646444349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0.99121492376365317</v>
      </c>
      <c r="AS98" s="11">
        <f>IF(('OddsRatio_working_3-way'!X98=0),IF(Q98&gt;0,-Q98^(1/3),(-Q98)^(1/3)),'OddsRatio_working_3-way'!AM98-'OddsRatio_working_3-way'!R98/3)</f>
        <v>-0.57207586729920978</v>
      </c>
      <c r="AT98" s="11">
        <f>IF(('OddsRatio_working_3-way'!X98=0),IF(Q98&gt;0,-Q98^(1/3),(-Q98)^(1/3)),'OddsRatio_working_3-way'!AN98-'OddsRatio_working_3-way'!R98/3)</f>
        <v>-0.41913905646444349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3.15</v>
      </c>
      <c r="B99" s="4">
        <f>IF('True_Odds_Calculator_3-way'!B98="","",'True_Odds_Calculator_3-way'!B98)</f>
        <v>3.08</v>
      </c>
      <c r="C99" s="4">
        <f>IF('True_Odds_Calculator_3-way'!C98="","",'True_Odds_Calculator_3-way'!C98)</f>
        <v>2.68</v>
      </c>
      <c r="D99" s="9">
        <f t="shared" si="26"/>
        <v>0.31252329746548679</v>
      </c>
      <c r="E99" s="9">
        <f t="shared" si="27"/>
        <v>0.31967865273226537</v>
      </c>
      <c r="F99" s="9">
        <f t="shared" si="28"/>
        <v>0.36779804980224812</v>
      </c>
      <c r="G99" s="9">
        <f t="shared" si="29"/>
        <v>1.0231448612733203</v>
      </c>
      <c r="H99" s="9">
        <f t="shared" si="30"/>
        <v>3.1997614517376389</v>
      </c>
      <c r="I99" s="9">
        <f t="shared" si="31"/>
        <v>3.1281413114485055</v>
      </c>
      <c r="J99" s="9">
        <f t="shared" si="32"/>
        <v>2.7188833669391785</v>
      </c>
      <c r="K99" s="11">
        <f t="shared" si="33"/>
        <v>0.31746031746031744</v>
      </c>
      <c r="L99" s="11">
        <f t="shared" si="34"/>
        <v>0.32467532467532467</v>
      </c>
      <c r="M99" s="11">
        <f t="shared" si="35"/>
        <v>0.37313432835820892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-0.28894488595981149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0.2272958029887667</v>
      </c>
      <c r="Q99" s="11">
        <f>2*'OddsRatio_working_3-way'!K99*'OddsRatio_working_3-way'!L99*'OddsRatio_working_3-way'!M99</f>
        <v>7.6919053464895665E-2</v>
      </c>
      <c r="R99" s="11">
        <f t="shared" si="36"/>
        <v>0</v>
      </c>
      <c r="S99" s="11">
        <f t="shared" si="37"/>
        <v>-0.7866406848964983</v>
      </c>
      <c r="T99" s="11">
        <f t="shared" si="38"/>
        <v>-0.26620666155549855</v>
      </c>
      <c r="U99" s="11">
        <f>'OddsRatio_working_3-way'!S99-'OddsRatio_working_3-way'!R99^2/3</f>
        <v>-0.7866406848964983</v>
      </c>
      <c r="V99" s="11">
        <f>'OddsRatio_working_3-way'!S99*'OddsRatio_working_3-way'!R99/3-2*'OddsRatio_working_3-way'!R99^3/27-'OddsRatio_working_3-way'!T99</f>
        <v>0.26620666155549855</v>
      </c>
      <c r="W99" s="11">
        <f>'OddsRatio_working_3-way'!V99^2+4*'OddsRatio_working_3-way'!U99^3/27</f>
        <v>-1.2489854719245214E-3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0.13427115487740496</v>
      </c>
      <c r="Y99" s="11">
        <f>IF('OddsRatio_working_3-way'!W99&gt;=0,IF('OddsRatio_working_3-way'!V99+SQRT('OddsRatio_working_3-way'!W99)&gt;0,0,PI()),ACOS('OddsRatio_working_3-way'!V99/(2*'OddsRatio_working_3-way'!X99)))</f>
        <v>0.13198592749240645</v>
      </c>
      <c r="Z99" s="11">
        <f>'OddsRatio_working_3-way'!X99^(1/3)*COS('OddsRatio_working_3-way'!Y99/3)</f>
        <v>0.51157243063666025</v>
      </c>
      <c r="AA99" s="11">
        <f>'OddsRatio_working_3-way'!X99^(1/3)*COS(('OddsRatio_working_3-way'!Y99+2*PI())/3)</f>
        <v>-0.27529025037518923</v>
      </c>
      <c r="AB99" s="11">
        <f>'OddsRatio_working_3-way'!X99^(1/3)*COS(('OddsRatio_working_3-way'!Y99+4*PI())/3)</f>
        <v>-0.23628218026147116</v>
      </c>
      <c r="AC99" s="11">
        <f>'OddsRatio_working_3-way'!X99^(1/3)*SIN('OddsRatio_working_3-way'!Y99/3)</f>
        <v>2.2521319780722904E-2</v>
      </c>
      <c r="AD99" s="11">
        <f>'OddsRatio_working_3-way'!X99^(1/3)*SIN(('OddsRatio_working_3-way'!Y99+2*PI())/3)</f>
        <v>0.43177406091673898</v>
      </c>
      <c r="AE99" s="11">
        <f>'OddsRatio_working_3-way'!X99^(1/3)*SIN(('OddsRatio_working_3-way'!Y99+4*PI())/3)</f>
        <v>-0.45429538069746189</v>
      </c>
      <c r="AF99" s="11">
        <f>-'OddsRatio_working_3-way'!U99/(3*'OddsRatio_working_3-way'!X99^(1/3))*COS(('OddsRatio_working_3-way'!Y99)/3)</f>
        <v>0.51157243063666002</v>
      </c>
      <c r="AG99" s="11">
        <f>-'OddsRatio_working_3-way'!U99/(3*'OddsRatio_working_3-way'!X99^(1/3))*COS(('OddsRatio_working_3-way'!Y99+2*PI())/3)</f>
        <v>-0.27529025037518912</v>
      </c>
      <c r="AH99" s="11">
        <f>-'OddsRatio_working_3-way'!U99/(3*'OddsRatio_working_3-way'!X99^(1/3))*COS(('OddsRatio_working_3-way'!Y99+4*PI())/3)</f>
        <v>-0.23628218026147105</v>
      </c>
      <c r="AI99" s="11">
        <f>'OddsRatio_working_3-way'!U99/(3*'OddsRatio_working_3-way'!X99^(1/3))*SIN(('OddsRatio_working_3-way'!Y99)/3)</f>
        <v>-2.2521319780722894E-2</v>
      </c>
      <c r="AJ99" s="11">
        <f>'OddsRatio_working_3-way'!U99/(3*'OddsRatio_working_3-way'!X99^(1/3))*SIN(('OddsRatio_working_3-way'!Y99+2*PI())/3)</f>
        <v>-0.43177406091673876</v>
      </c>
      <c r="AK99" s="11">
        <f>'OddsRatio_working_3-way'!U99/(3*'OddsRatio_working_3-way'!X99^(1/3))*SIN(('OddsRatio_working_3-way'!Y99+4*PI())/3)</f>
        <v>0.45429538069746167</v>
      </c>
      <c r="AL99" s="11">
        <f>'OddsRatio_working_3-way'!Z99+'OddsRatio_working_3-way'!AF99</f>
        <v>1.0231448612733203</v>
      </c>
      <c r="AM99" s="11">
        <f>'OddsRatio_working_3-way'!AA99+'OddsRatio_working_3-way'!AG99</f>
        <v>-0.55058050075037834</v>
      </c>
      <c r="AN99" s="11">
        <f>'OddsRatio_working_3-way'!AB99+'OddsRatio_working_3-way'!AH99</f>
        <v>-0.47256436052294221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1.0231448612733203</v>
      </c>
      <c r="AS99" s="11">
        <f>IF(('OddsRatio_working_3-way'!X99=0),IF(Q99&gt;0,-Q99^(1/3),(-Q99)^(1/3)),'OddsRatio_working_3-way'!AM99-'OddsRatio_working_3-way'!R99/3)</f>
        <v>-0.55058050075037834</v>
      </c>
      <c r="AT99" s="11">
        <f>IF(('OddsRatio_working_3-way'!X99=0),IF(Q99&gt;0,-Q99^(1/3),(-Q99)^(1/3)),'OddsRatio_working_3-way'!AN99-'OddsRatio_working_3-way'!R99/3)</f>
        <v>-0.47256436052294221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2.63</v>
      </c>
      <c r="B100" s="4">
        <f>IF('True_Odds_Calculator_3-way'!B99="","",'True_Odds_Calculator_3-way'!B99)</f>
        <v>3.67</v>
      </c>
      <c r="C100" s="4">
        <f>IF('True_Odds_Calculator_3-way'!C99="","",'True_Odds_Calculator_3-way'!C99)</f>
        <v>2.62</v>
      </c>
      <c r="D100" s="9">
        <f t="shared" si="26"/>
        <v>0.3681119593382513</v>
      </c>
      <c r="E100" s="9">
        <f t="shared" si="27"/>
        <v>0.26234349987678646</v>
      </c>
      <c r="F100" s="9">
        <f t="shared" si="28"/>
        <v>0.36954454078496207</v>
      </c>
      <c r="G100" s="9">
        <f t="shared" si="29"/>
        <v>1.0531072539343791</v>
      </c>
      <c r="H100" s="9">
        <f t="shared" si="30"/>
        <v>2.7165648239130378</v>
      </c>
      <c r="I100" s="9">
        <f t="shared" si="31"/>
        <v>3.8117963680047913</v>
      </c>
      <c r="J100" s="9">
        <f t="shared" si="32"/>
        <v>2.7060337513736941</v>
      </c>
      <c r="K100" s="11">
        <f t="shared" si="33"/>
        <v>0.38022813688212931</v>
      </c>
      <c r="L100" s="11">
        <f t="shared" si="34"/>
        <v>0.27247956403269757</v>
      </c>
      <c r="M100" s="11">
        <f t="shared" si="35"/>
        <v>0.38167938931297707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-0.27879872046197096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0.23409848475801379</v>
      </c>
      <c r="Q100" s="11">
        <f>2*'OddsRatio_working_3-way'!K100*'OddsRatio_working_3-way'!L100*'OddsRatio_working_3-way'!M100</f>
        <v>7.9087325931761418E-2</v>
      </c>
      <c r="R100" s="11">
        <f t="shared" si="36"/>
        <v>0</v>
      </c>
      <c r="S100" s="11">
        <f t="shared" si="37"/>
        <v>-0.83966843309076655</v>
      </c>
      <c r="T100" s="11">
        <f t="shared" si="38"/>
        <v>-0.2836717679360698</v>
      </c>
      <c r="U100" s="11">
        <f>'OddsRatio_working_3-way'!S100-'OddsRatio_working_3-way'!R100^2/3</f>
        <v>-0.83966843309076655</v>
      </c>
      <c r="V100" s="11">
        <f>'OddsRatio_working_3-way'!S100*'OddsRatio_working_3-way'!R100/3-2*'OddsRatio_working_3-way'!R100^3/27-'OddsRatio_working_3-way'!T100</f>
        <v>0.2836717679360698</v>
      </c>
      <c r="W100" s="11">
        <f>'OddsRatio_working_3-way'!V100^2+4*'OddsRatio_working_3-way'!U100^3/27</f>
        <v>-7.2343897308918131E-3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0.14807435771840041</v>
      </c>
      <c r="Y100" s="11">
        <f>IF('OddsRatio_working_3-way'!W100&gt;=0,IF('OddsRatio_working_3-way'!V100+SQRT('OddsRatio_working_3-way'!W100)&gt;0,0,PI()),ACOS('OddsRatio_working_3-way'!V100/(2*'OddsRatio_working_3-way'!X100)))</f>
        <v>0.2913070003282674</v>
      </c>
      <c r="Z100" s="11">
        <f>'OddsRatio_working_3-way'!X100^(1/3)*COS('OddsRatio_working_3-way'!Y100/3)</f>
        <v>0.52655362696718955</v>
      </c>
      <c r="AA100" s="11">
        <f>'OddsRatio_working_3-way'!X100^(1/3)*COS(('OddsRatio_working_3-way'!Y100+2*PI())/3)</f>
        <v>-0.30769602912800842</v>
      </c>
      <c r="AB100" s="11">
        <f>'OddsRatio_working_3-way'!X100^(1/3)*COS(('OddsRatio_working_3-way'!Y100+4*PI())/3)</f>
        <v>-0.21885759783918132</v>
      </c>
      <c r="AC100" s="11">
        <f>'OddsRatio_working_3-way'!X100^(1/3)*SIN('OddsRatio_working_3-way'!Y100/3)</f>
        <v>5.1290892218988679E-2</v>
      </c>
      <c r="AD100" s="11">
        <f>'OddsRatio_working_3-way'!X100^(1/3)*SIN(('OddsRatio_working_3-way'!Y100+2*PI())/3)</f>
        <v>0.43036337129892682</v>
      </c>
      <c r="AE100" s="11">
        <f>'OddsRatio_working_3-way'!X100^(1/3)*SIN(('OddsRatio_working_3-way'!Y100+4*PI())/3)</f>
        <v>-0.48165426351791524</v>
      </c>
      <c r="AF100" s="11">
        <f>-'OddsRatio_working_3-way'!U100/(3*'OddsRatio_working_3-way'!X100^(1/3))*COS(('OddsRatio_working_3-way'!Y100)/3)</f>
        <v>0.52655362696718955</v>
      </c>
      <c r="AG100" s="11">
        <f>-'OddsRatio_working_3-way'!U100/(3*'OddsRatio_working_3-way'!X100^(1/3))*COS(('OddsRatio_working_3-way'!Y100+2*PI())/3)</f>
        <v>-0.30769602912800842</v>
      </c>
      <c r="AH100" s="11">
        <f>-'OddsRatio_working_3-way'!U100/(3*'OddsRatio_working_3-way'!X100^(1/3))*COS(('OddsRatio_working_3-way'!Y100+4*PI())/3)</f>
        <v>-0.21885759783918132</v>
      </c>
      <c r="AI100" s="11">
        <f>'OddsRatio_working_3-way'!U100/(3*'OddsRatio_working_3-way'!X100^(1/3))*SIN(('OddsRatio_working_3-way'!Y100)/3)</f>
        <v>-5.1290892218988679E-2</v>
      </c>
      <c r="AJ100" s="11">
        <f>'OddsRatio_working_3-way'!U100/(3*'OddsRatio_working_3-way'!X100^(1/3))*SIN(('OddsRatio_working_3-way'!Y100+2*PI())/3)</f>
        <v>-0.43036337129892682</v>
      </c>
      <c r="AK100" s="11">
        <f>'OddsRatio_working_3-way'!U100/(3*'OddsRatio_working_3-way'!X100^(1/3))*SIN(('OddsRatio_working_3-way'!Y100+4*PI())/3)</f>
        <v>0.48165426351791524</v>
      </c>
      <c r="AL100" s="11">
        <f>'OddsRatio_working_3-way'!Z100+'OddsRatio_working_3-way'!AF100</f>
        <v>1.0531072539343791</v>
      </c>
      <c r="AM100" s="11">
        <f>'OddsRatio_working_3-way'!AA100+'OddsRatio_working_3-way'!AG100</f>
        <v>-0.61539205825601684</v>
      </c>
      <c r="AN100" s="11">
        <f>'OddsRatio_working_3-way'!AB100+'OddsRatio_working_3-way'!AH100</f>
        <v>-0.43771519567836265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1.0531072539343791</v>
      </c>
      <c r="AS100" s="11">
        <f>IF(('OddsRatio_working_3-way'!X100=0),IF(Q100&gt;0,-Q100^(1/3),(-Q100)^(1/3)),'OddsRatio_working_3-way'!AM100-'OddsRatio_working_3-way'!R100/3)</f>
        <v>-0.61539205825601684</v>
      </c>
      <c r="AT100" s="11">
        <f>IF(('OddsRatio_working_3-way'!X100=0),IF(Q100&gt;0,-Q100^(1/3),(-Q100)^(1/3)),'OddsRatio_working_3-way'!AN100-'OddsRatio_working_3-way'!R100/3)</f>
        <v>-0.43771519567836265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3.62</v>
      </c>
      <c r="B101" s="4">
        <f>IF('True_Odds_Calculator_3-way'!B100="","",'True_Odds_Calculator_3-way'!B100)</f>
        <v>3.69</v>
      </c>
      <c r="C101" s="4">
        <f>IF('True_Odds_Calculator_3-way'!C100="","",'True_Odds_Calculator_3-way'!C100)</f>
        <v>2.0299999999999998</v>
      </c>
      <c r="D101" s="9">
        <f t="shared" si="26"/>
        <v>0.26399741891489514</v>
      </c>
      <c r="E101" s="9">
        <f t="shared" si="27"/>
        <v>0.25890623719039835</v>
      </c>
      <c r="F101" s="9">
        <f t="shared" si="28"/>
        <v>0.47709634389470634</v>
      </c>
      <c r="G101" s="9">
        <f t="shared" si="29"/>
        <v>1.0640900082886682</v>
      </c>
      <c r="H101" s="9">
        <f t="shared" si="30"/>
        <v>3.78791582171631</v>
      </c>
      <c r="I101" s="9">
        <f t="shared" si="31"/>
        <v>3.8624021222965168</v>
      </c>
      <c r="J101" s="9">
        <f t="shared" si="32"/>
        <v>2.0960127085373284</v>
      </c>
      <c r="K101" s="11">
        <f t="shared" si="33"/>
        <v>0.27624309392265195</v>
      </c>
      <c r="L101" s="11">
        <f t="shared" si="34"/>
        <v>0.2710027100271003</v>
      </c>
      <c r="M101" s="11">
        <f t="shared" si="35"/>
        <v>0.49261083743842371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-0.26770705804110528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0.23380741659252319</v>
      </c>
      <c r="Q101" s="11">
        <f>2*'OddsRatio_working_3-way'!K101*'OddsRatio_working_3-way'!L101*'OddsRatio_working_3-way'!M101</f>
        <v>7.3756282836758114E-2</v>
      </c>
      <c r="R101" s="11">
        <f t="shared" si="36"/>
        <v>0</v>
      </c>
      <c r="S101" s="11">
        <f t="shared" si="37"/>
        <v>-0.87337038591124128</v>
      </c>
      <c r="T101" s="11">
        <f t="shared" si="38"/>
        <v>-0.27551116274802567</v>
      </c>
      <c r="U101" s="11">
        <f>'OddsRatio_working_3-way'!S101-'OddsRatio_working_3-way'!R101^2/3</f>
        <v>-0.87337038591124128</v>
      </c>
      <c r="V101" s="11">
        <f>'OddsRatio_working_3-way'!S101*'OddsRatio_working_3-way'!R101/3-2*'OddsRatio_working_3-way'!R101^3/27-'OddsRatio_working_3-way'!T101</f>
        <v>0.27551116274802567</v>
      </c>
      <c r="W101" s="11">
        <f>'OddsRatio_working_3-way'!V101^2+4*'OddsRatio_working_3-way'!U101^3/27</f>
        <v>-2.2787795034218475E-2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0.15707816193935709</v>
      </c>
      <c r="Y101" s="11">
        <f>IF('OddsRatio_working_3-way'!W101&gt;=0,IF('OddsRatio_working_3-way'!V101+SQRT('OddsRatio_working_3-way'!W101)&gt;0,0,PI()),ACOS('OddsRatio_working_3-way'!V101/(2*'OddsRatio_working_3-way'!X101)))</f>
        <v>0.50123983323894028</v>
      </c>
      <c r="Z101" s="11">
        <f>'OddsRatio_working_3-way'!X101^(1/3)*COS('OddsRatio_working_3-way'!Y101/3)</f>
        <v>0.53204500414433409</v>
      </c>
      <c r="AA101" s="11">
        <f>'OddsRatio_working_3-way'!X101^(1/3)*COS(('OddsRatio_working_3-way'!Y101+2*PI())/3)</f>
        <v>-0.3437314568431713</v>
      </c>
      <c r="AB101" s="11">
        <f>'OddsRatio_working_3-way'!X101^(1/3)*COS(('OddsRatio_working_3-way'!Y101+4*PI())/3)</f>
        <v>-0.18831354730116245</v>
      </c>
      <c r="AC101" s="11">
        <f>'OddsRatio_working_3-way'!X101^(1/3)*SIN('OddsRatio_working_3-way'!Y101/3)</f>
        <v>8.9730571910967685E-2</v>
      </c>
      <c r="AD101" s="11">
        <f>'OddsRatio_working_3-way'!X101^(1/3)*SIN(('OddsRatio_working_3-way'!Y101+2*PI())/3)</f>
        <v>0.41589920359010651</v>
      </c>
      <c r="AE101" s="11">
        <f>'OddsRatio_working_3-way'!X101^(1/3)*SIN(('OddsRatio_working_3-way'!Y101+4*PI())/3)</f>
        <v>-0.50562977550107413</v>
      </c>
      <c r="AF101" s="11">
        <f>-'OddsRatio_working_3-way'!U101/(3*'OddsRatio_working_3-way'!X101^(1/3))*COS(('OddsRatio_working_3-way'!Y101)/3)</f>
        <v>0.53204500414433409</v>
      </c>
      <c r="AG101" s="11">
        <f>-'OddsRatio_working_3-way'!U101/(3*'OddsRatio_working_3-way'!X101^(1/3))*COS(('OddsRatio_working_3-way'!Y101+2*PI())/3)</f>
        <v>-0.3437314568431713</v>
      </c>
      <c r="AH101" s="11">
        <f>-'OddsRatio_working_3-way'!U101/(3*'OddsRatio_working_3-way'!X101^(1/3))*COS(('OddsRatio_working_3-way'!Y101+4*PI())/3)</f>
        <v>-0.18831354730116245</v>
      </c>
      <c r="AI101" s="11">
        <f>'OddsRatio_working_3-way'!U101/(3*'OddsRatio_working_3-way'!X101^(1/3))*SIN(('OddsRatio_working_3-way'!Y101)/3)</f>
        <v>-8.9730571910967685E-2</v>
      </c>
      <c r="AJ101" s="11">
        <f>'OddsRatio_working_3-way'!U101/(3*'OddsRatio_working_3-way'!X101^(1/3))*SIN(('OddsRatio_working_3-way'!Y101+2*PI())/3)</f>
        <v>-0.41589920359010651</v>
      </c>
      <c r="AK101" s="11">
        <f>'OddsRatio_working_3-way'!U101/(3*'OddsRatio_working_3-way'!X101^(1/3))*SIN(('OddsRatio_working_3-way'!Y101+4*PI())/3)</f>
        <v>0.50562977550107413</v>
      </c>
      <c r="AL101" s="11">
        <f>'OddsRatio_working_3-way'!Z101+'OddsRatio_working_3-way'!AF101</f>
        <v>1.0640900082886682</v>
      </c>
      <c r="AM101" s="11">
        <f>'OddsRatio_working_3-way'!AA101+'OddsRatio_working_3-way'!AG101</f>
        <v>-0.6874629136863426</v>
      </c>
      <c r="AN101" s="11">
        <f>'OddsRatio_working_3-way'!AB101+'OddsRatio_working_3-way'!AH101</f>
        <v>-0.37662709460232491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1.0640900082886682</v>
      </c>
      <c r="AS101" s="11">
        <f>IF(('OddsRatio_working_3-way'!X101=0),IF(Q101&gt;0,-Q101^(1/3),(-Q101)^(1/3)),'OddsRatio_working_3-way'!AM101-'OddsRatio_working_3-way'!R101/3)</f>
        <v>-0.6874629136863426</v>
      </c>
      <c r="AT101" s="11">
        <f>IF(('OddsRatio_working_3-way'!X101=0),IF(Q101&gt;0,-Q101^(1/3),(-Q101)^(1/3)),'OddsRatio_working_3-way'!AN101-'OddsRatio_working_3-way'!R101/3)</f>
        <v>-0.37662709460232491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1.71</v>
      </c>
      <c r="B102" s="4">
        <f>IF('True_Odds_Calculator_3-way'!B101="","",'True_Odds_Calculator_3-way'!B101)</f>
        <v>3.91</v>
      </c>
      <c r="C102" s="4">
        <f>IF('True_Odds_Calculator_3-way'!C101="","",'True_Odds_Calculator_3-way'!C101)</f>
        <v>5.0999999999999996</v>
      </c>
      <c r="D102" s="9">
        <f t="shared" si="26"/>
        <v>0.56954484551508588</v>
      </c>
      <c r="E102" s="9">
        <f t="shared" si="27"/>
        <v>0.24404134781702383</v>
      </c>
      <c r="F102" s="9">
        <f t="shared" si="28"/>
        <v>0.18641380666789048</v>
      </c>
      <c r="G102" s="9">
        <f t="shared" si="29"/>
        <v>1.0644901279431407</v>
      </c>
      <c r="H102" s="9">
        <f t="shared" si="30"/>
        <v>1.7557879908396299</v>
      </c>
      <c r="I102" s="9">
        <f t="shared" si="31"/>
        <v>4.0976662723145392</v>
      </c>
      <c r="J102" s="9">
        <f t="shared" si="32"/>
        <v>5.3644095245668764</v>
      </c>
      <c r="K102" s="11">
        <f t="shared" si="33"/>
        <v>0.58479532163742687</v>
      </c>
      <c r="L102" s="11">
        <f t="shared" si="34"/>
        <v>0.25575447570332482</v>
      </c>
      <c r="M102" s="11">
        <f t="shared" si="35"/>
        <v>0.19607843137254904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-0.24842319931517298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0.22639887082096866</v>
      </c>
      <c r="Q102" s="11">
        <f>2*'OddsRatio_working_3-way'!K102*'OddsRatio_working_3-way'!L102*'OddsRatio_working_3-way'!M102</f>
        <v>5.8652557207504834E-2</v>
      </c>
      <c r="R102" s="11">
        <f t="shared" si="36"/>
        <v>0</v>
      </c>
      <c r="S102" s="11">
        <f t="shared" si="37"/>
        <v>-0.91134351157654081</v>
      </c>
      <c r="T102" s="11">
        <f t="shared" si="38"/>
        <v>-0.23609935533071005</v>
      </c>
      <c r="U102" s="11">
        <f>'OddsRatio_working_3-way'!S102-'OddsRatio_working_3-way'!R102^2/3</f>
        <v>-0.91134351157654081</v>
      </c>
      <c r="V102" s="11">
        <f>'OddsRatio_working_3-way'!S102*'OddsRatio_working_3-way'!R102/3-2*'OddsRatio_working_3-way'!R102^3/27-'OddsRatio_working_3-way'!T102</f>
        <v>0.23609935533071005</v>
      </c>
      <c r="W102" s="11">
        <f>'OddsRatio_working_3-way'!V102^2+4*'OddsRatio_working_3-way'!U102^3/27</f>
        <v>-5.6392444923302046E-2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0.16743308402976914</v>
      </c>
      <c r="Y102" s="11">
        <f>IF('OddsRatio_working_3-way'!W102&gt;=0,IF('OddsRatio_working_3-way'!V102+SQRT('OddsRatio_working_3-way'!W102)&gt;0,0,PI()),ACOS('OddsRatio_working_3-way'!V102/(2*'OddsRatio_working_3-way'!X102)))</f>
        <v>0.78829440871663914</v>
      </c>
      <c r="Z102" s="11">
        <f>'OddsRatio_working_3-way'!X102^(1/3)*COS('OddsRatio_working_3-way'!Y102/3)</f>
        <v>0.53224506397157034</v>
      </c>
      <c r="AA102" s="11">
        <f>'OddsRatio_working_3-way'!X102^(1/3)*COS(('OddsRatio_working_3-way'!Y102+2*PI())/3)</f>
        <v>-0.39010749802021799</v>
      </c>
      <c r="AB102" s="11">
        <f>'OddsRatio_working_3-way'!X102^(1/3)*COS(('OddsRatio_working_3-way'!Y102+4*PI())/3)</f>
        <v>-0.14213756595135202</v>
      </c>
      <c r="AC102" s="11">
        <f>'OddsRatio_working_3-way'!X102^(1/3)*SIN('OddsRatio_working_3-way'!Y102/3)</f>
        <v>0.14316550703089298</v>
      </c>
      <c r="AD102" s="11">
        <f>'OddsRatio_working_3-way'!X102^(1/3)*SIN(('OddsRatio_working_3-way'!Y102+2*PI())/3)</f>
        <v>0.38935499292280723</v>
      </c>
      <c r="AE102" s="11">
        <f>'OddsRatio_working_3-way'!X102^(1/3)*SIN(('OddsRatio_working_3-way'!Y102+4*PI())/3)</f>
        <v>-0.5325204999537001</v>
      </c>
      <c r="AF102" s="11">
        <f>-'OddsRatio_working_3-way'!U102/(3*'OddsRatio_working_3-way'!X102^(1/3))*COS(('OddsRatio_working_3-way'!Y102)/3)</f>
        <v>0.53224506397157023</v>
      </c>
      <c r="AG102" s="11">
        <f>-'OddsRatio_working_3-way'!U102/(3*'OddsRatio_working_3-way'!X102^(1/3))*COS(('OddsRatio_working_3-way'!Y102+2*PI())/3)</f>
        <v>-0.39010749802021794</v>
      </c>
      <c r="AH102" s="11">
        <f>-'OddsRatio_working_3-way'!U102/(3*'OddsRatio_working_3-way'!X102^(1/3))*COS(('OddsRatio_working_3-way'!Y102+4*PI())/3)</f>
        <v>-0.14213756595135199</v>
      </c>
      <c r="AI102" s="11">
        <f>'OddsRatio_working_3-way'!U102/(3*'OddsRatio_working_3-way'!X102^(1/3))*SIN(('OddsRatio_working_3-way'!Y102)/3)</f>
        <v>-0.14316550703089295</v>
      </c>
      <c r="AJ102" s="11">
        <f>'OddsRatio_working_3-way'!U102/(3*'OddsRatio_working_3-way'!X102^(1/3))*SIN(('OddsRatio_working_3-way'!Y102+2*PI())/3)</f>
        <v>-0.38935499292280717</v>
      </c>
      <c r="AK102" s="11">
        <f>'OddsRatio_working_3-way'!U102/(3*'OddsRatio_working_3-way'!X102^(1/3))*SIN(('OddsRatio_working_3-way'!Y102+4*PI())/3)</f>
        <v>0.53252049995369999</v>
      </c>
      <c r="AL102" s="11">
        <f>'OddsRatio_working_3-way'!Z102+'OddsRatio_working_3-way'!AF102</f>
        <v>1.0644901279431407</v>
      </c>
      <c r="AM102" s="11">
        <f>'OddsRatio_working_3-way'!AA102+'OddsRatio_working_3-way'!AG102</f>
        <v>-0.78021499604043587</v>
      </c>
      <c r="AN102" s="11">
        <f>'OddsRatio_working_3-way'!AB102+'OddsRatio_working_3-way'!AH102</f>
        <v>-0.28427513190270404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1.0644901279431407</v>
      </c>
      <c r="AS102" s="11">
        <f>IF(('OddsRatio_working_3-way'!X102=0),IF(Q102&gt;0,-Q102^(1/3),(-Q102)^(1/3)),'OddsRatio_working_3-way'!AM102-'OddsRatio_working_3-way'!R102/3)</f>
        <v>-0.78021499604043587</v>
      </c>
      <c r="AT102" s="11">
        <f>IF(('OddsRatio_working_3-way'!X102=0),IF(Q102&gt;0,-Q102^(1/3),(-Q102)^(1/3)),'OddsRatio_working_3-way'!AN102-'OddsRatio_working_3-way'!R102/3)</f>
        <v>-0.28427513190270404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2</v>
      </c>
      <c r="B103" s="4">
        <f>IF('True_Odds_Calculator_3-way'!B102="","",'True_Odds_Calculator_3-way'!B102)</f>
        <v>3.72</v>
      </c>
      <c r="C103" s="4">
        <f>IF('True_Odds_Calculator_3-way'!C102="","",'True_Odds_Calculator_3-way'!C102)</f>
        <v>3.83</v>
      </c>
      <c r="D103" s="9">
        <f t="shared" si="26"/>
        <v>0.48822692329420364</v>
      </c>
      <c r="E103" s="9">
        <f t="shared" si="27"/>
        <v>0.25966068516784474</v>
      </c>
      <c r="F103" s="9">
        <f t="shared" si="28"/>
        <v>0.25211239153795162</v>
      </c>
      <c r="G103" s="9">
        <f t="shared" si="29"/>
        <v>1.0482278880745048</v>
      </c>
      <c r="H103" s="9">
        <f t="shared" si="30"/>
        <v>2.0482278880745048</v>
      </c>
      <c r="I103" s="9">
        <f t="shared" si="31"/>
        <v>3.8511798555626537</v>
      </c>
      <c r="J103" s="9">
        <f t="shared" si="32"/>
        <v>3.966484923250849</v>
      </c>
      <c r="K103" s="11">
        <f t="shared" si="33"/>
        <v>0.5</v>
      </c>
      <c r="L103" s="11">
        <f t="shared" si="34"/>
        <v>0.26881720430107525</v>
      </c>
      <c r="M103" s="11">
        <f t="shared" si="35"/>
        <v>0.2610966057441253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-0.27013672478171757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0.22986327521828234</v>
      </c>
      <c r="Q103" s="11">
        <f>2*'OddsRatio_working_3-way'!K103*'OddsRatio_working_3-way'!L103*'OddsRatio_working_3-way'!M103</f>
        <v>7.0187259608635824E-2</v>
      </c>
      <c r="R103" s="11">
        <f t="shared" si="36"/>
        <v>0</v>
      </c>
      <c r="S103" s="11">
        <f t="shared" si="37"/>
        <v>-0.85091457077530663</v>
      </c>
      <c r="T103" s="11">
        <f t="shared" si="38"/>
        <v>-0.25982124298482645</v>
      </c>
      <c r="U103" s="11">
        <f>'OddsRatio_working_3-way'!S103-'OddsRatio_working_3-way'!R103^2/3</f>
        <v>-0.85091457077530663</v>
      </c>
      <c r="V103" s="11">
        <f>'OddsRatio_working_3-way'!S103*'OddsRatio_working_3-way'!R103/3-2*'OddsRatio_working_3-way'!R103^3/27-'OddsRatio_working_3-way'!T103</f>
        <v>0.25982124298482645</v>
      </c>
      <c r="W103" s="11">
        <f>'OddsRatio_working_3-way'!V103^2+4*'OddsRatio_working_3-way'!U103^3/27</f>
        <v>-2.3768398114812822E-2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0.15105915763451172</v>
      </c>
      <c r="Y103" s="11">
        <f>IF('OddsRatio_working_3-way'!W103&gt;=0,IF('OddsRatio_working_3-way'!V103+SQRT('OddsRatio_working_3-way'!W103)&gt;0,0,PI()),ACOS('OddsRatio_working_3-way'!V103/(2*'OddsRatio_working_3-way'!X103)))</f>
        <v>0.53552995033726214</v>
      </c>
      <c r="Z103" s="11">
        <f>'OddsRatio_working_3-way'!X103^(1/3)*COS('OddsRatio_working_3-way'!Y103/3)</f>
        <v>0.52411394403725253</v>
      </c>
      <c r="AA103" s="11">
        <f>'OddsRatio_working_3-way'!X103^(1/3)*COS(('OddsRatio_working_3-way'!Y103+2*PI())/3)</f>
        <v>-0.34395369321742325</v>
      </c>
      <c r="AB103" s="11">
        <f>'OddsRatio_working_3-way'!X103^(1/3)*COS(('OddsRatio_working_3-way'!Y103+4*PI())/3)</f>
        <v>-0.18016025081982937</v>
      </c>
      <c r="AC103" s="11">
        <f>'OddsRatio_working_3-way'!X103^(1/3)*SIN('OddsRatio_working_3-way'!Y103/3)</f>
        <v>9.4566188059746398E-2</v>
      </c>
      <c r="AD103" s="11">
        <f>'OddsRatio_working_3-way'!X103^(1/3)*SIN(('OddsRatio_working_3-way'!Y103+2*PI())/3)</f>
        <v>0.40661289598404315</v>
      </c>
      <c r="AE103" s="11">
        <f>'OddsRatio_working_3-way'!X103^(1/3)*SIN(('OddsRatio_working_3-way'!Y103+4*PI())/3)</f>
        <v>-0.50117908404378941</v>
      </c>
      <c r="AF103" s="11">
        <f>-'OddsRatio_working_3-way'!U103/(3*'OddsRatio_working_3-way'!X103^(1/3))*COS(('OddsRatio_working_3-way'!Y103)/3)</f>
        <v>0.52411394403725242</v>
      </c>
      <c r="AG103" s="11">
        <f>-'OddsRatio_working_3-way'!U103/(3*'OddsRatio_working_3-way'!X103^(1/3))*COS(('OddsRatio_working_3-way'!Y103+2*PI())/3)</f>
        <v>-0.3439536932174232</v>
      </c>
      <c r="AH103" s="11">
        <f>-'OddsRatio_working_3-way'!U103/(3*'OddsRatio_working_3-way'!X103^(1/3))*COS(('OddsRatio_working_3-way'!Y103+4*PI())/3)</f>
        <v>-0.18016025081982934</v>
      </c>
      <c r="AI103" s="11">
        <f>'OddsRatio_working_3-way'!U103/(3*'OddsRatio_working_3-way'!X103^(1/3))*SIN(('OddsRatio_working_3-way'!Y103)/3)</f>
        <v>-9.4566188059746384E-2</v>
      </c>
      <c r="AJ103" s="11">
        <f>'OddsRatio_working_3-way'!U103/(3*'OddsRatio_working_3-way'!X103^(1/3))*SIN(('OddsRatio_working_3-way'!Y103+2*PI())/3)</f>
        <v>-0.40661289598404304</v>
      </c>
      <c r="AK103" s="11">
        <f>'OddsRatio_working_3-way'!U103/(3*'OddsRatio_working_3-way'!X103^(1/3))*SIN(('OddsRatio_working_3-way'!Y103+4*PI())/3)</f>
        <v>0.5011790840437893</v>
      </c>
      <c r="AL103" s="11">
        <f>'OddsRatio_working_3-way'!Z103+'OddsRatio_working_3-way'!AF103</f>
        <v>1.0482278880745048</v>
      </c>
      <c r="AM103" s="11">
        <f>'OddsRatio_working_3-way'!AA103+'OddsRatio_working_3-way'!AG103</f>
        <v>-0.68790738643484639</v>
      </c>
      <c r="AN103" s="11">
        <f>'OddsRatio_working_3-way'!AB103+'OddsRatio_working_3-way'!AH103</f>
        <v>-0.36032050163965867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1.0482278880745048</v>
      </c>
      <c r="AS103" s="11">
        <f>IF(('OddsRatio_working_3-way'!X103=0),IF(Q103&gt;0,-Q103^(1/3),(-Q103)^(1/3)),'OddsRatio_working_3-way'!AM103-'OddsRatio_working_3-way'!R103/3)</f>
        <v>-0.68790738643484639</v>
      </c>
      <c r="AT103" s="11">
        <f>IF(('OddsRatio_working_3-way'!X103=0),IF(Q103&gt;0,-Q103^(1/3),(-Q103)^(1/3)),'OddsRatio_working_3-way'!AN103-'OddsRatio_working_3-way'!R103/3)</f>
        <v>-0.36032050163965867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2.12</v>
      </c>
      <c r="B104" s="4">
        <f>IF('True_Odds_Calculator_3-way'!B103="","",'True_Odds_Calculator_3-way'!B103)</f>
        <v>3.6</v>
      </c>
      <c r="C104" s="4">
        <f>IF('True_Odds_Calculator_3-way'!C103="","",'True_Odds_Calculator_3-way'!C103)</f>
        <v>3.58</v>
      </c>
      <c r="D104" s="9">
        <f t="shared" si="26"/>
        <v>0.46061531913774989</v>
      </c>
      <c r="E104" s="9">
        <f t="shared" si="27"/>
        <v>0.2689318811251703</v>
      </c>
      <c r="F104" s="9">
        <f t="shared" si="28"/>
        <v>0.27045279973707964</v>
      </c>
      <c r="G104" s="9">
        <f t="shared" si="29"/>
        <v>1.0455437434367156</v>
      </c>
      <c r="H104" s="9">
        <f t="shared" si="30"/>
        <v>2.1710089926491216</v>
      </c>
      <c r="I104" s="9">
        <f t="shared" si="31"/>
        <v>3.7184137329354603</v>
      </c>
      <c r="J104" s="9">
        <f t="shared" si="32"/>
        <v>3.6975028580667266</v>
      </c>
      <c r="K104" s="11">
        <f t="shared" si="33"/>
        <v>0.47169811320754712</v>
      </c>
      <c r="L104" s="11">
        <f t="shared" si="34"/>
        <v>0.27777777777777779</v>
      </c>
      <c r="M104" s="11">
        <f t="shared" si="35"/>
        <v>0.27932960893854747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-0.27497276975510343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0.23057868662380099</v>
      </c>
      <c r="Q104" s="11">
        <f>2*'OddsRatio_working_3-way'!K104*'OddsRatio_working_3-way'!L104*'OddsRatio_working_3-way'!M104</f>
        <v>7.3199583055174905E-2</v>
      </c>
      <c r="R104" s="11">
        <f t="shared" si="36"/>
        <v>0</v>
      </c>
      <c r="S104" s="11">
        <f t="shared" si="37"/>
        <v>-0.83855098389982119</v>
      </c>
      <c r="T104" s="11">
        <f t="shared" si="38"/>
        <v>-0.26620666155549877</v>
      </c>
      <c r="U104" s="11">
        <f>'OddsRatio_working_3-way'!S104-'OddsRatio_working_3-way'!R104^2/3</f>
        <v>-0.83855098389982119</v>
      </c>
      <c r="V104" s="11">
        <f>'OddsRatio_working_3-way'!S104*'OddsRatio_working_3-way'!R104/3-2*'OddsRatio_working_3-way'!R104^3/27-'OddsRatio_working_3-way'!T104</f>
        <v>0.26620666155549877</v>
      </c>
      <c r="W104" s="11">
        <f>'OddsRatio_working_3-way'!V104^2+4*'OddsRatio_working_3-way'!U104^3/27</f>
        <v>-1.6488385312189879E-2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0.14777886517421371</v>
      </c>
      <c r="Y104" s="11">
        <f>IF('OddsRatio_working_3-way'!W104&gt;=0,IF('OddsRatio_working_3-way'!V104+SQRT('OddsRatio_working_3-way'!W104)&gt;0,0,PI()),ACOS('OddsRatio_working_3-way'!V104/(2*'OddsRatio_working_3-way'!X104)))</f>
        <v>0.44943525526784822</v>
      </c>
      <c r="Z104" s="11">
        <f>'OddsRatio_working_3-way'!X104^(1/3)*COS('OddsRatio_working_3-way'!Y104/3)</f>
        <v>0.52277187171835782</v>
      </c>
      <c r="AA104" s="11">
        <f>'OddsRatio_working_3-way'!X104^(1/3)*COS(('OddsRatio_working_3-way'!Y104+2*PI())/3)</f>
        <v>-0.32972277497263958</v>
      </c>
      <c r="AB104" s="11">
        <f>'OddsRatio_working_3-way'!X104^(1/3)*COS(('OddsRatio_working_3-way'!Y104+4*PI())/3)</f>
        <v>-0.19304909674571827</v>
      </c>
      <c r="AC104" s="11">
        <f>'OddsRatio_working_3-way'!X104^(1/3)*SIN('OddsRatio_working_3-way'!Y104/3)</f>
        <v>7.8908584915449387E-2</v>
      </c>
      <c r="AD104" s="11">
        <f>'OddsRatio_working_3-way'!X104^(1/3)*SIN(('OddsRatio_working_3-way'!Y104+2*PI())/3)</f>
        <v>0.41327942883431285</v>
      </c>
      <c r="AE104" s="11">
        <f>'OddsRatio_working_3-way'!X104^(1/3)*SIN(('OddsRatio_working_3-way'!Y104+4*PI())/3)</f>
        <v>-0.49218801374976218</v>
      </c>
      <c r="AF104" s="11">
        <f>-'OddsRatio_working_3-way'!U104/(3*'OddsRatio_working_3-way'!X104^(1/3))*COS(('OddsRatio_working_3-way'!Y104)/3)</f>
        <v>0.52277187171835771</v>
      </c>
      <c r="AG104" s="11">
        <f>-'OddsRatio_working_3-way'!U104/(3*'OddsRatio_working_3-way'!X104^(1/3))*COS(('OddsRatio_working_3-way'!Y104+2*PI())/3)</f>
        <v>-0.32972277497263952</v>
      </c>
      <c r="AH104" s="11">
        <f>-'OddsRatio_working_3-way'!U104/(3*'OddsRatio_working_3-way'!X104^(1/3))*COS(('OddsRatio_working_3-way'!Y104+4*PI())/3)</f>
        <v>-0.19304909674571821</v>
      </c>
      <c r="AI104" s="11">
        <f>'OddsRatio_working_3-way'!U104/(3*'OddsRatio_working_3-way'!X104^(1/3))*SIN(('OddsRatio_working_3-way'!Y104)/3)</f>
        <v>-7.8908584915449373E-2</v>
      </c>
      <c r="AJ104" s="11">
        <f>'OddsRatio_working_3-way'!U104/(3*'OddsRatio_working_3-way'!X104^(1/3))*SIN(('OddsRatio_working_3-way'!Y104+2*PI())/3)</f>
        <v>-0.41327942883431279</v>
      </c>
      <c r="AK104" s="11">
        <f>'OddsRatio_working_3-way'!U104/(3*'OddsRatio_working_3-way'!X104^(1/3))*SIN(('OddsRatio_working_3-way'!Y104+4*PI())/3)</f>
        <v>0.49218801374976207</v>
      </c>
      <c r="AL104" s="11">
        <f>'OddsRatio_working_3-way'!Z104+'OddsRatio_working_3-way'!AF104</f>
        <v>1.0455437434367156</v>
      </c>
      <c r="AM104" s="11">
        <f>'OddsRatio_working_3-way'!AA104+'OddsRatio_working_3-way'!AG104</f>
        <v>-0.65944554994527915</v>
      </c>
      <c r="AN104" s="11">
        <f>'OddsRatio_working_3-way'!AB104+'OddsRatio_working_3-way'!AH104</f>
        <v>-0.38609819349143648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1.0455437434367156</v>
      </c>
      <c r="AS104" s="11">
        <f>IF(('OddsRatio_working_3-way'!X104=0),IF(Q104&gt;0,-Q104^(1/3),(-Q104)^(1/3)),'OddsRatio_working_3-way'!AM104-'OddsRatio_working_3-way'!R104/3)</f>
        <v>-0.65944554994527915</v>
      </c>
      <c r="AT104" s="11">
        <f>IF(('OddsRatio_working_3-way'!X104=0),IF(Q104&gt;0,-Q104^(1/3),(-Q104)^(1/3)),'OddsRatio_working_3-way'!AN104-'OddsRatio_working_3-way'!R104/3)</f>
        <v>-0.38609819349143648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2.21</v>
      </c>
      <c r="B105" s="4">
        <f>IF('True_Odds_Calculator_3-way'!B104="","",'True_Odds_Calculator_3-way'!B104)</f>
        <v>3.42</v>
      </c>
      <c r="C105" s="4">
        <f>IF('True_Odds_Calculator_3-way'!C104="","",'True_Odds_Calculator_3-way'!C104)</f>
        <v>3.47</v>
      </c>
      <c r="D105" s="9">
        <f t="shared" si="26"/>
        <v>0.44000763630656919</v>
      </c>
      <c r="E105" s="9">
        <f t="shared" si="27"/>
        <v>0.28205755781060943</v>
      </c>
      <c r="F105" s="9">
        <f t="shared" si="28"/>
        <v>0.27793480588282132</v>
      </c>
      <c r="G105" s="9">
        <f t="shared" si="29"/>
        <v>1.0518081237020971</v>
      </c>
      <c r="H105" s="9">
        <f t="shared" si="30"/>
        <v>2.2726878296795374</v>
      </c>
      <c r="I105" s="9">
        <f t="shared" si="31"/>
        <v>3.5453756593590757</v>
      </c>
      <c r="J105" s="9">
        <f t="shared" si="32"/>
        <v>3.5979660655441799</v>
      </c>
      <c r="K105" s="11">
        <f t="shared" si="33"/>
        <v>0.45248868778280543</v>
      </c>
      <c r="L105" s="11">
        <f t="shared" si="34"/>
        <v>0.29239766081871343</v>
      </c>
      <c r="M105" s="11">
        <f t="shared" si="35"/>
        <v>0.28818443804034583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-0.27577178806200675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0.23258514885106368</v>
      </c>
      <c r="Q105" s="11">
        <f>2*'OddsRatio_working_3-way'!K105*'OddsRatio_working_3-way'!L105*'OddsRatio_working_3-way'!M105</f>
        <v>7.6257425852807759E-2</v>
      </c>
      <c r="R105" s="11">
        <f t="shared" si="36"/>
        <v>0</v>
      </c>
      <c r="S105" s="11">
        <f t="shared" si="37"/>
        <v>-0.84339718172609945</v>
      </c>
      <c r="T105" s="11">
        <f t="shared" si="38"/>
        <v>-0.27652366613970469</v>
      </c>
      <c r="U105" s="11">
        <f>'OddsRatio_working_3-way'!S105-'OddsRatio_working_3-way'!R105^2/3</f>
        <v>-0.84339718172609945</v>
      </c>
      <c r="V105" s="11">
        <f>'OddsRatio_working_3-way'!S105*'OddsRatio_working_3-way'!R105/3-2*'OddsRatio_working_3-way'!R105^3/27-'OddsRatio_working_3-way'!T105</f>
        <v>0.27652366613970469</v>
      </c>
      <c r="W105" s="11">
        <f>'OddsRatio_working_3-way'!V105^2+4*'OddsRatio_working_3-way'!U105^3/27</f>
        <v>-1.241233264394967E-2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0.14906179136459863</v>
      </c>
      <c r="Y105" s="11">
        <f>IF('OddsRatio_working_3-way'!W105&gt;=0,IF('OddsRatio_working_3-way'!V105+SQRT('OddsRatio_working_3-way'!W105)&gt;0,0,PI()),ACOS('OddsRatio_working_3-way'!V105/(2*'OddsRatio_working_3-way'!X105)))</f>
        <v>0.3830015833108229</v>
      </c>
      <c r="Z105" s="11">
        <f>'OddsRatio_working_3-way'!X105^(1/3)*COS('OddsRatio_working_3-way'!Y105/3)</f>
        <v>0.52590406185104854</v>
      </c>
      <c r="AA105" s="11">
        <f>'OddsRatio_working_3-way'!X105^(1/3)*COS(('OddsRatio_working_3-way'!Y105+2*PI())/3)</f>
        <v>-0.32141555569055386</v>
      </c>
      <c r="AB105" s="11">
        <f>'OddsRatio_working_3-way'!X105^(1/3)*COS(('OddsRatio_working_3-way'!Y105+4*PI())/3)</f>
        <v>-0.20448850616049477</v>
      </c>
      <c r="AC105" s="11">
        <f>'OddsRatio_working_3-way'!X105^(1/3)*SIN('OddsRatio_working_3-way'!Y105/3)</f>
        <v>6.7507863521728495E-2</v>
      </c>
      <c r="AD105" s="11">
        <f>'OddsRatio_working_3-way'!X105^(1/3)*SIN(('OddsRatio_working_3-way'!Y105+2*PI())/3)</f>
        <v>0.42169234575556652</v>
      </c>
      <c r="AE105" s="11">
        <f>'OddsRatio_working_3-way'!X105^(1/3)*SIN(('OddsRatio_working_3-way'!Y105+4*PI())/3)</f>
        <v>-0.48920020927729485</v>
      </c>
      <c r="AF105" s="11">
        <f>-'OddsRatio_working_3-way'!U105/(3*'OddsRatio_working_3-way'!X105^(1/3))*COS(('OddsRatio_working_3-way'!Y105)/3)</f>
        <v>0.52590406185104854</v>
      </c>
      <c r="AG105" s="11">
        <f>-'OddsRatio_working_3-way'!U105/(3*'OddsRatio_working_3-way'!X105^(1/3))*COS(('OddsRatio_working_3-way'!Y105+2*PI())/3)</f>
        <v>-0.32141555569055386</v>
      </c>
      <c r="AH105" s="11">
        <f>-'OddsRatio_working_3-way'!U105/(3*'OddsRatio_working_3-way'!X105^(1/3))*COS(('OddsRatio_working_3-way'!Y105+4*PI())/3)</f>
        <v>-0.20448850616049477</v>
      </c>
      <c r="AI105" s="11">
        <f>'OddsRatio_working_3-way'!U105/(3*'OddsRatio_working_3-way'!X105^(1/3))*SIN(('OddsRatio_working_3-way'!Y105)/3)</f>
        <v>-6.7507863521728495E-2</v>
      </c>
      <c r="AJ105" s="11">
        <f>'OddsRatio_working_3-way'!U105/(3*'OddsRatio_working_3-way'!X105^(1/3))*SIN(('OddsRatio_working_3-way'!Y105+2*PI())/3)</f>
        <v>-0.42169234575556652</v>
      </c>
      <c r="AK105" s="11">
        <f>'OddsRatio_working_3-way'!U105/(3*'OddsRatio_working_3-way'!X105^(1/3))*SIN(('OddsRatio_working_3-way'!Y105+4*PI())/3)</f>
        <v>0.48920020927729485</v>
      </c>
      <c r="AL105" s="11">
        <f>'OddsRatio_working_3-way'!Z105+'OddsRatio_working_3-way'!AF105</f>
        <v>1.0518081237020971</v>
      </c>
      <c r="AM105" s="11">
        <f>'OddsRatio_working_3-way'!AA105+'OddsRatio_working_3-way'!AG105</f>
        <v>-0.64283111138110771</v>
      </c>
      <c r="AN105" s="11">
        <f>'OddsRatio_working_3-way'!AB105+'OddsRatio_working_3-way'!AH105</f>
        <v>-0.40897701232098954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1.0518081237020971</v>
      </c>
      <c r="AS105" s="11">
        <f>IF(('OddsRatio_working_3-way'!X105=0),IF(Q105&gt;0,-Q105^(1/3),(-Q105)^(1/3)),'OddsRatio_working_3-way'!AM105-'OddsRatio_working_3-way'!R105/3)</f>
        <v>-0.64283111138110771</v>
      </c>
      <c r="AT105" s="11">
        <f>IF(('OddsRatio_working_3-way'!X105=0),IF(Q105&gt;0,-Q105^(1/3),(-Q105)^(1/3)),'OddsRatio_working_3-way'!AN105-'OddsRatio_working_3-way'!R105/3)</f>
        <v>-0.40897701232098954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1.4</v>
      </c>
      <c r="B106" s="4">
        <f>IF('True_Odds_Calculator_3-way'!B105="","",'True_Odds_Calculator_3-way'!B105)</f>
        <v>4.87</v>
      </c>
      <c r="C106" s="4">
        <f>IF('True_Odds_Calculator_3-way'!C105="","",'True_Odds_Calculator_3-way'!C105)</f>
        <v>8.85</v>
      </c>
      <c r="D106" s="9">
        <f t="shared" si="26"/>
        <v>0.69973992516463934</v>
      </c>
      <c r="E106" s="9">
        <f t="shared" si="27"/>
        <v>0.19411574492231945</v>
      </c>
      <c r="F106" s="9">
        <f t="shared" si="28"/>
        <v>0.10614432991304086</v>
      </c>
      <c r="G106" s="9">
        <f t="shared" si="29"/>
        <v>1.0727559770321573</v>
      </c>
      <c r="H106" s="9">
        <f t="shared" si="30"/>
        <v>1.4291023908128631</v>
      </c>
      <c r="I106" s="9">
        <f t="shared" si="31"/>
        <v>5.1515656311144493</v>
      </c>
      <c r="J106" s="9">
        <f t="shared" si="32"/>
        <v>9.4211344197024349</v>
      </c>
      <c r="K106" s="11">
        <f t="shared" si="33"/>
        <v>0.7142857142857143</v>
      </c>
      <c r="L106" s="11">
        <f t="shared" si="34"/>
        <v>0.20533880903490759</v>
      </c>
      <c r="M106" s="11">
        <f t="shared" si="35"/>
        <v>0.11299435028248588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-0.20139113314208135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0.20086411343850522</v>
      </c>
      <c r="Q106" s="11">
        <f>2*'OddsRatio_working_3-way'!K106*'OddsRatio_working_3-way'!L106*'OddsRatio_working_3-way'!M106</f>
        <v>3.3145893306684035E-2</v>
      </c>
      <c r="R106" s="11">
        <f t="shared" si="36"/>
        <v>0</v>
      </c>
      <c r="S106" s="11">
        <f t="shared" si="37"/>
        <v>-0.99738310373771855</v>
      </c>
      <c r="T106" s="11">
        <f t="shared" si="38"/>
        <v>-0.16458467058378198</v>
      </c>
      <c r="U106" s="11">
        <f>'OddsRatio_working_3-way'!S106-'OddsRatio_working_3-way'!R106^2/3</f>
        <v>-0.99738310373771855</v>
      </c>
      <c r="V106" s="11">
        <f>'OddsRatio_working_3-way'!S106*'OddsRatio_working_3-way'!R106/3-2*'OddsRatio_working_3-way'!R106^3/27-'OddsRatio_working_3-way'!T106</f>
        <v>0.16458467058378198</v>
      </c>
      <c r="W106" s="11">
        <f>'OddsRatio_working_3-way'!V106^2+4*'OddsRatio_working_3-way'!U106^3/27</f>
        <v>-0.11990001031703694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0.1916951512872776</v>
      </c>
      <c r="Y106" s="11">
        <f>IF('OddsRatio_working_3-way'!W106&gt;=0,IF('OddsRatio_working_3-way'!V106+SQRT('OddsRatio_working_3-way'!W106)&gt;0,0,PI()),ACOS('OddsRatio_working_3-way'!V106/(2*'OddsRatio_working_3-way'!X106)))</f>
        <v>1.1270925702476458</v>
      </c>
      <c r="Z106" s="11">
        <f>'OddsRatio_working_3-way'!X106^(1/3)*COS('OddsRatio_working_3-way'!Y106/3)</f>
        <v>0.53637798851607865</v>
      </c>
      <c r="AA106" s="11">
        <f>'OddsRatio_working_3-way'!X106^(1/3)*COS(('OddsRatio_working_3-way'!Y106+2*PI())/3)</f>
        <v>-0.45140953352974256</v>
      </c>
      <c r="AB106" s="11">
        <f>'OddsRatio_working_3-way'!X106^(1/3)*COS(('OddsRatio_working_3-way'!Y106+4*PI())/3)</f>
        <v>-8.4968454986336234E-2</v>
      </c>
      <c r="AC106" s="11">
        <f>'OddsRatio_working_3-way'!X106^(1/3)*SIN('OddsRatio_working_3-way'!Y106/3)</f>
        <v>0.2115648553391726</v>
      </c>
      <c r="AD106" s="11">
        <f>'OddsRatio_working_3-way'!X106^(1/3)*SIN(('OddsRatio_working_3-way'!Y106+2*PI())/3)</f>
        <v>0.35873453641613573</v>
      </c>
      <c r="AE106" s="11">
        <f>'OddsRatio_working_3-way'!X106^(1/3)*SIN(('OddsRatio_working_3-way'!Y106+4*PI())/3)</f>
        <v>-0.5702993917553083</v>
      </c>
      <c r="AF106" s="11">
        <f>-'OddsRatio_working_3-way'!U106/(3*'OddsRatio_working_3-way'!X106^(1/3))*COS(('OddsRatio_working_3-way'!Y106)/3)</f>
        <v>0.53637798851607854</v>
      </c>
      <c r="AG106" s="11">
        <f>-'OddsRatio_working_3-way'!U106/(3*'OddsRatio_working_3-way'!X106^(1/3))*COS(('OddsRatio_working_3-way'!Y106+2*PI())/3)</f>
        <v>-0.45140953352974245</v>
      </c>
      <c r="AH106" s="11">
        <f>-'OddsRatio_working_3-way'!U106/(3*'OddsRatio_working_3-way'!X106^(1/3))*COS(('OddsRatio_working_3-way'!Y106+4*PI())/3)</f>
        <v>-8.496845498633622E-2</v>
      </c>
      <c r="AI106" s="11">
        <f>'OddsRatio_working_3-way'!U106/(3*'OddsRatio_working_3-way'!X106^(1/3))*SIN(('OddsRatio_working_3-way'!Y106)/3)</f>
        <v>-0.21156485533917258</v>
      </c>
      <c r="AJ106" s="11">
        <f>'OddsRatio_working_3-way'!U106/(3*'OddsRatio_working_3-way'!X106^(1/3))*SIN(('OddsRatio_working_3-way'!Y106+2*PI())/3)</f>
        <v>-0.35873453641613567</v>
      </c>
      <c r="AK106" s="11">
        <f>'OddsRatio_working_3-way'!U106/(3*'OddsRatio_working_3-way'!X106^(1/3))*SIN(('OddsRatio_working_3-way'!Y106+4*PI())/3)</f>
        <v>0.57029939175530819</v>
      </c>
      <c r="AL106" s="11">
        <f>'OddsRatio_working_3-way'!Z106+'OddsRatio_working_3-way'!AF106</f>
        <v>1.0727559770321573</v>
      </c>
      <c r="AM106" s="11">
        <f>'OddsRatio_working_3-way'!AA106+'OddsRatio_working_3-way'!AG106</f>
        <v>-0.902819067059485</v>
      </c>
      <c r="AN106" s="11">
        <f>'OddsRatio_working_3-way'!AB106+'OddsRatio_working_3-way'!AH106</f>
        <v>-0.16993690997267247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1.0727559770321573</v>
      </c>
      <c r="AS106" s="11">
        <f>IF(('OddsRatio_working_3-way'!X106=0),IF(Q106&gt;0,-Q106^(1/3),(-Q106)^(1/3)),'OddsRatio_working_3-way'!AM106-'OddsRatio_working_3-way'!R106/3)</f>
        <v>-0.902819067059485</v>
      </c>
      <c r="AT106" s="11">
        <f>IF(('OddsRatio_working_3-way'!X106=0),IF(Q106&gt;0,-Q106^(1/3),(-Q106)^(1/3)),'OddsRatio_working_3-way'!AN106-'OddsRatio_working_3-way'!R106/3)</f>
        <v>-0.16993690997267247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2.65</v>
      </c>
      <c r="B107" s="4">
        <f>IF('True_Odds_Calculator_3-way'!B106="","",'True_Odds_Calculator_3-way'!B106)</f>
        <v>3.12</v>
      </c>
      <c r="C107" s="4">
        <f>IF('True_Odds_Calculator_3-way'!C106="","",'True_Odds_Calculator_3-way'!C106)</f>
        <v>2.99</v>
      </c>
      <c r="D107" s="9">
        <f t="shared" si="26"/>
        <v>0.36609659641178011</v>
      </c>
      <c r="E107" s="9">
        <f t="shared" si="27"/>
        <v>0.31010249737166001</v>
      </c>
      <c r="F107" s="9">
        <f t="shared" si="28"/>
        <v>0.32380090621655994</v>
      </c>
      <c r="G107" s="9">
        <f t="shared" si="29"/>
        <v>1.0494057708486126</v>
      </c>
      <c r="H107" s="9">
        <f t="shared" si="30"/>
        <v>2.7315195219002106</v>
      </c>
      <c r="I107" s="9">
        <f t="shared" si="31"/>
        <v>3.224740234199059</v>
      </c>
      <c r="J107" s="9">
        <f t="shared" si="32"/>
        <v>3.0883174839887388</v>
      </c>
      <c r="K107" s="11">
        <f t="shared" si="33"/>
        <v>0.37735849056603776</v>
      </c>
      <c r="L107" s="11">
        <f t="shared" si="34"/>
        <v>0.32051282051282048</v>
      </c>
      <c r="M107" s="11">
        <f t="shared" si="35"/>
        <v>0.33444816053511706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-0.28157962438898898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0.23299726713622085</v>
      </c>
      <c r="Q107" s="11">
        <f>2*'OddsRatio_working_3-way'!K107*'OddsRatio_working_3-way'!L107*'OddsRatio_working_3-way'!M107</f>
        <v>8.0901828866743353E-2</v>
      </c>
      <c r="R107" s="11">
        <f t="shared" si="36"/>
        <v>0</v>
      </c>
      <c r="S107" s="11">
        <f t="shared" si="37"/>
        <v>-0.82746494048286001</v>
      </c>
      <c r="T107" s="11">
        <f t="shared" si="38"/>
        <v>-0.2873142154454375</v>
      </c>
      <c r="U107" s="11">
        <f>'OddsRatio_working_3-way'!S107-'OddsRatio_working_3-way'!R107^2/3</f>
        <v>-0.82746494048286001</v>
      </c>
      <c r="V107" s="11">
        <f>'OddsRatio_working_3-way'!S107*'OddsRatio_working_3-way'!R107/3-2*'OddsRatio_working_3-way'!R107^3/27-'OddsRatio_working_3-way'!T107</f>
        <v>0.2873142154454375</v>
      </c>
      <c r="W107" s="11">
        <f>'OddsRatio_working_3-way'!V107^2+4*'OddsRatio_working_3-way'!U107^3/27</f>
        <v>-1.3859161594053093E-3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0.14485801199487774</v>
      </c>
      <c r="Y107" s="11">
        <f>IF('OddsRatio_working_3-way'!W107&gt;=0,IF('OddsRatio_working_3-way'!V107+SQRT('OddsRatio_working_3-way'!W107)&gt;0,0,PI()),ACOS('OddsRatio_working_3-way'!V107/(2*'OddsRatio_working_3-way'!X107)))</f>
        <v>0.12885415354612961</v>
      </c>
      <c r="Z107" s="11">
        <f>'OddsRatio_working_3-way'!X107^(1/3)*COS('OddsRatio_working_3-way'!Y107/3)</f>
        <v>0.52470288542430632</v>
      </c>
      <c r="AA107" s="11">
        <f>'OddsRatio_working_3-way'!X107^(1/3)*COS(('OddsRatio_working_3-way'!Y107+2*PI())/3)</f>
        <v>-0.28188082163905398</v>
      </c>
      <c r="AB107" s="11">
        <f>'OddsRatio_working_3-way'!X107^(1/3)*COS(('OddsRatio_working_3-way'!Y107+4*PI())/3)</f>
        <v>-0.24282206378525245</v>
      </c>
      <c r="AC107" s="11">
        <f>'OddsRatio_working_3-way'!X107^(1/3)*SIN('OddsRatio_working_3-way'!Y107/3)</f>
        <v>2.2550584361104985E-2</v>
      </c>
      <c r="AD107" s="11">
        <f>'OddsRatio_working_3-way'!X107^(1/3)*SIN(('OddsRatio_working_3-way'!Y107+2*PI())/3)</f>
        <v>0.44313073603589254</v>
      </c>
      <c r="AE107" s="11">
        <f>'OddsRatio_working_3-way'!X107^(1/3)*SIN(('OddsRatio_working_3-way'!Y107+4*PI())/3)</f>
        <v>-0.46568132039699728</v>
      </c>
      <c r="AF107" s="11">
        <f>-'OddsRatio_working_3-way'!U107/(3*'OddsRatio_working_3-way'!X107^(1/3))*COS(('OddsRatio_working_3-way'!Y107)/3)</f>
        <v>0.52470288542430621</v>
      </c>
      <c r="AG107" s="11">
        <f>-'OddsRatio_working_3-way'!U107/(3*'OddsRatio_working_3-way'!X107^(1/3))*COS(('OddsRatio_working_3-way'!Y107+2*PI())/3)</f>
        <v>-0.28188082163905392</v>
      </c>
      <c r="AH107" s="11">
        <f>-'OddsRatio_working_3-way'!U107/(3*'OddsRatio_working_3-way'!X107^(1/3))*COS(('OddsRatio_working_3-way'!Y107+4*PI())/3)</f>
        <v>-0.2428220637852524</v>
      </c>
      <c r="AI107" s="11">
        <f>'OddsRatio_working_3-way'!U107/(3*'OddsRatio_working_3-way'!X107^(1/3))*SIN(('OddsRatio_working_3-way'!Y107)/3)</f>
        <v>-2.2550584361104981E-2</v>
      </c>
      <c r="AJ107" s="11">
        <f>'OddsRatio_working_3-way'!U107/(3*'OddsRatio_working_3-way'!X107^(1/3))*SIN(('OddsRatio_working_3-way'!Y107+2*PI())/3)</f>
        <v>-0.44313073603589243</v>
      </c>
      <c r="AK107" s="11">
        <f>'OddsRatio_working_3-way'!U107/(3*'OddsRatio_working_3-way'!X107^(1/3))*SIN(('OddsRatio_working_3-way'!Y107+4*PI())/3)</f>
        <v>0.46568132039699722</v>
      </c>
      <c r="AL107" s="11">
        <f>'OddsRatio_working_3-way'!Z107+'OddsRatio_working_3-way'!AF107</f>
        <v>1.0494057708486126</v>
      </c>
      <c r="AM107" s="11">
        <f>'OddsRatio_working_3-way'!AA107+'OddsRatio_working_3-way'!AG107</f>
        <v>-0.56376164327810785</v>
      </c>
      <c r="AN107" s="11">
        <f>'OddsRatio_working_3-way'!AB107+'OddsRatio_working_3-way'!AH107</f>
        <v>-0.48564412757050485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1.0494057708486126</v>
      </c>
      <c r="AS107" s="11">
        <f>IF(('OddsRatio_working_3-way'!X107=0),IF(Q107&gt;0,-Q107^(1/3),(-Q107)^(1/3)),'OddsRatio_working_3-way'!AM107-'OddsRatio_working_3-way'!R107/3)</f>
        <v>-0.56376164327810785</v>
      </c>
      <c r="AT107" s="11">
        <f>IF(('OddsRatio_working_3-way'!X107=0),IF(Q107&gt;0,-Q107^(1/3),(-Q107)^(1/3)),'OddsRatio_working_3-way'!AN107-'OddsRatio_working_3-way'!R107/3)</f>
        <v>-0.48564412757050485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1.38</v>
      </c>
      <c r="B108" s="4">
        <f>IF('True_Odds_Calculator_3-way'!B107="","",'True_Odds_Calculator_3-way'!B107)</f>
        <v>5.48</v>
      </c>
      <c r="C108" s="4">
        <f>IF('True_Odds_Calculator_3-way'!C107="","",'True_Odds_Calculator_3-way'!C107)</f>
        <v>7.98</v>
      </c>
      <c r="D108" s="9">
        <f t="shared" si="26"/>
        <v>0.71019678507782891</v>
      </c>
      <c r="E108" s="9">
        <f t="shared" si="27"/>
        <v>0.17209281456405143</v>
      </c>
      <c r="F108" s="9">
        <f t="shared" si="28"/>
        <v>0.11771040035811975</v>
      </c>
      <c r="G108" s="9">
        <f t="shared" si="29"/>
        <v>1.0738432717423465</v>
      </c>
      <c r="H108" s="9">
        <f t="shared" si="30"/>
        <v>1.4080604432620913</v>
      </c>
      <c r="I108" s="9">
        <f t="shared" si="31"/>
        <v>5.8108178574057128</v>
      </c>
      <c r="J108" s="9">
        <f t="shared" si="32"/>
        <v>8.4954260367615788</v>
      </c>
      <c r="K108" s="11">
        <f t="shared" si="33"/>
        <v>0.7246376811594204</v>
      </c>
      <c r="L108" s="11">
        <f t="shared" si="34"/>
        <v>0.18248175182481752</v>
      </c>
      <c r="M108" s="11">
        <f t="shared" si="35"/>
        <v>0.12531328320802004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-0.1969039810994746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0.19619555606460351</v>
      </c>
      <c r="Q108" s="11">
        <f>2*'OddsRatio_working_3-way'!K108*'OddsRatio_working_3-way'!L108*'OddsRatio_working_3-way'!M108</f>
        <v>3.3141141227128967E-2</v>
      </c>
      <c r="R108" s="11">
        <f t="shared" si="36"/>
        <v>0</v>
      </c>
      <c r="S108" s="11">
        <f t="shared" si="37"/>
        <v>-0.99640218023568961</v>
      </c>
      <c r="T108" s="11">
        <f t="shared" si="38"/>
        <v>-0.16831117909386648</v>
      </c>
      <c r="U108" s="11">
        <f>'OddsRatio_working_3-way'!S108-'OddsRatio_working_3-way'!R108^2/3</f>
        <v>-0.99640218023568961</v>
      </c>
      <c r="V108" s="11">
        <f>'OddsRatio_working_3-way'!S108*'OddsRatio_working_3-way'!R108/3-2*'OddsRatio_working_3-way'!R108^3/27-'OddsRatio_working_3-way'!T108</f>
        <v>0.16831117909386648</v>
      </c>
      <c r="W108" s="11">
        <f>'OddsRatio_working_3-way'!V108^2+4*'OddsRatio_working_3-way'!U108^3/27</f>
        <v>-0.11822621025972936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0.19141242336098313</v>
      </c>
      <c r="Y108" s="11">
        <f>IF('OddsRatio_working_3-way'!W108&gt;=0,IF('OddsRatio_working_3-way'!V108+SQRT('OddsRatio_working_3-way'!W108)&gt;0,0,PI()),ACOS('OddsRatio_working_3-way'!V108/(2*'OddsRatio_working_3-way'!X108)))</f>
        <v>1.1155808714024915</v>
      </c>
      <c r="Z108" s="11">
        <f>'OddsRatio_working_3-way'!X108^(1/3)*COS('OddsRatio_working_3-way'!Y108/3)</f>
        <v>0.53692163587117325</v>
      </c>
      <c r="AA108" s="11">
        <f>'OddsRatio_working_3-way'!X108^(1/3)*COS(('OddsRatio_working_3-way'!Y108+2*PI())/3)</f>
        <v>-0.44980830967172791</v>
      </c>
      <c r="AB108" s="11">
        <f>'OddsRatio_working_3-way'!X108^(1/3)*COS(('OddsRatio_working_3-way'!Y108+4*PI())/3)</f>
        <v>-8.711332619944559E-2</v>
      </c>
      <c r="AC108" s="11">
        <f>'OddsRatio_working_3-way'!X108^(1/3)*SIN('OddsRatio_working_3-way'!Y108/3)</f>
        <v>0.20940204634144935</v>
      </c>
      <c r="AD108" s="11">
        <f>'OddsRatio_working_3-way'!X108^(1/3)*SIN(('OddsRatio_working_3-way'!Y108+2*PI())/3)</f>
        <v>0.36028675333520965</v>
      </c>
      <c r="AE108" s="11">
        <f>'OddsRatio_working_3-way'!X108^(1/3)*SIN(('OddsRatio_working_3-way'!Y108+4*PI())/3)</f>
        <v>-0.56968879967665875</v>
      </c>
      <c r="AF108" s="11">
        <f>-'OddsRatio_working_3-way'!U108/(3*'OddsRatio_working_3-way'!X108^(1/3))*COS(('OddsRatio_working_3-way'!Y108)/3)</f>
        <v>0.53692163587117325</v>
      </c>
      <c r="AG108" s="11">
        <f>-'OddsRatio_working_3-way'!U108/(3*'OddsRatio_working_3-way'!X108^(1/3))*COS(('OddsRatio_working_3-way'!Y108+2*PI())/3)</f>
        <v>-0.44980830967172791</v>
      </c>
      <c r="AH108" s="11">
        <f>-'OddsRatio_working_3-way'!U108/(3*'OddsRatio_working_3-way'!X108^(1/3))*COS(('OddsRatio_working_3-way'!Y108+4*PI())/3)</f>
        <v>-8.711332619944559E-2</v>
      </c>
      <c r="AI108" s="11">
        <f>'OddsRatio_working_3-way'!U108/(3*'OddsRatio_working_3-way'!X108^(1/3))*SIN(('OddsRatio_working_3-way'!Y108)/3)</f>
        <v>-0.20940204634144935</v>
      </c>
      <c r="AJ108" s="11">
        <f>'OddsRatio_working_3-way'!U108/(3*'OddsRatio_working_3-way'!X108^(1/3))*SIN(('OddsRatio_working_3-way'!Y108+2*PI())/3)</f>
        <v>-0.36028675333520965</v>
      </c>
      <c r="AK108" s="11">
        <f>'OddsRatio_working_3-way'!U108/(3*'OddsRatio_working_3-way'!X108^(1/3))*SIN(('OddsRatio_working_3-way'!Y108+4*PI())/3)</f>
        <v>0.56968879967665875</v>
      </c>
      <c r="AL108" s="11">
        <f>'OddsRatio_working_3-way'!Z108+'OddsRatio_working_3-way'!AF108</f>
        <v>1.0738432717423465</v>
      </c>
      <c r="AM108" s="11">
        <f>'OddsRatio_working_3-way'!AA108+'OddsRatio_working_3-way'!AG108</f>
        <v>-0.89961661934345583</v>
      </c>
      <c r="AN108" s="11">
        <f>'OddsRatio_working_3-way'!AB108+'OddsRatio_working_3-way'!AH108</f>
        <v>-0.17422665239889118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1.0738432717423465</v>
      </c>
      <c r="AS108" s="11">
        <f>IF(('OddsRatio_working_3-way'!X108=0),IF(Q108&gt;0,-Q108^(1/3),(-Q108)^(1/3)),'OddsRatio_working_3-way'!AM108-'OddsRatio_working_3-way'!R108/3)</f>
        <v>-0.89961661934345583</v>
      </c>
      <c r="AT108" s="11">
        <f>IF(('OddsRatio_working_3-way'!X108=0),IF(Q108&gt;0,-Q108^(1/3),(-Q108)^(1/3)),'OddsRatio_working_3-way'!AN108-'OddsRatio_working_3-way'!R108/3)</f>
        <v>-0.17422665239889118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1.93</v>
      </c>
      <c r="B109" s="4">
        <f>IF('True_Odds_Calculator_3-way'!B108="","",'True_Odds_Calculator_3-way'!B108)</f>
        <v>3.62</v>
      </c>
      <c r="C109" s="4">
        <f>IF('True_Odds_Calculator_3-way'!C108="","",'True_Odds_Calculator_3-way'!C108)</f>
        <v>4.28</v>
      </c>
      <c r="D109" s="9">
        <f t="shared" si="26"/>
        <v>0.50692700523703815</v>
      </c>
      <c r="E109" s="9">
        <f t="shared" si="27"/>
        <v>0.26736453800468868</v>
      </c>
      <c r="F109" s="9">
        <f t="shared" si="28"/>
        <v>0.2257084567582732</v>
      </c>
      <c r="G109" s="9">
        <f t="shared" si="29"/>
        <v>1.0458823664883243</v>
      </c>
      <c r="H109" s="9">
        <f t="shared" si="30"/>
        <v>1.9726706008341415</v>
      </c>
      <c r="I109" s="9">
        <f t="shared" si="31"/>
        <v>3.7402118001994094</v>
      </c>
      <c r="J109" s="9">
        <f t="shared" si="32"/>
        <v>4.4304941620817031</v>
      </c>
      <c r="K109" s="11">
        <f t="shared" si="33"/>
        <v>0.5181347150259068</v>
      </c>
      <c r="L109" s="11">
        <f t="shared" si="34"/>
        <v>0.27624309392265195</v>
      </c>
      <c r="M109" s="11">
        <f t="shared" si="35"/>
        <v>0.23364485981308411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-0.26726890541600201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0.22840786541713631</v>
      </c>
      <c r="Q109" s="11">
        <f>2*'OddsRatio_working_3-way'!K109*'OddsRatio_working_3-way'!L109*'OddsRatio_working_3-way'!M109</f>
        <v>6.6883708760508434E-2</v>
      </c>
      <c r="R109" s="11">
        <f t="shared" si="36"/>
        <v>0</v>
      </c>
      <c r="S109" s="11">
        <f t="shared" si="37"/>
        <v>-0.8545994718750437</v>
      </c>
      <c r="T109" s="11">
        <f t="shared" si="38"/>
        <v>-0.2502487472547712</v>
      </c>
      <c r="U109" s="11">
        <f>'OddsRatio_working_3-way'!S109-'OddsRatio_working_3-way'!R109^2/3</f>
        <v>-0.8545994718750437</v>
      </c>
      <c r="V109" s="11">
        <f>'OddsRatio_working_3-way'!S109*'OddsRatio_working_3-way'!R109/3-2*'OddsRatio_working_3-way'!R109^3/27-'OddsRatio_working_3-way'!T109</f>
        <v>0.2502487472547712</v>
      </c>
      <c r="W109" s="11">
        <f>'OddsRatio_working_3-way'!V109^2+4*'OddsRatio_working_3-way'!U109^3/27</f>
        <v>-2.9841993860756227E-2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0.1520414658599247</v>
      </c>
      <c r="Y109" s="11">
        <f>IF('OddsRatio_working_3-way'!W109&gt;=0,IF('OddsRatio_working_3-way'!V109+SQRT('OddsRatio_working_3-way'!W109)&gt;0,0,PI()),ACOS('OddsRatio_working_3-way'!V109/(2*'OddsRatio_working_3-way'!X109)))</f>
        <v>0.60419063708631893</v>
      </c>
      <c r="Z109" s="11">
        <f>'OddsRatio_working_3-way'!X109^(1/3)*COS('OddsRatio_working_3-way'!Y109/3)</f>
        <v>0.52294118324416217</v>
      </c>
      <c r="AA109" s="11">
        <f>'OddsRatio_working_3-way'!X109^(1/3)*COS(('OddsRatio_working_3-way'!Y109+2*PI())/3)</f>
        <v>-0.35393278453982291</v>
      </c>
      <c r="AB109" s="11">
        <f>'OddsRatio_working_3-way'!X109^(1/3)*COS(('OddsRatio_working_3-way'!Y109+4*PI())/3)</f>
        <v>-0.16900839870433931</v>
      </c>
      <c r="AC109" s="11">
        <f>'OddsRatio_working_3-way'!X109^(1/3)*SIN('OddsRatio_working_3-way'!Y109/3)</f>
        <v>0.10676614394184275</v>
      </c>
      <c r="AD109" s="11">
        <f>'OddsRatio_working_3-way'!X109^(1/3)*SIN(('OddsRatio_working_3-way'!Y109+2*PI())/3)</f>
        <v>0.39949727740361624</v>
      </c>
      <c r="AE109" s="11">
        <f>'OddsRatio_working_3-way'!X109^(1/3)*SIN(('OddsRatio_working_3-way'!Y109+4*PI())/3)</f>
        <v>-0.50626342134545899</v>
      </c>
      <c r="AF109" s="11">
        <f>-'OddsRatio_working_3-way'!U109/(3*'OddsRatio_working_3-way'!X109^(1/3))*COS(('OddsRatio_working_3-way'!Y109)/3)</f>
        <v>0.52294118324416206</v>
      </c>
      <c r="AG109" s="11">
        <f>-'OddsRatio_working_3-way'!U109/(3*'OddsRatio_working_3-way'!X109^(1/3))*COS(('OddsRatio_working_3-way'!Y109+2*PI())/3)</f>
        <v>-0.35393278453982285</v>
      </c>
      <c r="AH109" s="11">
        <f>-'OddsRatio_working_3-way'!U109/(3*'OddsRatio_working_3-way'!X109^(1/3))*COS(('OddsRatio_working_3-way'!Y109+4*PI())/3)</f>
        <v>-0.16900839870433926</v>
      </c>
      <c r="AI109" s="11">
        <f>'OddsRatio_working_3-way'!U109/(3*'OddsRatio_working_3-way'!X109^(1/3))*SIN(('OddsRatio_working_3-way'!Y109)/3)</f>
        <v>-0.10676614394184274</v>
      </c>
      <c r="AJ109" s="11">
        <f>'OddsRatio_working_3-way'!U109/(3*'OddsRatio_working_3-way'!X109^(1/3))*SIN(('OddsRatio_working_3-way'!Y109+2*PI())/3)</f>
        <v>-0.39949727740361618</v>
      </c>
      <c r="AK109" s="11">
        <f>'OddsRatio_working_3-way'!U109/(3*'OddsRatio_working_3-way'!X109^(1/3))*SIN(('OddsRatio_working_3-way'!Y109+4*PI())/3)</f>
        <v>0.50626342134545887</v>
      </c>
      <c r="AL109" s="11">
        <f>'OddsRatio_working_3-way'!Z109+'OddsRatio_working_3-way'!AF109</f>
        <v>1.0458823664883243</v>
      </c>
      <c r="AM109" s="11">
        <f>'OddsRatio_working_3-way'!AA109+'OddsRatio_working_3-way'!AG109</f>
        <v>-0.70786556907964582</v>
      </c>
      <c r="AN109" s="11">
        <f>'OddsRatio_working_3-way'!AB109+'OddsRatio_working_3-way'!AH109</f>
        <v>-0.33801679740867857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1.0458823664883243</v>
      </c>
      <c r="AS109" s="11">
        <f>IF(('OddsRatio_working_3-way'!X109=0),IF(Q109&gt;0,-Q109^(1/3),(-Q109)^(1/3)),'OddsRatio_working_3-way'!AM109-'OddsRatio_working_3-way'!R109/3)</f>
        <v>-0.70786556907964582</v>
      </c>
      <c r="AT109" s="11">
        <f>IF(('OddsRatio_working_3-way'!X109=0),IF(Q109&gt;0,-Q109^(1/3),(-Q109)^(1/3)),'OddsRatio_working_3-way'!AN109-'OddsRatio_working_3-way'!R109/3)</f>
        <v>-0.33801679740867857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1.29</v>
      </c>
      <c r="B110" s="4">
        <f>IF('True_Odds_Calculator_3-way'!B109="","",'True_Odds_Calculator_3-way'!B109)</f>
        <v>6.36</v>
      </c>
      <c r="C110" s="4">
        <f>IF('True_Odds_Calculator_3-way'!C109="","",'True_Odds_Calculator_3-way'!C109)</f>
        <v>9.7200000000000006</v>
      </c>
      <c r="D110" s="9">
        <f t="shared" si="26"/>
        <v>0.75928074651734201</v>
      </c>
      <c r="E110" s="9">
        <f t="shared" si="27"/>
        <v>0.14577901283001057</v>
      </c>
      <c r="F110" s="9">
        <f t="shared" si="28"/>
        <v>9.4940240652647168E-2</v>
      </c>
      <c r="G110" s="9">
        <f t="shared" si="29"/>
        <v>1.0932272352839787</v>
      </c>
      <c r="H110" s="9">
        <f t="shared" si="30"/>
        <v>1.3170358982323542</v>
      </c>
      <c r="I110" s="9">
        <f t="shared" si="31"/>
        <v>6.8596979811221255</v>
      </c>
      <c r="J110" s="9">
        <f t="shared" si="32"/>
        <v>10.532941491676297</v>
      </c>
      <c r="K110" s="11">
        <f t="shared" si="33"/>
        <v>0.77519379844961234</v>
      </c>
      <c r="L110" s="11">
        <f t="shared" si="34"/>
        <v>0.15723270440251572</v>
      </c>
      <c r="M110" s="11">
        <f t="shared" si="35"/>
        <v>0.10288065843621398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-0.16996761549007233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0.18019539048905403</v>
      </c>
      <c r="Q110" s="11">
        <f>2*'OddsRatio_working_3-way'!K110*'OddsRatio_working_3-way'!L110*'OddsRatio_working_3-way'!M110</f>
        <v>2.5079386289360336E-2</v>
      </c>
      <c r="R110" s="11">
        <f t="shared" si="36"/>
        <v>0</v>
      </c>
      <c r="S110" s="11">
        <f t="shared" si="37"/>
        <v>-1.0601748454815447</v>
      </c>
      <c r="T110" s="11">
        <f t="shared" si="38"/>
        <v>-0.14755391029666592</v>
      </c>
      <c r="U110" s="11">
        <f>'OddsRatio_working_3-way'!S110-'OddsRatio_working_3-way'!R110^2/3</f>
        <v>-1.0601748454815447</v>
      </c>
      <c r="V110" s="11">
        <f>'OddsRatio_working_3-way'!S110*'OddsRatio_working_3-way'!R110/3-2*'OddsRatio_working_3-way'!R110^3/27-'OddsRatio_working_3-way'!T110</f>
        <v>0.14755391029666592</v>
      </c>
      <c r="W110" s="11">
        <f>'OddsRatio_working_3-way'!V110^2+4*'OddsRatio_working_3-way'!U110^3/27</f>
        <v>-0.15476198672210911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0.21007983194844385</v>
      </c>
      <c r="Y110" s="11">
        <f>IF('OddsRatio_working_3-way'!W110&gt;=0,IF('OddsRatio_working_3-way'!V110+SQRT('OddsRatio_working_3-way'!W110)&gt;0,0,PI()),ACOS('OddsRatio_working_3-way'!V110/(2*'OddsRatio_working_3-way'!X110)))</f>
        <v>1.2119595586533776</v>
      </c>
      <c r="Z110" s="11">
        <f>'OddsRatio_working_3-way'!X110^(1/3)*COS('OddsRatio_working_3-way'!Y110/3)</f>
        <v>0.54661361764198924</v>
      </c>
      <c r="AA110" s="11">
        <f>'OddsRatio_working_3-way'!X110^(1/3)*COS(('OddsRatio_working_3-way'!Y110+2*PI())/3)</f>
        <v>-0.47567744929692701</v>
      </c>
      <c r="AB110" s="11">
        <f>'OddsRatio_working_3-way'!X110^(1/3)*COS(('OddsRatio_working_3-way'!Y110+4*PI())/3)</f>
        <v>-7.0936168345062292E-2</v>
      </c>
      <c r="AC110" s="11">
        <f>'OddsRatio_working_3-way'!X110^(1/3)*SIN('OddsRatio_working_3-way'!Y110/3)</f>
        <v>0.23367748750971301</v>
      </c>
      <c r="AD110" s="11">
        <f>'OddsRatio_working_3-way'!X110^(1/3)*SIN(('OddsRatio_working_3-way'!Y110+2*PI())/3)</f>
        <v>0.35654253517761986</v>
      </c>
      <c r="AE110" s="11">
        <f>'OddsRatio_working_3-way'!X110^(1/3)*SIN(('OddsRatio_working_3-way'!Y110+4*PI())/3)</f>
        <v>-0.59022002268733298</v>
      </c>
      <c r="AF110" s="11">
        <f>-'OddsRatio_working_3-way'!U110/(3*'OddsRatio_working_3-way'!X110^(1/3))*COS(('OddsRatio_working_3-way'!Y110)/3)</f>
        <v>0.54661361764198935</v>
      </c>
      <c r="AG110" s="11">
        <f>-'OddsRatio_working_3-way'!U110/(3*'OddsRatio_working_3-way'!X110^(1/3))*COS(('OddsRatio_working_3-way'!Y110+2*PI())/3)</f>
        <v>-0.47567744929692707</v>
      </c>
      <c r="AH110" s="11">
        <f>-'OddsRatio_working_3-way'!U110/(3*'OddsRatio_working_3-way'!X110^(1/3))*COS(('OddsRatio_working_3-way'!Y110+4*PI())/3)</f>
        <v>-7.0936168345062292E-2</v>
      </c>
      <c r="AI110" s="11">
        <f>'OddsRatio_working_3-way'!U110/(3*'OddsRatio_working_3-way'!X110^(1/3))*SIN(('OddsRatio_working_3-way'!Y110)/3)</f>
        <v>-0.23367748750971307</v>
      </c>
      <c r="AJ110" s="11">
        <f>'OddsRatio_working_3-way'!U110/(3*'OddsRatio_working_3-way'!X110^(1/3))*SIN(('OddsRatio_working_3-way'!Y110+2*PI())/3)</f>
        <v>-0.35654253517761991</v>
      </c>
      <c r="AK110" s="11">
        <f>'OddsRatio_working_3-way'!U110/(3*'OddsRatio_working_3-way'!X110^(1/3))*SIN(('OddsRatio_working_3-way'!Y110+4*PI())/3)</f>
        <v>0.59022002268733309</v>
      </c>
      <c r="AL110" s="11">
        <f>'OddsRatio_working_3-way'!Z110+'OddsRatio_working_3-way'!AF110</f>
        <v>1.0932272352839787</v>
      </c>
      <c r="AM110" s="11">
        <f>'OddsRatio_working_3-way'!AA110+'OddsRatio_working_3-way'!AG110</f>
        <v>-0.95135489859385403</v>
      </c>
      <c r="AN110" s="11">
        <f>'OddsRatio_working_3-way'!AB110+'OddsRatio_working_3-way'!AH110</f>
        <v>-0.14187233669012458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1.0932272352839787</v>
      </c>
      <c r="AS110" s="11">
        <f>IF(('OddsRatio_working_3-way'!X110=0),IF(Q110&gt;0,-Q110^(1/3),(-Q110)^(1/3)),'OddsRatio_working_3-way'!AM110-'OddsRatio_working_3-way'!R110/3)</f>
        <v>-0.95135489859385403</v>
      </c>
      <c r="AT110" s="11">
        <f>IF(('OddsRatio_working_3-way'!X110=0),IF(Q110&gt;0,-Q110^(1/3),(-Q110)^(1/3)),'OddsRatio_working_3-way'!AN110-'OddsRatio_working_3-way'!R110/3)</f>
        <v>-0.14187233669012458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3.16</v>
      </c>
      <c r="B111" s="4">
        <f>IF('True_Odds_Calculator_3-way'!B110="","",'True_Odds_Calculator_3-way'!B110)</f>
        <v>3.66</v>
      </c>
      <c r="C111" s="4">
        <f>IF('True_Odds_Calculator_3-way'!C110="","",'True_Odds_Calculator_3-way'!C110)</f>
        <v>2.2799999999999998</v>
      </c>
      <c r="D111" s="9">
        <f t="shared" si="26"/>
        <v>0.30721685476922822</v>
      </c>
      <c r="E111" s="9">
        <f t="shared" si="27"/>
        <v>0.26475847331751418</v>
      </c>
      <c r="F111" s="9">
        <f t="shared" si="28"/>
        <v>0.42802467191325766</v>
      </c>
      <c r="G111" s="9">
        <f t="shared" si="29"/>
        <v>1.0439952516529845</v>
      </c>
      <c r="H111" s="9">
        <f t="shared" si="30"/>
        <v>3.2550297435704465</v>
      </c>
      <c r="I111" s="9">
        <f t="shared" si="31"/>
        <v>3.7770273693969383</v>
      </c>
      <c r="J111" s="9">
        <f t="shared" si="32"/>
        <v>2.3363139221158198</v>
      </c>
      <c r="K111" s="11">
        <f t="shared" si="33"/>
        <v>0.31645569620253161</v>
      </c>
      <c r="L111" s="11">
        <f t="shared" si="34"/>
        <v>0.27322404371584696</v>
      </c>
      <c r="M111" s="11">
        <f t="shared" si="35"/>
        <v>0.43859649122807021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-0.27889603652209993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0.23132726330594414</v>
      </c>
      <c r="Q111" s="11">
        <f>2*'OddsRatio_working_3-way'!K111*'OddsRatio_working_3-way'!L111*'OddsRatio_working_3-way'!M111</f>
        <v>7.5845004362604634E-2</v>
      </c>
      <c r="R111" s="11">
        <f t="shared" si="36"/>
        <v>0</v>
      </c>
      <c r="S111" s="11">
        <f t="shared" si="37"/>
        <v>-0.82943904901141752</v>
      </c>
      <c r="T111" s="11">
        <f t="shared" si="38"/>
        <v>-0.27194722918407133</v>
      </c>
      <c r="U111" s="11">
        <f>'OddsRatio_working_3-way'!S111-'OddsRatio_working_3-way'!R111^2/3</f>
        <v>-0.82943904901141752</v>
      </c>
      <c r="V111" s="11">
        <f>'OddsRatio_working_3-way'!S111*'OddsRatio_working_3-way'!R111/3-2*'OddsRatio_working_3-way'!R111^3/27-'OddsRatio_working_3-way'!T111</f>
        <v>0.27194722918407133</v>
      </c>
      <c r="W111" s="11">
        <f>'OddsRatio_working_3-way'!V111^2+4*'OddsRatio_working_3-way'!U111^3/27</f>
        <v>-1.0582255047810379E-2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0.14537670936974756</v>
      </c>
      <c r="Y111" s="11">
        <f>IF('OddsRatio_working_3-way'!W111&gt;=0,IF('OddsRatio_working_3-way'!V111+SQRT('OddsRatio_working_3-way'!W111)&gt;0,0,PI()),ACOS('OddsRatio_working_3-way'!V111/(2*'OddsRatio_working_3-way'!X111)))</f>
        <v>0.36163639474002207</v>
      </c>
      <c r="Z111" s="11">
        <f>'OddsRatio_working_3-way'!X111^(1/3)*COS('OddsRatio_working_3-way'!Y111/3)</f>
        <v>0.52199762582649223</v>
      </c>
      <c r="AA111" s="11">
        <f>'OddsRatio_working_3-way'!X111^(1/3)*COS(('OddsRatio_working_3-way'!Y111+2*PI())/3)</f>
        <v>-0.31575848079466612</v>
      </c>
      <c r="AB111" s="11">
        <f>'OddsRatio_working_3-way'!X111^(1/3)*COS(('OddsRatio_working_3-way'!Y111+4*PI())/3)</f>
        <v>-0.20623914503182578</v>
      </c>
      <c r="AC111" s="11">
        <f>'OddsRatio_working_3-way'!X111^(1/3)*SIN('OddsRatio_working_3-way'!Y111/3)</f>
        <v>6.3231017984144877E-2</v>
      </c>
      <c r="AD111" s="11">
        <f>'OddsRatio_working_3-way'!X111^(1/3)*SIN(('OddsRatio_working_3-way'!Y111+2*PI())/3)</f>
        <v>0.42044769568883389</v>
      </c>
      <c r="AE111" s="11">
        <f>'OddsRatio_working_3-way'!X111^(1/3)*SIN(('OddsRatio_working_3-way'!Y111+4*PI())/3)</f>
        <v>-0.48367871367297877</v>
      </c>
      <c r="AF111" s="11">
        <f>-'OddsRatio_working_3-way'!U111/(3*'OddsRatio_working_3-way'!X111^(1/3))*COS(('OddsRatio_working_3-way'!Y111)/3)</f>
        <v>0.52199762582649223</v>
      </c>
      <c r="AG111" s="11">
        <f>-'OddsRatio_working_3-way'!U111/(3*'OddsRatio_working_3-way'!X111^(1/3))*COS(('OddsRatio_working_3-way'!Y111+2*PI())/3)</f>
        <v>-0.31575848079466612</v>
      </c>
      <c r="AH111" s="11">
        <f>-'OddsRatio_working_3-way'!U111/(3*'OddsRatio_working_3-way'!X111^(1/3))*COS(('OddsRatio_working_3-way'!Y111+4*PI())/3)</f>
        <v>-0.20623914503182578</v>
      </c>
      <c r="AI111" s="11">
        <f>'OddsRatio_working_3-way'!U111/(3*'OddsRatio_working_3-way'!X111^(1/3))*SIN(('OddsRatio_working_3-way'!Y111)/3)</f>
        <v>-6.3231017984144877E-2</v>
      </c>
      <c r="AJ111" s="11">
        <f>'OddsRatio_working_3-way'!U111/(3*'OddsRatio_working_3-way'!X111^(1/3))*SIN(('OddsRatio_working_3-way'!Y111+2*PI())/3)</f>
        <v>-0.42044769568883389</v>
      </c>
      <c r="AK111" s="11">
        <f>'OddsRatio_working_3-way'!U111/(3*'OddsRatio_working_3-way'!X111^(1/3))*SIN(('OddsRatio_working_3-way'!Y111+4*PI())/3)</f>
        <v>0.48367871367297877</v>
      </c>
      <c r="AL111" s="11">
        <f>'OddsRatio_working_3-way'!Z111+'OddsRatio_working_3-way'!AF111</f>
        <v>1.0439952516529845</v>
      </c>
      <c r="AM111" s="11">
        <f>'OddsRatio_working_3-way'!AA111+'OddsRatio_working_3-way'!AG111</f>
        <v>-0.63151696158933224</v>
      </c>
      <c r="AN111" s="11">
        <f>'OddsRatio_working_3-way'!AB111+'OddsRatio_working_3-way'!AH111</f>
        <v>-0.41247829006365155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1.0439952516529845</v>
      </c>
      <c r="AS111" s="11">
        <f>IF(('OddsRatio_working_3-way'!X111=0),IF(Q111&gt;0,-Q111^(1/3),(-Q111)^(1/3)),'OddsRatio_working_3-way'!AM111-'OddsRatio_working_3-way'!R111/3)</f>
        <v>-0.63151696158933224</v>
      </c>
      <c r="AT111" s="11">
        <f>IF(('OddsRatio_working_3-way'!X111=0),IF(Q111&gt;0,-Q111^(1/3),(-Q111)^(1/3)),'OddsRatio_working_3-way'!AN111-'OddsRatio_working_3-way'!R111/3)</f>
        <v>-0.41247829006365155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2.1800000000000002</v>
      </c>
      <c r="B112" s="4">
        <f>IF('True_Odds_Calculator_3-way'!B111="","",'True_Odds_Calculator_3-way'!B111)</f>
        <v>3.88</v>
      </c>
      <c r="C112" s="4">
        <f>IF('True_Odds_Calculator_3-way'!C111="","",'True_Odds_Calculator_3-way'!C111)</f>
        <v>3.15</v>
      </c>
      <c r="D112" s="9">
        <f t="shared" si="26"/>
        <v>0.44581711141995128</v>
      </c>
      <c r="E112" s="9">
        <f t="shared" si="27"/>
        <v>0.24789665273916078</v>
      </c>
      <c r="F112" s="9">
        <f t="shared" si="28"/>
        <v>0.30628623584088777</v>
      </c>
      <c r="G112" s="9">
        <f t="shared" si="29"/>
        <v>1.053451076047653</v>
      </c>
      <c r="H112" s="9">
        <f t="shared" si="30"/>
        <v>2.2430722697362304</v>
      </c>
      <c r="I112" s="9">
        <f t="shared" si="31"/>
        <v>4.0339390990172408</v>
      </c>
      <c r="J112" s="9">
        <f t="shared" si="32"/>
        <v>3.2649198135024542</v>
      </c>
      <c r="K112" s="11">
        <f t="shared" si="33"/>
        <v>0.4587155963302752</v>
      </c>
      <c r="L112" s="11">
        <f t="shared" si="34"/>
        <v>0.25773195876288663</v>
      </c>
      <c r="M112" s="11">
        <f t="shared" si="35"/>
        <v>0.31746031746031744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-0.27422950642472055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0.23307346205293805</v>
      </c>
      <c r="Q112" s="11">
        <f>2*'OddsRatio_working_3-way'!K112*'OddsRatio_working_3-way'!L112*'OddsRatio_working_3-way'!M112</f>
        <v>7.5063916925261862E-2</v>
      </c>
      <c r="R112" s="11">
        <f t="shared" si="36"/>
        <v>0</v>
      </c>
      <c r="S112" s="11">
        <f t="shared" si="37"/>
        <v>-0.84992116673236129</v>
      </c>
      <c r="T112" s="11">
        <f t="shared" si="38"/>
        <v>-0.27372662374633216</v>
      </c>
      <c r="U112" s="11">
        <f>'OddsRatio_working_3-way'!S112-'OddsRatio_working_3-way'!R112^2/3</f>
        <v>-0.84992116673236129</v>
      </c>
      <c r="V112" s="11">
        <f>'OddsRatio_working_3-way'!S112*'OddsRatio_working_3-way'!R112/3-2*'OddsRatio_working_3-way'!R112^3/27-'OddsRatio_working_3-way'!T112</f>
        <v>0.27372662374633216</v>
      </c>
      <c r="W112" s="11">
        <f>'OddsRatio_working_3-way'!V112^2+4*'OddsRatio_working_3-way'!U112^3/27</f>
        <v>-1.6029905043448353E-2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0.15079470281728602</v>
      </c>
      <c r="Y112" s="11">
        <f>IF('OddsRatio_working_3-way'!W112&gt;=0,IF('OddsRatio_working_3-way'!V112+SQRT('OddsRatio_working_3-way'!W112)&gt;0,0,PI()),ACOS('OddsRatio_working_3-way'!V112/(2*'OddsRatio_working_3-way'!X112)))</f>
        <v>0.43323236324886949</v>
      </c>
      <c r="Z112" s="11">
        <f>'OddsRatio_working_3-way'!X112^(1/3)*COS('OddsRatio_working_3-way'!Y112/3)</f>
        <v>0.52672553802382649</v>
      </c>
      <c r="AA112" s="11">
        <f>'OddsRatio_working_3-way'!X112^(1/3)*COS(('OddsRatio_working_3-way'!Y112+2*PI())/3)</f>
        <v>-0.32969863697354673</v>
      </c>
      <c r="AB112" s="11">
        <f>'OddsRatio_working_3-way'!X112^(1/3)*COS(('OddsRatio_working_3-way'!Y112+4*PI())/3)</f>
        <v>-0.19702690105027987</v>
      </c>
      <c r="AC112" s="11">
        <f>'OddsRatio_working_3-way'!X112^(1/3)*SIN('OddsRatio_working_3-way'!Y112/3)</f>
        <v>7.6598062449153057E-2</v>
      </c>
      <c r="AD112" s="11">
        <f>'OddsRatio_working_3-way'!X112^(1/3)*SIN(('OddsRatio_working_3-way'!Y112+2*PI())/3)</f>
        <v>0.41785866552608342</v>
      </c>
      <c r="AE112" s="11">
        <f>'OddsRatio_working_3-way'!X112^(1/3)*SIN(('OddsRatio_working_3-way'!Y112+4*PI())/3)</f>
        <v>-0.49445672797523649</v>
      </c>
      <c r="AF112" s="11">
        <f>-'OddsRatio_working_3-way'!U112/(3*'OddsRatio_working_3-way'!X112^(1/3))*COS(('OddsRatio_working_3-way'!Y112)/3)</f>
        <v>0.52672553802382638</v>
      </c>
      <c r="AG112" s="11">
        <f>-'OddsRatio_working_3-way'!U112/(3*'OddsRatio_working_3-way'!X112^(1/3))*COS(('OddsRatio_working_3-way'!Y112+2*PI())/3)</f>
        <v>-0.32969863697354662</v>
      </c>
      <c r="AH112" s="11">
        <f>-'OddsRatio_working_3-way'!U112/(3*'OddsRatio_working_3-way'!X112^(1/3))*COS(('OddsRatio_working_3-way'!Y112+4*PI())/3)</f>
        <v>-0.19702690105027984</v>
      </c>
      <c r="AI112" s="11">
        <f>'OddsRatio_working_3-way'!U112/(3*'OddsRatio_working_3-way'!X112^(1/3))*SIN(('OddsRatio_working_3-way'!Y112)/3)</f>
        <v>-7.6598062449153043E-2</v>
      </c>
      <c r="AJ112" s="11">
        <f>'OddsRatio_working_3-way'!U112/(3*'OddsRatio_working_3-way'!X112^(1/3))*SIN(('OddsRatio_working_3-way'!Y112+2*PI())/3)</f>
        <v>-0.41785866552608331</v>
      </c>
      <c r="AK112" s="11">
        <f>'OddsRatio_working_3-way'!U112/(3*'OddsRatio_working_3-way'!X112^(1/3))*SIN(('OddsRatio_working_3-way'!Y112+4*PI())/3)</f>
        <v>0.49445672797523638</v>
      </c>
      <c r="AL112" s="11">
        <f>'OddsRatio_working_3-way'!Z112+'OddsRatio_working_3-way'!AF112</f>
        <v>1.053451076047653</v>
      </c>
      <c r="AM112" s="11">
        <f>'OddsRatio_working_3-way'!AA112+'OddsRatio_working_3-way'!AG112</f>
        <v>-0.65939727394709335</v>
      </c>
      <c r="AN112" s="11">
        <f>'OddsRatio_working_3-way'!AB112+'OddsRatio_working_3-way'!AH112</f>
        <v>-0.39405380210055974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1.053451076047653</v>
      </c>
      <c r="AS112" s="11">
        <f>IF(('OddsRatio_working_3-way'!X112=0),IF(Q112&gt;0,-Q112^(1/3),(-Q112)^(1/3)),'OddsRatio_working_3-way'!AM112-'OddsRatio_working_3-way'!R112/3)</f>
        <v>-0.65939727394709335</v>
      </c>
      <c r="AT112" s="11">
        <f>IF(('OddsRatio_working_3-way'!X112=0),IF(Q112&gt;0,-Q112^(1/3),(-Q112)^(1/3)),'OddsRatio_working_3-way'!AN112-'OddsRatio_working_3-way'!R112/3)</f>
        <v>-0.39405380210055974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1.58</v>
      </c>
      <c r="B113" s="4">
        <f>IF('True_Odds_Calculator_3-way'!B112="","",'True_Odds_Calculator_3-way'!B112)</f>
        <v>4.58</v>
      </c>
      <c r="C113" s="4">
        <f>IF('True_Odds_Calculator_3-way'!C112="","",'True_Odds_Calculator_3-way'!C112)</f>
        <v>5.55</v>
      </c>
      <c r="D113" s="9">
        <f t="shared" si="26"/>
        <v>0.61946107681355322</v>
      </c>
      <c r="E113" s="9">
        <f t="shared" si="27"/>
        <v>0.2086918708649794</v>
      </c>
      <c r="F113" s="9">
        <f t="shared" si="28"/>
        <v>0.1718470523214676</v>
      </c>
      <c r="G113" s="9">
        <f t="shared" si="29"/>
        <v>1.0591490188143737</v>
      </c>
      <c r="H113" s="9">
        <f t="shared" si="30"/>
        <v>1.6143064309123367</v>
      </c>
      <c r="I113" s="9">
        <f t="shared" si="31"/>
        <v>4.7917534873554581</v>
      </c>
      <c r="J113" s="9">
        <f t="shared" si="32"/>
        <v>5.8191280356053987</v>
      </c>
      <c r="K113" s="11">
        <f t="shared" si="33"/>
        <v>0.63291139240506322</v>
      </c>
      <c r="L113" s="11">
        <f t="shared" si="34"/>
        <v>0.2183406113537118</v>
      </c>
      <c r="M113" s="11">
        <f t="shared" si="35"/>
        <v>0.1801801801801802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-0.23523766981840066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0.21687156173917549</v>
      </c>
      <c r="Q113" s="11">
        <f>2*'OddsRatio_working_3-way'!K113*'OddsRatio_working_3-way'!L113*'OddsRatio_working_3-way'!M113</f>
        <v>4.9798292018180361E-2</v>
      </c>
      <c r="R113" s="11">
        <f t="shared" si="36"/>
        <v>0</v>
      </c>
      <c r="S113" s="11">
        <f t="shared" si="37"/>
        <v>-0.92192531028978697</v>
      </c>
      <c r="T113" s="11">
        <f t="shared" si="38"/>
        <v>-0.21169352704702341</v>
      </c>
      <c r="U113" s="11">
        <f>'OddsRatio_working_3-way'!S113-'OddsRatio_working_3-way'!R113^2/3</f>
        <v>-0.92192531028978697</v>
      </c>
      <c r="V113" s="11">
        <f>'OddsRatio_working_3-way'!S113*'OddsRatio_working_3-way'!R113/3-2*'OddsRatio_working_3-way'!R113^3/27-'OddsRatio_working_3-way'!T113</f>
        <v>0.21169352704702341</v>
      </c>
      <c r="W113" s="11">
        <f>'OddsRatio_working_3-way'!V113^2+4*'OddsRatio_working_3-way'!U113^3/27</f>
        <v>-7.1272811472614911E-2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0.17035768317441963</v>
      </c>
      <c r="Y113" s="11">
        <f>IF('OddsRatio_working_3-way'!W113&gt;=0,IF('OddsRatio_working_3-way'!V113+SQRT('OddsRatio_working_3-way'!W113)&gt;0,0,PI()),ACOS('OddsRatio_working_3-way'!V113/(2*'OddsRatio_working_3-way'!X113)))</f>
        <v>0.90036916343692885</v>
      </c>
      <c r="Z113" s="11">
        <f>'OddsRatio_working_3-way'!X113^(1/3)*COS('OddsRatio_working_3-way'!Y113/3)</f>
        <v>0.52957450940718698</v>
      </c>
      <c r="AA113" s="11">
        <f>'OddsRatio_working_3-way'!X113^(1/3)*COS(('OddsRatio_working_3-way'!Y113+2*PI())/3)</f>
        <v>-0.4067184239795833</v>
      </c>
      <c r="AB113" s="11">
        <f>'OddsRatio_working_3-way'!X113^(1/3)*COS(('OddsRatio_working_3-way'!Y113+4*PI())/3)</f>
        <v>-0.1228560854276036</v>
      </c>
      <c r="AC113" s="11">
        <f>'OddsRatio_working_3-way'!X113^(1/3)*SIN('OddsRatio_working_3-way'!Y113/3)</f>
        <v>0.16388799757578207</v>
      </c>
      <c r="AD113" s="11">
        <f>'OddsRatio_working_3-way'!X113^(1/3)*SIN(('OddsRatio_working_3-way'!Y113+2*PI())/3)</f>
        <v>0.37668097955541407</v>
      </c>
      <c r="AE113" s="11">
        <f>'OddsRatio_working_3-way'!X113^(1/3)*SIN(('OddsRatio_working_3-way'!Y113+4*PI())/3)</f>
        <v>-0.54056897713119623</v>
      </c>
      <c r="AF113" s="11">
        <f>-'OddsRatio_working_3-way'!U113/(3*'OddsRatio_working_3-way'!X113^(1/3))*COS(('OddsRatio_working_3-way'!Y113)/3)</f>
        <v>0.52957450940718687</v>
      </c>
      <c r="AG113" s="11">
        <f>-'OddsRatio_working_3-way'!U113/(3*'OddsRatio_working_3-way'!X113^(1/3))*COS(('OddsRatio_working_3-way'!Y113+2*PI())/3)</f>
        <v>-0.40671842397958324</v>
      </c>
      <c r="AH113" s="11">
        <f>-'OddsRatio_working_3-way'!U113/(3*'OddsRatio_working_3-way'!X113^(1/3))*COS(('OddsRatio_working_3-way'!Y113+4*PI())/3)</f>
        <v>-0.12285608542760358</v>
      </c>
      <c r="AI113" s="11">
        <f>'OddsRatio_working_3-way'!U113/(3*'OddsRatio_working_3-way'!X113^(1/3))*SIN(('OddsRatio_working_3-way'!Y113)/3)</f>
        <v>-0.16388799757578204</v>
      </c>
      <c r="AJ113" s="11">
        <f>'OddsRatio_working_3-way'!U113/(3*'OddsRatio_working_3-way'!X113^(1/3))*SIN(('OddsRatio_working_3-way'!Y113+2*PI())/3)</f>
        <v>-0.37668097955541402</v>
      </c>
      <c r="AK113" s="11">
        <f>'OddsRatio_working_3-way'!U113/(3*'OddsRatio_working_3-way'!X113^(1/3))*SIN(('OddsRatio_working_3-way'!Y113+4*PI())/3)</f>
        <v>0.54056897713119612</v>
      </c>
      <c r="AL113" s="11">
        <f>'OddsRatio_working_3-way'!Z113+'OddsRatio_working_3-way'!AF113</f>
        <v>1.0591490188143737</v>
      </c>
      <c r="AM113" s="11">
        <f>'OddsRatio_working_3-way'!AA113+'OddsRatio_working_3-way'!AG113</f>
        <v>-0.81343684795916649</v>
      </c>
      <c r="AN113" s="11">
        <f>'OddsRatio_working_3-way'!AB113+'OddsRatio_working_3-way'!AH113</f>
        <v>-0.24571217085520719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1.0591490188143737</v>
      </c>
      <c r="AS113" s="11">
        <f>IF(('OddsRatio_working_3-way'!X113=0),IF(Q113&gt;0,-Q113^(1/3),(-Q113)^(1/3)),'OddsRatio_working_3-way'!AM113-'OddsRatio_working_3-way'!R113/3)</f>
        <v>-0.81343684795916649</v>
      </c>
      <c r="AT113" s="11">
        <f>IF(('OddsRatio_working_3-way'!X113=0),IF(Q113&gt;0,-Q113^(1/3),(-Q113)^(1/3)),'OddsRatio_working_3-way'!AN113-'OddsRatio_working_3-way'!R113/3)</f>
        <v>-0.24571217085520719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1.98</v>
      </c>
      <c r="B114" s="4">
        <f>IF('True_Odds_Calculator_3-way'!B113="","",'True_Odds_Calculator_3-way'!B113)</f>
        <v>3.51</v>
      </c>
      <c r="C114" s="4">
        <f>IF('True_Odds_Calculator_3-way'!C113="","",'True_Odds_Calculator_3-way'!C113)</f>
        <v>4.07</v>
      </c>
      <c r="D114" s="9">
        <f t="shared" si="26"/>
        <v>0.49099134460691884</v>
      </c>
      <c r="E114" s="9">
        <f t="shared" si="27"/>
        <v>0.27358204582506884</v>
      </c>
      <c r="F114" s="9">
        <f t="shared" si="28"/>
        <v>0.23542660956801217</v>
      </c>
      <c r="G114" s="9">
        <f t="shared" si="29"/>
        <v>1.0578528376128893</v>
      </c>
      <c r="H114" s="9">
        <f t="shared" si="30"/>
        <v>2.0366957808606316</v>
      </c>
      <c r="I114" s="9">
        <f t="shared" si="31"/>
        <v>3.6552106224083514</v>
      </c>
      <c r="J114" s="9">
        <f t="shared" si="32"/>
        <v>4.2476082114715705</v>
      </c>
      <c r="K114" s="11">
        <f t="shared" si="33"/>
        <v>0.50505050505050508</v>
      </c>
      <c r="L114" s="11">
        <f t="shared" si="34"/>
        <v>0.28490028490028491</v>
      </c>
      <c r="M114" s="11">
        <f t="shared" si="35"/>
        <v>0.24570024570024568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-0.26697552960179205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0.23191942383861575</v>
      </c>
      <c r="Q114" s="11">
        <f>2*'OddsRatio_working_3-way'!K114*'OddsRatio_working_3-way'!L114*'OddsRatio_working_3-way'!M114</f>
        <v>7.0707141414212124E-2</v>
      </c>
      <c r="R114" s="11">
        <f t="shared" si="36"/>
        <v>0</v>
      </c>
      <c r="S114" s="11">
        <f t="shared" si="37"/>
        <v>-0.86869168940140573</v>
      </c>
      <c r="T114" s="11">
        <f t="shared" si="38"/>
        <v>-0.26484502725652614</v>
      </c>
      <c r="U114" s="11">
        <f>'OddsRatio_working_3-way'!S114-'OddsRatio_working_3-way'!R114^2/3</f>
        <v>-0.86869168940140573</v>
      </c>
      <c r="V114" s="11">
        <f>'OddsRatio_working_3-way'!S114*'OddsRatio_working_3-way'!R114/3-2*'OddsRatio_working_3-way'!R114^3/27-'OddsRatio_working_3-way'!T114</f>
        <v>0.26484502725652614</v>
      </c>
      <c r="W114" s="11">
        <f>'OddsRatio_working_3-way'!V114^2+4*'OddsRatio_working_3-way'!U114^3/27</f>
        <v>-2.6973657368653162E-2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0.15581763846814906</v>
      </c>
      <c r="Y114" s="11">
        <f>IF('OddsRatio_working_3-way'!W114&gt;=0,IF('OddsRatio_working_3-way'!V114+SQRT('OddsRatio_working_3-way'!W114)&gt;0,0,PI()),ACOS('OddsRatio_working_3-way'!V114/(2*'OddsRatio_working_3-way'!X114)))</f>
        <v>0.55508483352158255</v>
      </c>
      <c r="Z114" s="11">
        <f>'OddsRatio_working_3-way'!X114^(1/3)*COS('OddsRatio_working_3-way'!Y114/3)</f>
        <v>0.52892641880644453</v>
      </c>
      <c r="AA114" s="11">
        <f>'OddsRatio_working_3-way'!X114^(1/3)*COS(('OddsRatio_working_3-way'!Y114+2*PI())/3)</f>
        <v>-0.35019858697160733</v>
      </c>
      <c r="AB114" s="11">
        <f>'OddsRatio_working_3-way'!X114^(1/3)*COS(('OddsRatio_working_3-way'!Y114+4*PI())/3)</f>
        <v>-0.17872783183483698</v>
      </c>
      <c r="AC114" s="11">
        <f>'OddsRatio_working_3-way'!X114^(1/3)*SIN('OddsRatio_working_3-way'!Y114/3)</f>
        <v>9.8998686636362729E-2</v>
      </c>
      <c r="AD114" s="11">
        <f>'OddsRatio_working_3-way'!X114^(1/3)*SIN(('OddsRatio_working_3-way'!Y114+2*PI())/3)</f>
        <v>0.408564372100927</v>
      </c>
      <c r="AE114" s="11">
        <f>'OddsRatio_working_3-way'!X114^(1/3)*SIN(('OddsRatio_working_3-way'!Y114+4*PI())/3)</f>
        <v>-0.50756305873728969</v>
      </c>
      <c r="AF114" s="11">
        <f>-'OddsRatio_working_3-way'!U114/(3*'OddsRatio_working_3-way'!X114^(1/3))*COS(('OddsRatio_working_3-way'!Y114)/3)</f>
        <v>0.52892641880644464</v>
      </c>
      <c r="AG114" s="11">
        <f>-'OddsRatio_working_3-way'!U114/(3*'OddsRatio_working_3-way'!X114^(1/3))*COS(('OddsRatio_working_3-way'!Y114+2*PI())/3)</f>
        <v>-0.35019858697160738</v>
      </c>
      <c r="AH114" s="11">
        <f>-'OddsRatio_working_3-way'!U114/(3*'OddsRatio_working_3-way'!X114^(1/3))*COS(('OddsRatio_working_3-way'!Y114+4*PI())/3)</f>
        <v>-0.17872783183483701</v>
      </c>
      <c r="AI114" s="11">
        <f>'OddsRatio_working_3-way'!U114/(3*'OddsRatio_working_3-way'!X114^(1/3))*SIN(('OddsRatio_working_3-way'!Y114)/3)</f>
        <v>-9.8998686636362743E-2</v>
      </c>
      <c r="AJ114" s="11">
        <f>'OddsRatio_working_3-way'!U114/(3*'OddsRatio_working_3-way'!X114^(1/3))*SIN(('OddsRatio_working_3-way'!Y114+2*PI())/3)</f>
        <v>-0.40856437210092711</v>
      </c>
      <c r="AK114" s="11">
        <f>'OddsRatio_working_3-way'!U114/(3*'OddsRatio_working_3-way'!X114^(1/3))*SIN(('OddsRatio_working_3-way'!Y114+4*PI())/3)</f>
        <v>0.5075630587372898</v>
      </c>
      <c r="AL114" s="11">
        <f>'OddsRatio_working_3-way'!Z114+'OddsRatio_working_3-way'!AF114</f>
        <v>1.0578528376128893</v>
      </c>
      <c r="AM114" s="11">
        <f>'OddsRatio_working_3-way'!AA114+'OddsRatio_working_3-way'!AG114</f>
        <v>-0.70039717394321466</v>
      </c>
      <c r="AN114" s="11">
        <f>'OddsRatio_working_3-way'!AB114+'OddsRatio_working_3-way'!AH114</f>
        <v>-0.35745566366967396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1.0578528376128893</v>
      </c>
      <c r="AS114" s="11">
        <f>IF(('OddsRatio_working_3-way'!X114=0),IF(Q114&gt;0,-Q114^(1/3),(-Q114)^(1/3)),'OddsRatio_working_3-way'!AM114-'OddsRatio_working_3-way'!R114/3)</f>
        <v>-0.70039717394321466</v>
      </c>
      <c r="AT114" s="11">
        <f>IF(('OddsRatio_working_3-way'!X114=0),IF(Q114&gt;0,-Q114^(1/3),(-Q114)^(1/3)),'OddsRatio_working_3-way'!AN114-'OddsRatio_working_3-way'!R114/3)</f>
        <v>-0.35745566366967396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2.25</v>
      </c>
      <c r="B115" s="4">
        <f>IF('True_Odds_Calculator_3-way'!B114="","",'True_Odds_Calculator_3-way'!B114)</f>
        <v>3.48</v>
      </c>
      <c r="C115" s="4">
        <f>IF('True_Odds_Calculator_3-way'!C114="","",'True_Odds_Calculator_3-way'!C114)</f>
        <v>3.26</v>
      </c>
      <c r="D115" s="9">
        <f t="shared" si="26"/>
        <v>0.43004010351109684</v>
      </c>
      <c r="E115" s="9">
        <f t="shared" si="27"/>
        <v>0.27551828197783806</v>
      </c>
      <c r="F115" s="9">
        <f t="shared" si="28"/>
        <v>0.29444161451106504</v>
      </c>
      <c r="G115" s="9">
        <f t="shared" si="29"/>
        <v>1.0602916180801185</v>
      </c>
      <c r="H115" s="9">
        <f t="shared" si="30"/>
        <v>2.325364522600148</v>
      </c>
      <c r="I115" s="9">
        <f t="shared" si="31"/>
        <v>3.6295232128386936</v>
      </c>
      <c r="J115" s="9">
        <f t="shared" si="32"/>
        <v>3.3962590568610684</v>
      </c>
      <c r="K115" s="11">
        <f t="shared" si="33"/>
        <v>0.44444444444444442</v>
      </c>
      <c r="L115" s="11">
        <f t="shared" si="34"/>
        <v>0.28735632183908044</v>
      </c>
      <c r="M115" s="11">
        <f t="shared" si="35"/>
        <v>0.30674846625766872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-0.27446740160935212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0.23466453548958299</v>
      </c>
      <c r="Q115" s="11">
        <f>2*'OddsRatio_working_3-way'!K115*'OddsRatio_working_3-way'!L115*'OddsRatio_working_3-way'!M115</f>
        <v>7.8352098660962627E-2</v>
      </c>
      <c r="R115" s="11">
        <f t="shared" si="36"/>
        <v>0</v>
      </c>
      <c r="S115" s="11">
        <f t="shared" si="37"/>
        <v>-0.85498144447616287</v>
      </c>
      <c r="T115" s="11">
        <f t="shared" si="38"/>
        <v>-0.28546959748786749</v>
      </c>
      <c r="U115" s="11">
        <f>'OddsRatio_working_3-way'!S115-'OddsRatio_working_3-way'!R115^2/3</f>
        <v>-0.85498144447616287</v>
      </c>
      <c r="V115" s="11">
        <f>'OddsRatio_working_3-way'!S115*'OddsRatio_working_3-way'!R115/3-2*'OddsRatio_working_3-way'!R115^3/27-'OddsRatio_working_3-way'!T115</f>
        <v>0.28546959748786749</v>
      </c>
      <c r="W115" s="11">
        <f>'OddsRatio_working_3-way'!V115^2+4*'OddsRatio_working_3-way'!U115^3/27</f>
        <v>-1.1097580351256117E-2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0.15214341214881866</v>
      </c>
      <c r="Y115" s="11">
        <f>IF('OddsRatio_working_3-way'!W115&gt;=0,IF('OddsRatio_working_3-way'!V115+SQRT('OddsRatio_working_3-way'!W115)&gt;0,0,PI()),ACOS('OddsRatio_working_3-way'!V115/(2*'OddsRatio_working_3-way'!X115)))</f>
        <v>0.35352092824239301</v>
      </c>
      <c r="Z115" s="11">
        <f>'OddsRatio_working_3-way'!X115^(1/3)*COS('OddsRatio_working_3-way'!Y115/3)</f>
        <v>0.53014580904005915</v>
      </c>
      <c r="AA115" s="11">
        <f>'OddsRatio_working_3-way'!X115^(1/3)*COS(('OddsRatio_working_3-way'!Y115+2*PI())/3)</f>
        <v>-0.31942754541652119</v>
      </c>
      <c r="AB115" s="11">
        <f>'OddsRatio_working_3-way'!X115^(1/3)*COS(('OddsRatio_working_3-way'!Y115+4*PI())/3)</f>
        <v>-0.21071826362353804</v>
      </c>
      <c r="AC115" s="11">
        <f>'OddsRatio_working_3-way'!X115^(1/3)*SIN('OddsRatio_working_3-way'!Y115/3)</f>
        <v>6.2763333106589922E-2</v>
      </c>
      <c r="AD115" s="11">
        <f>'OddsRatio_working_3-way'!X115^(1/3)*SIN(('OddsRatio_working_3-way'!Y115+2*PI())/3)</f>
        <v>0.4277380717852502</v>
      </c>
      <c r="AE115" s="11">
        <f>'OddsRatio_working_3-way'!X115^(1/3)*SIN(('OddsRatio_working_3-way'!Y115+4*PI())/3)</f>
        <v>-0.49050140489183991</v>
      </c>
      <c r="AF115" s="11">
        <f>-'OddsRatio_working_3-way'!U115/(3*'OddsRatio_working_3-way'!X115^(1/3))*COS(('OddsRatio_working_3-way'!Y115)/3)</f>
        <v>0.53014580904005926</v>
      </c>
      <c r="AG115" s="11">
        <f>-'OddsRatio_working_3-way'!U115/(3*'OddsRatio_working_3-way'!X115^(1/3))*COS(('OddsRatio_working_3-way'!Y115+2*PI())/3)</f>
        <v>-0.31942754541652124</v>
      </c>
      <c r="AH115" s="11">
        <f>-'OddsRatio_working_3-way'!U115/(3*'OddsRatio_working_3-way'!X115^(1/3))*COS(('OddsRatio_working_3-way'!Y115+4*PI())/3)</f>
        <v>-0.21071826362353807</v>
      </c>
      <c r="AI115" s="11">
        <f>'OddsRatio_working_3-way'!U115/(3*'OddsRatio_working_3-way'!X115^(1/3))*SIN(('OddsRatio_working_3-way'!Y115)/3)</f>
        <v>-6.2763333106589936E-2</v>
      </c>
      <c r="AJ115" s="11">
        <f>'OddsRatio_working_3-way'!U115/(3*'OddsRatio_working_3-way'!X115^(1/3))*SIN(('OddsRatio_working_3-way'!Y115+2*PI())/3)</f>
        <v>-0.42773807178525031</v>
      </c>
      <c r="AK115" s="11">
        <f>'OddsRatio_working_3-way'!U115/(3*'OddsRatio_working_3-way'!X115^(1/3))*SIN(('OddsRatio_working_3-way'!Y115+4*PI())/3)</f>
        <v>0.49050140489184002</v>
      </c>
      <c r="AL115" s="11">
        <f>'OddsRatio_working_3-way'!Z115+'OddsRatio_working_3-way'!AF115</f>
        <v>1.0602916180801185</v>
      </c>
      <c r="AM115" s="11">
        <f>'OddsRatio_working_3-way'!AA115+'OddsRatio_working_3-way'!AG115</f>
        <v>-0.63885509083304237</v>
      </c>
      <c r="AN115" s="11">
        <f>'OddsRatio_working_3-way'!AB115+'OddsRatio_working_3-way'!AH115</f>
        <v>-0.42143652724707614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1.0602916180801185</v>
      </c>
      <c r="AS115" s="11">
        <f>IF(('OddsRatio_working_3-way'!X115=0),IF(Q115&gt;0,-Q115^(1/3),(-Q115)^(1/3)),'OddsRatio_working_3-way'!AM115-'OddsRatio_working_3-way'!R115/3)</f>
        <v>-0.63885509083304237</v>
      </c>
      <c r="AT115" s="11">
        <f>IF(('OddsRatio_working_3-way'!X115=0),IF(Q115&gt;0,-Q115^(1/3),(-Q115)^(1/3)),'OddsRatio_working_3-way'!AN115-'OddsRatio_working_3-way'!R115/3)</f>
        <v>-0.42143652724707614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2.77</v>
      </c>
      <c r="B116" s="4">
        <f>IF('True_Odds_Calculator_3-way'!B115="","",'True_Odds_Calculator_3-way'!B115)</f>
        <v>3.24</v>
      </c>
      <c r="C116" s="4">
        <f>IF('True_Odds_Calculator_3-way'!C115="","",'True_Odds_Calculator_3-way'!C115)</f>
        <v>2.71</v>
      </c>
      <c r="D116" s="9">
        <f t="shared" si="26"/>
        <v>0.34782676132276213</v>
      </c>
      <c r="E116" s="9">
        <f t="shared" si="27"/>
        <v>0.29648303213528099</v>
      </c>
      <c r="F116" s="9">
        <f t="shared" si="28"/>
        <v>0.35569020654195682</v>
      </c>
      <c r="G116" s="9">
        <f t="shared" si="29"/>
        <v>1.0593188847188426</v>
      </c>
      <c r="H116" s="9">
        <f t="shared" si="30"/>
        <v>2.8749944259523512</v>
      </c>
      <c r="I116" s="9">
        <f t="shared" si="31"/>
        <v>3.3728743017702079</v>
      </c>
      <c r="J116" s="9">
        <f t="shared" si="32"/>
        <v>2.8114352928692208</v>
      </c>
      <c r="K116" s="11">
        <f t="shared" si="33"/>
        <v>0.36101083032490977</v>
      </c>
      <c r="L116" s="11">
        <f t="shared" si="34"/>
        <v>0.30864197530864196</v>
      </c>
      <c r="M116" s="11">
        <f t="shared" si="35"/>
        <v>0.36900369003690037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-0.27875542293329059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0.23518085160795449</v>
      </c>
      <c r="Q116" s="11">
        <f>2*'OddsRatio_working_3-way'!K116*'OddsRatio_working_3-way'!L116*'OddsRatio_working_3-way'!M116</f>
        <v>8.2231066995788291E-2</v>
      </c>
      <c r="R116" s="11">
        <f t="shared" si="36"/>
        <v>0</v>
      </c>
      <c r="S116" s="11">
        <f t="shared" si="37"/>
        <v>-0.84368170898054962</v>
      </c>
      <c r="T116" s="11">
        <f t="shared" si="38"/>
        <v>-0.29499360453865375</v>
      </c>
      <c r="U116" s="11">
        <f>'OddsRatio_working_3-way'!S116-'OddsRatio_working_3-way'!R116^2/3</f>
        <v>-0.84368170898054962</v>
      </c>
      <c r="V116" s="11">
        <f>'OddsRatio_working_3-way'!S116*'OddsRatio_working_3-way'!R116/3-2*'OddsRatio_working_3-way'!R116^3/27-'OddsRatio_working_3-way'!T116</f>
        <v>0.29499360453865375</v>
      </c>
      <c r="W116" s="11">
        <f>'OddsRatio_working_3-way'!V116^2+4*'OddsRatio_working_3-way'!U116^3/27</f>
        <v>-1.9464251372459385E-3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0.14913722863184897</v>
      </c>
      <c r="Y116" s="11">
        <f>IF('OddsRatio_working_3-way'!W116&gt;=0,IF('OddsRatio_working_3-way'!V116+SQRT('OddsRatio_working_3-way'!W116)&gt;0,0,PI()),ACOS('OddsRatio_working_3-way'!V116/(2*'OddsRatio_working_3-way'!X116)))</f>
        <v>0.14845650152392365</v>
      </c>
      <c r="Z116" s="11">
        <f>'OddsRatio_working_3-way'!X116^(1/3)*COS('OddsRatio_working_3-way'!Y116/3)</f>
        <v>0.52965944235942131</v>
      </c>
      <c r="AA116" s="11">
        <f>'OddsRatio_working_3-way'!X116^(1/3)*COS(('OddsRatio_working_3-way'!Y116+2*PI())/3)</f>
        <v>-0.28754719429551945</v>
      </c>
      <c r="AB116" s="11">
        <f>'OddsRatio_working_3-way'!X116^(1/3)*COS(('OddsRatio_working_3-way'!Y116+4*PI())/3)</f>
        <v>-0.24211224806390177</v>
      </c>
      <c r="AC116" s="11">
        <f>'OddsRatio_working_3-way'!X116^(1/3)*SIN('OddsRatio_working_3-way'!Y116/3)</f>
        <v>2.6231878437440553E-2</v>
      </c>
      <c r="AD116" s="11">
        <f>'OddsRatio_working_3-way'!X116^(1/3)*SIN(('OddsRatio_working_3-way'!Y116+2*PI())/3)</f>
        <v>0.4455825932188382</v>
      </c>
      <c r="AE116" s="11">
        <f>'OddsRatio_working_3-way'!X116^(1/3)*SIN(('OddsRatio_working_3-way'!Y116+4*PI())/3)</f>
        <v>-0.47181447165627882</v>
      </c>
      <c r="AF116" s="11">
        <f>-'OddsRatio_working_3-way'!U116/(3*'OddsRatio_working_3-way'!X116^(1/3))*COS(('OddsRatio_working_3-way'!Y116)/3)</f>
        <v>0.52965944235942131</v>
      </c>
      <c r="AG116" s="11">
        <f>-'OddsRatio_working_3-way'!U116/(3*'OddsRatio_working_3-way'!X116^(1/3))*COS(('OddsRatio_working_3-way'!Y116+2*PI())/3)</f>
        <v>-0.28754719429551945</v>
      </c>
      <c r="AH116" s="11">
        <f>-'OddsRatio_working_3-way'!U116/(3*'OddsRatio_working_3-way'!X116^(1/3))*COS(('OddsRatio_working_3-way'!Y116+4*PI())/3)</f>
        <v>-0.24211224806390177</v>
      </c>
      <c r="AI116" s="11">
        <f>'OddsRatio_working_3-way'!U116/(3*'OddsRatio_working_3-way'!X116^(1/3))*SIN(('OddsRatio_working_3-way'!Y116)/3)</f>
        <v>-2.6231878437440553E-2</v>
      </c>
      <c r="AJ116" s="11">
        <f>'OddsRatio_working_3-way'!U116/(3*'OddsRatio_working_3-way'!X116^(1/3))*SIN(('OddsRatio_working_3-way'!Y116+2*PI())/3)</f>
        <v>-0.4455825932188382</v>
      </c>
      <c r="AK116" s="11">
        <f>'OddsRatio_working_3-way'!U116/(3*'OddsRatio_working_3-way'!X116^(1/3))*SIN(('OddsRatio_working_3-way'!Y116+4*PI())/3)</f>
        <v>0.47181447165627882</v>
      </c>
      <c r="AL116" s="11">
        <f>'OddsRatio_working_3-way'!Z116+'OddsRatio_working_3-way'!AF116</f>
        <v>1.0593188847188426</v>
      </c>
      <c r="AM116" s="11">
        <f>'OddsRatio_working_3-way'!AA116+'OddsRatio_working_3-way'!AG116</f>
        <v>-0.5750943885910389</v>
      </c>
      <c r="AN116" s="11">
        <f>'OddsRatio_working_3-way'!AB116+'OddsRatio_working_3-way'!AH116</f>
        <v>-0.48422449612780355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1.0593188847188426</v>
      </c>
      <c r="AS116" s="11">
        <f>IF(('OddsRatio_working_3-way'!X116=0),IF(Q116&gt;0,-Q116^(1/3),(-Q116)^(1/3)),'OddsRatio_working_3-way'!AM116-'OddsRatio_working_3-way'!R116/3)</f>
        <v>-0.5750943885910389</v>
      </c>
      <c r="AT116" s="11">
        <f>IF(('OddsRatio_working_3-way'!X116=0),IF(Q116&gt;0,-Q116^(1/3),(-Q116)^(1/3)),'OddsRatio_working_3-way'!AN116-'OddsRatio_working_3-way'!R116/3)</f>
        <v>-0.48422449612780355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2.75</v>
      </c>
      <c r="B117" s="4">
        <f>IF('True_Odds_Calculator_3-way'!B116="","",'True_Odds_Calculator_3-way'!B116)</f>
        <v>3.05</v>
      </c>
      <c r="C117" s="4">
        <f>IF('True_Odds_Calculator_3-way'!C116="","",'True_Odds_Calculator_3-way'!C116)</f>
        <v>2.89</v>
      </c>
      <c r="D117" s="9">
        <f t="shared" si="26"/>
        <v>0.35081739236384357</v>
      </c>
      <c r="E117" s="9">
        <f t="shared" si="27"/>
        <v>0.31568526902581506</v>
      </c>
      <c r="F117" s="9">
        <f t="shared" si="28"/>
        <v>0.3334973386103412</v>
      </c>
      <c r="G117" s="9">
        <f t="shared" si="29"/>
        <v>1.0574204647558294</v>
      </c>
      <c r="H117" s="9">
        <f t="shared" si="30"/>
        <v>2.8504858133227016</v>
      </c>
      <c r="I117" s="9">
        <f t="shared" si="31"/>
        <v>3.1677119527494497</v>
      </c>
      <c r="J117" s="9">
        <f t="shared" si="32"/>
        <v>2.998524678388518</v>
      </c>
      <c r="K117" s="11">
        <f t="shared" si="33"/>
        <v>0.36363636363636365</v>
      </c>
      <c r="L117" s="11">
        <f t="shared" si="34"/>
        <v>0.32786885245901642</v>
      </c>
      <c r="M117" s="11">
        <f t="shared" si="35"/>
        <v>0.34602076124567471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-0.27971988304395135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0.23473718408201366</v>
      </c>
      <c r="Q117" s="11">
        <f>2*'OddsRatio_working_3-way'!K117*'OddsRatio_working_3-way'!L117*'OddsRatio_working_3-way'!M117</f>
        <v>8.2508676302992495E-2</v>
      </c>
      <c r="R117" s="11">
        <f t="shared" si="36"/>
        <v>0</v>
      </c>
      <c r="S117" s="11">
        <f t="shared" si="37"/>
        <v>-0.8391866231587487</v>
      </c>
      <c r="T117" s="11">
        <f t="shared" si="38"/>
        <v>-0.29496893608391866</v>
      </c>
      <c r="U117" s="11">
        <f>'OddsRatio_working_3-way'!S117-'OddsRatio_working_3-way'!R117^2/3</f>
        <v>-0.8391866231587487</v>
      </c>
      <c r="V117" s="11">
        <f>'OddsRatio_working_3-way'!S117*'OddsRatio_working_3-way'!R117/3-2*'OddsRatio_working_3-way'!R117^3/27-'OddsRatio_working_3-way'!T117</f>
        <v>0.29496893608391866</v>
      </c>
      <c r="W117" s="11">
        <f>'OddsRatio_working_3-way'!V117^2+4*'OddsRatio_working_3-way'!U117^3/27</f>
        <v>-5.4649867895462112E-4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0.1479469262382912</v>
      </c>
      <c r="Y117" s="11">
        <f>IF('OddsRatio_working_3-way'!W117&gt;=0,IF('OddsRatio_working_3-way'!V117+SQRT('OddsRatio_working_3-way'!W117)&gt;0,0,PI()),ACOS('OddsRatio_working_3-way'!V117/(2*'OddsRatio_working_3-way'!X117)))</f>
        <v>7.9088157460907915E-2</v>
      </c>
      <c r="Z117" s="11">
        <f>'OddsRatio_working_3-way'!X117^(1/3)*COS('OddsRatio_working_3-way'!Y117/3)</f>
        <v>0.52871023237791459</v>
      </c>
      <c r="AA117" s="11">
        <f>'OddsRatio_working_3-way'!X117^(1/3)*COS(('OddsRatio_working_3-way'!Y117+2*PI())/3)</f>
        <v>-0.27642878273461885</v>
      </c>
      <c r="AB117" s="11">
        <f>'OddsRatio_working_3-way'!X117^(1/3)*COS(('OddsRatio_working_3-way'!Y117+4*PI())/3)</f>
        <v>-0.25228144964329541</v>
      </c>
      <c r="AC117" s="11">
        <f>'OddsRatio_working_3-way'!X117^(1/3)*SIN('OddsRatio_working_3-way'!Y117/3)</f>
        <v>1.3941469260487116E-2</v>
      </c>
      <c r="AD117" s="11">
        <f>'OddsRatio_working_3-way'!X117^(1/3)*SIN(('OddsRatio_working_3-way'!Y117+2*PI())/3)</f>
        <v>0.4509057578498043</v>
      </c>
      <c r="AE117" s="11">
        <f>'OddsRatio_working_3-way'!X117^(1/3)*SIN(('OddsRatio_working_3-way'!Y117+4*PI())/3)</f>
        <v>-0.46484722711029153</v>
      </c>
      <c r="AF117" s="11">
        <f>-'OddsRatio_working_3-way'!U117/(3*'OddsRatio_working_3-way'!X117^(1/3))*COS(('OddsRatio_working_3-way'!Y117)/3)</f>
        <v>0.5287102323779147</v>
      </c>
      <c r="AG117" s="11">
        <f>-'OddsRatio_working_3-way'!U117/(3*'OddsRatio_working_3-way'!X117^(1/3))*COS(('OddsRatio_working_3-way'!Y117+2*PI())/3)</f>
        <v>-0.27642878273461891</v>
      </c>
      <c r="AH117" s="11">
        <f>-'OddsRatio_working_3-way'!U117/(3*'OddsRatio_working_3-way'!X117^(1/3))*COS(('OddsRatio_working_3-way'!Y117+4*PI())/3)</f>
        <v>-0.25228144964329546</v>
      </c>
      <c r="AI117" s="11">
        <f>'OddsRatio_working_3-way'!U117/(3*'OddsRatio_working_3-way'!X117^(1/3))*SIN(('OddsRatio_working_3-way'!Y117)/3)</f>
        <v>-1.3941469260487118E-2</v>
      </c>
      <c r="AJ117" s="11">
        <f>'OddsRatio_working_3-way'!U117/(3*'OddsRatio_working_3-way'!X117^(1/3))*SIN(('OddsRatio_working_3-way'!Y117+2*PI())/3)</f>
        <v>-0.45090575784980441</v>
      </c>
      <c r="AK117" s="11">
        <f>'OddsRatio_working_3-way'!U117/(3*'OddsRatio_working_3-way'!X117^(1/3))*SIN(('OddsRatio_working_3-way'!Y117+4*PI())/3)</f>
        <v>0.46484722711029164</v>
      </c>
      <c r="AL117" s="11">
        <f>'OddsRatio_working_3-way'!Z117+'OddsRatio_working_3-way'!AF117</f>
        <v>1.0574204647558294</v>
      </c>
      <c r="AM117" s="11">
        <f>'OddsRatio_working_3-way'!AA117+'OddsRatio_working_3-way'!AG117</f>
        <v>-0.55285756546923781</v>
      </c>
      <c r="AN117" s="11">
        <f>'OddsRatio_working_3-way'!AB117+'OddsRatio_working_3-way'!AH117</f>
        <v>-0.50456289928659093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1.0574204647558294</v>
      </c>
      <c r="AS117" s="11">
        <f>IF(('OddsRatio_working_3-way'!X117=0),IF(Q117&gt;0,-Q117^(1/3),(-Q117)^(1/3)),'OddsRatio_working_3-way'!AM117-'OddsRatio_working_3-way'!R117/3)</f>
        <v>-0.55285756546923781</v>
      </c>
      <c r="AT117" s="11">
        <f>IF(('OddsRatio_working_3-way'!X117=0),IF(Q117&gt;0,-Q117^(1/3),(-Q117)^(1/3)),'OddsRatio_working_3-way'!AN117-'OddsRatio_working_3-way'!R117/3)</f>
        <v>-0.50456289928659093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1.43</v>
      </c>
      <c r="B118" s="4">
        <f>IF('True_Odds_Calculator_3-way'!B117="","",'True_Odds_Calculator_3-way'!B117)</f>
        <v>4.58</v>
      </c>
      <c r="C118" s="4">
        <f>IF('True_Odds_Calculator_3-way'!C117="","",'True_Odds_Calculator_3-way'!C117)</f>
        <v>7.65</v>
      </c>
      <c r="D118" s="9">
        <f t="shared" si="26"/>
        <v>0.67813917476799368</v>
      </c>
      <c r="E118" s="9">
        <f t="shared" si="27"/>
        <v>0.20195830767650447</v>
      </c>
      <c r="F118" s="9">
        <f t="shared" si="28"/>
        <v>0.11990251755550176</v>
      </c>
      <c r="G118" s="9">
        <f t="shared" si="29"/>
        <v>1.1037757069664358</v>
      </c>
      <c r="H118" s="9">
        <f t="shared" si="30"/>
        <v>1.4746235539955674</v>
      </c>
      <c r="I118" s="9">
        <f t="shared" si="31"/>
        <v>4.95151703093984</v>
      </c>
      <c r="J118" s="9">
        <f t="shared" si="32"/>
        <v>8.3401084513267989</v>
      </c>
      <c r="K118" s="11">
        <f t="shared" si="33"/>
        <v>0.69930069930069938</v>
      </c>
      <c r="L118" s="11">
        <f t="shared" si="34"/>
        <v>0.2183406113537118</v>
      </c>
      <c r="M118" s="11">
        <f t="shared" si="35"/>
        <v>0.13071895424836602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-0.20431966925673573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0.2127620930600638</v>
      </c>
      <c r="Q118" s="11">
        <f>2*'OddsRatio_working_3-way'!K118*'OddsRatio_working_3-way'!L118*'OddsRatio_working_3-way'!M118</f>
        <v>3.9917841099449125E-2</v>
      </c>
      <c r="R118" s="11">
        <f t="shared" si="36"/>
        <v>0</v>
      </c>
      <c r="S118" s="11">
        <f t="shared" si="37"/>
        <v>-1.0413196822118962</v>
      </c>
      <c r="T118" s="11">
        <f t="shared" si="38"/>
        <v>-0.19536954638121884</v>
      </c>
      <c r="U118" s="11">
        <f>'OddsRatio_working_3-way'!S118-'OddsRatio_working_3-way'!R118^2/3</f>
        <v>-1.0413196822118962</v>
      </c>
      <c r="V118" s="11">
        <f>'OddsRatio_working_3-way'!S118*'OddsRatio_working_3-way'!R118/3-2*'OddsRatio_working_3-way'!R118^3/27-'OddsRatio_working_3-way'!T118</f>
        <v>0.19536954638121884</v>
      </c>
      <c r="W118" s="11">
        <f>'OddsRatio_working_3-way'!V118^2+4*'OddsRatio_working_3-way'!U118^3/27</f>
        <v>-0.12911245009645989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0.20450043383185224</v>
      </c>
      <c r="Y118" s="11">
        <f>IF('OddsRatio_working_3-way'!W118&gt;=0,IF('OddsRatio_working_3-way'!V118+SQRT('OddsRatio_working_3-way'!W118)&gt;0,0,PI()),ACOS('OddsRatio_working_3-way'!V118/(2*'OddsRatio_working_3-way'!X118)))</f>
        <v>1.0727898121445636</v>
      </c>
      <c r="Z118" s="11">
        <f>'OddsRatio_working_3-way'!X118^(1/3)*COS('OddsRatio_working_3-way'!Y118/3)</f>
        <v>0.55188785348321778</v>
      </c>
      <c r="AA118" s="11">
        <f>'OddsRatio_working_3-way'!X118^(1/3)*COS(('OddsRatio_working_3-way'!Y118+2*PI())/3)</f>
        <v>-0.4545349915691605</v>
      </c>
      <c r="AB118" s="11">
        <f>'OddsRatio_working_3-way'!X118^(1/3)*COS(('OddsRatio_working_3-way'!Y118+4*PI())/3)</f>
        <v>-9.7352861914057204E-2</v>
      </c>
      <c r="AC118" s="11">
        <f>'OddsRatio_working_3-way'!X118^(1/3)*SIN('OddsRatio_working_3-way'!Y118/3)</f>
        <v>0.20621919870609773</v>
      </c>
      <c r="AD118" s="11">
        <f>'OddsRatio_working_3-way'!X118^(1/3)*SIN(('OddsRatio_working_3-way'!Y118+2*PI())/3)</f>
        <v>0.37483930180348207</v>
      </c>
      <c r="AE118" s="11">
        <f>'OddsRatio_working_3-way'!X118^(1/3)*SIN(('OddsRatio_working_3-way'!Y118+4*PI())/3)</f>
        <v>-0.58105850050957963</v>
      </c>
      <c r="AF118" s="11">
        <f>-'OddsRatio_working_3-way'!U118/(3*'OddsRatio_working_3-way'!X118^(1/3))*COS(('OddsRatio_working_3-way'!Y118)/3)</f>
        <v>0.55188785348321789</v>
      </c>
      <c r="AG118" s="11">
        <f>-'OddsRatio_working_3-way'!U118/(3*'OddsRatio_working_3-way'!X118^(1/3))*COS(('OddsRatio_working_3-way'!Y118+2*PI())/3)</f>
        <v>-0.45453499156916055</v>
      </c>
      <c r="AH118" s="11">
        <f>-'OddsRatio_working_3-way'!U118/(3*'OddsRatio_working_3-way'!X118^(1/3))*COS(('OddsRatio_working_3-way'!Y118+4*PI())/3)</f>
        <v>-9.7352861914057218E-2</v>
      </c>
      <c r="AI118" s="11">
        <f>'OddsRatio_working_3-way'!U118/(3*'OddsRatio_working_3-way'!X118^(1/3))*SIN(('OddsRatio_working_3-way'!Y118)/3)</f>
        <v>-0.20621919870609776</v>
      </c>
      <c r="AJ118" s="11">
        <f>'OddsRatio_working_3-way'!U118/(3*'OddsRatio_working_3-way'!X118^(1/3))*SIN(('OddsRatio_working_3-way'!Y118+2*PI())/3)</f>
        <v>-0.37483930180348213</v>
      </c>
      <c r="AK118" s="11">
        <f>'OddsRatio_working_3-way'!U118/(3*'OddsRatio_working_3-way'!X118^(1/3))*SIN(('OddsRatio_working_3-way'!Y118+4*PI())/3)</f>
        <v>0.58105850050957975</v>
      </c>
      <c r="AL118" s="11">
        <f>'OddsRatio_working_3-way'!Z118+'OddsRatio_working_3-way'!AF118</f>
        <v>1.1037757069664358</v>
      </c>
      <c r="AM118" s="11">
        <f>'OddsRatio_working_3-way'!AA118+'OddsRatio_working_3-way'!AG118</f>
        <v>-0.9090699831383211</v>
      </c>
      <c r="AN118" s="11">
        <f>'OddsRatio_working_3-way'!AB118+'OddsRatio_working_3-way'!AH118</f>
        <v>-0.19470572382811441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1.1037757069664358</v>
      </c>
      <c r="AS118" s="11">
        <f>IF(('OddsRatio_working_3-way'!X118=0),IF(Q118&gt;0,-Q118^(1/3),(-Q118)^(1/3)),'OddsRatio_working_3-way'!AM118-'OddsRatio_working_3-way'!R118/3)</f>
        <v>-0.9090699831383211</v>
      </c>
      <c r="AT118" s="11">
        <f>IF(('OddsRatio_working_3-way'!X118=0),IF(Q118&gt;0,-Q118^(1/3),(-Q118)^(1/3)),'OddsRatio_working_3-way'!AN118-'OddsRatio_working_3-way'!R118/3)</f>
        <v>-0.19470572382811441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4.72</v>
      </c>
      <c r="B119" s="4">
        <f>IF('True_Odds_Calculator_3-way'!B118="","",'True_Odds_Calculator_3-way'!B118)</f>
        <v>3.76</v>
      </c>
      <c r="C119" s="4">
        <f>IF('True_Odds_Calculator_3-way'!C118="","",'True_Odds_Calculator_3-way'!C118)</f>
        <v>1.79</v>
      </c>
      <c r="D119" s="9">
        <f t="shared" si="26"/>
        <v>0.20195258245048045</v>
      </c>
      <c r="E119" s="9">
        <f t="shared" si="27"/>
        <v>0.25433159466252714</v>
      </c>
      <c r="F119" s="9">
        <f t="shared" si="28"/>
        <v>0.54371582288699249</v>
      </c>
      <c r="G119" s="9">
        <f t="shared" si="29"/>
        <v>1.0622734955021336</v>
      </c>
      <c r="H119" s="9">
        <f t="shared" si="30"/>
        <v>4.9516574032679372</v>
      </c>
      <c r="I119" s="9">
        <f t="shared" si="31"/>
        <v>3.9318748475858891</v>
      </c>
      <c r="J119" s="9">
        <f t="shared" si="32"/>
        <v>1.8391960614466851</v>
      </c>
      <c r="K119" s="11">
        <f t="shared" si="33"/>
        <v>0.21186440677966104</v>
      </c>
      <c r="L119" s="11">
        <f t="shared" si="34"/>
        <v>0.26595744680851063</v>
      </c>
      <c r="M119" s="11">
        <f t="shared" si="35"/>
        <v>0.55865921787709494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-0.25532670383002898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0.22885032647214654</v>
      </c>
      <c r="Q119" s="11">
        <f>2*'OddsRatio_working_3-way'!K119*'OddsRatio_working_3-way'!L119*'OddsRatio_working_3-way'!M119</f>
        <v>6.2957448823149006E-2</v>
      </c>
      <c r="R119" s="11">
        <f t="shared" si="36"/>
        <v>0</v>
      </c>
      <c r="S119" s="11">
        <f t="shared" si="37"/>
        <v>-0.89630392371528922</v>
      </c>
      <c r="T119" s="11">
        <f t="shared" si="38"/>
        <v>-0.24657604503859412</v>
      </c>
      <c r="U119" s="11">
        <f>'OddsRatio_working_3-way'!S119-'OddsRatio_working_3-way'!R119^2/3</f>
        <v>-0.89630392371528922</v>
      </c>
      <c r="V119" s="11">
        <f>'OddsRatio_working_3-way'!S119*'OddsRatio_working_3-way'!R119/3-2*'OddsRatio_working_3-way'!R119^3/27-'OddsRatio_working_3-way'!T119</f>
        <v>0.24657604503859412</v>
      </c>
      <c r="W119" s="11">
        <f>'OddsRatio_working_3-way'!V119^2+4*'OddsRatio_working_3-way'!U119^3/27</f>
        <v>-4.5875123462290439E-2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0.16330559501220804</v>
      </c>
      <c r="Y119" s="11">
        <f>IF('OddsRatio_working_3-way'!W119&gt;=0,IF('OddsRatio_working_3-way'!V119+SQRT('OddsRatio_working_3-way'!W119)&gt;0,0,PI()),ACOS('OddsRatio_working_3-way'!V119/(2*'OddsRatio_working_3-way'!X119)))</f>
        <v>0.71521412681287633</v>
      </c>
      <c r="Z119" s="11">
        <f>'OddsRatio_working_3-way'!X119^(1/3)*COS('OddsRatio_working_3-way'!Y119/3)</f>
        <v>0.53113674775106678</v>
      </c>
      <c r="AA119" s="11">
        <f>'OddsRatio_working_3-way'!X119^(1/3)*COS(('OddsRatio_working_3-way'!Y119+2*PI())/3)</f>
        <v>-0.37735521263635113</v>
      </c>
      <c r="AB119" s="11">
        <f>'OddsRatio_working_3-way'!X119^(1/3)*COS(('OddsRatio_working_3-way'!Y119+4*PI())/3)</f>
        <v>-0.15378153511471551</v>
      </c>
      <c r="AC119" s="11">
        <f>'OddsRatio_working_3-way'!X119^(1/3)*SIN('OddsRatio_working_3-way'!Y119/3)</f>
        <v>0.12908032290083091</v>
      </c>
      <c r="AD119" s="11">
        <f>'OddsRatio_working_3-way'!X119^(1/3)*SIN(('OddsRatio_working_3-way'!Y119+2*PI())/3)</f>
        <v>0.39543775498545569</v>
      </c>
      <c r="AE119" s="11">
        <f>'OddsRatio_working_3-way'!X119^(1/3)*SIN(('OddsRatio_working_3-way'!Y119+4*PI())/3)</f>
        <v>-0.52451807788628657</v>
      </c>
      <c r="AF119" s="11">
        <f>-'OddsRatio_working_3-way'!U119/(3*'OddsRatio_working_3-way'!X119^(1/3))*COS(('OddsRatio_working_3-way'!Y119)/3)</f>
        <v>0.53113674775106678</v>
      </c>
      <c r="AG119" s="11">
        <f>-'OddsRatio_working_3-way'!U119/(3*'OddsRatio_working_3-way'!X119^(1/3))*COS(('OddsRatio_working_3-way'!Y119+2*PI())/3)</f>
        <v>-0.37735521263635113</v>
      </c>
      <c r="AH119" s="11">
        <f>-'OddsRatio_working_3-way'!U119/(3*'OddsRatio_working_3-way'!X119^(1/3))*COS(('OddsRatio_working_3-way'!Y119+4*PI())/3)</f>
        <v>-0.15378153511471551</v>
      </c>
      <c r="AI119" s="11">
        <f>'OddsRatio_working_3-way'!U119/(3*'OddsRatio_working_3-way'!X119^(1/3))*SIN(('OddsRatio_working_3-way'!Y119)/3)</f>
        <v>-0.12908032290083091</v>
      </c>
      <c r="AJ119" s="11">
        <f>'OddsRatio_working_3-way'!U119/(3*'OddsRatio_working_3-way'!X119^(1/3))*SIN(('OddsRatio_working_3-way'!Y119+2*PI())/3)</f>
        <v>-0.39543775498545569</v>
      </c>
      <c r="AK119" s="11">
        <f>'OddsRatio_working_3-way'!U119/(3*'OddsRatio_working_3-way'!X119^(1/3))*SIN(('OddsRatio_working_3-way'!Y119+4*PI())/3)</f>
        <v>0.52451807788628657</v>
      </c>
      <c r="AL119" s="11">
        <f>'OddsRatio_working_3-way'!Z119+'OddsRatio_working_3-way'!AF119</f>
        <v>1.0622734955021336</v>
      </c>
      <c r="AM119" s="11">
        <f>'OddsRatio_working_3-way'!AA119+'OddsRatio_working_3-way'!AG119</f>
        <v>-0.75471042527270227</v>
      </c>
      <c r="AN119" s="11">
        <f>'OddsRatio_working_3-way'!AB119+'OddsRatio_working_3-way'!AH119</f>
        <v>-0.30756307022943102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1.0622734955021336</v>
      </c>
      <c r="AS119" s="11">
        <f>IF(('OddsRatio_working_3-way'!X119=0),IF(Q119&gt;0,-Q119^(1/3),(-Q119)^(1/3)),'OddsRatio_working_3-way'!AM119-'OddsRatio_working_3-way'!R119/3)</f>
        <v>-0.75471042527270227</v>
      </c>
      <c r="AT119" s="11">
        <f>IF(('OddsRatio_working_3-way'!X119=0),IF(Q119&gt;0,-Q119^(1/3),(-Q119)^(1/3)),'OddsRatio_working_3-way'!AN119-'OddsRatio_working_3-way'!R119/3)</f>
        <v>-0.30756307022943102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1.84</v>
      </c>
      <c r="B120" s="4">
        <f>IF('True_Odds_Calculator_3-way'!B119="","",'True_Odds_Calculator_3-way'!B119)</f>
        <v>3.66</v>
      </c>
      <c r="C120" s="4">
        <f>IF('True_Odds_Calculator_3-way'!C119="","",'True_Odds_Calculator_3-way'!C119)</f>
        <v>4.57</v>
      </c>
      <c r="D120" s="9">
        <f t="shared" si="26"/>
        <v>0.52906340742713587</v>
      </c>
      <c r="E120" s="9">
        <f t="shared" si="27"/>
        <v>0.26186556953304213</v>
      </c>
      <c r="F120" s="9">
        <f t="shared" si="28"/>
        <v>0.20907102303982206</v>
      </c>
      <c r="G120" s="9">
        <f t="shared" si="29"/>
        <v>1.0596816805161371</v>
      </c>
      <c r="H120" s="9">
        <f t="shared" si="30"/>
        <v>1.8901326116335553</v>
      </c>
      <c r="I120" s="9">
        <f t="shared" si="31"/>
        <v>3.8187532701729245</v>
      </c>
      <c r="J120" s="9">
        <f t="shared" si="32"/>
        <v>4.7830635994426096</v>
      </c>
      <c r="K120" s="11">
        <f t="shared" si="33"/>
        <v>0.54347826086956519</v>
      </c>
      <c r="L120" s="11">
        <f t="shared" si="34"/>
        <v>0.27322404371584696</v>
      </c>
      <c r="M120" s="11">
        <f t="shared" si="35"/>
        <v>0.21881838074398249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-0.25918748664552838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0.22972290803337431</v>
      </c>
      <c r="Q120" s="11">
        <f>2*'OddsRatio_working_3-way'!K120*'OddsRatio_working_3-way'!L120*'OddsRatio_working_3-way'!M120</f>
        <v>6.4985263941548604E-2</v>
      </c>
      <c r="R120" s="11">
        <f t="shared" si="36"/>
        <v>0</v>
      </c>
      <c r="S120" s="11">
        <f t="shared" si="37"/>
        <v>-0.88631944005672392</v>
      </c>
      <c r="T120" s="11">
        <f t="shared" si="38"/>
        <v>-0.25072685715890353</v>
      </c>
      <c r="U120" s="11">
        <f>'OddsRatio_working_3-way'!S120-'OddsRatio_working_3-way'!R120^2/3</f>
        <v>-0.88631944005672392</v>
      </c>
      <c r="V120" s="11">
        <f>'OddsRatio_working_3-way'!S120*'OddsRatio_working_3-way'!R120/3-2*'OddsRatio_working_3-way'!R120^3/27-'OddsRatio_working_3-way'!T120</f>
        <v>0.25072685715890353</v>
      </c>
      <c r="W120" s="11">
        <f>'OddsRatio_working_3-way'!V120^2+4*'OddsRatio_working_3-way'!U120^3/27</f>
        <v>-4.0285525285945173E-2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0.16058446545877841</v>
      </c>
      <c r="Y120" s="11">
        <f>IF('OddsRatio_working_3-way'!W120&gt;=0,IF('OddsRatio_working_3-way'!V120+SQRT('OddsRatio_working_3-way'!W120)&gt;0,0,PI()),ACOS('OddsRatio_working_3-way'!V120/(2*'OddsRatio_working_3-way'!X120)))</f>
        <v>0.67505958840997726</v>
      </c>
      <c r="Z120" s="11">
        <f>'OddsRatio_working_3-way'!X120^(1/3)*COS('OddsRatio_working_3-way'!Y120/3)</f>
        <v>0.52984084025806855</v>
      </c>
      <c r="AA120" s="11">
        <f>'OddsRatio_working_3-way'!X120^(1/3)*COS(('OddsRatio_working_3-way'!Y120+2*PI())/3)</f>
        <v>-0.36995076341205402</v>
      </c>
      <c r="AB120" s="11">
        <f>'OddsRatio_working_3-way'!X120^(1/3)*COS(('OddsRatio_working_3-way'!Y120+4*PI())/3)</f>
        <v>-0.15989007684601458</v>
      </c>
      <c r="AC120" s="11">
        <f>'OddsRatio_working_3-way'!X120^(1/3)*SIN('OddsRatio_working_3-way'!Y120/3)</f>
        <v>0.12127859393506045</v>
      </c>
      <c r="AD120" s="11">
        <f>'OddsRatio_working_3-way'!X120^(1/3)*SIN(('OddsRatio_working_3-way'!Y120+2*PI())/3)</f>
        <v>0.39821633065844975</v>
      </c>
      <c r="AE120" s="11">
        <f>'OddsRatio_working_3-way'!X120^(1/3)*SIN(('OddsRatio_working_3-way'!Y120+4*PI())/3)</f>
        <v>-0.51949492459351032</v>
      </c>
      <c r="AF120" s="11">
        <f>-'OddsRatio_working_3-way'!U120/(3*'OddsRatio_working_3-way'!X120^(1/3))*COS(('OddsRatio_working_3-way'!Y120)/3)</f>
        <v>0.52984084025806844</v>
      </c>
      <c r="AG120" s="11">
        <f>-'OddsRatio_working_3-way'!U120/(3*'OddsRatio_working_3-way'!X120^(1/3))*COS(('OddsRatio_working_3-way'!Y120+2*PI())/3)</f>
        <v>-0.36995076341205396</v>
      </c>
      <c r="AH120" s="11">
        <f>-'OddsRatio_working_3-way'!U120/(3*'OddsRatio_working_3-way'!X120^(1/3))*COS(('OddsRatio_working_3-way'!Y120+4*PI())/3)</f>
        <v>-0.15989007684601456</v>
      </c>
      <c r="AI120" s="11">
        <f>'OddsRatio_working_3-way'!U120/(3*'OddsRatio_working_3-way'!X120^(1/3))*SIN(('OddsRatio_working_3-way'!Y120)/3)</f>
        <v>-0.12127859393506042</v>
      </c>
      <c r="AJ120" s="11">
        <f>'OddsRatio_working_3-way'!U120/(3*'OddsRatio_working_3-way'!X120^(1/3))*SIN(('OddsRatio_working_3-way'!Y120+2*PI())/3)</f>
        <v>-0.39821633065844969</v>
      </c>
      <c r="AK120" s="11">
        <f>'OddsRatio_working_3-way'!U120/(3*'OddsRatio_working_3-way'!X120^(1/3))*SIN(('OddsRatio_working_3-way'!Y120+4*PI())/3)</f>
        <v>0.51949492459351021</v>
      </c>
      <c r="AL120" s="11">
        <f>'OddsRatio_working_3-way'!Z120+'OddsRatio_working_3-way'!AF120</f>
        <v>1.0596816805161371</v>
      </c>
      <c r="AM120" s="11">
        <f>'OddsRatio_working_3-way'!AA120+'OddsRatio_working_3-way'!AG120</f>
        <v>-0.73990152682410804</v>
      </c>
      <c r="AN120" s="11">
        <f>'OddsRatio_working_3-way'!AB120+'OddsRatio_working_3-way'!AH120</f>
        <v>-0.31978015369202917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1.0596816805161371</v>
      </c>
      <c r="AS120" s="11">
        <f>IF(('OddsRatio_working_3-way'!X120=0),IF(Q120&gt;0,-Q120^(1/3),(-Q120)^(1/3)),'OddsRatio_working_3-way'!AM120-'OddsRatio_working_3-way'!R120/3)</f>
        <v>-0.73990152682410804</v>
      </c>
      <c r="AT120" s="11">
        <f>IF(('OddsRatio_working_3-way'!X120=0),IF(Q120&gt;0,-Q120^(1/3),(-Q120)^(1/3)),'OddsRatio_working_3-way'!AN120-'OddsRatio_working_3-way'!R120/3)</f>
        <v>-0.31978015369202917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1.32</v>
      </c>
      <c r="B121" s="4">
        <f>IF('True_Odds_Calculator_3-way'!B120="","",'True_Odds_Calculator_3-way'!B120)</f>
        <v>5.43</v>
      </c>
      <c r="C121" s="4">
        <f>IF('True_Odds_Calculator_3-way'!C120="","",'True_Odds_Calculator_3-way'!C120)</f>
        <v>10.14</v>
      </c>
      <c r="D121" s="9">
        <f t="shared" si="26"/>
        <v>0.73946874822448472</v>
      </c>
      <c r="E121" s="9">
        <f t="shared" si="27"/>
        <v>0.17014151291275353</v>
      </c>
      <c r="F121" s="9">
        <f t="shared" si="28"/>
        <v>9.038973886276172E-2</v>
      </c>
      <c r="G121" s="9">
        <f t="shared" si="29"/>
        <v>1.1010068562780233</v>
      </c>
      <c r="H121" s="9">
        <f t="shared" si="30"/>
        <v>1.3523221940089676</v>
      </c>
      <c r="I121" s="9">
        <f t="shared" si="31"/>
        <v>5.8774603733116422</v>
      </c>
      <c r="J121" s="9">
        <f t="shared" si="32"/>
        <v>11.063202666381136</v>
      </c>
      <c r="K121" s="11">
        <f t="shared" si="33"/>
        <v>0.75757575757575757</v>
      </c>
      <c r="L121" s="11">
        <f t="shared" si="34"/>
        <v>0.18416206261510129</v>
      </c>
      <c r="M121" s="11">
        <f t="shared" si="35"/>
        <v>9.8619329388560148E-2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-0.17827407202672818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0.19111313203960884</v>
      </c>
      <c r="Q121" s="11">
        <f>2*'OddsRatio_working_3-way'!K121*'OddsRatio_working_3-way'!L121*'OddsRatio_working_3-way'!M121</f>
        <v>2.751808956653835E-2</v>
      </c>
      <c r="R121" s="11">
        <f t="shared" si="36"/>
        <v>0</v>
      </c>
      <c r="S121" s="11">
        <f t="shared" si="37"/>
        <v>-1.0720186613056986</v>
      </c>
      <c r="T121" s="11">
        <f t="shared" si="38"/>
        <v>-0.15435833856093573</v>
      </c>
      <c r="U121" s="11">
        <f>'OddsRatio_working_3-way'!S121-'OddsRatio_working_3-way'!R121^2/3</f>
        <v>-1.0720186613056986</v>
      </c>
      <c r="V121" s="11">
        <f>'OddsRatio_working_3-way'!S121*'OddsRatio_working_3-way'!R121/3-2*'OddsRatio_working_3-way'!R121^3/27-'OddsRatio_working_3-way'!T121</f>
        <v>0.15435833856093573</v>
      </c>
      <c r="W121" s="11">
        <f>'OddsRatio_working_3-way'!V121^2+4*'OddsRatio_working_3-way'!U121^3/27</f>
        <v>-0.15869047886363258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0.21361002758936964</v>
      </c>
      <c r="Y121" s="11">
        <f>IF('OddsRatio_working_3-way'!W121&gt;=0,IF('OddsRatio_working_3-way'!V121+SQRT('OddsRatio_working_3-way'!W121)&gt;0,0,PI()),ACOS('OddsRatio_working_3-way'!V121/(2*'OddsRatio_working_3-way'!X121)))</f>
        <v>1.2011252621213684</v>
      </c>
      <c r="Z121" s="11">
        <f>'OddsRatio_working_3-way'!X121^(1/3)*COS('OddsRatio_working_3-way'!Y121/3)</f>
        <v>0.55050342813901165</v>
      </c>
      <c r="AA121" s="11">
        <f>'OddsRatio_working_3-way'!X121^(1/3)*COS(('OddsRatio_working_3-way'!Y121+2*PI())/3)</f>
        <v>-0.47702918315815712</v>
      </c>
      <c r="AB121" s="11">
        <f>'OddsRatio_working_3-way'!X121^(1/3)*COS(('OddsRatio_working_3-way'!Y121+4*PI())/3)</f>
        <v>-7.3474244980854184E-2</v>
      </c>
      <c r="AC121" s="11">
        <f>'OddsRatio_working_3-way'!X121^(1/3)*SIN('OddsRatio_working_3-way'!Y121/3)</f>
        <v>0.23299255218946852</v>
      </c>
      <c r="AD121" s="11">
        <f>'OddsRatio_working_3-way'!X121^(1/3)*SIN(('OddsRatio_working_3-way'!Y121+2*PI())/3)</f>
        <v>0.36025367754407106</v>
      </c>
      <c r="AE121" s="11">
        <f>'OddsRatio_working_3-way'!X121^(1/3)*SIN(('OddsRatio_working_3-way'!Y121+4*PI())/3)</f>
        <v>-0.59324622973353958</v>
      </c>
      <c r="AF121" s="11">
        <f>-'OddsRatio_working_3-way'!U121/(3*'OddsRatio_working_3-way'!X121^(1/3))*COS(('OddsRatio_working_3-way'!Y121)/3)</f>
        <v>0.55050342813901165</v>
      </c>
      <c r="AG121" s="11">
        <f>-'OddsRatio_working_3-way'!U121/(3*'OddsRatio_working_3-way'!X121^(1/3))*COS(('OddsRatio_working_3-way'!Y121+2*PI())/3)</f>
        <v>-0.47702918315815712</v>
      </c>
      <c r="AH121" s="11">
        <f>-'OddsRatio_working_3-way'!U121/(3*'OddsRatio_working_3-way'!X121^(1/3))*COS(('OddsRatio_working_3-way'!Y121+4*PI())/3)</f>
        <v>-7.3474244980854184E-2</v>
      </c>
      <c r="AI121" s="11">
        <f>'OddsRatio_working_3-way'!U121/(3*'OddsRatio_working_3-way'!X121^(1/3))*SIN(('OddsRatio_working_3-way'!Y121)/3)</f>
        <v>-0.23299255218946852</v>
      </c>
      <c r="AJ121" s="11">
        <f>'OddsRatio_working_3-way'!U121/(3*'OddsRatio_working_3-way'!X121^(1/3))*SIN(('OddsRatio_working_3-way'!Y121+2*PI())/3)</f>
        <v>-0.36025367754407106</v>
      </c>
      <c r="AK121" s="11">
        <f>'OddsRatio_working_3-way'!U121/(3*'OddsRatio_working_3-way'!X121^(1/3))*SIN(('OddsRatio_working_3-way'!Y121+4*PI())/3)</f>
        <v>0.59324622973353958</v>
      </c>
      <c r="AL121" s="11">
        <f>'OddsRatio_working_3-way'!Z121+'OddsRatio_working_3-way'!AF121</f>
        <v>1.1010068562780233</v>
      </c>
      <c r="AM121" s="11">
        <f>'OddsRatio_working_3-way'!AA121+'OddsRatio_working_3-way'!AG121</f>
        <v>-0.95405836631631424</v>
      </c>
      <c r="AN121" s="11">
        <f>'OddsRatio_working_3-way'!AB121+'OddsRatio_working_3-way'!AH121</f>
        <v>-0.14694848996170837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1.1010068562780233</v>
      </c>
      <c r="AS121" s="11">
        <f>IF(('OddsRatio_working_3-way'!X121=0),IF(Q121&gt;0,-Q121^(1/3),(-Q121)^(1/3)),'OddsRatio_working_3-way'!AM121-'OddsRatio_working_3-way'!R121/3)</f>
        <v>-0.95405836631631424</v>
      </c>
      <c r="AT121" s="11">
        <f>IF(('OddsRatio_working_3-way'!X121=0),IF(Q121&gt;0,-Q121^(1/3),(-Q121)^(1/3)),'OddsRatio_working_3-way'!AN121-'OddsRatio_working_3-way'!R121/3)</f>
        <v>-0.14694848996170837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2.1800000000000002</v>
      </c>
      <c r="B122" s="4">
        <f>IF('True_Odds_Calculator_3-way'!B121="","",'True_Odds_Calculator_3-way'!B121)</f>
        <v>3.71</v>
      </c>
      <c r="C122" s="4">
        <f>IF('True_Odds_Calculator_3-way'!C121="","",'True_Odds_Calculator_3-way'!C121)</f>
        <v>3.27</v>
      </c>
      <c r="D122" s="9">
        <f t="shared" si="26"/>
        <v>0.44577906953972957</v>
      </c>
      <c r="E122" s="9">
        <f t="shared" si="27"/>
        <v>0.25938372290468142</v>
      </c>
      <c r="F122" s="9">
        <f t="shared" si="28"/>
        <v>0.29483720755558929</v>
      </c>
      <c r="G122" s="9">
        <f t="shared" si="29"/>
        <v>1.0536132957348017</v>
      </c>
      <c r="H122" s="9">
        <f t="shared" si="30"/>
        <v>2.2432636889670658</v>
      </c>
      <c r="I122" s="9">
        <f t="shared" si="31"/>
        <v>3.8552920314413135</v>
      </c>
      <c r="J122" s="9">
        <f t="shared" si="32"/>
        <v>3.3917021813179997</v>
      </c>
      <c r="K122" s="11">
        <f t="shared" si="33"/>
        <v>0.4587155963302752</v>
      </c>
      <c r="L122" s="11">
        <f t="shared" si="34"/>
        <v>0.26954177897574122</v>
      </c>
      <c r="M122" s="11">
        <f t="shared" si="35"/>
        <v>0.3058103975535168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-0.2744726020306345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0.23291773398571469</v>
      </c>
      <c r="Q122" s="11">
        <f>2*'OddsRatio_working_3-way'!K122*'OddsRatio_working_3-way'!L122*'OddsRatio_working_3-way'!M122</f>
        <v>7.5622640904452809E-2</v>
      </c>
      <c r="R122" s="11">
        <f t="shared" si="36"/>
        <v>0</v>
      </c>
      <c r="S122" s="11">
        <f t="shared" si="37"/>
        <v>-0.8486010343564937</v>
      </c>
      <c r="T122" s="11">
        <f t="shared" si="38"/>
        <v>-0.27551981634951089</v>
      </c>
      <c r="U122" s="11">
        <f>'OddsRatio_working_3-way'!S122-'OddsRatio_working_3-way'!R122^2/3</f>
        <v>-0.8486010343564937</v>
      </c>
      <c r="V122" s="11">
        <f>'OddsRatio_working_3-way'!S122*'OddsRatio_working_3-way'!R122/3-2*'OddsRatio_working_3-way'!R122^3/27-'OddsRatio_working_3-way'!T122</f>
        <v>0.27551981634951089</v>
      </c>
      <c r="W122" s="11">
        <f>'OddsRatio_working_3-way'!V122^2+4*'OddsRatio_working_3-way'!U122^3/27</f>
        <v>-1.4621827813131857E-2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0.15044350851266403</v>
      </c>
      <c r="Y122" s="11">
        <f>IF('OddsRatio_working_3-way'!W122&gt;=0,IF('OddsRatio_working_3-way'!V122+SQRT('OddsRatio_working_3-way'!W122)&gt;0,0,PI()),ACOS('OddsRatio_working_3-way'!V122/(2*'OddsRatio_working_3-way'!X122)))</f>
        <v>0.41357001544958782</v>
      </c>
      <c r="Z122" s="11">
        <f>'OddsRatio_working_3-way'!X122^(1/3)*COS('OddsRatio_working_3-way'!Y122/3)</f>
        <v>0.52680664786740083</v>
      </c>
      <c r="AA122" s="11">
        <f>'OddsRatio_working_3-way'!X122^(1/3)*COS(('OddsRatio_working_3-way'!Y122+2*PI())/3)</f>
        <v>-0.32669886414908733</v>
      </c>
      <c r="AB122" s="11">
        <f>'OddsRatio_working_3-way'!X122^(1/3)*COS(('OddsRatio_working_3-way'!Y122+4*PI())/3)</f>
        <v>-0.20010778371831367</v>
      </c>
      <c r="AC122" s="11">
        <f>'OddsRatio_working_3-way'!X122^(1/3)*SIN('OddsRatio_working_3-way'!Y122/3)</f>
        <v>7.3087394363712671E-2</v>
      </c>
      <c r="AD122" s="11">
        <f>'OddsRatio_working_3-way'!X122^(1/3)*SIN(('OddsRatio_working_3-way'!Y122+2*PI())/3)</f>
        <v>0.41968424275383603</v>
      </c>
      <c r="AE122" s="11">
        <f>'OddsRatio_working_3-way'!X122^(1/3)*SIN(('OddsRatio_working_3-way'!Y122+4*PI())/3)</f>
        <v>-0.49277163711754873</v>
      </c>
      <c r="AF122" s="11">
        <f>-'OddsRatio_working_3-way'!U122/(3*'OddsRatio_working_3-way'!X122^(1/3))*COS(('OddsRatio_working_3-way'!Y122)/3)</f>
        <v>0.52680664786740083</v>
      </c>
      <c r="AG122" s="11">
        <f>-'OddsRatio_working_3-way'!U122/(3*'OddsRatio_working_3-way'!X122^(1/3))*COS(('OddsRatio_working_3-way'!Y122+2*PI())/3)</f>
        <v>-0.32669886414908733</v>
      </c>
      <c r="AH122" s="11">
        <f>-'OddsRatio_working_3-way'!U122/(3*'OddsRatio_working_3-way'!X122^(1/3))*COS(('OddsRatio_working_3-way'!Y122+4*PI())/3)</f>
        <v>-0.20010778371831367</v>
      </c>
      <c r="AI122" s="11">
        <f>'OddsRatio_working_3-way'!U122/(3*'OddsRatio_working_3-way'!X122^(1/3))*SIN(('OddsRatio_working_3-way'!Y122)/3)</f>
        <v>-7.3087394363712671E-2</v>
      </c>
      <c r="AJ122" s="11">
        <f>'OddsRatio_working_3-way'!U122/(3*'OddsRatio_working_3-way'!X122^(1/3))*SIN(('OddsRatio_working_3-way'!Y122+2*PI())/3)</f>
        <v>-0.41968424275383603</v>
      </c>
      <c r="AK122" s="11">
        <f>'OddsRatio_working_3-way'!U122/(3*'OddsRatio_working_3-way'!X122^(1/3))*SIN(('OddsRatio_working_3-way'!Y122+4*PI())/3)</f>
        <v>0.49277163711754873</v>
      </c>
      <c r="AL122" s="11">
        <f>'OddsRatio_working_3-way'!Z122+'OddsRatio_working_3-way'!AF122</f>
        <v>1.0536132957348017</v>
      </c>
      <c r="AM122" s="11">
        <f>'OddsRatio_working_3-way'!AA122+'OddsRatio_working_3-way'!AG122</f>
        <v>-0.65339772829817466</v>
      </c>
      <c r="AN122" s="11">
        <f>'OddsRatio_working_3-way'!AB122+'OddsRatio_working_3-way'!AH122</f>
        <v>-0.40021556743662734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1.0536132957348017</v>
      </c>
      <c r="AS122" s="11">
        <f>IF(('OddsRatio_working_3-way'!X122=0),IF(Q122&gt;0,-Q122^(1/3),(-Q122)^(1/3)),'OddsRatio_working_3-way'!AM122-'OddsRatio_working_3-way'!R122/3)</f>
        <v>-0.65339772829817466</v>
      </c>
      <c r="AT122" s="11">
        <f>IF(('OddsRatio_working_3-way'!X122=0),IF(Q122&gt;0,-Q122^(1/3),(-Q122)^(1/3)),'OddsRatio_working_3-way'!AN122-'OddsRatio_working_3-way'!R122/3)</f>
        <v>-0.40021556743662734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1.79</v>
      </c>
      <c r="B123" s="4">
        <f>IF('True_Odds_Calculator_3-way'!B122="","",'True_Odds_Calculator_3-way'!B122)</f>
        <v>3.72</v>
      </c>
      <c r="C123" s="4">
        <f>IF('True_Odds_Calculator_3-way'!C122="","",'True_Odds_Calculator_3-way'!C122)</f>
        <v>4.7699999999999996</v>
      </c>
      <c r="D123" s="9">
        <f t="shared" si="26"/>
        <v>0.54345264283873596</v>
      </c>
      <c r="E123" s="9">
        <f t="shared" si="27"/>
        <v>0.25690756781850954</v>
      </c>
      <c r="F123" s="9">
        <f t="shared" si="28"/>
        <v>0.19963978934275467</v>
      </c>
      <c r="G123" s="9">
        <f t="shared" si="29"/>
        <v>1.0634009322704927</v>
      </c>
      <c r="H123" s="9">
        <f t="shared" si="30"/>
        <v>1.840086736493689</v>
      </c>
      <c r="I123" s="9">
        <f t="shared" si="31"/>
        <v>3.8924505357757413</v>
      </c>
      <c r="J123" s="9">
        <f t="shared" si="32"/>
        <v>5.0090215146597581</v>
      </c>
      <c r="K123" s="11">
        <f t="shared" si="33"/>
        <v>0.55865921787709494</v>
      </c>
      <c r="L123" s="11">
        <f t="shared" si="34"/>
        <v>0.26881720430107525</v>
      </c>
      <c r="M123" s="11">
        <f t="shared" si="35"/>
        <v>0.20964360587002098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-0.25504863033977587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0.22920127511469823</v>
      </c>
      <c r="Q123" s="11">
        <f>2*'OddsRatio_working_3-way'!K123*'OddsRatio_working_3-way'!L123*'OddsRatio_working_3-way'!M123</f>
        <v>6.2967383273268743E-2</v>
      </c>
      <c r="R123" s="11">
        <f t="shared" si="36"/>
        <v>0</v>
      </c>
      <c r="S123" s="11">
        <f t="shared" si="37"/>
        <v>-0.89865714945952158</v>
      </c>
      <c r="T123" s="11">
        <f t="shared" si="38"/>
        <v>-0.24688383226909932</v>
      </c>
      <c r="U123" s="11">
        <f>'OddsRatio_working_3-way'!S123-'OddsRatio_working_3-way'!R123^2/3</f>
        <v>-0.89865714945952158</v>
      </c>
      <c r="V123" s="11">
        <f>'OddsRatio_working_3-way'!S123*'OddsRatio_working_3-way'!R123/3-2*'OddsRatio_working_3-way'!R123^3/27-'OddsRatio_working_3-way'!T123</f>
        <v>0.24688383226909932</v>
      </c>
      <c r="W123" s="11">
        <f>'OddsRatio_working_3-way'!V123^2+4*'OddsRatio_working_3-way'!U123^3/27</f>
        <v>-4.6565668109841078E-2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0.16394914969718344</v>
      </c>
      <c r="Y123" s="11">
        <f>IF('OddsRatio_working_3-way'!W123&gt;=0,IF('OddsRatio_working_3-way'!V123+SQRT('OddsRatio_working_3-way'!W123)&gt;0,0,PI()),ACOS('OddsRatio_working_3-way'!V123/(2*'OddsRatio_working_3-way'!X123)))</f>
        <v>0.71829624771746847</v>
      </c>
      <c r="Z123" s="11">
        <f>'OddsRatio_working_3-way'!X123^(1/3)*COS('OddsRatio_working_3-way'!Y123/3)</f>
        <v>0.53170046613524635</v>
      </c>
      <c r="AA123" s="11">
        <f>'OddsRatio_working_3-way'!X123^(1/3)*COS(('OddsRatio_working_3-way'!Y123+2*PI())/3)</f>
        <v>-0.37825685252818547</v>
      </c>
      <c r="AB123" s="11">
        <f>'OddsRatio_working_3-way'!X123^(1/3)*COS(('OddsRatio_working_3-way'!Y123+4*PI())/3)</f>
        <v>-0.15344361360706085</v>
      </c>
      <c r="AC123" s="11">
        <f>'OddsRatio_working_3-way'!X123^(1/3)*SIN('OddsRatio_working_3-way'!Y123/3)</f>
        <v>0.12979598400850295</v>
      </c>
      <c r="AD123" s="11">
        <f>'OddsRatio_working_3-way'!X123^(1/3)*SIN(('OddsRatio_working_3-way'!Y123+2*PI())/3)</f>
        <v>0.39556811887289961</v>
      </c>
      <c r="AE123" s="11">
        <f>'OddsRatio_working_3-way'!X123^(1/3)*SIN(('OddsRatio_working_3-way'!Y123+4*PI())/3)</f>
        <v>-0.52536410288140245</v>
      </c>
      <c r="AF123" s="11">
        <f>-'OddsRatio_working_3-way'!U123/(3*'OddsRatio_working_3-way'!X123^(1/3))*COS(('OddsRatio_working_3-way'!Y123)/3)</f>
        <v>0.53170046613524635</v>
      </c>
      <c r="AG123" s="11">
        <f>-'OddsRatio_working_3-way'!U123/(3*'OddsRatio_working_3-way'!X123^(1/3))*COS(('OddsRatio_working_3-way'!Y123+2*PI())/3)</f>
        <v>-0.37825685252818547</v>
      </c>
      <c r="AH123" s="11">
        <f>-'OddsRatio_working_3-way'!U123/(3*'OddsRatio_working_3-way'!X123^(1/3))*COS(('OddsRatio_working_3-way'!Y123+4*PI())/3)</f>
        <v>-0.15344361360706085</v>
      </c>
      <c r="AI123" s="11">
        <f>'OddsRatio_working_3-way'!U123/(3*'OddsRatio_working_3-way'!X123^(1/3))*SIN(('OddsRatio_working_3-way'!Y123)/3)</f>
        <v>-0.12979598400850295</v>
      </c>
      <c r="AJ123" s="11">
        <f>'OddsRatio_working_3-way'!U123/(3*'OddsRatio_working_3-way'!X123^(1/3))*SIN(('OddsRatio_working_3-way'!Y123+2*PI())/3)</f>
        <v>-0.39556811887289961</v>
      </c>
      <c r="AK123" s="11">
        <f>'OddsRatio_working_3-way'!U123/(3*'OddsRatio_working_3-way'!X123^(1/3))*SIN(('OddsRatio_working_3-way'!Y123+4*PI())/3)</f>
        <v>0.52536410288140245</v>
      </c>
      <c r="AL123" s="11">
        <f>'OddsRatio_working_3-way'!Z123+'OddsRatio_working_3-way'!AF123</f>
        <v>1.0634009322704927</v>
      </c>
      <c r="AM123" s="11">
        <f>'OddsRatio_working_3-way'!AA123+'OddsRatio_working_3-way'!AG123</f>
        <v>-0.75651370505637094</v>
      </c>
      <c r="AN123" s="11">
        <f>'OddsRatio_working_3-way'!AB123+'OddsRatio_working_3-way'!AH123</f>
        <v>-0.30688722721412171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1.0634009322704927</v>
      </c>
      <c r="AS123" s="11">
        <f>IF(('OddsRatio_working_3-way'!X123=0),IF(Q123&gt;0,-Q123^(1/3),(-Q123)^(1/3)),'OddsRatio_working_3-way'!AM123-'OddsRatio_working_3-way'!R123/3)</f>
        <v>-0.75651370505637094</v>
      </c>
      <c r="AT123" s="11">
        <f>IF(('OddsRatio_working_3-way'!X123=0),IF(Q123&gt;0,-Q123^(1/3),(-Q123)^(1/3)),'OddsRatio_working_3-way'!AN123-'OddsRatio_working_3-way'!R123/3)</f>
        <v>-0.30688722721412171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IF('True_Odds_Calculator_3-way'!A123="","",'True_Odds_Calculator_3-way'!A123)</f>
        <v>2.2599999999999998</v>
      </c>
      <c r="B124" s="4">
        <f>IF('True_Odds_Calculator_3-way'!B123="","",'True_Odds_Calculator_3-way'!B123)</f>
        <v>3.3</v>
      </c>
      <c r="C124" s="4">
        <f>IF('True_Odds_Calculator_3-way'!C123="","",'True_Odds_Calculator_3-way'!C123)</f>
        <v>3.48</v>
      </c>
      <c r="D124" s="9">
        <f t="shared" si="26"/>
        <v>0.43018742789075004</v>
      </c>
      <c r="E124" s="9">
        <f t="shared" si="27"/>
        <v>0.29258052159023246</v>
      </c>
      <c r="F124" s="9">
        <f t="shared" si="28"/>
        <v>0.27723205051901756</v>
      </c>
      <c r="G124" s="9">
        <f t="shared" si="29"/>
        <v>1.0512445756586704</v>
      </c>
      <c r="H124" s="9">
        <f t="shared" si="30"/>
        <v>2.3245681653299246</v>
      </c>
      <c r="I124" s="9">
        <f t="shared" si="31"/>
        <v>3.4178625240149416</v>
      </c>
      <c r="J124" s="9">
        <f t="shared" si="32"/>
        <v>3.6070865476335032</v>
      </c>
      <c r="K124" s="11">
        <f t="shared" si="33"/>
        <v>0.44247787610619471</v>
      </c>
      <c r="L124" s="11">
        <f t="shared" si="34"/>
        <v>0.30303030303030304</v>
      </c>
      <c r="M124" s="11">
        <f t="shared" si="35"/>
        <v>0.28735632183908044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-0.27691624823147565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0.23272086134460257</v>
      </c>
      <c r="Q124" s="11">
        <f>2*'OddsRatio_working_3-way'!K124*'OddsRatio_working_3-way'!L124*'OddsRatio_working_3-way'!M124</f>
        <v>7.7059887862451187E-2</v>
      </c>
      <c r="R124" s="11">
        <f t="shared" si="36"/>
        <v>0</v>
      </c>
      <c r="S124" s="11">
        <f t="shared" si="37"/>
        <v>-0.84040161179011086</v>
      </c>
      <c r="T124" s="11">
        <f t="shared" si="38"/>
        <v>-0.278278679400699</v>
      </c>
      <c r="U124" s="11">
        <f>'OddsRatio_working_3-way'!S124-'OddsRatio_working_3-way'!R124^2/3</f>
        <v>-0.84040161179011086</v>
      </c>
      <c r="V124" s="11">
        <f>'OddsRatio_working_3-way'!S124*'OddsRatio_working_3-way'!R124/3-2*'OddsRatio_working_3-way'!R124^3/27-'OddsRatio_working_3-way'!T124</f>
        <v>0.278278679400699</v>
      </c>
      <c r="W124" s="11">
        <f>'OddsRatio_working_3-way'!V124^2+4*'OddsRatio_working_3-way'!U124^3/27</f>
        <v>-1.0494982273669476E-2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0.14826834261118124</v>
      </c>
      <c r="Y124" s="11">
        <f>IF('OddsRatio_working_3-way'!W124&gt;=0,IF('OddsRatio_working_3-way'!V124+SQRT('OddsRatio_working_3-way'!W124)&gt;0,0,PI()),ACOS('OddsRatio_working_3-way'!V124/(2*'OddsRatio_working_3-way'!X124)))</f>
        <v>0.35274134391250511</v>
      </c>
      <c r="Z124" s="11">
        <f>'OddsRatio_working_3-way'!X124^(1/3)*COS('OddsRatio_working_3-way'!Y124/3)</f>
        <v>0.52562228782933518</v>
      </c>
      <c r="AA124" s="11">
        <f>'OddsRatio_working_3-way'!X124^(1/3)*COS(('OddsRatio_working_3-way'!Y124+2*PI())/3)</f>
        <v>-0.31658205473380263</v>
      </c>
      <c r="AB124" s="11">
        <f>'OddsRatio_working_3-way'!X124^(1/3)*COS(('OddsRatio_working_3-way'!Y124+4*PI())/3)</f>
        <v>-0.20904023309553249</v>
      </c>
      <c r="AC124" s="11">
        <f>'OddsRatio_working_3-way'!X124^(1/3)*SIN('OddsRatio_working_3-way'!Y124/3)</f>
        <v>6.2089299671997868E-2</v>
      </c>
      <c r="AD124" s="11">
        <f>'OddsRatio_working_3-way'!X124^(1/3)*SIN(('OddsRatio_working_3-way'!Y124+2*PI())/3)</f>
        <v>0.42415760421950149</v>
      </c>
      <c r="AE124" s="11">
        <f>'OddsRatio_working_3-way'!X124^(1/3)*SIN(('OddsRatio_working_3-way'!Y124+4*PI())/3)</f>
        <v>-0.48624690389149949</v>
      </c>
      <c r="AF124" s="11">
        <f>-'OddsRatio_working_3-way'!U124/(3*'OddsRatio_working_3-way'!X124^(1/3))*COS(('OddsRatio_working_3-way'!Y124)/3)</f>
        <v>0.52562228782933518</v>
      </c>
      <c r="AG124" s="11">
        <f>-'OddsRatio_working_3-way'!U124/(3*'OddsRatio_working_3-way'!X124^(1/3))*COS(('OddsRatio_working_3-way'!Y124+2*PI())/3)</f>
        <v>-0.31658205473380263</v>
      </c>
      <c r="AH124" s="11">
        <f>-'OddsRatio_working_3-way'!U124/(3*'OddsRatio_working_3-way'!X124^(1/3))*COS(('OddsRatio_working_3-way'!Y124+4*PI())/3)</f>
        <v>-0.20904023309553249</v>
      </c>
      <c r="AI124" s="11">
        <f>'OddsRatio_working_3-way'!U124/(3*'OddsRatio_working_3-way'!X124^(1/3))*SIN(('OddsRatio_working_3-way'!Y124)/3)</f>
        <v>-6.2089299671997868E-2</v>
      </c>
      <c r="AJ124" s="11">
        <f>'OddsRatio_working_3-way'!U124/(3*'OddsRatio_working_3-way'!X124^(1/3))*SIN(('OddsRatio_working_3-way'!Y124+2*PI())/3)</f>
        <v>-0.42415760421950149</v>
      </c>
      <c r="AK124" s="11">
        <f>'OddsRatio_working_3-way'!U124/(3*'OddsRatio_working_3-way'!X124^(1/3))*SIN(('OddsRatio_working_3-way'!Y124+4*PI())/3)</f>
        <v>0.48624690389149949</v>
      </c>
      <c r="AL124" s="11">
        <f>'OddsRatio_working_3-way'!Z124+'OddsRatio_working_3-way'!AF124</f>
        <v>1.0512445756586704</v>
      </c>
      <c r="AM124" s="11">
        <f>'OddsRatio_working_3-way'!AA124+'OddsRatio_working_3-way'!AG124</f>
        <v>-0.63316410946760526</v>
      </c>
      <c r="AN124" s="11">
        <f>'OddsRatio_working_3-way'!AB124+'OddsRatio_working_3-way'!AH124</f>
        <v>-0.41808046619106498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1.0512445756586704</v>
      </c>
      <c r="AS124" s="11">
        <f>IF(('OddsRatio_working_3-way'!X124=0),IF(Q124&gt;0,-Q124^(1/3),(-Q124)^(1/3)),'OddsRatio_working_3-way'!AM124-'OddsRatio_working_3-way'!R124/3)</f>
        <v>-0.63316410946760526</v>
      </c>
      <c r="AT124" s="11">
        <f>IF(('OddsRatio_working_3-way'!X124=0),IF(Q124&gt;0,-Q124^(1/3),(-Q124)^(1/3)),'OddsRatio_working_3-way'!AN124-'OddsRatio_working_3-way'!R124/3)</f>
        <v>-0.41808046619106498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IF('True_Odds_Calculator_3-way'!A124="","",'True_Odds_Calculator_3-way'!A124)</f>
        <v>2.12</v>
      </c>
      <c r="B125" s="4">
        <f>IF('True_Odds_Calculator_3-way'!B124="","",'True_Odds_Calculator_3-way'!B124)</f>
        <v>3.66</v>
      </c>
      <c r="C125" s="4">
        <f>IF('True_Odds_Calculator_3-way'!C124="","",'True_Odds_Calculator_3-way'!C124)</f>
        <v>3.4</v>
      </c>
      <c r="D125" s="9">
        <f t="shared" si="26"/>
        <v>0.45675068619684406</v>
      </c>
      <c r="E125" s="9">
        <f t="shared" si="27"/>
        <v>0.26145340772897979</v>
      </c>
      <c r="F125" s="9">
        <f t="shared" si="28"/>
        <v>0.28179590607417598</v>
      </c>
      <c r="G125" s="9">
        <f t="shared" si="29"/>
        <v>1.0619448308225454</v>
      </c>
      <c r="H125" s="9">
        <f t="shared" si="30"/>
        <v>2.1893782105212511</v>
      </c>
      <c r="I125" s="9">
        <f t="shared" si="31"/>
        <v>3.8247732499879703</v>
      </c>
      <c r="J125" s="9">
        <f t="shared" si="32"/>
        <v>3.5486675939741086</v>
      </c>
      <c r="K125" s="11">
        <f t="shared" si="33"/>
        <v>0.47169811320754712</v>
      </c>
      <c r="L125" s="11">
        <f t="shared" si="34"/>
        <v>0.27322404371584696</v>
      </c>
      <c r="M125" s="11">
        <f t="shared" si="35"/>
        <v>0.29411764705882354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-0.27102854751551086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0.23425701861319848</v>
      </c>
      <c r="Q125" s="11">
        <f>2*'OddsRatio_working_3-way'!K125*'OddsRatio_working_3-way'!L125*'OddsRatio_working_3-way'!M125</f>
        <v>7.5811332884530222E-2</v>
      </c>
      <c r="R125" s="11">
        <f t="shared" si="36"/>
        <v>0</v>
      </c>
      <c r="S125" s="11">
        <f t="shared" si="37"/>
        <v>-0.86432599355531736</v>
      </c>
      <c r="T125" s="11">
        <f t="shared" si="38"/>
        <v>-0.27971715001790198</v>
      </c>
      <c r="U125" s="11">
        <f>'OddsRatio_working_3-way'!S125-'OddsRatio_working_3-way'!R125^2/3</f>
        <v>-0.86432599355531736</v>
      </c>
      <c r="V125" s="11">
        <f>'OddsRatio_working_3-way'!S125*'OddsRatio_working_3-way'!R125/3-2*'OddsRatio_working_3-way'!R125^3/27-'OddsRatio_working_3-way'!T125</f>
        <v>0.27971715001790198</v>
      </c>
      <c r="W125" s="11">
        <f>'OddsRatio_working_3-way'!V125^2+4*'OddsRatio_working_3-way'!U125^3/27</f>
        <v>-1.7418001637174385E-2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0.15464450010533182</v>
      </c>
      <c r="Y125" s="11">
        <f>IF('OddsRatio_working_3-way'!W125&gt;=0,IF('OddsRatio_working_3-way'!V125+SQRT('OddsRatio_working_3-way'!W125)&gt;0,0,PI()),ACOS('OddsRatio_working_3-way'!V125/(2*'OddsRatio_working_3-way'!X125)))</f>
        <v>0.44085385394225818</v>
      </c>
      <c r="Z125" s="11">
        <f>'OddsRatio_working_3-way'!X125^(1/3)*COS('OddsRatio_working_3-way'!Y125/3)</f>
        <v>0.53097241541127271</v>
      </c>
      <c r="AA125" s="11">
        <f>'OddsRatio_working_3-way'!X125^(1/3)*COS(('OddsRatio_working_3-way'!Y125+2*PI())/3)</f>
        <v>-0.33355028738845049</v>
      </c>
      <c r="AB125" s="11">
        <f>'OddsRatio_working_3-way'!X125^(1/3)*COS(('OddsRatio_working_3-way'!Y125+4*PI())/3)</f>
        <v>-0.19742212802282216</v>
      </c>
      <c r="AC125" s="11">
        <f>'OddsRatio_working_3-way'!X125^(1/3)*SIN('OddsRatio_working_3-way'!Y125/3)</f>
        <v>7.8593629454033795E-2</v>
      </c>
      <c r="AD125" s="11">
        <f>'OddsRatio_working_3-way'!X125^(1/3)*SIN(('OddsRatio_working_3-way'!Y125+2*PI())/3)</f>
        <v>0.42053878572792935</v>
      </c>
      <c r="AE125" s="11">
        <f>'OddsRatio_working_3-way'!X125^(1/3)*SIN(('OddsRatio_working_3-way'!Y125+4*PI())/3)</f>
        <v>-0.49913241518196305</v>
      </c>
      <c r="AF125" s="11">
        <f>-'OddsRatio_working_3-way'!U125/(3*'OddsRatio_working_3-way'!X125^(1/3))*COS(('OddsRatio_working_3-way'!Y125)/3)</f>
        <v>0.53097241541127271</v>
      </c>
      <c r="AG125" s="11">
        <f>-'OddsRatio_working_3-way'!U125/(3*'OddsRatio_working_3-way'!X125^(1/3))*COS(('OddsRatio_working_3-way'!Y125+2*PI())/3)</f>
        <v>-0.33355028738845049</v>
      </c>
      <c r="AH125" s="11">
        <f>-'OddsRatio_working_3-way'!U125/(3*'OddsRatio_working_3-way'!X125^(1/3))*COS(('OddsRatio_working_3-way'!Y125+4*PI())/3)</f>
        <v>-0.19742212802282216</v>
      </c>
      <c r="AI125" s="11">
        <f>'OddsRatio_working_3-way'!U125/(3*'OddsRatio_working_3-way'!X125^(1/3))*SIN(('OddsRatio_working_3-way'!Y125)/3)</f>
        <v>-7.8593629454033795E-2</v>
      </c>
      <c r="AJ125" s="11">
        <f>'OddsRatio_working_3-way'!U125/(3*'OddsRatio_working_3-way'!X125^(1/3))*SIN(('OddsRatio_working_3-way'!Y125+2*PI())/3)</f>
        <v>-0.42053878572792935</v>
      </c>
      <c r="AK125" s="11">
        <f>'OddsRatio_working_3-way'!U125/(3*'OddsRatio_working_3-way'!X125^(1/3))*SIN(('OddsRatio_working_3-way'!Y125+4*PI())/3)</f>
        <v>0.49913241518196305</v>
      </c>
      <c r="AL125" s="11">
        <f>'OddsRatio_working_3-way'!Z125+'OddsRatio_working_3-way'!AF125</f>
        <v>1.0619448308225454</v>
      </c>
      <c r="AM125" s="11">
        <f>'OddsRatio_working_3-way'!AA125+'OddsRatio_working_3-way'!AG125</f>
        <v>-0.66710057477690099</v>
      </c>
      <c r="AN125" s="11">
        <f>'OddsRatio_working_3-way'!AB125+'OddsRatio_working_3-way'!AH125</f>
        <v>-0.39484425604564433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1.0619448308225454</v>
      </c>
      <c r="AS125" s="11">
        <f>IF(('OddsRatio_working_3-way'!X125=0),IF(Q125&gt;0,-Q125^(1/3),(-Q125)^(1/3)),'OddsRatio_working_3-way'!AM125-'OddsRatio_working_3-way'!R125/3)</f>
        <v>-0.66710057477690099</v>
      </c>
      <c r="AT125" s="11">
        <f>IF(('OddsRatio_working_3-way'!X125=0),IF(Q125&gt;0,-Q125^(1/3),(-Q125)^(1/3)),'OddsRatio_working_3-way'!AN125-'OddsRatio_working_3-way'!R125/3)</f>
        <v>-0.39484425604564433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IF('True_Odds_Calculator_3-way'!A125="","",'True_Odds_Calculator_3-way'!A125)</f>
        <v>2.27</v>
      </c>
      <c r="B126" s="4">
        <f>IF('True_Odds_Calculator_3-way'!B125="","",'True_Odds_Calculator_3-way'!B125)</f>
        <v>3.61</v>
      </c>
      <c r="C126" s="4">
        <f>IF('True_Odds_Calculator_3-way'!C125="","",'True_Odds_Calculator_3-way'!C125)</f>
        <v>3.1</v>
      </c>
      <c r="D126" s="9">
        <f t="shared" si="26"/>
        <v>0.42558701900263285</v>
      </c>
      <c r="E126" s="9">
        <f t="shared" si="27"/>
        <v>0.26498601008411382</v>
      </c>
      <c r="F126" s="9">
        <f t="shared" si="28"/>
        <v>0.30942697091325333</v>
      </c>
      <c r="G126" s="9">
        <f t="shared" si="29"/>
        <v>1.0627525409131442</v>
      </c>
      <c r="H126" s="9">
        <f t="shared" si="30"/>
        <v>2.349695726959693</v>
      </c>
      <c r="I126" s="9">
        <f t="shared" si="31"/>
        <v>3.7737841317833065</v>
      </c>
      <c r="J126" s="9">
        <f t="shared" si="32"/>
        <v>3.2317803359176023</v>
      </c>
      <c r="K126" s="11">
        <f t="shared" si="33"/>
        <v>0.44052863436123346</v>
      </c>
      <c r="L126" s="11">
        <f t="shared" si="34"/>
        <v>0.2770083102493075</v>
      </c>
      <c r="M126" s="11">
        <f t="shared" si="35"/>
        <v>0.32258064516129031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-0.27401148736181558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0.2353999851202016</v>
      </c>
      <c r="Q126" s="11">
        <f>2*'OddsRatio_working_3-way'!K126*'OddsRatio_working_3-way'!L126*'OddsRatio_working_3-way'!M126</f>
        <v>7.8729092013445356E-2</v>
      </c>
      <c r="R126" s="11">
        <f t="shared" si="36"/>
        <v>0</v>
      </c>
      <c r="S126" s="11">
        <f t="shared" si="37"/>
        <v>-0.85908801629681375</v>
      </c>
      <c r="T126" s="11">
        <f t="shared" si="38"/>
        <v>-0.28732040678823206</v>
      </c>
      <c r="U126" s="11">
        <f>'OddsRatio_working_3-way'!S126-'OddsRatio_working_3-way'!R126^2/3</f>
        <v>-0.85908801629681375</v>
      </c>
      <c r="V126" s="11">
        <f>'OddsRatio_working_3-way'!S126*'OddsRatio_working_3-way'!R126/3-2*'OddsRatio_working_3-way'!R126^3/27-'OddsRatio_working_3-way'!T126</f>
        <v>0.28732040678823206</v>
      </c>
      <c r="W126" s="11">
        <f>'OddsRatio_working_3-way'!V126^2+4*'OddsRatio_working_3-way'!U126^3/27</f>
        <v>-1.1378040972480352E-2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0.15324087014357127</v>
      </c>
      <c r="Y126" s="11">
        <f>IF('OddsRatio_working_3-way'!W126&gt;=0,IF('OddsRatio_working_3-way'!V126+SQRT('OddsRatio_working_3-way'!W126)&gt;0,0,PI()),ACOS('OddsRatio_working_3-way'!V126/(2*'OddsRatio_working_3-way'!X126)))</f>
        <v>0.35547956245525936</v>
      </c>
      <c r="Z126" s="11">
        <f>'OddsRatio_working_3-way'!X126^(1/3)*COS('OddsRatio_working_3-way'!Y126/3)</f>
        <v>0.5313762704565721</v>
      </c>
      <c r="AA126" s="11">
        <f>'OddsRatio_working_3-way'!X126^(1/3)*COS(('OddsRatio_working_3-way'!Y126+2*PI())/3)</f>
        <v>-0.32047361205336605</v>
      </c>
      <c r="AB126" s="11">
        <f>'OddsRatio_working_3-way'!X126^(1/3)*COS(('OddsRatio_working_3-way'!Y126+4*PI())/3)</f>
        <v>-0.21090265840320602</v>
      </c>
      <c r="AC126" s="11">
        <f>'OddsRatio_working_3-way'!X126^(1/3)*SIN('OddsRatio_working_3-way'!Y126/3)</f>
        <v>6.3260819585283914E-2</v>
      </c>
      <c r="AD126" s="11">
        <f>'OddsRatio_working_3-way'!X126^(1/3)*SIN(('OddsRatio_working_3-way'!Y126+2*PI())/3)</f>
        <v>0.42855493939098011</v>
      </c>
      <c r="AE126" s="11">
        <f>'OddsRatio_working_3-way'!X126^(1/3)*SIN(('OddsRatio_working_3-way'!Y126+4*PI())/3)</f>
        <v>-0.49181575897626395</v>
      </c>
      <c r="AF126" s="11">
        <f>-'OddsRatio_working_3-way'!U126/(3*'OddsRatio_working_3-way'!X126^(1/3))*COS(('OddsRatio_working_3-way'!Y126)/3)</f>
        <v>0.53137627045657199</v>
      </c>
      <c r="AG126" s="11">
        <f>-'OddsRatio_working_3-way'!U126/(3*'OddsRatio_working_3-way'!X126^(1/3))*COS(('OddsRatio_working_3-way'!Y126+2*PI())/3)</f>
        <v>-0.32047361205336594</v>
      </c>
      <c r="AH126" s="11">
        <f>-'OddsRatio_working_3-way'!U126/(3*'OddsRatio_working_3-way'!X126^(1/3))*COS(('OddsRatio_working_3-way'!Y126+4*PI())/3)</f>
        <v>-0.21090265840320599</v>
      </c>
      <c r="AI126" s="11">
        <f>'OddsRatio_working_3-way'!U126/(3*'OddsRatio_working_3-way'!X126^(1/3))*SIN(('OddsRatio_working_3-way'!Y126)/3)</f>
        <v>-6.3260819585283901E-2</v>
      </c>
      <c r="AJ126" s="11">
        <f>'OddsRatio_working_3-way'!U126/(3*'OddsRatio_working_3-way'!X126^(1/3))*SIN(('OddsRatio_working_3-way'!Y126+2*PI())/3)</f>
        <v>-0.42855493939097999</v>
      </c>
      <c r="AK126" s="11">
        <f>'OddsRatio_working_3-way'!U126/(3*'OddsRatio_working_3-way'!X126^(1/3))*SIN(('OddsRatio_working_3-way'!Y126+4*PI())/3)</f>
        <v>0.49181575897626384</v>
      </c>
      <c r="AL126" s="11">
        <f>'OddsRatio_working_3-way'!Z126+'OddsRatio_working_3-way'!AF126</f>
        <v>1.0627525409131442</v>
      </c>
      <c r="AM126" s="11">
        <f>'OddsRatio_working_3-way'!AA126+'OddsRatio_working_3-way'!AG126</f>
        <v>-0.64094722410673199</v>
      </c>
      <c r="AN126" s="11">
        <f>'OddsRatio_working_3-way'!AB126+'OddsRatio_working_3-way'!AH126</f>
        <v>-0.42180531680641198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1.0627525409131442</v>
      </c>
      <c r="AS126" s="11">
        <f>IF(('OddsRatio_working_3-way'!X126=0),IF(Q126&gt;0,-Q126^(1/3),(-Q126)^(1/3)),'OddsRatio_working_3-way'!AM126-'OddsRatio_working_3-way'!R126/3)</f>
        <v>-0.64094722410673199</v>
      </c>
      <c r="AT126" s="11">
        <f>IF(('OddsRatio_working_3-way'!X126=0),IF(Q126&gt;0,-Q126^(1/3),(-Q126)^(1/3)),'OddsRatio_working_3-way'!AN126-'OddsRatio_working_3-way'!R126/3)</f>
        <v>-0.42180531680641198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IF('True_Odds_Calculator_3-way'!A126="","",'True_Odds_Calculator_3-way'!A126)</f>
        <v>3.54</v>
      </c>
      <c r="B127" s="4">
        <f>IF('True_Odds_Calculator_3-way'!B126="","",'True_Odds_Calculator_3-way'!B126)</f>
        <v>3.54</v>
      </c>
      <c r="C127" s="4">
        <f>IF('True_Odds_Calculator_3-way'!C126="","",'True_Odds_Calculator_3-way'!C126)</f>
        <v>2.11</v>
      </c>
      <c r="D127" s="9">
        <f t="shared" si="26"/>
        <v>0.27049345634178534</v>
      </c>
      <c r="E127" s="9">
        <f t="shared" si="27"/>
        <v>0.27049345634178534</v>
      </c>
      <c r="F127" s="9">
        <f t="shared" si="28"/>
        <v>0.45901308731642904</v>
      </c>
      <c r="G127" s="9">
        <f t="shared" si="29"/>
        <v>1.0617901983179072</v>
      </c>
      <c r="H127" s="9">
        <f t="shared" si="30"/>
        <v>3.6969471037274841</v>
      </c>
      <c r="I127" s="9">
        <f t="shared" si="31"/>
        <v>3.6969471037274841</v>
      </c>
      <c r="J127" s="9">
        <f t="shared" si="32"/>
        <v>2.1785871201328773</v>
      </c>
      <c r="K127" s="11">
        <f t="shared" si="33"/>
        <v>0.2824858757062147</v>
      </c>
      <c r="L127" s="11">
        <f t="shared" si="34"/>
        <v>0.2824858757062147</v>
      </c>
      <c r="M127" s="11">
        <f t="shared" si="35"/>
        <v>0.47393364928909953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-0.27083290786862357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0.2341001379791508</v>
      </c>
      <c r="Q127" s="11">
        <f>2*'OddsRatio_working_3-way'!K127*'OddsRatio_working_3-way'!L127*'OddsRatio_working_3-way'!M127</f>
        <v>7.5638170591001877E-2</v>
      </c>
      <c r="R127" s="11">
        <f t="shared" si="36"/>
        <v>0</v>
      </c>
      <c r="S127" s="11">
        <f t="shared" si="37"/>
        <v>-0.86437109811156621</v>
      </c>
      <c r="T127" s="11">
        <f t="shared" si="38"/>
        <v>-0.27927983783895516</v>
      </c>
      <c r="U127" s="11">
        <f>'OddsRatio_working_3-way'!S127-'OddsRatio_working_3-way'!R127^2/3</f>
        <v>-0.86437109811156621</v>
      </c>
      <c r="V127" s="11">
        <f>'OddsRatio_working_3-way'!S127*'OddsRatio_working_3-way'!R127/3-2*'OddsRatio_working_3-way'!R127^3/27-'OddsRatio_working_3-way'!T127</f>
        <v>0.27927983783895516</v>
      </c>
      <c r="W127" s="11">
        <f>'OddsRatio_working_3-way'!V127^2+4*'OddsRatio_working_3-way'!U127^3/27</f>
        <v>-1.767743451338348E-2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0.15465660536874637</v>
      </c>
      <c r="Y127" s="11">
        <f>IF('OddsRatio_working_3-way'!W127&gt;=0,IF('OddsRatio_working_3-way'!V127+SQRT('OddsRatio_working_3-way'!W127)&gt;0,0,PI()),ACOS('OddsRatio_working_3-way'!V127/(2*'OddsRatio_working_3-way'!X127)))</f>
        <v>0.44432030126560229</v>
      </c>
      <c r="Z127" s="11">
        <f>'OddsRatio_working_3-way'!X127^(1/3)*COS('OddsRatio_working_3-way'!Y127/3)</f>
        <v>0.53089509915895361</v>
      </c>
      <c r="AA127" s="11">
        <f>'OddsRatio_working_3-way'!X127^(1/3)*COS(('OddsRatio_working_3-way'!Y127+2*PI())/3)</f>
        <v>-0.33404470545816628</v>
      </c>
      <c r="AB127" s="11">
        <f>'OddsRatio_working_3-way'!X127^(1/3)*COS(('OddsRatio_working_3-way'!Y127+4*PI())/3)</f>
        <v>-0.1968503937007875</v>
      </c>
      <c r="AC127" s="11">
        <f>'OddsRatio_working_3-way'!X127^(1/3)*SIN('OddsRatio_working_3-way'!Y127/3)</f>
        <v>7.9209172824408147E-2</v>
      </c>
      <c r="AD127" s="11">
        <f>'OddsRatio_working_3-way'!X127^(1/3)*SIN(('OddsRatio_working_3-way'!Y127+2*PI())/3)</f>
        <v>0.42016405620410829</v>
      </c>
      <c r="AE127" s="11">
        <f>'OddsRatio_working_3-way'!X127^(1/3)*SIN(('OddsRatio_working_3-way'!Y127+4*PI())/3)</f>
        <v>-0.49937322902851644</v>
      </c>
      <c r="AF127" s="11">
        <f>-'OddsRatio_working_3-way'!U127/(3*'OddsRatio_working_3-way'!X127^(1/3))*COS(('OddsRatio_working_3-way'!Y127)/3)</f>
        <v>0.5308950991589535</v>
      </c>
      <c r="AG127" s="11">
        <f>-'OddsRatio_working_3-way'!U127/(3*'OddsRatio_working_3-way'!X127^(1/3))*COS(('OddsRatio_working_3-way'!Y127+2*PI())/3)</f>
        <v>-0.33404470545816617</v>
      </c>
      <c r="AH127" s="11">
        <f>-'OddsRatio_working_3-way'!U127/(3*'OddsRatio_working_3-way'!X127^(1/3))*COS(('OddsRatio_working_3-way'!Y127+4*PI())/3)</f>
        <v>-0.19685039370078747</v>
      </c>
      <c r="AI127" s="11">
        <f>'OddsRatio_working_3-way'!U127/(3*'OddsRatio_working_3-way'!X127^(1/3))*SIN(('OddsRatio_working_3-way'!Y127)/3)</f>
        <v>-7.9209172824408133E-2</v>
      </c>
      <c r="AJ127" s="11">
        <f>'OddsRatio_working_3-way'!U127/(3*'OddsRatio_working_3-way'!X127^(1/3))*SIN(('OddsRatio_working_3-way'!Y127+2*PI())/3)</f>
        <v>-0.42016405620410824</v>
      </c>
      <c r="AK127" s="11">
        <f>'OddsRatio_working_3-way'!U127/(3*'OddsRatio_working_3-way'!X127^(1/3))*SIN(('OddsRatio_working_3-way'!Y127+4*PI())/3)</f>
        <v>0.49937322902851633</v>
      </c>
      <c r="AL127" s="11">
        <f>'OddsRatio_working_3-way'!Z127+'OddsRatio_working_3-way'!AF127</f>
        <v>1.0617901983179072</v>
      </c>
      <c r="AM127" s="11">
        <f>'OddsRatio_working_3-way'!AA127+'OddsRatio_working_3-way'!AG127</f>
        <v>-0.66808941091633245</v>
      </c>
      <c r="AN127" s="11">
        <f>'OddsRatio_working_3-way'!AB127+'OddsRatio_working_3-way'!AH127</f>
        <v>-0.39370078740157499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1.0617901983179072</v>
      </c>
      <c r="AS127" s="11">
        <f>IF(('OddsRatio_working_3-way'!X127=0),IF(Q127&gt;0,-Q127^(1/3),(-Q127)^(1/3)),'OddsRatio_working_3-way'!AM127-'OddsRatio_working_3-way'!R127/3)</f>
        <v>-0.66808941091633245</v>
      </c>
      <c r="AT127" s="11">
        <f>IF(('OddsRatio_working_3-way'!X127=0),IF(Q127&gt;0,-Q127^(1/3),(-Q127)^(1/3)),'OddsRatio_working_3-way'!AN127-'OddsRatio_working_3-way'!R127/3)</f>
        <v>-0.39370078740157499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IF('True_Odds_Calculator_3-way'!A127="","",'True_Odds_Calculator_3-way'!A127)</f>
        <v>2.11</v>
      </c>
      <c r="B128" s="4">
        <f>IF('True_Odds_Calculator_3-way'!B127="","",'True_Odds_Calculator_3-way'!B127)</f>
        <v>4.07</v>
      </c>
      <c r="C128" s="4">
        <f>IF('True_Odds_Calculator_3-way'!C127="","",'True_Odds_Calculator_3-way'!C127)</f>
        <v>3.24</v>
      </c>
      <c r="D128" s="9">
        <f t="shared" si="26"/>
        <v>0.46299805696752605</v>
      </c>
      <c r="E128" s="9">
        <f t="shared" si="27"/>
        <v>0.23765187751971559</v>
      </c>
      <c r="F128" s="9">
        <f t="shared" si="28"/>
        <v>0.29935006551275833</v>
      </c>
      <c r="G128" s="9">
        <f t="shared" si="29"/>
        <v>1.044897547588244</v>
      </c>
      <c r="H128" s="9">
        <f t="shared" si="30"/>
        <v>2.1598362778229507</v>
      </c>
      <c r="I128" s="9">
        <f t="shared" si="31"/>
        <v>4.2078354710959101</v>
      </c>
      <c r="J128" s="9">
        <f t="shared" si="32"/>
        <v>3.3405705065976674</v>
      </c>
      <c r="K128" s="11">
        <f t="shared" si="33"/>
        <v>0.47393364928909953</v>
      </c>
      <c r="L128" s="11">
        <f t="shared" si="34"/>
        <v>0.24570024570024568</v>
      </c>
      <c r="M128" s="11">
        <f t="shared" si="35"/>
        <v>0.30864197530864196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-0.2743389662820942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0.23073482789122596</v>
      </c>
      <c r="Q128" s="11">
        <f>2*'OddsRatio_working_3-way'!K128*'OddsRatio_working_3-way'!L128*'OddsRatio_working_3-way'!M128</f>
        <v>7.188000868885544E-2</v>
      </c>
      <c r="R128" s="11">
        <f t="shared" si="36"/>
        <v>0</v>
      </c>
      <c r="S128" s="11">
        <f t="shared" si="37"/>
        <v>-0.84105743714864234</v>
      </c>
      <c r="T128" s="11">
        <f t="shared" si="38"/>
        <v>-0.26201166266312848</v>
      </c>
      <c r="U128" s="11">
        <f>'OddsRatio_working_3-way'!S128-'OddsRatio_working_3-way'!R128^2/3</f>
        <v>-0.84105743714864234</v>
      </c>
      <c r="V128" s="11">
        <f>'OddsRatio_working_3-way'!S128*'OddsRatio_working_3-way'!R128/3-2*'OddsRatio_working_3-way'!R128^3/27-'OddsRatio_working_3-way'!T128</f>
        <v>0.26201166266312848</v>
      </c>
      <c r="W128" s="11">
        <f>'OddsRatio_working_3-way'!V128^2+4*'OddsRatio_working_3-way'!U128^3/27</f>
        <v>-1.9489918544861332E-2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0.14844193302126454</v>
      </c>
      <c r="Y128" s="11">
        <f>IF('OddsRatio_working_3-way'!W128&gt;=0,IF('OddsRatio_working_3-way'!V128+SQRT('OddsRatio_working_3-way'!W128)&gt;0,0,PI()),ACOS('OddsRatio_working_3-way'!V128/(2*'OddsRatio_working_3-way'!X128)))</f>
        <v>0.48956128591202441</v>
      </c>
      <c r="Z128" s="11">
        <f>'OddsRatio_working_3-way'!X128^(1/3)*COS('OddsRatio_working_3-way'!Y128/3)</f>
        <v>0.52244877379412202</v>
      </c>
      <c r="AA128" s="11">
        <f>'OddsRatio_working_3-way'!X128^(1/3)*COS(('OddsRatio_working_3-way'!Y128+2*PI())/3)</f>
        <v>-0.33572148991405282</v>
      </c>
      <c r="AB128" s="11">
        <f>'OddsRatio_working_3-way'!X128^(1/3)*COS(('OddsRatio_working_3-way'!Y128+4*PI())/3)</f>
        <v>-0.18672728388006915</v>
      </c>
      <c r="AC128" s="11">
        <f>'OddsRatio_working_3-way'!X128^(1/3)*SIN('OddsRatio_working_3-way'!Y128/3)</f>
        <v>8.602184496141492E-2</v>
      </c>
      <c r="AD128" s="11">
        <f>'OddsRatio_working_3-way'!X128^(1/3)*SIN(('OddsRatio_working_3-way'!Y128+2*PI())/3)</f>
        <v>0.40944298780103189</v>
      </c>
      <c r="AE128" s="11">
        <f>'OddsRatio_working_3-way'!X128^(1/3)*SIN(('OddsRatio_working_3-way'!Y128+4*PI())/3)</f>
        <v>-0.49546483276244691</v>
      </c>
      <c r="AF128" s="11">
        <f>-'OddsRatio_working_3-way'!U128/(3*'OddsRatio_working_3-way'!X128^(1/3))*COS(('OddsRatio_working_3-way'!Y128)/3)</f>
        <v>0.52244877379412202</v>
      </c>
      <c r="AG128" s="11">
        <f>-'OddsRatio_working_3-way'!U128/(3*'OddsRatio_working_3-way'!X128^(1/3))*COS(('OddsRatio_working_3-way'!Y128+2*PI())/3)</f>
        <v>-0.33572148991405282</v>
      </c>
      <c r="AH128" s="11">
        <f>-'OddsRatio_working_3-way'!U128/(3*'OddsRatio_working_3-way'!X128^(1/3))*COS(('OddsRatio_working_3-way'!Y128+4*PI())/3)</f>
        <v>-0.18672728388006915</v>
      </c>
      <c r="AI128" s="11">
        <f>'OddsRatio_working_3-way'!U128/(3*'OddsRatio_working_3-way'!X128^(1/3))*SIN(('OddsRatio_working_3-way'!Y128)/3)</f>
        <v>-8.602184496141492E-2</v>
      </c>
      <c r="AJ128" s="11">
        <f>'OddsRatio_working_3-way'!U128/(3*'OddsRatio_working_3-way'!X128^(1/3))*SIN(('OddsRatio_working_3-way'!Y128+2*PI())/3)</f>
        <v>-0.40944298780103189</v>
      </c>
      <c r="AK128" s="11">
        <f>'OddsRatio_working_3-way'!U128/(3*'OddsRatio_working_3-way'!X128^(1/3))*SIN(('OddsRatio_working_3-way'!Y128+4*PI())/3)</f>
        <v>0.49546483276244691</v>
      </c>
      <c r="AL128" s="11">
        <f>'OddsRatio_working_3-way'!Z128+'OddsRatio_working_3-way'!AF128</f>
        <v>1.044897547588244</v>
      </c>
      <c r="AM128" s="11">
        <f>'OddsRatio_working_3-way'!AA128+'OddsRatio_working_3-way'!AG128</f>
        <v>-0.67144297982810563</v>
      </c>
      <c r="AN128" s="11">
        <f>'OddsRatio_working_3-way'!AB128+'OddsRatio_working_3-way'!AH128</f>
        <v>-0.3734545677601383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1.044897547588244</v>
      </c>
      <c r="AS128" s="11">
        <f>IF(('OddsRatio_working_3-way'!X128=0),IF(Q128&gt;0,-Q128^(1/3),(-Q128)^(1/3)),'OddsRatio_working_3-way'!AM128-'OddsRatio_working_3-way'!R128/3)</f>
        <v>-0.67144297982810563</v>
      </c>
      <c r="AT128" s="11">
        <f>IF(('OddsRatio_working_3-way'!X128=0),IF(Q128&gt;0,-Q128^(1/3),(-Q128)^(1/3)),'OddsRatio_working_3-way'!AN128-'OddsRatio_working_3-way'!R128/3)</f>
        <v>-0.3734545677601383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IF('True_Odds_Calculator_3-way'!A128="","",'True_Odds_Calculator_3-way'!A128)</f>
        <v>2.35</v>
      </c>
      <c r="B129" s="4">
        <f>IF('True_Odds_Calculator_3-way'!B128="","",'True_Odds_Calculator_3-way'!B128)</f>
        <v>3.69</v>
      </c>
      <c r="C129" s="4">
        <f>IF('True_Odds_Calculator_3-way'!C128="","",'True_Odds_Calculator_3-way'!C128)</f>
        <v>3.01</v>
      </c>
      <c r="D129" s="9">
        <f t="shared" si="26"/>
        <v>0.41490602669073046</v>
      </c>
      <c r="E129" s="9">
        <f t="shared" si="27"/>
        <v>0.26247250779459463</v>
      </c>
      <c r="F129" s="9">
        <f t="shared" si="28"/>
        <v>0.32262146551467502</v>
      </c>
      <c r="G129" s="9">
        <f t="shared" si="29"/>
        <v>1.0445809781285935</v>
      </c>
      <c r="H129" s="9">
        <f t="shared" si="30"/>
        <v>2.4101843204736011</v>
      </c>
      <c r="I129" s="9">
        <f t="shared" si="31"/>
        <v>3.8099228311659163</v>
      </c>
      <c r="J129" s="9">
        <f t="shared" si="32"/>
        <v>3.0996077660384729</v>
      </c>
      <c r="K129" s="11">
        <f t="shared" si="33"/>
        <v>0.42553191489361702</v>
      </c>
      <c r="L129" s="11">
        <f t="shared" si="34"/>
        <v>0.2710027100271003</v>
      </c>
      <c r="M129" s="11">
        <f t="shared" si="35"/>
        <v>0.33222591362126247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-0.27965422299306764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0.23178997606050147</v>
      </c>
      <c r="Q129" s="11">
        <f>2*'OddsRatio_working_3-way'!K129*'OddsRatio_working_3-way'!L129*'OddsRatio_working_3-way'!M129</f>
        <v>7.6624785474545931E-2</v>
      </c>
      <c r="R129" s="11">
        <f t="shared" si="36"/>
        <v>0</v>
      </c>
      <c r="S129" s="11">
        <f t="shared" si="37"/>
        <v>-0.82884489845965004</v>
      </c>
      <c r="T129" s="11">
        <f t="shared" si="38"/>
        <v>-0.27399831354038012</v>
      </c>
      <c r="U129" s="11">
        <f>'OddsRatio_working_3-way'!S129-'OddsRatio_working_3-way'!R129^2/3</f>
        <v>-0.82884489845965004</v>
      </c>
      <c r="V129" s="11">
        <f>'OddsRatio_working_3-way'!S129*'OddsRatio_working_3-way'!R129/3-2*'OddsRatio_working_3-way'!R129^3/27-'OddsRatio_working_3-way'!T129</f>
        <v>0.27399831354038012</v>
      </c>
      <c r="W129" s="11">
        <f>'OddsRatio_working_3-way'!V129^2+4*'OddsRatio_working_3-way'!U129^3/27</f>
        <v>-9.2809349046837075E-3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0.14522053119966902</v>
      </c>
      <c r="Y129" s="11">
        <f>IF('OddsRatio_working_3-way'!W129&gt;=0,IF('OddsRatio_working_3-way'!V129+SQRT('OddsRatio_working_3-way'!W129)&gt;0,0,PI()),ACOS('OddsRatio_working_3-way'!V129/(2*'OddsRatio_working_3-way'!X129)))</f>
        <v>0.33809885411186924</v>
      </c>
      <c r="Z129" s="11">
        <f>'OddsRatio_working_3-way'!X129^(1/3)*COS('OddsRatio_working_3-way'!Y129/3)</f>
        <v>0.52229048906429676</v>
      </c>
      <c r="AA129" s="11">
        <f>'OddsRatio_working_3-way'!X129^(1/3)*COS(('OddsRatio_working_3-way'!Y129+2*PI())/3)</f>
        <v>-0.31233809940121932</v>
      </c>
      <c r="AB129" s="11">
        <f>'OddsRatio_working_3-way'!X129^(1/3)*COS(('OddsRatio_working_3-way'!Y129+4*PI())/3)</f>
        <v>-0.20995238966307755</v>
      </c>
      <c r="AC129" s="11">
        <f>'OddsRatio_working_3-way'!X129^(1/3)*SIN('OddsRatio_working_3-way'!Y129/3)</f>
        <v>5.9112417078487148E-2</v>
      </c>
      <c r="AD129" s="11">
        <f>'OddsRatio_working_3-way'!X129^(1/3)*SIN(('OddsRatio_working_3-way'!Y129+2*PI())/3)</f>
        <v>0.422760623145436</v>
      </c>
      <c r="AE129" s="11">
        <f>'OddsRatio_working_3-way'!X129^(1/3)*SIN(('OddsRatio_working_3-way'!Y129+4*PI())/3)</f>
        <v>-0.48187304022392308</v>
      </c>
      <c r="AF129" s="11">
        <f>-'OddsRatio_working_3-way'!U129/(3*'OddsRatio_working_3-way'!X129^(1/3))*COS(('OddsRatio_working_3-way'!Y129)/3)</f>
        <v>0.52229048906429687</v>
      </c>
      <c r="AG129" s="11">
        <f>-'OddsRatio_working_3-way'!U129/(3*'OddsRatio_working_3-way'!X129^(1/3))*COS(('OddsRatio_working_3-way'!Y129+2*PI())/3)</f>
        <v>-0.31233809940121937</v>
      </c>
      <c r="AH129" s="11">
        <f>-'OddsRatio_working_3-way'!U129/(3*'OddsRatio_working_3-way'!X129^(1/3))*COS(('OddsRatio_working_3-way'!Y129+4*PI())/3)</f>
        <v>-0.20995238966307761</v>
      </c>
      <c r="AI129" s="11">
        <f>'OddsRatio_working_3-way'!U129/(3*'OddsRatio_working_3-way'!X129^(1/3))*SIN(('OddsRatio_working_3-way'!Y129)/3)</f>
        <v>-5.9112417078487162E-2</v>
      </c>
      <c r="AJ129" s="11">
        <f>'OddsRatio_working_3-way'!U129/(3*'OddsRatio_working_3-way'!X129^(1/3))*SIN(('OddsRatio_working_3-way'!Y129+2*PI())/3)</f>
        <v>-0.42276062314543611</v>
      </c>
      <c r="AK129" s="11">
        <f>'OddsRatio_working_3-way'!U129/(3*'OddsRatio_working_3-way'!X129^(1/3))*SIN(('OddsRatio_working_3-way'!Y129+4*PI())/3)</f>
        <v>0.48187304022392319</v>
      </c>
      <c r="AL129" s="11">
        <f>'OddsRatio_working_3-way'!Z129+'OddsRatio_working_3-way'!AF129</f>
        <v>1.0445809781285935</v>
      </c>
      <c r="AM129" s="11">
        <f>'OddsRatio_working_3-way'!AA129+'OddsRatio_working_3-way'!AG129</f>
        <v>-0.62467619880243874</v>
      </c>
      <c r="AN129" s="11">
        <f>'OddsRatio_working_3-way'!AB129+'OddsRatio_working_3-way'!AH129</f>
        <v>-0.41990477932615516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1.0445809781285935</v>
      </c>
      <c r="AS129" s="11">
        <f>IF(('OddsRatio_working_3-way'!X129=0),IF(Q129&gt;0,-Q129^(1/3),(-Q129)^(1/3)),'OddsRatio_working_3-way'!AM129-'OddsRatio_working_3-way'!R129/3)</f>
        <v>-0.62467619880243874</v>
      </c>
      <c r="AT129" s="11">
        <f>IF(('OddsRatio_working_3-way'!X129=0),IF(Q129&gt;0,-Q129^(1/3),(-Q129)^(1/3)),'OddsRatio_working_3-way'!AN129-'OddsRatio_working_3-way'!R129/3)</f>
        <v>-0.41990477932615516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IF('True_Odds_Calculator_3-way'!A129="","",'True_Odds_Calculator_3-way'!A129)</f>
        <v>2.39</v>
      </c>
      <c r="B130" s="4">
        <f>IF('True_Odds_Calculator_3-way'!B129="","",'True_Odds_Calculator_3-way'!B129)</f>
        <v>3.67</v>
      </c>
      <c r="C130" s="4">
        <f>IF('True_Odds_Calculator_3-way'!C129="","",'True_Odds_Calculator_3-way'!C129)</f>
        <v>2.93</v>
      </c>
      <c r="D130" s="9">
        <f t="shared" si="26"/>
        <v>0.40661717653337814</v>
      </c>
      <c r="E130" s="9">
        <f t="shared" si="27"/>
        <v>0.26294021097190146</v>
      </c>
      <c r="F130" s="9">
        <f t="shared" si="28"/>
        <v>0.3304426124947204</v>
      </c>
      <c r="G130" s="9">
        <f t="shared" si="29"/>
        <v>1.0498673992116603</v>
      </c>
      <c r="H130" s="9">
        <f t="shared" si="30"/>
        <v>2.4593156849042077</v>
      </c>
      <c r="I130" s="9">
        <f t="shared" si="31"/>
        <v>3.8031459558951326</v>
      </c>
      <c r="J130" s="9">
        <f t="shared" si="32"/>
        <v>3.0262440804785049</v>
      </c>
      <c r="K130" s="11">
        <f t="shared" si="33"/>
        <v>0.41841004184100417</v>
      </c>
      <c r="L130" s="11">
        <f t="shared" si="34"/>
        <v>0.27247956403269757</v>
      </c>
      <c r="M130" s="11">
        <f t="shared" si="35"/>
        <v>0.34129692832764502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-0.27870950827102148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0.23307475524524229</v>
      </c>
      <c r="Q130" s="11">
        <f>2*'OddsRatio_working_3-way'!K130*'OddsRatio_working_3-way'!L130*'OddsRatio_working_3-way'!M130</f>
        <v>7.7821287227125974E-2</v>
      </c>
      <c r="R130" s="11">
        <f t="shared" si="36"/>
        <v>0</v>
      </c>
      <c r="S130" s="11">
        <f t="shared" si="37"/>
        <v>-0.83626409694855752</v>
      </c>
      <c r="T130" s="11">
        <f t="shared" si="38"/>
        <v>-0.27922006575911767</v>
      </c>
      <c r="U130" s="11">
        <f>'OddsRatio_working_3-way'!S130-'OddsRatio_working_3-way'!R130^2/3</f>
        <v>-0.83626409694855752</v>
      </c>
      <c r="V130" s="11">
        <f>'OddsRatio_working_3-way'!S130*'OddsRatio_working_3-way'!R130/3-2*'OddsRatio_working_3-way'!R130^3/27-'OddsRatio_working_3-way'!T130</f>
        <v>0.27922006575911767</v>
      </c>
      <c r="W130" s="11">
        <f>'OddsRatio_working_3-way'!V130^2+4*'OddsRatio_working_3-way'!U130^3/27</f>
        <v>-8.6777785585510914E-3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0.14717474620419521</v>
      </c>
      <c r="Y130" s="11">
        <f>IF('OddsRatio_working_3-way'!W130&gt;=0,IF('OddsRatio_working_3-way'!V130+SQRT('OddsRatio_working_3-way'!W130)&gt;0,0,PI()),ACOS('OddsRatio_working_3-way'!V130/(2*'OddsRatio_working_3-way'!X130)))</f>
        <v>0.3220123885007109</v>
      </c>
      <c r="Z130" s="11">
        <f>'OddsRatio_working_3-way'!X130^(1/3)*COS('OddsRatio_working_3-way'!Y130/3)</f>
        <v>0.52493369960583014</v>
      </c>
      <c r="AA130" s="11">
        <f>'OddsRatio_working_3-way'!X130^(1/3)*COS(('OddsRatio_working_3-way'!Y130+2*PI())/3)</f>
        <v>-0.3114513626691407</v>
      </c>
      <c r="AB130" s="11">
        <f>'OddsRatio_working_3-way'!X130^(1/3)*COS(('OddsRatio_working_3-way'!Y130+4*PI())/3)</f>
        <v>-0.21348233693668936</v>
      </c>
      <c r="AC130" s="11">
        <f>'OddsRatio_working_3-way'!X130^(1/3)*SIN('OddsRatio_working_3-way'!Y130/3)</f>
        <v>5.6562443378876191E-2</v>
      </c>
      <c r="AD130" s="11">
        <f>'OddsRatio_working_3-way'!X130^(1/3)*SIN(('OddsRatio_working_3-way'!Y130+2*PI())/3)</f>
        <v>0.42632469747176022</v>
      </c>
      <c r="AE130" s="11">
        <f>'OddsRatio_working_3-way'!X130^(1/3)*SIN(('OddsRatio_working_3-way'!Y130+4*PI())/3)</f>
        <v>-0.48288714085063639</v>
      </c>
      <c r="AF130" s="11">
        <f>-'OddsRatio_working_3-way'!U130/(3*'OddsRatio_working_3-way'!X130^(1/3))*COS(('OddsRatio_working_3-way'!Y130)/3)</f>
        <v>0.52493369960583014</v>
      </c>
      <c r="AG130" s="11">
        <f>-'OddsRatio_working_3-way'!U130/(3*'OddsRatio_working_3-way'!X130^(1/3))*COS(('OddsRatio_working_3-way'!Y130+2*PI())/3)</f>
        <v>-0.3114513626691407</v>
      </c>
      <c r="AH130" s="11">
        <f>-'OddsRatio_working_3-way'!U130/(3*'OddsRatio_working_3-way'!X130^(1/3))*COS(('OddsRatio_working_3-way'!Y130+4*PI())/3)</f>
        <v>-0.21348233693668936</v>
      </c>
      <c r="AI130" s="11">
        <f>'OddsRatio_working_3-way'!U130/(3*'OddsRatio_working_3-way'!X130^(1/3))*SIN(('OddsRatio_working_3-way'!Y130)/3)</f>
        <v>-5.6562443378876191E-2</v>
      </c>
      <c r="AJ130" s="11">
        <f>'OddsRatio_working_3-way'!U130/(3*'OddsRatio_working_3-way'!X130^(1/3))*SIN(('OddsRatio_working_3-way'!Y130+2*PI())/3)</f>
        <v>-0.42632469747176022</v>
      </c>
      <c r="AK130" s="11">
        <f>'OddsRatio_working_3-way'!U130/(3*'OddsRatio_working_3-way'!X130^(1/3))*SIN(('OddsRatio_working_3-way'!Y130+4*PI())/3)</f>
        <v>0.48288714085063639</v>
      </c>
      <c r="AL130" s="11">
        <f>'OddsRatio_working_3-way'!Z130+'OddsRatio_working_3-way'!AF130</f>
        <v>1.0498673992116603</v>
      </c>
      <c r="AM130" s="11">
        <f>'OddsRatio_working_3-way'!AA130+'OddsRatio_working_3-way'!AG130</f>
        <v>-0.62290272533828139</v>
      </c>
      <c r="AN130" s="11">
        <f>'OddsRatio_working_3-way'!AB130+'OddsRatio_working_3-way'!AH130</f>
        <v>-0.42696467387337872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1.0498673992116603</v>
      </c>
      <c r="AS130" s="11">
        <f>IF(('OddsRatio_working_3-way'!X130=0),IF(Q130&gt;0,-Q130^(1/3),(-Q130)^(1/3)),'OddsRatio_working_3-way'!AM130-'OddsRatio_working_3-way'!R130/3)</f>
        <v>-0.62290272533828139</v>
      </c>
      <c r="AT130" s="11">
        <f>IF(('OddsRatio_working_3-way'!X130=0),IF(Q130&gt;0,-Q130^(1/3),(-Q130)^(1/3)),'OddsRatio_working_3-way'!AN130-'OddsRatio_working_3-way'!R130/3)</f>
        <v>-0.42696467387337872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IF('True_Odds_Calculator_3-way'!A130="","",'True_Odds_Calculator_3-way'!A130)</f>
        <v>2.35</v>
      </c>
      <c r="B131" s="4">
        <f>IF('True_Odds_Calculator_3-way'!B130="","",'True_Odds_Calculator_3-way'!B130)</f>
        <v>3.75</v>
      </c>
      <c r="C131" s="4">
        <f>IF('True_Odds_Calculator_3-way'!C130="","",'True_Odds_Calculator_3-way'!C130)</f>
        <v>2.93</v>
      </c>
      <c r="D131" s="9">
        <f t="shared" si="26"/>
        <v>0.41316895068920451</v>
      </c>
      <c r="E131" s="9">
        <f t="shared" si="27"/>
        <v>0.2568555289237125</v>
      </c>
      <c r="F131" s="9">
        <f t="shared" si="28"/>
        <v>0.32997552038708294</v>
      </c>
      <c r="G131" s="9">
        <f t="shared" si="29"/>
        <v>1.0520869620794151</v>
      </c>
      <c r="H131" s="9">
        <f t="shared" si="30"/>
        <v>2.4203173988072102</v>
      </c>
      <c r="I131" s="9">
        <f t="shared" si="31"/>
        <v>3.8932391457183915</v>
      </c>
      <c r="J131" s="9">
        <f t="shared" si="32"/>
        <v>3.0305278368132713</v>
      </c>
      <c r="K131" s="11">
        <f t="shared" si="33"/>
        <v>0.42553191489361702</v>
      </c>
      <c r="L131" s="11">
        <f t="shared" si="34"/>
        <v>0.26666666666666666</v>
      </c>
      <c r="M131" s="11">
        <f t="shared" si="35"/>
        <v>0.34129692832764502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-0.27749618764069417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0.23353423861738434</v>
      </c>
      <c r="Q131" s="11">
        <f>2*'OddsRatio_working_3-way'!K131*'OddsRatio_working_3-way'!L131*'OddsRatio_working_3-way'!M131</f>
        <v>7.7457458911238591E-2</v>
      </c>
      <c r="R131" s="11">
        <f t="shared" si="36"/>
        <v>0</v>
      </c>
      <c r="S131" s="11">
        <f t="shared" si="37"/>
        <v>-0.84157638561783643</v>
      </c>
      <c r="T131" s="11">
        <f t="shared" si="38"/>
        <v>-0.2791298128085693</v>
      </c>
      <c r="U131" s="11">
        <f>'OddsRatio_working_3-way'!S131-'OddsRatio_working_3-way'!R131^2/3</f>
        <v>-0.84157638561783643</v>
      </c>
      <c r="V131" s="11">
        <f>'OddsRatio_working_3-way'!S131*'OddsRatio_working_3-way'!R131/3-2*'OddsRatio_working_3-way'!R131^3/27-'OddsRatio_working_3-way'!T131</f>
        <v>0.2791298128085693</v>
      </c>
      <c r="W131" s="11">
        <f>'OddsRatio_working_3-way'!V131^2+4*'OddsRatio_working_3-way'!U131^3/27</f>
        <v>-1.0389830441751416E-2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0.14857934146466859</v>
      </c>
      <c r="Y131" s="11">
        <f>IF('OddsRatio_working_3-way'!W131&gt;=0,IF('OddsRatio_working_3-way'!V131+SQRT('OddsRatio_working_3-way'!W131)&gt;0,0,PI()),ACOS('OddsRatio_working_3-way'!V131/(2*'OddsRatio_working_3-way'!X131)))</f>
        <v>0.35012702351677749</v>
      </c>
      <c r="Z131" s="11">
        <f>'OddsRatio_working_3-way'!X131^(1/3)*COS('OddsRatio_working_3-way'!Y131/3)</f>
        <v>0.52604348103970755</v>
      </c>
      <c r="AA131" s="11">
        <f>'OddsRatio_working_3-way'!X131^(1/3)*COS(('OddsRatio_working_3-way'!Y131+2*PI())/3)</f>
        <v>-0.31643324158637748</v>
      </c>
      <c r="AB131" s="11">
        <f>'OddsRatio_working_3-way'!X131^(1/3)*COS(('OddsRatio_working_3-way'!Y131+4*PI())/3)</f>
        <v>-0.20961023945333018</v>
      </c>
      <c r="AC131" s="11">
        <f>'OddsRatio_working_3-way'!X131^(1/3)*SIN('OddsRatio_working_3-way'!Y131/3)</f>
        <v>6.1674289037158866E-2</v>
      </c>
      <c r="AD131" s="11">
        <f>'OddsRatio_working_3-way'!X131^(1/3)*SIN(('OddsRatio_working_3-way'!Y131+2*PI())/3)</f>
        <v>0.42472987355700498</v>
      </c>
      <c r="AE131" s="11">
        <f>'OddsRatio_working_3-way'!X131^(1/3)*SIN(('OddsRatio_working_3-way'!Y131+4*PI())/3)</f>
        <v>-0.4864041625941638</v>
      </c>
      <c r="AF131" s="11">
        <f>-'OddsRatio_working_3-way'!U131/(3*'OddsRatio_working_3-way'!X131^(1/3))*COS(('OddsRatio_working_3-way'!Y131)/3)</f>
        <v>0.52604348103970755</v>
      </c>
      <c r="AG131" s="11">
        <f>-'OddsRatio_working_3-way'!U131/(3*'OddsRatio_working_3-way'!X131^(1/3))*COS(('OddsRatio_working_3-way'!Y131+2*PI())/3)</f>
        <v>-0.31643324158637748</v>
      </c>
      <c r="AH131" s="11">
        <f>-'OddsRatio_working_3-way'!U131/(3*'OddsRatio_working_3-way'!X131^(1/3))*COS(('OddsRatio_working_3-way'!Y131+4*PI())/3)</f>
        <v>-0.20961023945333018</v>
      </c>
      <c r="AI131" s="11">
        <f>'OddsRatio_working_3-way'!U131/(3*'OddsRatio_working_3-way'!X131^(1/3))*SIN(('OddsRatio_working_3-way'!Y131)/3)</f>
        <v>-6.1674289037158866E-2</v>
      </c>
      <c r="AJ131" s="11">
        <f>'OddsRatio_working_3-way'!U131/(3*'OddsRatio_working_3-way'!X131^(1/3))*SIN(('OddsRatio_working_3-way'!Y131+2*PI())/3)</f>
        <v>-0.42472987355700498</v>
      </c>
      <c r="AK131" s="11">
        <f>'OddsRatio_working_3-way'!U131/(3*'OddsRatio_working_3-way'!X131^(1/3))*SIN(('OddsRatio_working_3-way'!Y131+4*PI())/3)</f>
        <v>0.4864041625941638</v>
      </c>
      <c r="AL131" s="11">
        <f>'OddsRatio_working_3-way'!Z131+'OddsRatio_working_3-way'!AF131</f>
        <v>1.0520869620794151</v>
      </c>
      <c r="AM131" s="11">
        <f>'OddsRatio_working_3-way'!AA131+'OddsRatio_working_3-way'!AG131</f>
        <v>-0.63286648317275496</v>
      </c>
      <c r="AN131" s="11">
        <f>'OddsRatio_working_3-way'!AB131+'OddsRatio_working_3-way'!AH131</f>
        <v>-0.41922047890666037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1.0520869620794151</v>
      </c>
      <c r="AS131" s="11">
        <f>IF(('OddsRatio_working_3-way'!X131=0),IF(Q131&gt;0,-Q131^(1/3),(-Q131)^(1/3)),'OddsRatio_working_3-way'!AM131-'OddsRatio_working_3-way'!R131/3)</f>
        <v>-0.63286648317275496</v>
      </c>
      <c r="AT131" s="11">
        <f>IF(('OddsRatio_working_3-way'!X131=0),IF(Q131&gt;0,-Q131^(1/3),(-Q131)^(1/3)),'OddsRatio_working_3-way'!AN131-'OddsRatio_working_3-way'!R131/3)</f>
        <v>-0.41922047890666037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IF('True_Odds_Calculator_3-way'!A131="","",'True_Odds_Calculator_3-way'!A131)</f>
        <v>1.94</v>
      </c>
      <c r="B132" s="4">
        <f>IF('True_Odds_Calculator_3-way'!B131="","",'True_Odds_Calculator_3-way'!B131)</f>
        <v>3.62</v>
      </c>
      <c r="C132" s="4">
        <f>IF('True_Odds_Calculator_3-way'!C131="","",'True_Odds_Calculator_3-way'!C131)</f>
        <v>4.08</v>
      </c>
      <c r="D132" s="9">
        <f t="shared" ref="D132:D195" si="39">(K132/(AR132+K132-(AR132*K132)))</f>
        <v>0.50085132144277666</v>
      </c>
      <c r="E132" s="9">
        <f t="shared" ref="E132:E195" si="40">(L132/(AR132+L132-(AR132*L132)))</f>
        <v>0.26470720882400639</v>
      </c>
      <c r="F132" s="9">
        <f t="shared" ref="F132:F195" si="41">(M132/(AR132+M132-(AR132*M132)))</f>
        <v>0.23444146973321703</v>
      </c>
      <c r="G132" s="9">
        <f t="shared" ref="G132:G195" si="42">AR132</f>
        <v>1.0602133003823044</v>
      </c>
      <c r="H132" s="9">
        <f t="shared" ref="H132:H195" si="43">IF(A132="","",1/D132)</f>
        <v>1.9966005023593656</v>
      </c>
      <c r="I132" s="9">
        <f t="shared" ref="I132:I195" si="44">IF(B132="","",1/E132)</f>
        <v>3.7777588470016372</v>
      </c>
      <c r="J132" s="9">
        <f t="shared" ref="J132:J195" si="45">IF(C132="","",1/F132)</f>
        <v>4.2654569651774974</v>
      </c>
      <c r="K132" s="11">
        <f t="shared" ref="K132:K195" si="46">1/A132</f>
        <v>0.51546391752577325</v>
      </c>
      <c r="L132" s="11">
        <f t="shared" ref="L132:L195" si="47">1/B132</f>
        <v>0.27624309392265195</v>
      </c>
      <c r="M132" s="11">
        <f t="shared" ref="M132:M195" si="48">1/C132</f>
        <v>0.24509803921568626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-0.26473380261713375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0.2317381927994755</v>
      </c>
      <c r="Q132" s="11">
        <f>2*'OddsRatio_working_3-way'!K132*'OddsRatio_working_3-way'!L132*'OddsRatio_working_3-way'!M132</f>
        <v>6.980066048176975E-2</v>
      </c>
      <c r="R132" s="11">
        <f t="shared" ref="R132:R195" si="49">O132/N132</f>
        <v>0</v>
      </c>
      <c r="S132" s="11">
        <f t="shared" ref="S132:S195" si="50">P132/N132</f>
        <v>-0.87536306474100878</v>
      </c>
      <c r="T132" s="11">
        <f t="shared" ref="T132:T195" si="51">Q132/N132</f>
        <v>-0.26366357371717142</v>
      </c>
      <c r="U132" s="11">
        <f>'OddsRatio_working_3-way'!S132-'OddsRatio_working_3-way'!R132^2/3</f>
        <v>-0.87536306474100878</v>
      </c>
      <c r="V132" s="11">
        <f>'OddsRatio_working_3-way'!S132*'OddsRatio_working_3-way'!R132/3-2*'OddsRatio_working_3-way'!R132^3/27-'OddsRatio_working_3-way'!T132</f>
        <v>0.26366357371717142</v>
      </c>
      <c r="W132" s="11">
        <f>'OddsRatio_working_3-way'!V132^2+4*'OddsRatio_working_3-way'!U132^3/27</f>
        <v>-2.9852799212005038E-2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0.15761605194055847</v>
      </c>
      <c r="Y132" s="11">
        <f>IF('OddsRatio_working_3-way'!W132&gt;=0,IF('OddsRatio_working_3-way'!V132+SQRT('OddsRatio_working_3-way'!W132)&gt;0,0,PI()),ACOS('OddsRatio_working_3-way'!V132/(2*'OddsRatio_working_3-way'!X132)))</f>
        <v>0.58009438849052375</v>
      </c>
      <c r="Z132" s="11">
        <f>'OddsRatio_working_3-way'!X132^(1/3)*COS('OddsRatio_working_3-way'!Y132/3)</f>
        <v>0.53010665019115222</v>
      </c>
      <c r="AA132" s="11">
        <f>'OddsRatio_working_3-way'!X132^(1/3)*COS(('OddsRatio_working_3-way'!Y132+2*PI())/3)</f>
        <v>-0.35494754489078173</v>
      </c>
      <c r="AB132" s="11">
        <f>'OddsRatio_working_3-way'!X132^(1/3)*COS(('OddsRatio_working_3-way'!Y132+4*PI())/3)</f>
        <v>-0.17515910530037063</v>
      </c>
      <c r="AC132" s="11">
        <f>'OddsRatio_working_3-way'!X132^(1/3)*SIN('OddsRatio_working_3-way'!Y132/3)</f>
        <v>0.10380090399470658</v>
      </c>
      <c r="AD132" s="11">
        <f>'OddsRatio_working_3-way'!X132^(1/3)*SIN(('OddsRatio_working_3-way'!Y132+2*PI())/3)</f>
        <v>0.40718537378325548</v>
      </c>
      <c r="AE132" s="11">
        <f>'OddsRatio_working_3-way'!X132^(1/3)*SIN(('OddsRatio_working_3-way'!Y132+4*PI())/3)</f>
        <v>-0.51098627777796202</v>
      </c>
      <c r="AF132" s="11">
        <f>-'OddsRatio_working_3-way'!U132/(3*'OddsRatio_working_3-way'!X132^(1/3))*COS(('OddsRatio_working_3-way'!Y132)/3)</f>
        <v>0.53010665019115222</v>
      </c>
      <c r="AG132" s="11">
        <f>-'OddsRatio_working_3-way'!U132/(3*'OddsRatio_working_3-way'!X132^(1/3))*COS(('OddsRatio_working_3-way'!Y132+2*PI())/3)</f>
        <v>-0.35494754489078173</v>
      </c>
      <c r="AH132" s="11">
        <f>-'OddsRatio_working_3-way'!U132/(3*'OddsRatio_working_3-way'!X132^(1/3))*COS(('OddsRatio_working_3-way'!Y132+4*PI())/3)</f>
        <v>-0.17515910530037063</v>
      </c>
      <c r="AI132" s="11">
        <f>'OddsRatio_working_3-way'!U132/(3*'OddsRatio_working_3-way'!X132^(1/3))*SIN(('OddsRatio_working_3-way'!Y132)/3)</f>
        <v>-0.10380090399470658</v>
      </c>
      <c r="AJ132" s="11">
        <f>'OddsRatio_working_3-way'!U132/(3*'OddsRatio_working_3-way'!X132^(1/3))*SIN(('OddsRatio_working_3-way'!Y132+2*PI())/3)</f>
        <v>-0.40718537378325548</v>
      </c>
      <c r="AK132" s="11">
        <f>'OddsRatio_working_3-way'!U132/(3*'OddsRatio_working_3-way'!X132^(1/3))*SIN(('OddsRatio_working_3-way'!Y132+4*PI())/3)</f>
        <v>0.51098627777796202</v>
      </c>
      <c r="AL132" s="11">
        <f>'OddsRatio_working_3-way'!Z132+'OddsRatio_working_3-way'!AF132</f>
        <v>1.0602133003823044</v>
      </c>
      <c r="AM132" s="11">
        <f>'OddsRatio_working_3-way'!AA132+'OddsRatio_working_3-way'!AG132</f>
        <v>-0.70989508978156346</v>
      </c>
      <c r="AN132" s="11">
        <f>'OddsRatio_working_3-way'!AB132+'OddsRatio_working_3-way'!AH132</f>
        <v>-0.35031821060074125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1.0602133003823044</v>
      </c>
      <c r="AS132" s="11">
        <f>IF(('OddsRatio_working_3-way'!X132=0),IF(Q132&gt;0,-Q132^(1/3),(-Q132)^(1/3)),'OddsRatio_working_3-way'!AM132-'OddsRatio_working_3-way'!R132/3)</f>
        <v>-0.70989508978156346</v>
      </c>
      <c r="AT132" s="11">
        <f>IF(('OddsRatio_working_3-way'!X132=0),IF(Q132&gt;0,-Q132^(1/3),(-Q132)^(1/3)),'OddsRatio_working_3-way'!AN132-'OddsRatio_working_3-way'!R132/3)</f>
        <v>-0.35031821060074125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IF('True_Odds_Calculator_3-way'!A132="","",'True_Odds_Calculator_3-way'!A132)</f>
        <v>1.99</v>
      </c>
      <c r="B133" s="4">
        <f>IF('True_Odds_Calculator_3-way'!B132="","",'True_Odds_Calculator_3-way'!B132)</f>
        <v>3.79</v>
      </c>
      <c r="C133" s="4">
        <f>IF('True_Odds_Calculator_3-way'!C132="","",'True_Odds_Calculator_3-way'!C132)</f>
        <v>3.81</v>
      </c>
      <c r="D133" s="9">
        <f t="shared" si="39"/>
        <v>0.49113708843255421</v>
      </c>
      <c r="E133" s="9">
        <f t="shared" si="40"/>
        <v>0.25510894345901242</v>
      </c>
      <c r="F133" s="9">
        <f t="shared" si="41"/>
        <v>0.25375396810843348</v>
      </c>
      <c r="G133" s="9">
        <f t="shared" si="42"/>
        <v>1.0465569656277423</v>
      </c>
      <c r="H133" s="9">
        <f t="shared" si="43"/>
        <v>2.0360913959714648</v>
      </c>
      <c r="I133" s="9">
        <f t="shared" si="44"/>
        <v>3.9198939341014007</v>
      </c>
      <c r="J133" s="9">
        <f t="shared" si="45"/>
        <v>3.940825073413956</v>
      </c>
      <c r="K133" s="11">
        <f t="shared" si="46"/>
        <v>0.50251256281407031</v>
      </c>
      <c r="L133" s="11">
        <f t="shared" si="47"/>
        <v>0.26385224274406333</v>
      </c>
      <c r="M133" s="11">
        <f t="shared" si="48"/>
        <v>0.26246719160104987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-0.27010240782789152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0.22933384503665005</v>
      </c>
      <c r="Q133" s="11">
        <f>2*'OddsRatio_working_3-way'!K133*'OddsRatio_working_3-way'!L133*'OddsRatio_working_3-way'!M133</f>
        <v>6.9600559950424912E-2</v>
      </c>
      <c r="R133" s="11">
        <f t="shared" si="49"/>
        <v>0</v>
      </c>
      <c r="S133" s="11">
        <f t="shared" si="50"/>
        <v>-0.84906257178862665</v>
      </c>
      <c r="T133" s="11">
        <f t="shared" si="51"/>
        <v>-0.25768211586908246</v>
      </c>
      <c r="U133" s="11">
        <f>'OddsRatio_working_3-way'!S133-'OddsRatio_working_3-way'!R133^2/3</f>
        <v>-0.84906257178862665</v>
      </c>
      <c r="V133" s="11">
        <f>'OddsRatio_working_3-way'!S133*'OddsRatio_working_3-way'!R133/3-2*'OddsRatio_working_3-way'!R133^3/27-'OddsRatio_working_3-way'!T133</f>
        <v>0.25768211586908246</v>
      </c>
      <c r="W133" s="11">
        <f>'OddsRatio_working_3-way'!V133^2+4*'OddsRatio_working_3-way'!U133^3/27</f>
        <v>-2.428072188653263E-2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0.15056626010273672</v>
      </c>
      <c r="Y133" s="11">
        <f>IF('OddsRatio_working_3-way'!W133&gt;=0,IF('OddsRatio_working_3-way'!V133+SQRT('OddsRatio_working_3-way'!W133)&gt;0,0,PI()),ACOS('OddsRatio_working_3-way'!V133/(2*'OddsRatio_working_3-way'!X133)))</f>
        <v>0.54387489683192625</v>
      </c>
      <c r="Z133" s="11">
        <f>'OddsRatio_working_3-way'!X133^(1/3)*COS('OddsRatio_working_3-way'!Y133/3)</f>
        <v>0.52327848281387113</v>
      </c>
      <c r="AA133" s="11">
        <f>'OddsRatio_working_3-way'!X133^(1/3)*COS(('OddsRatio_working_3-way'!Y133+2*PI())/3)</f>
        <v>-0.34470767714017037</v>
      </c>
      <c r="AB133" s="11">
        <f>'OddsRatio_working_3-way'!X133^(1/3)*COS(('OddsRatio_working_3-way'!Y133+4*PI())/3)</f>
        <v>-0.17857080567370065</v>
      </c>
      <c r="AC133" s="11">
        <f>'OddsRatio_working_3-way'!X133^(1/3)*SIN('OddsRatio_working_3-way'!Y133/3)</f>
        <v>9.5919167463488456E-2</v>
      </c>
      <c r="AD133" s="11">
        <f>'OddsRatio_working_3-way'!X133^(1/3)*SIN(('OddsRatio_working_3-way'!Y133+2*PI())/3)</f>
        <v>0.40521287563884695</v>
      </c>
      <c r="AE133" s="11">
        <f>'OddsRatio_working_3-way'!X133^(1/3)*SIN(('OddsRatio_working_3-way'!Y133+4*PI())/3)</f>
        <v>-0.50113204310233539</v>
      </c>
      <c r="AF133" s="11">
        <f>-'OddsRatio_working_3-way'!U133/(3*'OddsRatio_working_3-way'!X133^(1/3))*COS(('OddsRatio_working_3-way'!Y133)/3)</f>
        <v>0.52327848281387113</v>
      </c>
      <c r="AG133" s="11">
        <f>-'OddsRatio_working_3-way'!U133/(3*'OddsRatio_working_3-way'!X133^(1/3))*COS(('OddsRatio_working_3-way'!Y133+2*PI())/3)</f>
        <v>-0.34470767714017037</v>
      </c>
      <c r="AH133" s="11">
        <f>-'OddsRatio_working_3-way'!U133/(3*'OddsRatio_working_3-way'!X133^(1/3))*COS(('OddsRatio_working_3-way'!Y133+4*PI())/3)</f>
        <v>-0.17857080567370065</v>
      </c>
      <c r="AI133" s="11">
        <f>'OddsRatio_working_3-way'!U133/(3*'OddsRatio_working_3-way'!X133^(1/3))*SIN(('OddsRatio_working_3-way'!Y133)/3)</f>
        <v>-9.5919167463488456E-2</v>
      </c>
      <c r="AJ133" s="11">
        <f>'OddsRatio_working_3-way'!U133/(3*'OddsRatio_working_3-way'!X133^(1/3))*SIN(('OddsRatio_working_3-way'!Y133+2*PI())/3)</f>
        <v>-0.40521287563884695</v>
      </c>
      <c r="AK133" s="11">
        <f>'OddsRatio_working_3-way'!U133/(3*'OddsRatio_working_3-way'!X133^(1/3))*SIN(('OddsRatio_working_3-way'!Y133+4*PI())/3)</f>
        <v>0.50113204310233539</v>
      </c>
      <c r="AL133" s="11">
        <f>'OddsRatio_working_3-way'!Z133+'OddsRatio_working_3-way'!AF133</f>
        <v>1.0465569656277423</v>
      </c>
      <c r="AM133" s="11">
        <f>'OddsRatio_working_3-way'!AA133+'OddsRatio_working_3-way'!AG133</f>
        <v>-0.68941535428034073</v>
      </c>
      <c r="AN133" s="11">
        <f>'OddsRatio_working_3-way'!AB133+'OddsRatio_working_3-way'!AH133</f>
        <v>-0.3571416113474013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1.0465569656277423</v>
      </c>
      <c r="AS133" s="11">
        <f>IF(('OddsRatio_working_3-way'!X133=0),IF(Q133&gt;0,-Q133^(1/3),(-Q133)^(1/3)),'OddsRatio_working_3-way'!AM133-'OddsRatio_working_3-way'!R133/3)</f>
        <v>-0.68941535428034073</v>
      </c>
      <c r="AT133" s="11">
        <f>IF(('OddsRatio_working_3-way'!X133=0),IF(Q133&gt;0,-Q133^(1/3),(-Q133)^(1/3)),'OddsRatio_working_3-way'!AN133-'OddsRatio_working_3-way'!R133/3)</f>
        <v>-0.3571416113474013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IF('True_Odds_Calculator_3-way'!A133="","",'True_Odds_Calculator_3-way'!A133)</f>
        <v>2.15</v>
      </c>
      <c r="B134" s="4">
        <f>IF('True_Odds_Calculator_3-way'!B133="","",'True_Odds_Calculator_3-way'!B133)</f>
        <v>3.45</v>
      </c>
      <c r="C134" s="4">
        <f>IF('True_Odds_Calculator_3-way'!C133="","",'True_Odds_Calculator_3-way'!C133)</f>
        <v>3.65</v>
      </c>
      <c r="D134" s="9">
        <f t="shared" si="39"/>
        <v>0.45404264641821834</v>
      </c>
      <c r="E134" s="9">
        <f t="shared" si="40"/>
        <v>0.28076385042763352</v>
      </c>
      <c r="F134" s="9">
        <f t="shared" si="41"/>
        <v>0.26519350315414802</v>
      </c>
      <c r="G134" s="9">
        <f t="shared" si="42"/>
        <v>1.0455967706972518</v>
      </c>
      <c r="H134" s="9">
        <f t="shared" si="43"/>
        <v>2.2024362863018396</v>
      </c>
      <c r="I134" s="9">
        <f t="shared" si="44"/>
        <v>3.5617120882082665</v>
      </c>
      <c r="J134" s="9">
        <f t="shared" si="45"/>
        <v>3.7708314423477178</v>
      </c>
      <c r="K134" s="11">
        <f t="shared" si="46"/>
        <v>0.46511627906976744</v>
      </c>
      <c r="L134" s="11">
        <f t="shared" si="47"/>
        <v>0.28985507246376813</v>
      </c>
      <c r="M134" s="11">
        <f t="shared" si="48"/>
        <v>0.27397260273972601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-0.27577784857173182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0.23084985064014668</v>
      </c>
      <c r="Q134" s="11">
        <f>2*'OddsRatio_working_3-way'!K134*'OddsRatio_working_3-way'!L134*'OddsRatio_working_3-way'!M134</f>
        <v>7.3871952204846922E-2</v>
      </c>
      <c r="R134" s="11">
        <f t="shared" si="49"/>
        <v>0</v>
      </c>
      <c r="S134" s="11">
        <f t="shared" si="50"/>
        <v>-0.83708627011099823</v>
      </c>
      <c r="T134" s="11">
        <f t="shared" si="51"/>
        <v>-0.26786760643551938</v>
      </c>
      <c r="U134" s="11">
        <f>'OddsRatio_working_3-way'!S134-'OddsRatio_working_3-way'!R134^2/3</f>
        <v>-0.83708627011099823</v>
      </c>
      <c r="V134" s="11">
        <f>'OddsRatio_working_3-way'!S134*'OddsRatio_working_3-way'!R134/3-2*'OddsRatio_working_3-way'!R134^3/27-'OddsRatio_working_3-way'!T134</f>
        <v>0.26786760643551938</v>
      </c>
      <c r="W134" s="11">
        <f>'OddsRatio_working_3-way'!V134^2+4*'OddsRatio_working_3-way'!U134^3/27</f>
        <v>-1.5144365598063605E-2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0.14739184184984416</v>
      </c>
      <c r="Y134" s="11">
        <f>IF('OddsRatio_working_3-way'!W134&gt;=0,IF('OddsRatio_working_3-way'!V134+SQRT('OddsRatio_working_3-way'!W134)&gt;0,0,PI()),ACOS('OddsRatio_working_3-way'!V134/(2*'OddsRatio_working_3-way'!X134)))</f>
        <v>0.43065595352050234</v>
      </c>
      <c r="Z134" s="11">
        <f>'OddsRatio_working_3-way'!X134^(1/3)*COS('OddsRatio_working_3-way'!Y134/3)</f>
        <v>0.52279838534862588</v>
      </c>
      <c r="AA134" s="11">
        <f>'OddsRatio_working_3-way'!X134^(1/3)*COS(('OddsRatio_working_3-way'!Y134+2*PI())/3)</f>
        <v>-0.32684347229752958</v>
      </c>
      <c r="AB134" s="11">
        <f>'OddsRatio_working_3-way'!X134^(1/3)*COS(('OddsRatio_working_3-way'!Y134+4*PI())/3)</f>
        <v>-0.19595491305109625</v>
      </c>
      <c r="AC134" s="11">
        <f>'OddsRatio_working_3-way'!X134^(1/3)*SIN('OddsRatio_working_3-way'!Y134/3)</f>
        <v>7.5568544914770538E-2</v>
      </c>
      <c r="AD134" s="11">
        <f>'OddsRatio_working_3-way'!X134^(1/3)*SIN(('OddsRatio_working_3-way'!Y134+2*PI())/3)</f>
        <v>0.4149724103120111</v>
      </c>
      <c r="AE134" s="11">
        <f>'OddsRatio_working_3-way'!X134^(1/3)*SIN(('OddsRatio_working_3-way'!Y134+4*PI())/3)</f>
        <v>-0.49054095522678159</v>
      </c>
      <c r="AF134" s="11">
        <f>-'OddsRatio_working_3-way'!U134/(3*'OddsRatio_working_3-way'!X134^(1/3))*COS(('OddsRatio_working_3-way'!Y134)/3)</f>
        <v>0.52279838534862588</v>
      </c>
      <c r="AG134" s="11">
        <f>-'OddsRatio_working_3-way'!U134/(3*'OddsRatio_working_3-way'!X134^(1/3))*COS(('OddsRatio_working_3-way'!Y134+2*PI())/3)</f>
        <v>-0.32684347229752958</v>
      </c>
      <c r="AH134" s="11">
        <f>-'OddsRatio_working_3-way'!U134/(3*'OddsRatio_working_3-way'!X134^(1/3))*COS(('OddsRatio_working_3-way'!Y134+4*PI())/3)</f>
        <v>-0.19595491305109625</v>
      </c>
      <c r="AI134" s="11">
        <f>'OddsRatio_working_3-way'!U134/(3*'OddsRatio_working_3-way'!X134^(1/3))*SIN(('OddsRatio_working_3-way'!Y134)/3)</f>
        <v>-7.5568544914770538E-2</v>
      </c>
      <c r="AJ134" s="11">
        <f>'OddsRatio_working_3-way'!U134/(3*'OddsRatio_working_3-way'!X134^(1/3))*SIN(('OddsRatio_working_3-way'!Y134+2*PI())/3)</f>
        <v>-0.4149724103120111</v>
      </c>
      <c r="AK134" s="11">
        <f>'OddsRatio_working_3-way'!U134/(3*'OddsRatio_working_3-way'!X134^(1/3))*SIN(('OddsRatio_working_3-way'!Y134+4*PI())/3)</f>
        <v>0.49054095522678159</v>
      </c>
      <c r="AL134" s="11">
        <f>'OddsRatio_working_3-way'!Z134+'OddsRatio_working_3-way'!AF134</f>
        <v>1.0455967706972518</v>
      </c>
      <c r="AM134" s="11">
        <f>'OddsRatio_working_3-way'!AA134+'OddsRatio_working_3-way'!AG134</f>
        <v>-0.65368694459505916</v>
      </c>
      <c r="AN134" s="11">
        <f>'OddsRatio_working_3-way'!AB134+'OddsRatio_working_3-way'!AH134</f>
        <v>-0.39190982610219249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1.0455967706972518</v>
      </c>
      <c r="AS134" s="11">
        <f>IF(('OddsRatio_working_3-way'!X134=0),IF(Q134&gt;0,-Q134^(1/3),(-Q134)^(1/3)),'OddsRatio_working_3-way'!AM134-'OddsRatio_working_3-way'!R134/3)</f>
        <v>-0.65368694459505916</v>
      </c>
      <c r="AT134" s="11">
        <f>IF(('OddsRatio_working_3-way'!X134=0),IF(Q134&gt;0,-Q134^(1/3),(-Q134)^(1/3)),'OddsRatio_working_3-way'!AN134-'OddsRatio_working_3-way'!R134/3)</f>
        <v>-0.39190982610219249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IF('True_Odds_Calculator_3-way'!A134="","",'True_Odds_Calculator_3-way'!A134)</f>
        <v>1.69</v>
      </c>
      <c r="B135" s="4">
        <f>IF('True_Odds_Calculator_3-way'!B134="","",'True_Odds_Calculator_3-way'!B134)</f>
        <v>4</v>
      </c>
      <c r="C135" s="4">
        <f>IF('True_Odds_Calculator_3-way'!C134="","",'True_Odds_Calculator_3-way'!C134)</f>
        <v>5.31</v>
      </c>
      <c r="D135" s="9">
        <f t="shared" si="39"/>
        <v>0.57910576059702257</v>
      </c>
      <c r="E135" s="9">
        <f t="shared" si="40"/>
        <v>0.2403845405037344</v>
      </c>
      <c r="F135" s="9">
        <f t="shared" si="41"/>
        <v>0.18050969889924307</v>
      </c>
      <c r="G135" s="9">
        <f t="shared" si="42"/>
        <v>1.0533337652863257</v>
      </c>
      <c r="H135" s="9">
        <f t="shared" si="43"/>
        <v>1.7268002980475643</v>
      </c>
      <c r="I135" s="9">
        <f t="shared" si="44"/>
        <v>4.1600012958589776</v>
      </c>
      <c r="J135" s="9">
        <f t="shared" si="45"/>
        <v>5.539868528384063</v>
      </c>
      <c r="K135" s="11">
        <f t="shared" si="46"/>
        <v>0.59171597633136097</v>
      </c>
      <c r="L135" s="11">
        <f t="shared" si="47"/>
        <v>0.25</v>
      </c>
      <c r="M135" s="11">
        <f t="shared" si="48"/>
        <v>0.18832391713747648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-0.24854578277003303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0.22286854099109638</v>
      </c>
      <c r="Q135" s="11">
        <f>2*'OddsRatio_working_3-way'!K135*'OddsRatio_working_3-way'!L135*'OddsRatio_working_3-way'!M135</f>
        <v>5.5717135247774108E-2</v>
      </c>
      <c r="R135" s="11">
        <f t="shared" si="49"/>
        <v>0</v>
      </c>
      <c r="S135" s="11">
        <f t="shared" si="50"/>
        <v>-0.8966900926953385</v>
      </c>
      <c r="T135" s="11">
        <f t="shared" si="51"/>
        <v>-0.22417252317383468</v>
      </c>
      <c r="U135" s="11">
        <f>'OddsRatio_working_3-way'!S135-'OddsRatio_working_3-way'!R135^2/3</f>
        <v>-0.8966900926953385</v>
      </c>
      <c r="V135" s="11">
        <f>'OddsRatio_working_3-way'!S135*'OddsRatio_working_3-way'!R135/3-2*'OddsRatio_working_3-way'!R135^3/27-'OddsRatio_working_3-way'!T135</f>
        <v>0.22417252317383468</v>
      </c>
      <c r="W135" s="11">
        <f>'OddsRatio_working_3-way'!V135^2+4*'OddsRatio_working_3-way'!U135^3/27</f>
        <v>-5.655949004664914E-2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0.16341114572816981</v>
      </c>
      <c r="Y135" s="11">
        <f>IF('OddsRatio_working_3-way'!W135&gt;=0,IF('OddsRatio_working_3-way'!V135+SQRT('OddsRatio_working_3-way'!W135)&gt;0,0,PI()),ACOS('OddsRatio_working_3-way'!V135/(2*'OddsRatio_working_3-way'!X135)))</f>
        <v>0.81493506618902345</v>
      </c>
      <c r="Z135" s="11">
        <f>'OddsRatio_working_3-way'!X135^(1/3)*COS('OddsRatio_working_3-way'!Y135/3)</f>
        <v>0.52666688264316286</v>
      </c>
      <c r="AA135" s="11">
        <f>'OddsRatio_working_3-way'!X135^(1/3)*COS(('OddsRatio_working_3-way'!Y135+2*PI())/3)</f>
        <v>-0.39037288094185968</v>
      </c>
      <c r="AB135" s="11">
        <f>'OddsRatio_working_3-way'!X135^(1/3)*COS(('OddsRatio_working_3-way'!Y135+4*PI())/3)</f>
        <v>-0.13629400170130287</v>
      </c>
      <c r="AC135" s="11">
        <f>'OddsRatio_working_3-way'!X135^(1/3)*SIN('OddsRatio_working_3-way'!Y135/3)</f>
        <v>0.14669250932493386</v>
      </c>
      <c r="AD135" s="11">
        <f>'OddsRatio_working_3-way'!X135^(1/3)*SIN(('OddsRatio_working_3-way'!Y135+2*PI())/3)</f>
        <v>0.3827606450384699</v>
      </c>
      <c r="AE135" s="11">
        <f>'OddsRatio_working_3-way'!X135^(1/3)*SIN(('OddsRatio_working_3-way'!Y135+4*PI())/3)</f>
        <v>-0.52945315436340368</v>
      </c>
      <c r="AF135" s="11">
        <f>-'OddsRatio_working_3-way'!U135/(3*'OddsRatio_working_3-way'!X135^(1/3))*COS(('OddsRatio_working_3-way'!Y135)/3)</f>
        <v>0.52666688264316275</v>
      </c>
      <c r="AG135" s="11">
        <f>-'OddsRatio_working_3-way'!U135/(3*'OddsRatio_working_3-way'!X135^(1/3))*COS(('OddsRatio_working_3-way'!Y135+2*PI())/3)</f>
        <v>-0.39037288094185957</v>
      </c>
      <c r="AH135" s="11">
        <f>-'OddsRatio_working_3-way'!U135/(3*'OddsRatio_working_3-way'!X135^(1/3))*COS(('OddsRatio_working_3-way'!Y135+4*PI())/3)</f>
        <v>-0.13629400170130282</v>
      </c>
      <c r="AI135" s="11">
        <f>'OddsRatio_working_3-way'!U135/(3*'OddsRatio_working_3-way'!X135^(1/3))*SIN(('OddsRatio_working_3-way'!Y135)/3)</f>
        <v>-0.1466925093249338</v>
      </c>
      <c r="AJ135" s="11">
        <f>'OddsRatio_working_3-way'!U135/(3*'OddsRatio_working_3-way'!X135^(1/3))*SIN(('OddsRatio_working_3-way'!Y135+2*PI())/3)</f>
        <v>-0.38276064503846974</v>
      </c>
      <c r="AK135" s="11">
        <f>'OddsRatio_working_3-way'!U135/(3*'OddsRatio_working_3-way'!X135^(1/3))*SIN(('OddsRatio_working_3-way'!Y135+4*PI())/3)</f>
        <v>0.52945315436340346</v>
      </c>
      <c r="AL135" s="11">
        <f>'OddsRatio_working_3-way'!Z135+'OddsRatio_working_3-way'!AF135</f>
        <v>1.0533337652863257</v>
      </c>
      <c r="AM135" s="11">
        <f>'OddsRatio_working_3-way'!AA135+'OddsRatio_working_3-way'!AG135</f>
        <v>-0.78074576188371925</v>
      </c>
      <c r="AN135" s="11">
        <f>'OddsRatio_working_3-way'!AB135+'OddsRatio_working_3-way'!AH135</f>
        <v>-0.27258800340260569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1.0533337652863257</v>
      </c>
      <c r="AS135" s="11">
        <f>IF(('OddsRatio_working_3-way'!X135=0),IF(Q135&gt;0,-Q135^(1/3),(-Q135)^(1/3)),'OddsRatio_working_3-way'!AM135-'OddsRatio_working_3-way'!R135/3)</f>
        <v>-0.78074576188371925</v>
      </c>
      <c r="AT135" s="11">
        <f>IF(('OddsRatio_working_3-way'!X135=0),IF(Q135&gt;0,-Q135^(1/3),(-Q135)^(1/3)),'OddsRatio_working_3-way'!AN135-'OddsRatio_working_3-way'!R135/3)</f>
        <v>-0.27258800340260569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IF('True_Odds_Calculator_3-way'!A135="","",'True_Odds_Calculator_3-way'!A135)</f>
        <v>2.5299999999999998</v>
      </c>
      <c r="B136" s="4">
        <f>IF('True_Odds_Calculator_3-way'!B135="","",'True_Odds_Calculator_3-way'!B135)</f>
        <v>3.53</v>
      </c>
      <c r="C136" s="4">
        <f>IF('True_Odds_Calculator_3-way'!C135="","",'True_Odds_Calculator_3-way'!C135)</f>
        <v>2.77</v>
      </c>
      <c r="D136" s="9">
        <f t="shared" si="39"/>
        <v>0.38116567372319998</v>
      </c>
      <c r="E136" s="9">
        <f t="shared" si="40"/>
        <v>0.27139527401675245</v>
      </c>
      <c r="F136" s="9">
        <f t="shared" si="41"/>
        <v>0.34743905226004757</v>
      </c>
      <c r="G136" s="9">
        <f t="shared" si="42"/>
        <v>1.0611314391683613</v>
      </c>
      <c r="H136" s="9">
        <f t="shared" si="43"/>
        <v>2.6235311019275924</v>
      </c>
      <c r="I136" s="9">
        <f t="shared" si="44"/>
        <v>3.6846625410959546</v>
      </c>
      <c r="J136" s="9">
        <f t="shared" si="45"/>
        <v>2.8782026473279991</v>
      </c>
      <c r="K136" s="11">
        <f t="shared" si="46"/>
        <v>0.39525691699604748</v>
      </c>
      <c r="L136" s="11">
        <f t="shared" si="47"/>
        <v>0.28328611898016998</v>
      </c>
      <c r="M136" s="11">
        <f t="shared" si="48"/>
        <v>0.36101083032490977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-0.27695564577985499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0.23566417055327277</v>
      </c>
      <c r="Q136" s="11">
        <f>2*'OddsRatio_working_3-way'!K136*'OddsRatio_working_3-way'!L136*'OddsRatio_working_3-way'!M136</f>
        <v>8.0845341527709377E-2</v>
      </c>
      <c r="R136" s="11">
        <f t="shared" si="49"/>
        <v>0</v>
      </c>
      <c r="S136" s="11">
        <f t="shared" si="50"/>
        <v>-0.85090942952141957</v>
      </c>
      <c r="T136" s="11">
        <f t="shared" si="51"/>
        <v>-0.29190717993873749</v>
      </c>
      <c r="U136" s="11">
        <f>'OddsRatio_working_3-way'!S136-'OddsRatio_working_3-way'!R136^2/3</f>
        <v>-0.85090942952141957</v>
      </c>
      <c r="V136" s="11">
        <f>'OddsRatio_working_3-way'!S136*'OddsRatio_working_3-way'!R136/3-2*'OddsRatio_working_3-way'!R136^3/27-'OddsRatio_working_3-way'!T136</f>
        <v>0.29190717993873749</v>
      </c>
      <c r="W136" s="11">
        <f>'OddsRatio_working_3-way'!V136^2+4*'OddsRatio_working_3-way'!U136^3/27</f>
        <v>-6.0640202628906292E-3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0.15105778857996457</v>
      </c>
      <c r="Y136" s="11">
        <f>IF('OddsRatio_working_3-way'!W136&gt;=0,IF('OddsRatio_working_3-way'!V136+SQRT('OddsRatio_working_3-way'!W136)&gt;0,0,PI()),ACOS('OddsRatio_working_3-way'!V136/(2*'OddsRatio_working_3-way'!X136)))</f>
        <v>0.26069803412673487</v>
      </c>
      <c r="Z136" s="11">
        <f>'OddsRatio_working_3-way'!X136^(1/3)*COS('OddsRatio_working_3-way'!Y136/3)</f>
        <v>0.53056571958418064</v>
      </c>
      <c r="AA136" s="11">
        <f>'OddsRatio_working_3-way'!X136^(1/3)*COS(('OddsRatio_working_3-way'!Y136+2*PI())/3)</f>
        <v>-0.30531247735140965</v>
      </c>
      <c r="AB136" s="11">
        <f>'OddsRatio_working_3-way'!X136^(1/3)*COS(('OddsRatio_working_3-way'!Y136+4*PI())/3)</f>
        <v>-0.22525324223277113</v>
      </c>
      <c r="AC136" s="11">
        <f>'OddsRatio_working_3-way'!X136^(1/3)*SIN('OddsRatio_working_3-way'!Y136/3)</f>
        <v>4.6222220946861521E-2</v>
      </c>
      <c r="AD136" s="11">
        <f>'OddsRatio_working_3-way'!X136^(1/3)*SIN(('OddsRatio_working_3-way'!Y136+2*PI())/3)</f>
        <v>0.43637228106364045</v>
      </c>
      <c r="AE136" s="11">
        <f>'OddsRatio_working_3-way'!X136^(1/3)*SIN(('OddsRatio_working_3-way'!Y136+4*PI())/3)</f>
        <v>-0.48259450201050202</v>
      </c>
      <c r="AF136" s="11">
        <f>-'OddsRatio_working_3-way'!U136/(3*'OddsRatio_working_3-way'!X136^(1/3))*COS(('OddsRatio_working_3-way'!Y136)/3)</f>
        <v>0.53056571958418064</v>
      </c>
      <c r="AG136" s="11">
        <f>-'OddsRatio_working_3-way'!U136/(3*'OddsRatio_working_3-way'!X136^(1/3))*COS(('OddsRatio_working_3-way'!Y136+2*PI())/3)</f>
        <v>-0.30531247735140965</v>
      </c>
      <c r="AH136" s="11">
        <f>-'OddsRatio_working_3-way'!U136/(3*'OddsRatio_working_3-way'!X136^(1/3))*COS(('OddsRatio_working_3-way'!Y136+4*PI())/3)</f>
        <v>-0.22525324223277113</v>
      </c>
      <c r="AI136" s="11">
        <f>'OddsRatio_working_3-way'!U136/(3*'OddsRatio_working_3-way'!X136^(1/3))*SIN(('OddsRatio_working_3-way'!Y136)/3)</f>
        <v>-4.6222220946861521E-2</v>
      </c>
      <c r="AJ136" s="11">
        <f>'OddsRatio_working_3-way'!U136/(3*'OddsRatio_working_3-way'!X136^(1/3))*SIN(('OddsRatio_working_3-way'!Y136+2*PI())/3)</f>
        <v>-0.43637228106364045</v>
      </c>
      <c r="AK136" s="11">
        <f>'OddsRatio_working_3-way'!U136/(3*'OddsRatio_working_3-way'!X136^(1/3))*SIN(('OddsRatio_working_3-way'!Y136+4*PI())/3)</f>
        <v>0.48259450201050202</v>
      </c>
      <c r="AL136" s="11">
        <f>'OddsRatio_working_3-way'!Z136+'OddsRatio_working_3-way'!AF136</f>
        <v>1.0611314391683613</v>
      </c>
      <c r="AM136" s="11">
        <f>'OddsRatio_working_3-way'!AA136+'OddsRatio_working_3-way'!AG136</f>
        <v>-0.6106249547028193</v>
      </c>
      <c r="AN136" s="11">
        <f>'OddsRatio_working_3-way'!AB136+'OddsRatio_working_3-way'!AH136</f>
        <v>-0.45050648446554226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1.0611314391683613</v>
      </c>
      <c r="AS136" s="11">
        <f>IF(('OddsRatio_working_3-way'!X136=0),IF(Q136&gt;0,-Q136^(1/3),(-Q136)^(1/3)),'OddsRatio_working_3-way'!AM136-'OddsRatio_working_3-way'!R136/3)</f>
        <v>-0.6106249547028193</v>
      </c>
      <c r="AT136" s="11">
        <f>IF(('OddsRatio_working_3-way'!X136=0),IF(Q136&gt;0,-Q136^(1/3),(-Q136)^(1/3)),'OddsRatio_working_3-way'!AN136-'OddsRatio_working_3-way'!R136/3)</f>
        <v>-0.45050648446554226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IF('True_Odds_Calculator_3-way'!A136="","",'True_Odds_Calculator_3-way'!A136)</f>
        <v>2.39</v>
      </c>
      <c r="B137" s="4">
        <f>IF('True_Odds_Calculator_3-way'!B136="","",'True_Odds_Calculator_3-way'!B136)</f>
        <v>3.11</v>
      </c>
      <c r="C137" s="4">
        <f>IF('True_Odds_Calculator_3-way'!C136="","",'True_Odds_Calculator_3-way'!C136)</f>
        <v>3.35</v>
      </c>
      <c r="D137" s="9">
        <f t="shared" si="39"/>
        <v>0.40440456069826319</v>
      </c>
      <c r="E137" s="9">
        <f t="shared" si="40"/>
        <v>0.30905732592288715</v>
      </c>
      <c r="F137" s="9">
        <f t="shared" si="41"/>
        <v>0.28653811337884993</v>
      </c>
      <c r="G137" s="9">
        <f t="shared" si="42"/>
        <v>1.0595477133476519</v>
      </c>
      <c r="H137" s="9">
        <f t="shared" si="43"/>
        <v>2.4727713215532359</v>
      </c>
      <c r="I137" s="9">
        <f t="shared" si="44"/>
        <v>3.235645675163545</v>
      </c>
      <c r="J137" s="9">
        <f t="shared" si="45"/>
        <v>3.4899371263669821</v>
      </c>
      <c r="K137" s="11">
        <f t="shared" si="46"/>
        <v>0.41841004184100417</v>
      </c>
      <c r="L137" s="11">
        <f t="shared" si="47"/>
        <v>0.32154340836012862</v>
      </c>
      <c r="M137" s="11">
        <f t="shared" si="48"/>
        <v>0.29850746268656714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-0.2767974091789972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0.23493773045734745</v>
      </c>
      <c r="Q137" s="11">
        <f>2*'OddsRatio_working_3-way'!K137*'OddsRatio_working_3-way'!L137*'OddsRatio_working_3-way'!M137</f>
        <v>8.0320591609349554E-2</v>
      </c>
      <c r="R137" s="11">
        <f t="shared" si="49"/>
        <v>0</v>
      </c>
      <c r="S137" s="11">
        <f t="shared" si="50"/>
        <v>-0.8487714215035147</v>
      </c>
      <c r="T137" s="11">
        <f t="shared" si="51"/>
        <v>-0.29017826376188532</v>
      </c>
      <c r="U137" s="11">
        <f>'OddsRatio_working_3-way'!S137-'OddsRatio_working_3-way'!R137^2/3</f>
        <v>-0.8487714215035147</v>
      </c>
      <c r="V137" s="11">
        <f>'OddsRatio_working_3-way'!S137*'OddsRatio_working_3-way'!R137/3-2*'OddsRatio_working_3-way'!R137^3/27-'OddsRatio_working_3-way'!T137</f>
        <v>0.29017826376188532</v>
      </c>
      <c r="W137" s="11">
        <f>'OddsRatio_working_3-way'!V137^2+4*'OddsRatio_working_3-way'!U137^3/27</f>
        <v>-6.3841164605090706E-3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0.15048882119643583</v>
      </c>
      <c r="Y137" s="11">
        <f>IF('OddsRatio_working_3-way'!W137&gt;=0,IF('OddsRatio_working_3-way'!V137+SQRT('OddsRatio_working_3-way'!W137)&gt;0,0,PI()),ACOS('OddsRatio_working_3-way'!V137/(2*'OddsRatio_working_3-way'!X137)))</f>
        <v>0.26869183436162203</v>
      </c>
      <c r="Z137" s="11">
        <f>'OddsRatio_working_3-way'!X137^(1/3)*COS('OddsRatio_working_3-way'!Y137/3)</f>
        <v>0.52977385667382593</v>
      </c>
      <c r="AA137" s="11">
        <f>'OddsRatio_working_3-way'!X137^(1/3)*COS(('OddsRatio_working_3-way'!Y137+2*PI())/3)</f>
        <v>-0.30608888174429477</v>
      </c>
      <c r="AB137" s="11">
        <f>'OddsRatio_working_3-way'!X137^(1/3)*COS(('OddsRatio_working_3-way'!Y137+4*PI())/3)</f>
        <v>-0.22368497492953124</v>
      </c>
      <c r="AC137" s="11">
        <f>'OddsRatio_working_3-way'!X137^(1/3)*SIN('OddsRatio_working_3-way'!Y137/3)</f>
        <v>4.7575917781780622E-2</v>
      </c>
      <c r="AD137" s="11">
        <f>'OddsRatio_working_3-way'!X137^(1/3)*SIN(('OddsRatio_working_3-way'!Y137+2*PI())/3)</f>
        <v>0.43500965924949908</v>
      </c>
      <c r="AE137" s="11">
        <f>'OddsRatio_working_3-way'!X137^(1/3)*SIN(('OddsRatio_working_3-way'!Y137+4*PI())/3)</f>
        <v>-0.48258557703127969</v>
      </c>
      <c r="AF137" s="11">
        <f>-'OddsRatio_working_3-way'!U137/(3*'OddsRatio_working_3-way'!X137^(1/3))*COS(('OddsRatio_working_3-way'!Y137)/3)</f>
        <v>0.52977385667382604</v>
      </c>
      <c r="AG137" s="11">
        <f>-'OddsRatio_working_3-way'!U137/(3*'OddsRatio_working_3-way'!X137^(1/3))*COS(('OddsRatio_working_3-way'!Y137+2*PI())/3)</f>
        <v>-0.30608888174429483</v>
      </c>
      <c r="AH137" s="11">
        <f>-'OddsRatio_working_3-way'!U137/(3*'OddsRatio_working_3-way'!X137^(1/3))*COS(('OddsRatio_working_3-way'!Y137+4*PI())/3)</f>
        <v>-0.22368497492953129</v>
      </c>
      <c r="AI137" s="11">
        <f>'OddsRatio_working_3-way'!U137/(3*'OddsRatio_working_3-way'!X137^(1/3))*SIN(('OddsRatio_working_3-way'!Y137)/3)</f>
        <v>-4.7575917781780629E-2</v>
      </c>
      <c r="AJ137" s="11">
        <f>'OddsRatio_working_3-way'!U137/(3*'OddsRatio_working_3-way'!X137^(1/3))*SIN(('OddsRatio_working_3-way'!Y137+2*PI())/3)</f>
        <v>-0.43500965924949919</v>
      </c>
      <c r="AK137" s="11">
        <f>'OddsRatio_working_3-way'!U137/(3*'OddsRatio_working_3-way'!X137^(1/3))*SIN(('OddsRatio_working_3-way'!Y137+4*PI())/3)</f>
        <v>0.4825855770312798</v>
      </c>
      <c r="AL137" s="11">
        <f>'OddsRatio_working_3-way'!Z137+'OddsRatio_working_3-way'!AF137</f>
        <v>1.0595477133476519</v>
      </c>
      <c r="AM137" s="11">
        <f>'OddsRatio_working_3-way'!AA137+'OddsRatio_working_3-way'!AG137</f>
        <v>-0.61217776348858965</v>
      </c>
      <c r="AN137" s="11">
        <f>'OddsRatio_working_3-way'!AB137+'OddsRatio_working_3-way'!AH137</f>
        <v>-0.44736994985906253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1.0595477133476519</v>
      </c>
      <c r="AS137" s="11">
        <f>IF(('OddsRatio_working_3-way'!X137=0),IF(Q137&gt;0,-Q137^(1/3),(-Q137)^(1/3)),'OddsRatio_working_3-way'!AM137-'OddsRatio_working_3-way'!R137/3)</f>
        <v>-0.61217776348858965</v>
      </c>
      <c r="AT137" s="11">
        <f>IF(('OddsRatio_working_3-way'!X137=0),IF(Q137&gt;0,-Q137^(1/3),(-Q137)^(1/3)),'OddsRatio_working_3-way'!AN137-'OddsRatio_working_3-way'!R137/3)</f>
        <v>-0.44736994985906253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IF('True_Odds_Calculator_3-way'!A137="","",'True_Odds_Calculator_3-way'!A137)</f>
        <v>2.0699999999999998</v>
      </c>
      <c r="B138" s="4">
        <f>IF('True_Odds_Calculator_3-way'!B137="","",'True_Odds_Calculator_3-way'!B137)</f>
        <v>3.58</v>
      </c>
      <c r="C138" s="4">
        <f>IF('True_Odds_Calculator_3-way'!C137="","",'True_Odds_Calculator_3-way'!C137)</f>
        <v>3.6</v>
      </c>
      <c r="D138" s="9">
        <f t="shared" si="39"/>
        <v>0.46756678164831611</v>
      </c>
      <c r="E138" s="9">
        <f t="shared" si="40"/>
        <v>0.26697084043082081</v>
      </c>
      <c r="F138" s="9">
        <f t="shared" si="41"/>
        <v>0.26546237792086291</v>
      </c>
      <c r="G138" s="9">
        <f t="shared" si="42"/>
        <v>1.0642354379672503</v>
      </c>
      <c r="H138" s="9">
        <f t="shared" si="43"/>
        <v>2.1387319186249583</v>
      </c>
      <c r="I138" s="9">
        <f t="shared" si="44"/>
        <v>3.7457274299555063</v>
      </c>
      <c r="J138" s="9">
        <f t="shared" si="45"/>
        <v>3.7670121387148514</v>
      </c>
      <c r="K138" s="11">
        <f t="shared" si="46"/>
        <v>0.48309178743961356</v>
      </c>
      <c r="L138" s="11">
        <f t="shared" si="47"/>
        <v>0.27932960893854747</v>
      </c>
      <c r="M138" s="11">
        <f t="shared" si="48"/>
        <v>0.27777777777777779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-0.26904254266411165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0.23427402789397767</v>
      </c>
      <c r="Q138" s="11">
        <f>2*'OddsRatio_working_3-way'!K138*'OddsRatio_working_3-way'!L138*'OddsRatio_working_3-way'!M138</f>
        <v>7.4967688926072876E-2</v>
      </c>
      <c r="R138" s="11">
        <f t="shared" si="49"/>
        <v>0</v>
      </c>
      <c r="S138" s="11">
        <f t="shared" si="50"/>
        <v>-0.87076945368621117</v>
      </c>
      <c r="T138" s="11">
        <f t="shared" si="51"/>
        <v>-0.27864622517958765</v>
      </c>
      <c r="U138" s="11">
        <f>'OddsRatio_working_3-way'!S138-'OddsRatio_working_3-way'!R138^2/3</f>
        <v>-0.87076945368621117</v>
      </c>
      <c r="V138" s="11">
        <f>'OddsRatio_working_3-way'!S138*'OddsRatio_working_3-way'!R138/3-2*'OddsRatio_working_3-way'!R138^3/27-'OddsRatio_working_3-way'!T138</f>
        <v>0.27864622517958765</v>
      </c>
      <c r="W138" s="11">
        <f>'OddsRatio_working_3-way'!V138^2+4*'OddsRatio_working_3-way'!U138^3/27</f>
        <v>-2.0171354410169054E-2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0.15637700695514872</v>
      </c>
      <c r="Y138" s="11">
        <f>IF('OddsRatio_working_3-way'!W138&gt;=0,IF('OddsRatio_working_3-way'!V138+SQRT('OddsRatio_working_3-way'!W138)&gt;0,0,PI()),ACOS('OddsRatio_working_3-way'!V138/(2*'OddsRatio_working_3-way'!X138)))</f>
        <v>0.47137721328210347</v>
      </c>
      <c r="Z138" s="11">
        <f>'OddsRatio_working_3-way'!X138^(1/3)*COS('OddsRatio_working_3-way'!Y138/3)</f>
        <v>0.53211771898362514</v>
      </c>
      <c r="AA138" s="11">
        <f>'OddsRatio_working_3-way'!X138^(1/3)*COS(('OddsRatio_working_3-way'!Y138+2*PI())/3)</f>
        <v>-0.33906853884531002</v>
      </c>
      <c r="AB138" s="11">
        <f>'OddsRatio_working_3-way'!X138^(1/3)*COS(('OddsRatio_working_3-way'!Y138+4*PI())/3)</f>
        <v>-0.19304918013831529</v>
      </c>
      <c r="AC138" s="11">
        <f>'OddsRatio_working_3-way'!X138^(1/3)*SIN('OddsRatio_working_3-way'!Y138/3)</f>
        <v>8.4304316056380141E-2</v>
      </c>
      <c r="AD138" s="11">
        <f>'OddsRatio_working_3-way'!X138^(1/3)*SIN(('OddsRatio_working_3-way'!Y138+2*PI())/3)</f>
        <v>0.41867530441545847</v>
      </c>
      <c r="AE138" s="11">
        <f>'OddsRatio_working_3-way'!X138^(1/3)*SIN(('OddsRatio_working_3-way'!Y138+4*PI())/3)</f>
        <v>-0.50297962047183853</v>
      </c>
      <c r="AF138" s="11">
        <f>-'OddsRatio_working_3-way'!U138/(3*'OddsRatio_working_3-way'!X138^(1/3))*COS(('OddsRatio_working_3-way'!Y138)/3)</f>
        <v>0.53211771898362514</v>
      </c>
      <c r="AG138" s="11">
        <f>-'OddsRatio_working_3-way'!U138/(3*'OddsRatio_working_3-way'!X138^(1/3))*COS(('OddsRatio_working_3-way'!Y138+2*PI())/3)</f>
        <v>-0.33906853884531002</v>
      </c>
      <c r="AH138" s="11">
        <f>-'OddsRatio_working_3-way'!U138/(3*'OddsRatio_working_3-way'!X138^(1/3))*COS(('OddsRatio_working_3-way'!Y138+4*PI())/3)</f>
        <v>-0.19304918013831529</v>
      </c>
      <c r="AI138" s="11">
        <f>'OddsRatio_working_3-way'!U138/(3*'OddsRatio_working_3-way'!X138^(1/3))*SIN(('OddsRatio_working_3-way'!Y138)/3)</f>
        <v>-8.4304316056380141E-2</v>
      </c>
      <c r="AJ138" s="11">
        <f>'OddsRatio_working_3-way'!U138/(3*'OddsRatio_working_3-way'!X138^(1/3))*SIN(('OddsRatio_working_3-way'!Y138+2*PI())/3)</f>
        <v>-0.41867530441545847</v>
      </c>
      <c r="AK138" s="11">
        <f>'OddsRatio_working_3-way'!U138/(3*'OddsRatio_working_3-way'!X138^(1/3))*SIN(('OddsRatio_working_3-way'!Y138+4*PI())/3)</f>
        <v>0.50297962047183853</v>
      </c>
      <c r="AL138" s="11">
        <f>'OddsRatio_working_3-way'!Z138+'OddsRatio_working_3-way'!AF138</f>
        <v>1.0642354379672503</v>
      </c>
      <c r="AM138" s="11">
        <f>'OddsRatio_working_3-way'!AA138+'OddsRatio_working_3-way'!AG138</f>
        <v>-0.67813707769062004</v>
      </c>
      <c r="AN138" s="11">
        <f>'OddsRatio_working_3-way'!AB138+'OddsRatio_working_3-way'!AH138</f>
        <v>-0.38609836027663058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1.0642354379672503</v>
      </c>
      <c r="AS138" s="11">
        <f>IF(('OddsRatio_working_3-way'!X138=0),IF(Q138&gt;0,-Q138^(1/3),(-Q138)^(1/3)),'OddsRatio_working_3-way'!AM138-'OddsRatio_working_3-way'!R138/3)</f>
        <v>-0.67813707769062004</v>
      </c>
      <c r="AT138" s="11">
        <f>IF(('OddsRatio_working_3-way'!X138=0),IF(Q138&gt;0,-Q138^(1/3),(-Q138)^(1/3)),'OddsRatio_working_3-way'!AN138-'OddsRatio_working_3-way'!R138/3)</f>
        <v>-0.38609836027663058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IF('True_Odds_Calculator_3-way'!A138="","",'True_Odds_Calculator_3-way'!A138)</f>
        <v>3.48</v>
      </c>
      <c r="B139" s="4">
        <f>IF('True_Odds_Calculator_3-way'!B138="","",'True_Odds_Calculator_3-way'!B138)</f>
        <v>2.91</v>
      </c>
      <c r="C139" s="4">
        <f>IF('True_Odds_Calculator_3-way'!C138="","",'True_Odds_Calculator_3-way'!C138)</f>
        <v>2.42</v>
      </c>
      <c r="D139" s="9">
        <f t="shared" si="39"/>
        <v>0.27395311690449975</v>
      </c>
      <c r="E139" s="9">
        <f t="shared" si="40"/>
        <v>0.3288254252992649</v>
      </c>
      <c r="F139" s="9">
        <f t="shared" si="41"/>
        <v>0.39722145779623524</v>
      </c>
      <c r="G139" s="9">
        <f t="shared" si="42"/>
        <v>1.0686530719777121</v>
      </c>
      <c r="H139" s="9">
        <f t="shared" si="43"/>
        <v>3.6502596185047267</v>
      </c>
      <c r="I139" s="9">
        <f t="shared" si="44"/>
        <v>3.0411273674774306</v>
      </c>
      <c r="J139" s="9">
        <f t="shared" si="45"/>
        <v>2.5174873622083509</v>
      </c>
      <c r="K139" s="11">
        <f t="shared" si="46"/>
        <v>0.28735632183908044</v>
      </c>
      <c r="L139" s="11">
        <f t="shared" si="47"/>
        <v>0.3436426116838488</v>
      </c>
      <c r="M139" s="11">
        <f t="shared" si="48"/>
        <v>0.41322314049586778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-0.2744642560432885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0.23707651442518779</v>
      </c>
      <c r="Q139" s="11">
        <f>2*'OddsRatio_working_3-way'!K139*'OddsRatio_working_3-way'!L139*'OddsRatio_working_3-way'!M139</f>
        <v>8.160981563689769E-2</v>
      </c>
      <c r="R139" s="11">
        <f t="shared" si="49"/>
        <v>0</v>
      </c>
      <c r="S139" s="11">
        <f t="shared" si="50"/>
        <v>-0.86377919603416808</v>
      </c>
      <c r="T139" s="11">
        <f t="shared" si="51"/>
        <v>-0.29734223615634009</v>
      </c>
      <c r="U139" s="11">
        <f>'OddsRatio_working_3-way'!S139-'OddsRatio_working_3-way'!R139^2/3</f>
        <v>-0.86377919603416808</v>
      </c>
      <c r="V139" s="11">
        <f>'OddsRatio_working_3-way'!S139*'OddsRatio_working_3-way'!R139/3-2*'OddsRatio_working_3-way'!R139^3/27-'OddsRatio_working_3-way'!T139</f>
        <v>0.29734223615634009</v>
      </c>
      <c r="W139" s="11">
        <f>'OddsRatio_working_3-way'!V139^2+4*'OddsRatio_working_3-way'!U139^3/27</f>
        <v>-7.0658438610708557E-3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0.15449777446902235</v>
      </c>
      <c r="Y139" s="11">
        <f>IF('OddsRatio_working_3-way'!W139&gt;=0,IF('OddsRatio_working_3-way'!V139+SQRT('OddsRatio_working_3-way'!W139)&gt;0,0,PI()),ACOS('OddsRatio_working_3-way'!V139/(2*'OddsRatio_working_3-way'!X139)))</f>
        <v>0.27551041587881864</v>
      </c>
      <c r="Z139" s="11">
        <f>'OddsRatio_working_3-way'!X139^(1/3)*COS('OddsRatio_working_3-way'!Y139/3)</f>
        <v>0.53432653598885604</v>
      </c>
      <c r="AA139" s="11">
        <f>'OddsRatio_working_3-way'!X139^(1/3)*COS(('OddsRatio_working_3-way'!Y139+2*PI())/3)</f>
        <v>-0.30977974030449124</v>
      </c>
      <c r="AB139" s="11">
        <f>'OddsRatio_working_3-way'!X139^(1/3)*COS(('OddsRatio_working_3-way'!Y139+4*PI())/3)</f>
        <v>-0.22454679568436489</v>
      </c>
      <c r="AC139" s="11">
        <f>'OddsRatio_working_3-way'!X139^(1/3)*SIN('OddsRatio_working_3-way'!Y139/3)</f>
        <v>4.9209263520254502E-2</v>
      </c>
      <c r="AD139" s="11">
        <f>'OddsRatio_working_3-way'!X139^(1/3)*SIN(('OddsRatio_working_3-way'!Y139+2*PI())/3)</f>
        <v>0.4381357223223622</v>
      </c>
      <c r="AE139" s="11">
        <f>'OddsRatio_working_3-way'!X139^(1/3)*SIN(('OddsRatio_working_3-way'!Y139+4*PI())/3)</f>
        <v>-0.48734498584261654</v>
      </c>
      <c r="AF139" s="11">
        <f>-'OddsRatio_working_3-way'!U139/(3*'OddsRatio_working_3-way'!X139^(1/3))*COS(('OddsRatio_working_3-way'!Y139)/3)</f>
        <v>0.53432653598885593</v>
      </c>
      <c r="AG139" s="11">
        <f>-'OddsRatio_working_3-way'!U139/(3*'OddsRatio_working_3-way'!X139^(1/3))*COS(('OddsRatio_working_3-way'!Y139+2*PI())/3)</f>
        <v>-0.30977974030449118</v>
      </c>
      <c r="AH139" s="11">
        <f>-'OddsRatio_working_3-way'!U139/(3*'OddsRatio_working_3-way'!X139^(1/3))*COS(('OddsRatio_working_3-way'!Y139+4*PI())/3)</f>
        <v>-0.22454679568436484</v>
      </c>
      <c r="AI139" s="11">
        <f>'OddsRatio_working_3-way'!U139/(3*'OddsRatio_working_3-way'!X139^(1/3))*SIN(('OddsRatio_working_3-way'!Y139)/3)</f>
        <v>-4.9209263520254488E-2</v>
      </c>
      <c r="AJ139" s="11">
        <f>'OddsRatio_working_3-way'!U139/(3*'OddsRatio_working_3-way'!X139^(1/3))*SIN(('OddsRatio_working_3-way'!Y139+2*PI())/3)</f>
        <v>-0.43813572232236209</v>
      </c>
      <c r="AK139" s="11">
        <f>'OddsRatio_working_3-way'!U139/(3*'OddsRatio_working_3-way'!X139^(1/3))*SIN(('OddsRatio_working_3-way'!Y139+4*PI())/3)</f>
        <v>0.48734498584261648</v>
      </c>
      <c r="AL139" s="11">
        <f>'OddsRatio_working_3-way'!Z139+'OddsRatio_working_3-way'!AF139</f>
        <v>1.0686530719777121</v>
      </c>
      <c r="AM139" s="11">
        <f>'OddsRatio_working_3-way'!AA139+'OddsRatio_working_3-way'!AG139</f>
        <v>-0.61955948060898236</v>
      </c>
      <c r="AN139" s="11">
        <f>'OddsRatio_working_3-way'!AB139+'OddsRatio_working_3-way'!AH139</f>
        <v>-0.44909359136872973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1.0686530719777121</v>
      </c>
      <c r="AS139" s="11">
        <f>IF(('OddsRatio_working_3-way'!X139=0),IF(Q139&gt;0,-Q139^(1/3),(-Q139)^(1/3)),'OddsRatio_working_3-way'!AM139-'OddsRatio_working_3-way'!R139/3)</f>
        <v>-0.61955948060898236</v>
      </c>
      <c r="AT139" s="11">
        <f>IF(('OddsRatio_working_3-way'!X139=0),IF(Q139&gt;0,-Q139^(1/3),(-Q139)^(1/3)),'OddsRatio_working_3-way'!AN139-'OddsRatio_working_3-way'!R139/3)</f>
        <v>-0.44909359136872973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IF('True_Odds_Calculator_3-way'!A139="","",'True_Odds_Calculator_3-way'!A139)</f>
        <v>3</v>
      </c>
      <c r="B140" s="4">
        <f>IF('True_Odds_Calculator_3-way'!B139="","",'True_Odds_Calculator_3-way'!B139)</f>
        <v>3.26</v>
      </c>
      <c r="C140" s="4">
        <f>IF('True_Odds_Calculator_3-way'!C139="","",'True_Odds_Calculator_3-way'!C139)</f>
        <v>2.81</v>
      </c>
      <c r="D140" s="9">
        <f t="shared" si="39"/>
        <v>0.33468730510338407</v>
      </c>
      <c r="E140" s="9">
        <f t="shared" si="40"/>
        <v>0.30804434902381228</v>
      </c>
      <c r="F140" s="9">
        <f t="shared" si="41"/>
        <v>0.35726834587280382</v>
      </c>
      <c r="G140" s="9">
        <f t="shared" si="42"/>
        <v>0.99393177564817181</v>
      </c>
      <c r="H140" s="9">
        <f t="shared" si="43"/>
        <v>2.9878635512963436</v>
      </c>
      <c r="I140" s="9">
        <f t="shared" si="44"/>
        <v>3.2462858129648682</v>
      </c>
      <c r="J140" s="9">
        <f t="shared" si="45"/>
        <v>2.7990165139231906</v>
      </c>
      <c r="K140" s="11">
        <f t="shared" si="46"/>
        <v>0.33333333333333331</v>
      </c>
      <c r="L140" s="11">
        <f t="shared" si="47"/>
        <v>0.30674846625766872</v>
      </c>
      <c r="M140" s="11">
        <f t="shared" si="48"/>
        <v>0.35587188612099646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-0.29769520191544963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0.22087345079288839</v>
      </c>
      <c r="Q140" s="11">
        <f>2*'OddsRatio_working_3-way'!K140*'OddsRatio_working_3-way'!L140*'OddsRatio_working_3-way'!M140</f>
        <v>7.2775436834559601E-2</v>
      </c>
      <c r="R140" s="11">
        <f t="shared" si="49"/>
        <v>0</v>
      </c>
      <c r="S140" s="11">
        <f t="shared" si="50"/>
        <v>-0.74194494695154711</v>
      </c>
      <c r="T140" s="11">
        <f t="shared" si="51"/>
        <v>-0.24446291497579808</v>
      </c>
      <c r="U140" s="11">
        <f>'OddsRatio_working_3-way'!S140-'OddsRatio_working_3-way'!R140^2/3</f>
        <v>-0.74194494695154711</v>
      </c>
      <c r="V140" s="11">
        <f>'OddsRatio_working_3-way'!S140*'OddsRatio_working_3-way'!R140/3-2*'OddsRatio_working_3-way'!R140^3/27-'OddsRatio_working_3-way'!T140</f>
        <v>0.24446291497579808</v>
      </c>
      <c r="W140" s="11">
        <f>'OddsRatio_working_3-way'!V140^2+4*'OddsRatio_working_3-way'!U140^3/27</f>
        <v>-7.4567047068735404E-4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0.12299165344562171</v>
      </c>
      <c r="Y140" s="11">
        <f>IF('OddsRatio_working_3-way'!W140&gt;=0,IF('OddsRatio_working_3-way'!V140+SQRT('OddsRatio_working_3-way'!W140)&gt;0,0,PI()),ACOS('OddsRatio_working_3-way'!V140/(2*'OddsRatio_working_3-way'!X140)))</f>
        <v>0.11124074865332334</v>
      </c>
      <c r="Z140" s="11">
        <f>'OddsRatio_working_3-way'!X140^(1/3)*COS('OddsRatio_working_3-way'!Y140/3)</f>
        <v>0.49696588782408585</v>
      </c>
      <c r="AA140" s="11">
        <f>'OddsRatio_working_3-way'!X140^(1/3)*COS(('OddsRatio_working_3-way'!Y140+2*PI())/3)</f>
        <v>-0.26444904839311012</v>
      </c>
      <c r="AB140" s="11">
        <f>'OddsRatio_working_3-way'!X140^(1/3)*COS(('OddsRatio_working_3-way'!Y140+4*PI())/3)</f>
        <v>-0.23251683943097562</v>
      </c>
      <c r="AC140" s="11">
        <f>'OddsRatio_working_3-way'!X140^(1/3)*SIN('OddsRatio_working_3-way'!Y140/3)</f>
        <v>1.8436069440107804E-2</v>
      </c>
      <c r="AD140" s="11">
        <f>'OddsRatio_working_3-way'!X140^(1/3)*SIN(('OddsRatio_working_3-way'!Y140+2*PI())/3)</f>
        <v>0.42116704894989215</v>
      </c>
      <c r="AE140" s="11">
        <f>'OddsRatio_working_3-way'!X140^(1/3)*SIN(('OddsRatio_working_3-way'!Y140+4*PI())/3)</f>
        <v>-0.43960311838999983</v>
      </c>
      <c r="AF140" s="11">
        <f>-'OddsRatio_working_3-way'!U140/(3*'OddsRatio_working_3-way'!X140^(1/3))*COS(('OddsRatio_working_3-way'!Y140)/3)</f>
        <v>0.49696588782408591</v>
      </c>
      <c r="AG140" s="11">
        <f>-'OddsRatio_working_3-way'!U140/(3*'OddsRatio_working_3-way'!X140^(1/3))*COS(('OddsRatio_working_3-way'!Y140+2*PI())/3)</f>
        <v>-0.26444904839311012</v>
      </c>
      <c r="AH140" s="11">
        <f>-'OddsRatio_working_3-way'!U140/(3*'OddsRatio_working_3-way'!X140^(1/3))*COS(('OddsRatio_working_3-way'!Y140+4*PI())/3)</f>
        <v>-0.23251683943097565</v>
      </c>
      <c r="AI140" s="11">
        <f>'OddsRatio_working_3-way'!U140/(3*'OddsRatio_working_3-way'!X140^(1/3))*SIN(('OddsRatio_working_3-way'!Y140)/3)</f>
        <v>-1.8436069440107804E-2</v>
      </c>
      <c r="AJ140" s="11">
        <f>'OddsRatio_working_3-way'!U140/(3*'OddsRatio_working_3-way'!X140^(1/3))*SIN(('OddsRatio_working_3-way'!Y140+2*PI())/3)</f>
        <v>-0.42116704894989215</v>
      </c>
      <c r="AK140" s="11">
        <f>'OddsRatio_working_3-way'!U140/(3*'OddsRatio_working_3-way'!X140^(1/3))*SIN(('OddsRatio_working_3-way'!Y140+4*PI())/3)</f>
        <v>0.43960311838999988</v>
      </c>
      <c r="AL140" s="11">
        <f>'OddsRatio_working_3-way'!Z140+'OddsRatio_working_3-way'!AF140</f>
        <v>0.99393177564817181</v>
      </c>
      <c r="AM140" s="11">
        <f>'OddsRatio_working_3-way'!AA140+'OddsRatio_working_3-way'!AG140</f>
        <v>-0.52889809678622024</v>
      </c>
      <c r="AN140" s="11">
        <f>'OddsRatio_working_3-way'!AB140+'OddsRatio_working_3-way'!AH140</f>
        <v>-0.46503367886195124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0.99393177564817181</v>
      </c>
      <c r="AS140" s="11">
        <f>IF(('OddsRatio_working_3-way'!X140=0),IF(Q140&gt;0,-Q140^(1/3),(-Q140)^(1/3)),'OddsRatio_working_3-way'!AM140-'OddsRatio_working_3-way'!R140/3)</f>
        <v>-0.52889809678622024</v>
      </c>
      <c r="AT140" s="11">
        <f>IF(('OddsRatio_working_3-way'!X140=0),IF(Q140&gt;0,-Q140^(1/3),(-Q140)^(1/3)),'OddsRatio_working_3-way'!AN140-'OddsRatio_working_3-way'!R140/3)</f>
        <v>-0.46503367886195124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IF('True_Odds_Calculator_3-way'!A140="","",'True_Odds_Calculator_3-way'!A140)</f>
        <v>1.75</v>
      </c>
      <c r="B141" s="4">
        <f>IF('True_Odds_Calculator_3-way'!B140="","",'True_Odds_Calculator_3-way'!B140)</f>
        <v>3.94</v>
      </c>
      <c r="C141" s="4">
        <f>IF('True_Odds_Calculator_3-way'!C140="","",'True_Odds_Calculator_3-way'!C140)</f>
        <v>4.71</v>
      </c>
      <c r="D141" s="9">
        <f t="shared" si="39"/>
        <v>0.55594947941314521</v>
      </c>
      <c r="E141" s="9">
        <f t="shared" si="40"/>
        <v>0.24207211423890013</v>
      </c>
      <c r="F141" s="9">
        <f t="shared" si="41"/>
        <v>0.20197840634795455</v>
      </c>
      <c r="G141" s="9">
        <f t="shared" si="42"/>
        <v>1.0649661213955151</v>
      </c>
      <c r="H141" s="9">
        <f t="shared" si="43"/>
        <v>1.7987245910466363</v>
      </c>
      <c r="I141" s="9">
        <f t="shared" si="44"/>
        <v>4.1310003969028148</v>
      </c>
      <c r="J141" s="9">
        <f t="shared" si="45"/>
        <v>4.9510243103773606</v>
      </c>
      <c r="K141" s="11">
        <f t="shared" si="46"/>
        <v>0.5714285714285714</v>
      </c>
      <c r="L141" s="11">
        <f t="shared" si="47"/>
        <v>0.25380710659898476</v>
      </c>
      <c r="M141" s="11">
        <f t="shared" si="48"/>
        <v>0.21231422505307856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-0.2518995117850561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0.22786443297937364</v>
      </c>
      <c r="Q141" s="11">
        <f>2*'OddsRatio_working_3-way'!K141*'OddsRatio_working_3-way'!L141*'OddsRatio_working_3-way'!M141</f>
        <v>6.1584981886317204E-2</v>
      </c>
      <c r="R141" s="11">
        <f t="shared" si="49"/>
        <v>0</v>
      </c>
      <c r="S141" s="11">
        <f t="shared" si="50"/>
        <v>-0.90458465506597963</v>
      </c>
      <c r="T141" s="11">
        <f t="shared" si="51"/>
        <v>-0.24448233920702153</v>
      </c>
      <c r="U141" s="11">
        <f>'OddsRatio_working_3-way'!S141-'OddsRatio_working_3-way'!R141^2/3</f>
        <v>-0.90458465506597963</v>
      </c>
      <c r="V141" s="11">
        <f>'OddsRatio_working_3-way'!S141*'OddsRatio_working_3-way'!R141/3-2*'OddsRatio_working_3-way'!R141^3/27-'OddsRatio_working_3-way'!T141</f>
        <v>0.24448233920702153</v>
      </c>
      <c r="W141" s="11">
        <f>'OddsRatio_working_3-way'!V141^2+4*'OddsRatio_working_3-way'!U141^3/27</f>
        <v>-4.9887283540763563E-2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0.16557392436982696</v>
      </c>
      <c r="Y141" s="11">
        <f>IF('OddsRatio_working_3-way'!W141&gt;=0,IF('OddsRatio_working_3-way'!V141+SQRT('OddsRatio_working_3-way'!W141)&gt;0,0,PI()),ACOS('OddsRatio_working_3-way'!V141/(2*'OddsRatio_working_3-way'!X141)))</f>
        <v>0.74026838121979432</v>
      </c>
      <c r="Z141" s="11">
        <f>'OddsRatio_working_3-way'!X141^(1/3)*COS('OddsRatio_working_3-way'!Y141/3)</f>
        <v>0.53248306069775753</v>
      </c>
      <c r="AA141" s="11">
        <f>'OddsRatio_working_3-way'!X141^(1/3)*COS(('OddsRatio_working_3-way'!Y141+2*PI())/3)</f>
        <v>-0.38239877859002869</v>
      </c>
      <c r="AB141" s="11">
        <f>'OddsRatio_working_3-way'!X141^(1/3)*COS(('OddsRatio_working_3-way'!Y141+4*PI())/3)</f>
        <v>-0.1500842821077287</v>
      </c>
      <c r="AC141" s="11">
        <f>'OddsRatio_working_3-way'!X141^(1/3)*SIN('OddsRatio_working_3-way'!Y141/3)</f>
        <v>0.13412683708070833</v>
      </c>
      <c r="AD141" s="11">
        <f>'OddsRatio_working_3-way'!X141^(1/3)*SIN(('OddsRatio_working_3-way'!Y141+2*PI())/3)</f>
        <v>0.39408043910879503</v>
      </c>
      <c r="AE141" s="11">
        <f>'OddsRatio_working_3-way'!X141^(1/3)*SIN(('OddsRatio_working_3-way'!Y141+4*PI())/3)</f>
        <v>-0.52820727618950336</v>
      </c>
      <c r="AF141" s="11">
        <f>-'OddsRatio_working_3-way'!U141/(3*'OddsRatio_working_3-way'!X141^(1/3))*COS(('OddsRatio_working_3-way'!Y141)/3)</f>
        <v>0.53248306069775753</v>
      </c>
      <c r="AG141" s="11">
        <f>-'OddsRatio_working_3-way'!U141/(3*'OddsRatio_working_3-way'!X141^(1/3))*COS(('OddsRatio_working_3-way'!Y141+2*PI())/3)</f>
        <v>-0.38239877859002869</v>
      </c>
      <c r="AH141" s="11">
        <f>-'OddsRatio_working_3-way'!U141/(3*'OddsRatio_working_3-way'!X141^(1/3))*COS(('OddsRatio_working_3-way'!Y141+4*PI())/3)</f>
        <v>-0.1500842821077287</v>
      </c>
      <c r="AI141" s="11">
        <f>'OddsRatio_working_3-way'!U141/(3*'OddsRatio_working_3-way'!X141^(1/3))*SIN(('OddsRatio_working_3-way'!Y141)/3)</f>
        <v>-0.13412683708070833</v>
      </c>
      <c r="AJ141" s="11">
        <f>'OddsRatio_working_3-way'!U141/(3*'OddsRatio_working_3-way'!X141^(1/3))*SIN(('OddsRatio_working_3-way'!Y141+2*PI())/3)</f>
        <v>-0.39408043910879503</v>
      </c>
      <c r="AK141" s="11">
        <f>'OddsRatio_working_3-way'!U141/(3*'OddsRatio_working_3-way'!X141^(1/3))*SIN(('OddsRatio_working_3-way'!Y141+4*PI())/3)</f>
        <v>0.52820727618950336</v>
      </c>
      <c r="AL141" s="11">
        <f>'OddsRatio_working_3-way'!Z141+'OddsRatio_working_3-way'!AF141</f>
        <v>1.0649661213955151</v>
      </c>
      <c r="AM141" s="11">
        <f>'OddsRatio_working_3-way'!AA141+'OddsRatio_working_3-way'!AG141</f>
        <v>-0.76479755718005737</v>
      </c>
      <c r="AN141" s="11">
        <f>'OddsRatio_working_3-way'!AB141+'OddsRatio_working_3-way'!AH141</f>
        <v>-0.3001685642154574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1.0649661213955151</v>
      </c>
      <c r="AS141" s="11">
        <f>IF(('OddsRatio_working_3-way'!X141=0),IF(Q141&gt;0,-Q141^(1/3),(-Q141)^(1/3)),'OddsRatio_working_3-way'!AM141-'OddsRatio_working_3-way'!R141/3)</f>
        <v>-0.76479755718005737</v>
      </c>
      <c r="AT141" s="11">
        <f>IF(('OddsRatio_working_3-way'!X141=0),IF(Q141&gt;0,-Q141^(1/3),(-Q141)^(1/3)),'OddsRatio_working_3-way'!AN141-'OddsRatio_working_3-way'!R141/3)</f>
        <v>-0.3001685642154574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IF('True_Odds_Calculator_3-way'!A141="","",'True_Odds_Calculator_3-way'!A141)</f>
        <v>2.87</v>
      </c>
      <c r="B142" s="4">
        <f>IF('True_Odds_Calculator_3-way'!B141="","",'True_Odds_Calculator_3-way'!B141)</f>
        <v>3.2</v>
      </c>
      <c r="C142" s="4">
        <f>IF('True_Odds_Calculator_3-way'!C141="","",'True_Odds_Calculator_3-way'!C141)</f>
        <v>2.69</v>
      </c>
      <c r="D142" s="9">
        <f t="shared" si="39"/>
        <v>0.33744591873201474</v>
      </c>
      <c r="E142" s="9">
        <f t="shared" si="40"/>
        <v>0.30212147997925393</v>
      </c>
      <c r="F142" s="9">
        <f t="shared" si="41"/>
        <v>0.36043260128873111</v>
      </c>
      <c r="G142" s="9">
        <f t="shared" si="42"/>
        <v>1.04996675218896</v>
      </c>
      <c r="H142" s="9">
        <f t="shared" si="43"/>
        <v>2.9634378265933559</v>
      </c>
      <c r="I142" s="9">
        <f t="shared" si="44"/>
        <v>3.3099268548157119</v>
      </c>
      <c r="J142" s="9">
        <f t="shared" si="45"/>
        <v>2.7744438111993421</v>
      </c>
      <c r="K142" s="11">
        <f t="shared" si="46"/>
        <v>0.34843205574912889</v>
      </c>
      <c r="L142" s="11">
        <f t="shared" si="47"/>
        <v>0.3125</v>
      </c>
      <c r="M142" s="11">
        <f t="shared" si="48"/>
        <v>0.37174721189591081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-0.28142769711021576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0.23315156146781862</v>
      </c>
      <c r="Q142" s="11">
        <f>2*'OddsRatio_working_3-way'!K142*'OddsRatio_working_3-way'!L142*'OddsRatio_working_3-way'!M142</f>
        <v>8.0955403287437014E-2</v>
      </c>
      <c r="R142" s="11">
        <f t="shared" si="49"/>
        <v>0</v>
      </c>
      <c r="S142" s="11">
        <f t="shared" si="50"/>
        <v>-0.82845989880132265</v>
      </c>
      <c r="T142" s="11">
        <f t="shared" si="51"/>
        <v>-0.28765968708379253</v>
      </c>
      <c r="U142" s="11">
        <f>'OddsRatio_working_3-way'!S142-'OddsRatio_working_3-way'!R142^2/3</f>
        <v>-0.82845989880132265</v>
      </c>
      <c r="V142" s="11">
        <f>'OddsRatio_working_3-way'!S142*'OddsRatio_working_3-way'!R142/3-2*'OddsRatio_working_3-way'!R142^3/27-'OddsRatio_working_3-way'!T142</f>
        <v>0.28765968708379253</v>
      </c>
      <c r="W142" s="11">
        <f>'OddsRatio_working_3-way'!V142^2+4*'OddsRatio_working_3-way'!U142^3/27</f>
        <v>-1.4904192801653698E-3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0.14511936022918409</v>
      </c>
      <c r="Y142" s="11">
        <f>IF('OddsRatio_working_3-way'!W142&gt;=0,IF('OddsRatio_working_3-way'!V142+SQRT('OddsRatio_working_3-way'!W142)&gt;0,0,PI()),ACOS('OddsRatio_working_3-way'!V142/(2*'OddsRatio_working_3-way'!X142)))</f>
        <v>0.13340985752188872</v>
      </c>
      <c r="Z142" s="11">
        <f>'OddsRatio_working_3-way'!X142^(1/3)*COS('OddsRatio_working_3-way'!Y142/3)</f>
        <v>0.52498337609447998</v>
      </c>
      <c r="AA142" s="11">
        <f>'OddsRatio_working_3-way'!X142^(1/3)*COS(('OddsRatio_working_3-way'!Y142+2*PI())/3)</f>
        <v>-0.28272324307056912</v>
      </c>
      <c r="AB142" s="11">
        <f>'OddsRatio_working_3-way'!X142^(1/3)*COS(('OddsRatio_working_3-way'!Y142+4*PI())/3)</f>
        <v>-0.242260133023911</v>
      </c>
      <c r="AC142" s="11">
        <f>'OddsRatio_working_3-way'!X142^(1/3)*SIN('OddsRatio_working_3-way'!Y142/3)</f>
        <v>2.3361387477687574E-2</v>
      </c>
      <c r="AD142" s="11">
        <f>'OddsRatio_working_3-way'!X142^(1/3)*SIN(('OddsRatio_working_3-way'!Y142+2*PI())/3)</f>
        <v>0.44296824652349609</v>
      </c>
      <c r="AE142" s="11">
        <f>'OddsRatio_working_3-way'!X142^(1/3)*SIN(('OddsRatio_working_3-way'!Y142+4*PI())/3)</f>
        <v>-0.4663296340011836</v>
      </c>
      <c r="AF142" s="11">
        <f>-'OddsRatio_working_3-way'!U142/(3*'OddsRatio_working_3-way'!X142^(1/3))*COS(('OddsRatio_working_3-way'!Y142)/3)</f>
        <v>0.52498337609447998</v>
      </c>
      <c r="AG142" s="11">
        <f>-'OddsRatio_working_3-way'!U142/(3*'OddsRatio_working_3-way'!X142^(1/3))*COS(('OddsRatio_working_3-way'!Y142+2*PI())/3)</f>
        <v>-0.28272324307056912</v>
      </c>
      <c r="AH142" s="11">
        <f>-'OddsRatio_working_3-way'!U142/(3*'OddsRatio_working_3-way'!X142^(1/3))*COS(('OddsRatio_working_3-way'!Y142+4*PI())/3)</f>
        <v>-0.242260133023911</v>
      </c>
      <c r="AI142" s="11">
        <f>'OddsRatio_working_3-way'!U142/(3*'OddsRatio_working_3-way'!X142^(1/3))*SIN(('OddsRatio_working_3-way'!Y142)/3)</f>
        <v>-2.3361387477687574E-2</v>
      </c>
      <c r="AJ142" s="11">
        <f>'OddsRatio_working_3-way'!U142/(3*'OddsRatio_working_3-way'!X142^(1/3))*SIN(('OddsRatio_working_3-way'!Y142+2*PI())/3)</f>
        <v>-0.44296824652349609</v>
      </c>
      <c r="AK142" s="11">
        <f>'OddsRatio_working_3-way'!U142/(3*'OddsRatio_working_3-way'!X142^(1/3))*SIN(('OddsRatio_working_3-way'!Y142+4*PI())/3)</f>
        <v>0.4663296340011836</v>
      </c>
      <c r="AL142" s="11">
        <f>'OddsRatio_working_3-way'!Z142+'OddsRatio_working_3-way'!AF142</f>
        <v>1.04996675218896</v>
      </c>
      <c r="AM142" s="11">
        <f>'OddsRatio_working_3-way'!AA142+'OddsRatio_working_3-way'!AG142</f>
        <v>-0.56544648614113824</v>
      </c>
      <c r="AN142" s="11">
        <f>'OddsRatio_working_3-way'!AB142+'OddsRatio_working_3-way'!AH142</f>
        <v>-0.484520266047822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1.04996675218896</v>
      </c>
      <c r="AS142" s="11">
        <f>IF(('OddsRatio_working_3-way'!X142=0),IF(Q142&gt;0,-Q142^(1/3),(-Q142)^(1/3)),'OddsRatio_working_3-way'!AM142-'OddsRatio_working_3-way'!R142/3)</f>
        <v>-0.56544648614113824</v>
      </c>
      <c r="AT142" s="11">
        <f>IF(('OddsRatio_working_3-way'!X142=0),IF(Q142&gt;0,-Q142^(1/3),(-Q142)^(1/3)),'OddsRatio_working_3-way'!AN142-'OddsRatio_working_3-way'!R142/3)</f>
        <v>-0.484520266047822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IF('True_Odds_Calculator_3-way'!A142="","",'True_Odds_Calculator_3-way'!A142)</f>
        <v>3.04</v>
      </c>
      <c r="B143" s="4">
        <f>IF('True_Odds_Calculator_3-way'!B142="","",'True_Odds_Calculator_3-way'!B142)</f>
        <v>3.29</v>
      </c>
      <c r="C143" s="4">
        <f>IF('True_Odds_Calculator_3-way'!C142="","",'True_Odds_Calculator_3-way'!C142)</f>
        <v>2.5</v>
      </c>
      <c r="D143" s="9">
        <f t="shared" si="39"/>
        <v>0.31815487491887101</v>
      </c>
      <c r="E143" s="9">
        <f t="shared" si="40"/>
        <v>0.29362013726904834</v>
      </c>
      <c r="F143" s="9">
        <f t="shared" si="41"/>
        <v>0.38822498781208076</v>
      </c>
      <c r="G143" s="9">
        <f t="shared" si="42"/>
        <v>1.0505506366908515</v>
      </c>
      <c r="H143" s="9">
        <f t="shared" si="43"/>
        <v>3.1431232988493369</v>
      </c>
      <c r="I143" s="9">
        <f t="shared" si="44"/>
        <v>3.4057609580220505</v>
      </c>
      <c r="J143" s="9">
        <f t="shared" si="45"/>
        <v>2.5758259550362772</v>
      </c>
      <c r="K143" s="11">
        <f t="shared" si="46"/>
        <v>0.32894736842105265</v>
      </c>
      <c r="L143" s="11">
        <f t="shared" si="47"/>
        <v>0.303951367781155</v>
      </c>
      <c r="M143" s="11">
        <f t="shared" si="48"/>
        <v>0.4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-0.28025115981442994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0.233162693968965</v>
      </c>
      <c r="Q143" s="11">
        <f>2*'OddsRatio_working_3-way'!K143*'OddsRatio_working_3-way'!L143*'OddsRatio_working_3-way'!M143</f>
        <v>7.9987202047672387E-2</v>
      </c>
      <c r="R143" s="11">
        <f t="shared" si="49"/>
        <v>0</v>
      </c>
      <c r="S143" s="11">
        <f t="shared" si="50"/>
        <v>-0.83197762365499262</v>
      </c>
      <c r="T143" s="11">
        <f t="shared" si="51"/>
        <v>-0.28541256386106095</v>
      </c>
      <c r="U143" s="11">
        <f>'OddsRatio_working_3-way'!S143-'OddsRatio_working_3-way'!R143^2/3</f>
        <v>-0.83197762365499262</v>
      </c>
      <c r="V143" s="11">
        <f>'OddsRatio_working_3-way'!S143*'OddsRatio_working_3-way'!R143/3-2*'OddsRatio_working_3-way'!R143^3/27-'OddsRatio_working_3-way'!T143</f>
        <v>0.28541256386106095</v>
      </c>
      <c r="W143" s="11">
        <f>'OddsRatio_working_3-way'!V143^2+4*'OddsRatio_working_3-way'!U143^3/27</f>
        <v>-3.8558018599741672E-3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0.14604462799921669</v>
      </c>
      <c r="Y143" s="11">
        <f>IF('OddsRatio_working_3-way'!W143&gt;=0,IF('OddsRatio_working_3-way'!V143+SQRT('OddsRatio_working_3-way'!W143)&gt;0,0,PI()),ACOS('OddsRatio_working_3-way'!V143/(2*'OddsRatio_working_3-way'!X143)))</f>
        <v>0.21422425644096199</v>
      </c>
      <c r="Z143" s="11">
        <f>'OddsRatio_working_3-way'!X143^(1/3)*COS('OddsRatio_working_3-way'!Y143/3)</f>
        <v>0.52527531834542573</v>
      </c>
      <c r="AA143" s="11">
        <f>'OddsRatio_working_3-way'!X143^(1/3)*COS(('OddsRatio_working_3-way'!Y143+2*PI())/3)</f>
        <v>-0.29517664911680846</v>
      </c>
      <c r="AB143" s="11">
        <f>'OddsRatio_working_3-way'!X143^(1/3)*COS(('OddsRatio_working_3-way'!Y143+4*PI())/3)</f>
        <v>-0.23009866922861716</v>
      </c>
      <c r="AC143" s="11">
        <f>'OddsRatio_working_3-way'!X143^(1/3)*SIN('OddsRatio_working_3-way'!Y143/3)</f>
        <v>3.7572789206764191E-2</v>
      </c>
      <c r="AD143" s="11">
        <f>'OddsRatio_working_3-way'!X143^(1/3)*SIN(('OddsRatio_working_3-way'!Y143+2*PI())/3)</f>
        <v>0.43611537506471471</v>
      </c>
      <c r="AE143" s="11">
        <f>'OddsRatio_working_3-way'!X143^(1/3)*SIN(('OddsRatio_working_3-way'!Y143+4*PI())/3)</f>
        <v>-0.47368816427147903</v>
      </c>
      <c r="AF143" s="11">
        <f>-'OddsRatio_working_3-way'!U143/(3*'OddsRatio_working_3-way'!X143^(1/3))*COS(('OddsRatio_working_3-way'!Y143)/3)</f>
        <v>0.52527531834542562</v>
      </c>
      <c r="AG143" s="11">
        <f>-'OddsRatio_working_3-way'!U143/(3*'OddsRatio_working_3-way'!X143^(1/3))*COS(('OddsRatio_working_3-way'!Y143+2*PI())/3)</f>
        <v>-0.29517664911680841</v>
      </c>
      <c r="AH143" s="11">
        <f>-'OddsRatio_working_3-way'!U143/(3*'OddsRatio_working_3-way'!X143^(1/3))*COS(('OddsRatio_working_3-way'!Y143+4*PI())/3)</f>
        <v>-0.23009866922861713</v>
      </c>
      <c r="AI143" s="11">
        <f>'OddsRatio_working_3-way'!U143/(3*'OddsRatio_working_3-way'!X143^(1/3))*SIN(('OddsRatio_working_3-way'!Y143)/3)</f>
        <v>-3.7572789206764184E-2</v>
      </c>
      <c r="AJ143" s="11">
        <f>'OddsRatio_working_3-way'!U143/(3*'OddsRatio_working_3-way'!X143^(1/3))*SIN(('OddsRatio_working_3-way'!Y143+2*PI())/3)</f>
        <v>-0.43611537506471465</v>
      </c>
      <c r="AK143" s="11">
        <f>'OddsRatio_working_3-way'!U143/(3*'OddsRatio_working_3-way'!X143^(1/3))*SIN(('OddsRatio_working_3-way'!Y143+4*PI())/3)</f>
        <v>0.47368816427147892</v>
      </c>
      <c r="AL143" s="11">
        <f>'OddsRatio_working_3-way'!Z143+'OddsRatio_working_3-way'!AF143</f>
        <v>1.0505506366908515</v>
      </c>
      <c r="AM143" s="11">
        <f>'OddsRatio_working_3-way'!AA143+'OddsRatio_working_3-way'!AG143</f>
        <v>-0.59035329823361682</v>
      </c>
      <c r="AN143" s="11">
        <f>'OddsRatio_working_3-way'!AB143+'OddsRatio_working_3-way'!AH143</f>
        <v>-0.46019733845723432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1.0505506366908515</v>
      </c>
      <c r="AS143" s="11">
        <f>IF(('OddsRatio_working_3-way'!X143=0),IF(Q143&gt;0,-Q143^(1/3),(-Q143)^(1/3)),'OddsRatio_working_3-way'!AM143-'OddsRatio_working_3-way'!R143/3)</f>
        <v>-0.59035329823361682</v>
      </c>
      <c r="AT143" s="11">
        <f>IF(('OddsRatio_working_3-way'!X143=0),IF(Q143&gt;0,-Q143^(1/3),(-Q143)^(1/3)),'OddsRatio_working_3-way'!AN143-'OddsRatio_working_3-way'!R143/3)</f>
        <v>-0.46019733845723432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IF('True_Odds_Calculator_3-way'!A143="","",'True_Odds_Calculator_3-way'!A143)</f>
        <v>3.27</v>
      </c>
      <c r="B144" s="4">
        <f>IF('True_Odds_Calculator_3-way'!B143="","",'True_Odds_Calculator_3-way'!B143)</f>
        <v>3.01</v>
      </c>
      <c r="C144" s="4">
        <f>IF('True_Odds_Calculator_3-way'!C143="","",'True_Odds_Calculator_3-way'!C143)</f>
        <v>2.5</v>
      </c>
      <c r="D144" s="9">
        <f t="shared" si="39"/>
        <v>0.29386112312000168</v>
      </c>
      <c r="E144" s="9">
        <f t="shared" si="40"/>
        <v>0.31971985483567295</v>
      </c>
      <c r="F144" s="9">
        <f t="shared" si="41"/>
        <v>0.38641902204432527</v>
      </c>
      <c r="G144" s="9">
        <f t="shared" si="42"/>
        <v>1.0585762138201922</v>
      </c>
      <c r="H144" s="9">
        <f t="shared" si="43"/>
        <v>3.4029680053718372</v>
      </c>
      <c r="I144" s="9">
        <f t="shared" si="44"/>
        <v>3.1277381897785861</v>
      </c>
      <c r="J144" s="9">
        <f t="shared" si="45"/>
        <v>2.5878643207302878</v>
      </c>
      <c r="K144" s="11">
        <f t="shared" si="46"/>
        <v>0.3058103975535168</v>
      </c>
      <c r="L144" s="11">
        <f t="shared" si="47"/>
        <v>0.33222591362126247</v>
      </c>
      <c r="M144" s="11">
        <f t="shared" si="48"/>
        <v>0.4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-0.27813709652839158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0.23489489672549199</v>
      </c>
      <c r="Q144" s="11">
        <f>2*'OddsRatio_working_3-way'!K144*'OddsRatio_working_3-way'!L144*'OddsRatio_working_3-way'!M144</f>
        <v>8.1278510977678894E-2</v>
      </c>
      <c r="R144" s="11">
        <f t="shared" si="49"/>
        <v>0</v>
      </c>
      <c r="S144" s="11">
        <f t="shared" si="50"/>
        <v>-0.84452918958803636</v>
      </c>
      <c r="T144" s="11">
        <f t="shared" si="51"/>
        <v>-0.29222463307544516</v>
      </c>
      <c r="U144" s="11">
        <f>'OddsRatio_working_3-way'!S144-'OddsRatio_working_3-way'!R144^2/3</f>
        <v>-0.84452918958803636</v>
      </c>
      <c r="V144" s="11">
        <f>'OddsRatio_working_3-way'!S144*'OddsRatio_working_3-way'!R144/3-2*'OddsRatio_working_3-way'!R144^3/27-'OddsRatio_working_3-way'!T144</f>
        <v>0.29222463307544516</v>
      </c>
      <c r="W144" s="11">
        <f>'OddsRatio_working_3-way'!V144^2+4*'OddsRatio_working_3-way'!U144^3/27</f>
        <v>-3.8407898382514516E-3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0.14936199819091367</v>
      </c>
      <c r="Y144" s="11">
        <f>IF('OddsRatio_working_3-way'!W144&gt;=0,IF('OddsRatio_working_3-way'!V144+SQRT('OddsRatio_working_3-way'!W144)&gt;0,0,PI()),ACOS('OddsRatio_working_3-way'!V144/(2*'OddsRatio_working_3-way'!X144)))</f>
        <v>0.2089805772817297</v>
      </c>
      <c r="Z144" s="11">
        <f>'OddsRatio_working_3-way'!X144^(1/3)*COS('OddsRatio_working_3-way'!Y144/3)</f>
        <v>0.52928810691009598</v>
      </c>
      <c r="AA144" s="11">
        <f>'OddsRatio_working_3-way'!X144^(1/3)*COS(('OddsRatio_working_3-way'!Y144+2*PI())/3)</f>
        <v>-0.29662642843962567</v>
      </c>
      <c r="AB144" s="11">
        <f>'OddsRatio_working_3-way'!X144^(1/3)*COS(('OddsRatio_working_3-way'!Y144+4*PI())/3)</f>
        <v>-0.23266167847047023</v>
      </c>
      <c r="AC144" s="11">
        <f>'OddsRatio_working_3-way'!X144^(1/3)*SIN('OddsRatio_working_3-way'!Y144/3)</f>
        <v>3.6930065613338996E-2</v>
      </c>
      <c r="AD144" s="11">
        <f>'OddsRatio_working_3-way'!X144^(1/3)*SIN(('OddsRatio_working_3-way'!Y144+2*PI())/3)</f>
        <v>0.43991191369844751</v>
      </c>
      <c r="AE144" s="11">
        <f>'OddsRatio_working_3-way'!X144^(1/3)*SIN(('OddsRatio_working_3-way'!Y144+4*PI())/3)</f>
        <v>-0.47684197931178651</v>
      </c>
      <c r="AF144" s="11">
        <f>-'OddsRatio_working_3-way'!U144/(3*'OddsRatio_working_3-way'!X144^(1/3))*COS(('OddsRatio_working_3-way'!Y144)/3)</f>
        <v>0.52928810691009609</v>
      </c>
      <c r="AG144" s="11">
        <f>-'OddsRatio_working_3-way'!U144/(3*'OddsRatio_working_3-way'!X144^(1/3))*COS(('OddsRatio_working_3-way'!Y144+2*PI())/3)</f>
        <v>-0.29662642843962572</v>
      </c>
      <c r="AH144" s="11">
        <f>-'OddsRatio_working_3-way'!U144/(3*'OddsRatio_working_3-way'!X144^(1/3))*COS(('OddsRatio_working_3-way'!Y144+4*PI())/3)</f>
        <v>-0.23266167847047028</v>
      </c>
      <c r="AI144" s="11">
        <f>'OddsRatio_working_3-way'!U144/(3*'OddsRatio_working_3-way'!X144^(1/3))*SIN(('OddsRatio_working_3-way'!Y144)/3)</f>
        <v>-3.6930065613339003E-2</v>
      </c>
      <c r="AJ144" s="11">
        <f>'OddsRatio_working_3-way'!U144/(3*'OddsRatio_working_3-way'!X144^(1/3))*SIN(('OddsRatio_working_3-way'!Y144+2*PI())/3)</f>
        <v>-0.43991191369844762</v>
      </c>
      <c r="AK144" s="11">
        <f>'OddsRatio_working_3-way'!U144/(3*'OddsRatio_working_3-way'!X144^(1/3))*SIN(('OddsRatio_working_3-way'!Y144+4*PI())/3)</f>
        <v>0.47684197931178662</v>
      </c>
      <c r="AL144" s="11">
        <f>'OddsRatio_working_3-way'!Z144+'OddsRatio_working_3-way'!AF144</f>
        <v>1.0585762138201922</v>
      </c>
      <c r="AM144" s="11">
        <f>'OddsRatio_working_3-way'!AA144+'OddsRatio_working_3-way'!AG144</f>
        <v>-0.59325285687925144</v>
      </c>
      <c r="AN144" s="11">
        <f>'OddsRatio_working_3-way'!AB144+'OddsRatio_working_3-way'!AH144</f>
        <v>-0.46532335694094051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1.0585762138201922</v>
      </c>
      <c r="AS144" s="11">
        <f>IF(('OddsRatio_working_3-way'!X144=0),IF(Q144&gt;0,-Q144^(1/3),(-Q144)^(1/3)),'OddsRatio_working_3-way'!AM144-'OddsRatio_working_3-way'!R144/3)</f>
        <v>-0.59325285687925144</v>
      </c>
      <c r="AT144" s="11">
        <f>IF(('OddsRatio_working_3-way'!X144=0),IF(Q144&gt;0,-Q144^(1/3),(-Q144)^(1/3)),'OddsRatio_working_3-way'!AN144-'OddsRatio_working_3-way'!R144/3)</f>
        <v>-0.46532335694094051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IF('True_Odds_Calculator_3-way'!A144="","",'True_Odds_Calculator_3-way'!A144)</f>
        <v>1.4</v>
      </c>
      <c r="B145" s="4">
        <f>IF('True_Odds_Calculator_3-way'!B144="","",'True_Odds_Calculator_3-way'!B144)</f>
        <v>4.49</v>
      </c>
      <c r="C145" s="4">
        <f>IF('True_Odds_Calculator_3-way'!C144="","",'True_Odds_Calculator_3-way'!C144)</f>
        <v>9.25</v>
      </c>
      <c r="D145" s="9">
        <f t="shared" si="39"/>
        <v>0.69428292421420323</v>
      </c>
      <c r="E145" s="9">
        <f t="shared" si="40"/>
        <v>0.20652951616971177</v>
      </c>
      <c r="F145" s="9">
        <f t="shared" si="41"/>
        <v>9.9187559616084983E-2</v>
      </c>
      <c r="G145" s="9">
        <f t="shared" si="42"/>
        <v>1.1008375156706129</v>
      </c>
      <c r="H145" s="9">
        <f t="shared" si="43"/>
        <v>1.4403350062682452</v>
      </c>
      <c r="I145" s="9">
        <f t="shared" si="44"/>
        <v>4.8419229296904405</v>
      </c>
      <c r="J145" s="9">
        <f t="shared" si="45"/>
        <v>10.081909504282558</v>
      </c>
      <c r="K145" s="11">
        <f t="shared" si="46"/>
        <v>0.7142857142857143</v>
      </c>
      <c r="L145" s="11">
        <f t="shared" si="47"/>
        <v>0.22271714922048996</v>
      </c>
      <c r="M145" s="11">
        <f t="shared" si="48"/>
        <v>0.10810810810810811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-0.19807207780481728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0.20878657849704624</v>
      </c>
      <c r="Q145" s="11">
        <f>2*'OddsRatio_working_3-way'!K145*'OddsRatio_working_3-way'!L145*'OddsRatio_working_3-way'!M145</f>
        <v>3.4396470922083394E-2</v>
      </c>
      <c r="R145" s="11">
        <f t="shared" si="49"/>
        <v>0</v>
      </c>
      <c r="S145" s="11">
        <f t="shared" si="50"/>
        <v>-1.0540939480767559</v>
      </c>
      <c r="T145" s="11">
        <f t="shared" si="51"/>
        <v>-0.17365633411478679</v>
      </c>
      <c r="U145" s="11">
        <f>'OddsRatio_working_3-way'!S145-'OddsRatio_working_3-way'!R145^2/3</f>
        <v>-1.0540939480767559</v>
      </c>
      <c r="V145" s="11">
        <f>'OddsRatio_working_3-way'!S145*'OddsRatio_working_3-way'!R145/3-2*'OddsRatio_working_3-way'!R145^3/27-'OddsRatio_working_3-way'!T145</f>
        <v>0.17365633411478679</v>
      </c>
      <c r="W145" s="11">
        <f>'OddsRatio_working_3-way'!V145^2+4*'OddsRatio_working_3-way'!U145^3/27</f>
        <v>-0.14335734386986029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0.20827497824273489</v>
      </c>
      <c r="Y145" s="11">
        <f>IF('OddsRatio_working_3-way'!W145&gt;=0,IF('OddsRatio_working_3-way'!V145+SQRT('OddsRatio_working_3-way'!W145)&gt;0,0,PI()),ACOS('OddsRatio_working_3-way'!V145/(2*'OddsRatio_working_3-way'!X145)))</f>
        <v>1.1407730334524502</v>
      </c>
      <c r="Z145" s="11">
        <f>'OddsRatio_working_3-way'!X145^(1/3)*COS('OddsRatio_working_3-way'!Y145/3)</f>
        <v>0.55041875783530647</v>
      </c>
      <c r="AA145" s="11">
        <f>'OddsRatio_working_3-way'!X145^(1/3)*COS(('OddsRatio_working_3-way'!Y145+2*PI())/3)</f>
        <v>-0.46574252639196445</v>
      </c>
      <c r="AB145" s="11">
        <f>'OddsRatio_working_3-way'!X145^(1/3)*COS(('OddsRatio_working_3-way'!Y145+4*PI())/3)</f>
        <v>-8.4676231443341729E-2</v>
      </c>
      <c r="AC145" s="11">
        <f>'OddsRatio_working_3-way'!X145^(1/3)*SIN('OddsRatio_working_3-way'!Y145/3)</f>
        <v>0.22000872796768056</v>
      </c>
      <c r="AD145" s="11">
        <f>'OddsRatio_working_3-way'!X145^(1/3)*SIN(('OddsRatio_working_3-way'!Y145+2*PI())/3)</f>
        <v>0.36667226302101036</v>
      </c>
      <c r="AE145" s="11">
        <f>'OddsRatio_working_3-way'!X145^(1/3)*SIN(('OddsRatio_working_3-way'!Y145+4*PI())/3)</f>
        <v>-0.58668099098869075</v>
      </c>
      <c r="AF145" s="11">
        <f>-'OddsRatio_working_3-way'!U145/(3*'OddsRatio_working_3-way'!X145^(1/3))*COS(('OddsRatio_working_3-way'!Y145)/3)</f>
        <v>0.55041875783530647</v>
      </c>
      <c r="AG145" s="11">
        <f>-'OddsRatio_working_3-way'!U145/(3*'OddsRatio_working_3-way'!X145^(1/3))*COS(('OddsRatio_working_3-way'!Y145+2*PI())/3)</f>
        <v>-0.46574252639196445</v>
      </c>
      <c r="AH145" s="11">
        <f>-'OddsRatio_working_3-way'!U145/(3*'OddsRatio_working_3-way'!X145^(1/3))*COS(('OddsRatio_working_3-way'!Y145+4*PI())/3)</f>
        <v>-8.4676231443341729E-2</v>
      </c>
      <c r="AI145" s="11">
        <f>'OddsRatio_working_3-way'!U145/(3*'OddsRatio_working_3-way'!X145^(1/3))*SIN(('OddsRatio_working_3-way'!Y145)/3)</f>
        <v>-0.22000872796768056</v>
      </c>
      <c r="AJ145" s="11">
        <f>'OddsRatio_working_3-way'!U145/(3*'OddsRatio_working_3-way'!X145^(1/3))*SIN(('OddsRatio_working_3-way'!Y145+2*PI())/3)</f>
        <v>-0.36667226302101036</v>
      </c>
      <c r="AK145" s="11">
        <f>'OddsRatio_working_3-way'!U145/(3*'OddsRatio_working_3-way'!X145^(1/3))*SIN(('OddsRatio_working_3-way'!Y145+4*PI())/3)</f>
        <v>0.58668099098869075</v>
      </c>
      <c r="AL145" s="11">
        <f>'OddsRatio_working_3-way'!Z145+'OddsRatio_working_3-way'!AF145</f>
        <v>1.1008375156706129</v>
      </c>
      <c r="AM145" s="11">
        <f>'OddsRatio_working_3-way'!AA145+'OddsRatio_working_3-way'!AG145</f>
        <v>-0.9314850527839289</v>
      </c>
      <c r="AN145" s="11">
        <f>'OddsRatio_working_3-way'!AB145+'OddsRatio_working_3-way'!AH145</f>
        <v>-0.16935246288668346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1.1008375156706129</v>
      </c>
      <c r="AS145" s="11">
        <f>IF(('OddsRatio_working_3-way'!X145=0),IF(Q145&gt;0,-Q145^(1/3),(-Q145)^(1/3)),'OddsRatio_working_3-way'!AM145-'OddsRatio_working_3-way'!R145/3)</f>
        <v>-0.9314850527839289</v>
      </c>
      <c r="AT145" s="11">
        <f>IF(('OddsRatio_working_3-way'!X145=0),IF(Q145&gt;0,-Q145^(1/3),(-Q145)^(1/3)),'OddsRatio_working_3-way'!AN145-'OddsRatio_working_3-way'!R145/3)</f>
        <v>-0.16935246288668346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IF('True_Odds_Calculator_3-way'!A145="","",'True_Odds_Calculator_3-way'!A145)</f>
        <v>2.04</v>
      </c>
      <c r="B146" s="4">
        <f>IF('True_Odds_Calculator_3-way'!B145="","",'True_Odds_Calculator_3-way'!B145)</f>
        <v>3.28</v>
      </c>
      <c r="C146" s="4">
        <f>IF('True_Odds_Calculator_3-way'!C145="","",'True_Odds_Calculator_3-way'!C145)</f>
        <v>4.0999999999999996</v>
      </c>
      <c r="D146" s="9">
        <f t="shared" si="39"/>
        <v>0.47500434318541357</v>
      </c>
      <c r="E146" s="9">
        <f t="shared" si="40"/>
        <v>0.29213843302125531</v>
      </c>
      <c r="F146" s="9">
        <f t="shared" si="41"/>
        <v>0.23285722379333104</v>
      </c>
      <c r="G146" s="9">
        <f t="shared" si="42"/>
        <v>1.062734527399523</v>
      </c>
      <c r="H146" s="9">
        <f t="shared" si="43"/>
        <v>2.1052439084955044</v>
      </c>
      <c r="I146" s="9">
        <f t="shared" si="44"/>
        <v>3.4230347224709128</v>
      </c>
      <c r="J146" s="9">
        <f t="shared" si="45"/>
        <v>4.2944770349385211</v>
      </c>
      <c r="K146" s="11">
        <f t="shared" si="46"/>
        <v>0.49019607843137253</v>
      </c>
      <c r="L146" s="11">
        <f t="shared" si="47"/>
        <v>0.3048780487804878</v>
      </c>
      <c r="M146" s="11">
        <f t="shared" si="48"/>
        <v>0.24390243902439027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-0.26794275116352306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0.23401686671099137</v>
      </c>
      <c r="Q146" s="11">
        <f>2*'OddsRatio_working_3-way'!K146*'OddsRatio_working_3-way'!L146*'OddsRatio_working_3-way'!M146</f>
        <v>7.2902450688782358E-2</v>
      </c>
      <c r="R146" s="11">
        <f t="shared" si="49"/>
        <v>0</v>
      </c>
      <c r="S146" s="11">
        <f t="shared" si="50"/>
        <v>-0.87338383178790668</v>
      </c>
      <c r="T146" s="11">
        <f t="shared" si="51"/>
        <v>-0.27208219058813293</v>
      </c>
      <c r="U146" s="11">
        <f>'OddsRatio_working_3-way'!S146-'OddsRatio_working_3-way'!R146^2/3</f>
        <v>-0.87338383178790668</v>
      </c>
      <c r="V146" s="11">
        <f>'OddsRatio_working_3-way'!S146*'OddsRatio_working_3-way'!R146/3-2*'OddsRatio_working_3-way'!R146^3/27-'OddsRatio_working_3-way'!T146</f>
        <v>0.27208219058813293</v>
      </c>
      <c r="W146" s="11">
        <f>'OddsRatio_working_3-way'!V146^2+4*'OddsRatio_working_3-way'!U146^3/27</f>
        <v>-2.467003577448186E-2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0.15708178937238312</v>
      </c>
      <c r="Y146" s="11">
        <f>IF('OddsRatio_working_3-way'!W146&gt;=0,IF('OddsRatio_working_3-way'!V146+SQRT('OddsRatio_working_3-way'!W146)&gt;0,0,PI()),ACOS('OddsRatio_working_3-way'!V146/(2*'OddsRatio_working_3-way'!X146)))</f>
        <v>0.52354433991558191</v>
      </c>
      <c r="Z146" s="11">
        <f>'OddsRatio_working_3-way'!X146^(1/3)*COS('OddsRatio_working_3-way'!Y146/3)</f>
        <v>0.53136726369976151</v>
      </c>
      <c r="AA146" s="11">
        <f>'OddsRatio_working_3-way'!X146^(1/3)*COS(('OddsRatio_working_3-way'!Y146+2*PI())/3)</f>
        <v>-0.34681674006192736</v>
      </c>
      <c r="AB146" s="11">
        <f>'OddsRatio_working_3-way'!X146^(1/3)*COS(('OddsRatio_working_3-way'!Y146+4*PI())/3)</f>
        <v>-0.18455052363783434</v>
      </c>
      <c r="AC146" s="11">
        <f>'OddsRatio_working_3-way'!X146^(1/3)*SIN('OddsRatio_working_3-way'!Y146/3)</f>
        <v>9.3684443732832343E-2</v>
      </c>
      <c r="AD146" s="11">
        <f>'OddsRatio_working_3-way'!X146^(1/3)*SIN(('OddsRatio_working_3-way'!Y146+2*PI())/3)</f>
        <v>0.41333532723700223</v>
      </c>
      <c r="AE146" s="11">
        <f>'OddsRatio_working_3-way'!X146^(1/3)*SIN(('OddsRatio_working_3-way'!Y146+4*PI())/3)</f>
        <v>-0.50701977096983442</v>
      </c>
      <c r="AF146" s="11">
        <f>-'OddsRatio_working_3-way'!U146/(3*'OddsRatio_working_3-way'!X146^(1/3))*COS(('OddsRatio_working_3-way'!Y146)/3)</f>
        <v>0.53136726369976162</v>
      </c>
      <c r="AG146" s="11">
        <f>-'OddsRatio_working_3-way'!U146/(3*'OddsRatio_working_3-way'!X146^(1/3))*COS(('OddsRatio_working_3-way'!Y146+2*PI())/3)</f>
        <v>-0.34681674006192742</v>
      </c>
      <c r="AH146" s="11">
        <f>-'OddsRatio_working_3-way'!U146/(3*'OddsRatio_working_3-way'!X146^(1/3))*COS(('OddsRatio_working_3-way'!Y146+4*PI())/3)</f>
        <v>-0.18455052363783436</v>
      </c>
      <c r="AI146" s="11">
        <f>'OddsRatio_working_3-way'!U146/(3*'OddsRatio_working_3-way'!X146^(1/3))*SIN(('OddsRatio_working_3-way'!Y146)/3)</f>
        <v>-9.368444373283237E-2</v>
      </c>
      <c r="AJ146" s="11">
        <f>'OddsRatio_working_3-way'!U146/(3*'OddsRatio_working_3-way'!X146^(1/3))*SIN(('OddsRatio_working_3-way'!Y146+2*PI())/3)</f>
        <v>-0.41333532723700228</v>
      </c>
      <c r="AK146" s="11">
        <f>'OddsRatio_working_3-way'!U146/(3*'OddsRatio_working_3-way'!X146^(1/3))*SIN(('OddsRatio_working_3-way'!Y146+4*PI())/3)</f>
        <v>0.50701977096983453</v>
      </c>
      <c r="AL146" s="11">
        <f>'OddsRatio_working_3-way'!Z146+'OddsRatio_working_3-way'!AF146</f>
        <v>1.062734527399523</v>
      </c>
      <c r="AM146" s="11">
        <f>'OddsRatio_working_3-way'!AA146+'OddsRatio_working_3-way'!AG146</f>
        <v>-0.69363348012385484</v>
      </c>
      <c r="AN146" s="11">
        <f>'OddsRatio_working_3-way'!AB146+'OddsRatio_working_3-way'!AH146</f>
        <v>-0.36910104727566873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1.062734527399523</v>
      </c>
      <c r="AS146" s="11">
        <f>IF(('OddsRatio_working_3-way'!X146=0),IF(Q146&gt;0,-Q146^(1/3),(-Q146)^(1/3)),'OddsRatio_working_3-way'!AM146-'OddsRatio_working_3-way'!R146/3)</f>
        <v>-0.69363348012385484</v>
      </c>
      <c r="AT146" s="11">
        <f>IF(('OddsRatio_working_3-way'!X146=0),IF(Q146&gt;0,-Q146^(1/3),(-Q146)^(1/3)),'OddsRatio_working_3-way'!AN146-'OddsRatio_working_3-way'!R146/3)</f>
        <v>-0.36910104727566873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IF('True_Odds_Calculator_3-way'!A146="","",'True_Odds_Calculator_3-way'!A146)</f>
        <v>1.65</v>
      </c>
      <c r="B147" s="4">
        <f>IF('True_Odds_Calculator_3-way'!B146="","",'True_Odds_Calculator_3-way'!B146)</f>
        <v>3.86</v>
      </c>
      <c r="C147" s="4">
        <f>IF('True_Odds_Calculator_3-way'!C146="","",'True_Odds_Calculator_3-way'!C146)</f>
        <v>5.82</v>
      </c>
      <c r="D147" s="9">
        <f t="shared" si="39"/>
        <v>0.59044176266112369</v>
      </c>
      <c r="E147" s="9">
        <f t="shared" si="40"/>
        <v>0.2467888211172605</v>
      </c>
      <c r="F147" s="9">
        <f t="shared" si="41"/>
        <v>0.16276941622161584</v>
      </c>
      <c r="G147" s="9">
        <f t="shared" si="42"/>
        <v>1.0671494392031942</v>
      </c>
      <c r="H147" s="9">
        <f t="shared" si="43"/>
        <v>1.6936471354820761</v>
      </c>
      <c r="I147" s="9">
        <f t="shared" si="44"/>
        <v>4.052047396121135</v>
      </c>
      <c r="J147" s="9">
        <f t="shared" si="45"/>
        <v>6.1436602969593963</v>
      </c>
      <c r="K147" s="11">
        <f t="shared" si="46"/>
        <v>0.60606060606060608</v>
      </c>
      <c r="L147" s="11">
        <f t="shared" si="47"/>
        <v>0.2590673575129534</v>
      </c>
      <c r="M147" s="11">
        <f t="shared" si="48"/>
        <v>0.1718213058419244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-0.24173091418430881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0.22472467854658978</v>
      </c>
      <c r="Q147" s="11">
        <f>2*'OddsRatio_working_3-way'!K147*'OddsRatio_working_3-way'!L147*'OddsRatio_working_3-way'!M147</f>
        <v>5.3955505053202832E-2</v>
      </c>
      <c r="R147" s="11">
        <f t="shared" si="49"/>
        <v>0</v>
      </c>
      <c r="S147" s="11">
        <f t="shared" si="50"/>
        <v>-0.92964807296119123</v>
      </c>
      <c r="T147" s="11">
        <f t="shared" si="51"/>
        <v>-0.22320481943846129</v>
      </c>
      <c r="U147" s="11">
        <f>'OddsRatio_working_3-way'!S147-'OddsRatio_working_3-way'!R147^2/3</f>
        <v>-0.92964807296119123</v>
      </c>
      <c r="V147" s="11">
        <f>'OddsRatio_working_3-way'!S147*'OddsRatio_working_3-way'!R147/3-2*'OddsRatio_working_3-way'!R147^3/27-'OddsRatio_working_3-way'!T147</f>
        <v>0.22320481943846129</v>
      </c>
      <c r="W147" s="11">
        <f>'OddsRatio_working_3-way'!V147^2+4*'OddsRatio_working_3-way'!U147^3/27</f>
        <v>-6.9208379011693244E-2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0.17250273217564507</v>
      </c>
      <c r="Y147" s="11">
        <f>IF('OddsRatio_working_3-way'!W147&gt;=0,IF('OddsRatio_working_3-way'!V147+SQRT('OddsRatio_working_3-way'!W147)&gt;0,0,PI()),ACOS('OddsRatio_working_3-way'!V147/(2*'OddsRatio_working_3-way'!X147)))</f>
        <v>0.86720510625434211</v>
      </c>
      <c r="Z147" s="11">
        <f>'OddsRatio_working_3-way'!X147^(1/3)*COS('OddsRatio_working_3-way'!Y147/3)</f>
        <v>0.53357471960159708</v>
      </c>
      <c r="AA147" s="11">
        <f>'OddsRatio_working_3-way'!X147^(1/3)*COS(('OddsRatio_working_3-way'!Y147+2*PI())/3)</f>
        <v>-0.40421200166627907</v>
      </c>
      <c r="AB147" s="11">
        <f>'OddsRatio_working_3-way'!X147^(1/3)*COS(('OddsRatio_working_3-way'!Y147+4*PI())/3)</f>
        <v>-0.12936271793531809</v>
      </c>
      <c r="AC147" s="11">
        <f>'OddsRatio_working_3-way'!X147^(1/3)*SIN('OddsRatio_working_3-way'!Y147/3)</f>
        <v>0.1586843079486463</v>
      </c>
      <c r="AD147" s="11">
        <f>'OddsRatio_working_3-way'!X147^(1/3)*SIN(('OddsRatio_working_3-way'!Y147+2*PI())/3)</f>
        <v>0.38274710801781858</v>
      </c>
      <c r="AE147" s="11">
        <f>'OddsRatio_working_3-way'!X147^(1/3)*SIN(('OddsRatio_working_3-way'!Y147+4*PI())/3)</f>
        <v>-0.54143141596646482</v>
      </c>
      <c r="AF147" s="11">
        <f>-'OddsRatio_working_3-way'!U147/(3*'OddsRatio_working_3-way'!X147^(1/3))*COS(('OddsRatio_working_3-way'!Y147)/3)</f>
        <v>0.53357471960159708</v>
      </c>
      <c r="AG147" s="11">
        <f>-'OddsRatio_working_3-way'!U147/(3*'OddsRatio_working_3-way'!X147^(1/3))*COS(('OddsRatio_working_3-way'!Y147+2*PI())/3)</f>
        <v>-0.40421200166627907</v>
      </c>
      <c r="AH147" s="11">
        <f>-'OddsRatio_working_3-way'!U147/(3*'OddsRatio_working_3-way'!X147^(1/3))*COS(('OddsRatio_working_3-way'!Y147+4*PI())/3)</f>
        <v>-0.12936271793531809</v>
      </c>
      <c r="AI147" s="11">
        <f>'OddsRatio_working_3-way'!U147/(3*'OddsRatio_working_3-way'!X147^(1/3))*SIN(('OddsRatio_working_3-way'!Y147)/3)</f>
        <v>-0.1586843079486463</v>
      </c>
      <c r="AJ147" s="11">
        <f>'OddsRatio_working_3-way'!U147/(3*'OddsRatio_working_3-way'!X147^(1/3))*SIN(('OddsRatio_working_3-way'!Y147+2*PI())/3)</f>
        <v>-0.38274710801781858</v>
      </c>
      <c r="AK147" s="11">
        <f>'OddsRatio_working_3-way'!U147/(3*'OddsRatio_working_3-way'!X147^(1/3))*SIN(('OddsRatio_working_3-way'!Y147+4*PI())/3)</f>
        <v>0.54143141596646482</v>
      </c>
      <c r="AL147" s="11">
        <f>'OddsRatio_working_3-way'!Z147+'OddsRatio_working_3-way'!AF147</f>
        <v>1.0671494392031942</v>
      </c>
      <c r="AM147" s="11">
        <f>'OddsRatio_working_3-way'!AA147+'OddsRatio_working_3-way'!AG147</f>
        <v>-0.80842400333255815</v>
      </c>
      <c r="AN147" s="11">
        <f>'OddsRatio_working_3-way'!AB147+'OddsRatio_working_3-way'!AH147</f>
        <v>-0.25872543587063618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1.0671494392031942</v>
      </c>
      <c r="AS147" s="11">
        <f>IF(('OddsRatio_working_3-way'!X147=0),IF(Q147&gt;0,-Q147^(1/3),(-Q147)^(1/3)),'OddsRatio_working_3-way'!AM147-'OddsRatio_working_3-way'!R147/3)</f>
        <v>-0.80842400333255815</v>
      </c>
      <c r="AT147" s="11">
        <f>IF(('OddsRatio_working_3-way'!X147=0),IF(Q147&gt;0,-Q147^(1/3),(-Q147)^(1/3)),'OddsRatio_working_3-way'!AN147-'OddsRatio_working_3-way'!R147/3)</f>
        <v>-0.25872543587063618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IF('True_Odds_Calculator_3-way'!A147="","",'True_Odds_Calculator_3-way'!A147)</f>
        <v>3.38</v>
      </c>
      <c r="B148" s="4">
        <f>IF('True_Odds_Calculator_3-way'!B147="","",'True_Odds_Calculator_3-way'!B147)</f>
        <v>3.74</v>
      </c>
      <c r="C148" s="4">
        <f>IF('True_Odds_Calculator_3-way'!C147="","",'True_Odds_Calculator_3-way'!C147)</f>
        <v>2.12</v>
      </c>
      <c r="D148" s="9">
        <f t="shared" si="39"/>
        <v>0.28475451520504924</v>
      </c>
      <c r="E148" s="9">
        <f t="shared" si="40"/>
        <v>0.2569549700137605</v>
      </c>
      <c r="F148" s="9">
        <f t="shared" si="41"/>
        <v>0.45829051478119054</v>
      </c>
      <c r="G148" s="9">
        <f t="shared" si="42"/>
        <v>1.0553768136833606</v>
      </c>
      <c r="H148" s="9">
        <f t="shared" si="43"/>
        <v>3.5117968165663984</v>
      </c>
      <c r="I148" s="9">
        <f t="shared" si="44"/>
        <v>3.8917324694924087</v>
      </c>
      <c r="J148" s="9">
        <f t="shared" si="45"/>
        <v>2.1820220313253635</v>
      </c>
      <c r="K148" s="11">
        <f t="shared" si="46"/>
        <v>0.29585798816568049</v>
      </c>
      <c r="L148" s="11">
        <f t="shared" si="47"/>
        <v>0.26737967914438499</v>
      </c>
      <c r="M148" s="11">
        <f t="shared" si="48"/>
        <v>0.47169811320754712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-0.27253443218610141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0.2328415202998998</v>
      </c>
      <c r="Q148" s="11">
        <f>2*'OddsRatio_working_3-way'!K148*'OddsRatio_working_3-way'!L148*'OddsRatio_working_3-way'!M148</f>
        <v>7.4628692403814048E-2</v>
      </c>
      <c r="R148" s="11">
        <f t="shared" si="49"/>
        <v>0</v>
      </c>
      <c r="S148" s="11">
        <f t="shared" si="50"/>
        <v>-0.85435634107657588</v>
      </c>
      <c r="T148" s="11">
        <f t="shared" si="51"/>
        <v>-0.2738321606014667</v>
      </c>
      <c r="U148" s="11">
        <f>'OddsRatio_working_3-way'!S148-'OddsRatio_working_3-way'!R148^2/3</f>
        <v>-0.85435634107657588</v>
      </c>
      <c r="V148" s="11">
        <f>'OddsRatio_working_3-way'!S148*'OddsRatio_working_3-way'!R148/3-2*'OddsRatio_working_3-way'!R148^3/27-'OddsRatio_working_3-way'!T148</f>
        <v>0.2738321606014667</v>
      </c>
      <c r="W148" s="11">
        <f>'OddsRatio_working_3-way'!V148^2+4*'OddsRatio_working_3-way'!U148^3/27</f>
        <v>-1.7403480429393672E-2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0.15197658751355514</v>
      </c>
      <c r="Y148" s="11">
        <f>IF('OddsRatio_working_3-way'!W148&gt;=0,IF('OddsRatio_working_3-way'!V148+SQRT('OddsRatio_working_3-way'!W148)&gt;0,0,PI()),ACOS('OddsRatio_working_3-way'!V148/(2*'OddsRatio_working_3-way'!X148)))</f>
        <v>0.44895199979029199</v>
      </c>
      <c r="Z148" s="11">
        <f>'OddsRatio_working_3-way'!X148^(1/3)*COS('OddsRatio_working_3-way'!Y148/3)</f>
        <v>0.52768840684168039</v>
      </c>
      <c r="AA148" s="11">
        <f>'OddsRatio_working_3-way'!X148^(1/3)*COS(('OddsRatio_working_3-way'!Y148+2*PI())/3)</f>
        <v>-0.33274844300601303</v>
      </c>
      <c r="AB148" s="11">
        <f>'OddsRatio_working_3-way'!X148^(1/3)*COS(('OddsRatio_working_3-way'!Y148+4*PI())/3)</f>
        <v>-0.19493996383566731</v>
      </c>
      <c r="AC148" s="11">
        <f>'OddsRatio_working_3-way'!X148^(1/3)*SIN('OddsRatio_working_3-way'!Y148/3)</f>
        <v>7.9563762545611927E-2</v>
      </c>
      <c r="AD148" s="11">
        <f>'OddsRatio_working_3-way'!X148^(1/3)*SIN(('OddsRatio_working_3-way'!Y148+2*PI())/3)</f>
        <v>0.41720968433462746</v>
      </c>
      <c r="AE148" s="11">
        <f>'OddsRatio_working_3-way'!X148^(1/3)*SIN(('OddsRatio_working_3-way'!Y148+4*PI())/3)</f>
        <v>-0.49677344688023944</v>
      </c>
      <c r="AF148" s="11">
        <f>-'OddsRatio_working_3-way'!U148/(3*'OddsRatio_working_3-way'!X148^(1/3))*COS(('OddsRatio_working_3-way'!Y148)/3)</f>
        <v>0.52768840684168028</v>
      </c>
      <c r="AG148" s="11">
        <f>-'OddsRatio_working_3-way'!U148/(3*'OddsRatio_working_3-way'!X148^(1/3))*COS(('OddsRatio_working_3-way'!Y148+2*PI())/3)</f>
        <v>-0.33274844300601297</v>
      </c>
      <c r="AH148" s="11">
        <f>-'OddsRatio_working_3-way'!U148/(3*'OddsRatio_working_3-way'!X148^(1/3))*COS(('OddsRatio_working_3-way'!Y148+4*PI())/3)</f>
        <v>-0.19493996383566725</v>
      </c>
      <c r="AI148" s="11">
        <f>'OddsRatio_working_3-way'!U148/(3*'OddsRatio_working_3-way'!X148^(1/3))*SIN(('OddsRatio_working_3-way'!Y148)/3)</f>
        <v>-7.9563762545611913E-2</v>
      </c>
      <c r="AJ148" s="11">
        <f>'OddsRatio_working_3-way'!U148/(3*'OddsRatio_working_3-way'!X148^(1/3))*SIN(('OddsRatio_working_3-way'!Y148+2*PI())/3)</f>
        <v>-0.41720968433462735</v>
      </c>
      <c r="AK148" s="11">
        <f>'OddsRatio_working_3-way'!U148/(3*'OddsRatio_working_3-way'!X148^(1/3))*SIN(('OddsRatio_working_3-way'!Y148+4*PI())/3)</f>
        <v>0.49677344688023933</v>
      </c>
      <c r="AL148" s="11">
        <f>'OddsRatio_working_3-way'!Z148+'OddsRatio_working_3-way'!AF148</f>
        <v>1.0553768136833606</v>
      </c>
      <c r="AM148" s="11">
        <f>'OddsRatio_working_3-way'!AA148+'OddsRatio_working_3-way'!AG148</f>
        <v>-0.66549688601202606</v>
      </c>
      <c r="AN148" s="11">
        <f>'OddsRatio_working_3-way'!AB148+'OddsRatio_working_3-way'!AH148</f>
        <v>-0.38987992767133456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1.0553768136833606</v>
      </c>
      <c r="AS148" s="11">
        <f>IF(('OddsRatio_working_3-way'!X148=0),IF(Q148&gt;0,-Q148^(1/3),(-Q148)^(1/3)),'OddsRatio_working_3-way'!AM148-'OddsRatio_working_3-way'!R148/3)</f>
        <v>-0.66549688601202606</v>
      </c>
      <c r="AT148" s="11">
        <f>IF(('OddsRatio_working_3-way'!X148=0),IF(Q148&gt;0,-Q148^(1/3),(-Q148)^(1/3)),'OddsRatio_working_3-way'!AN148-'OddsRatio_working_3-way'!R148/3)</f>
        <v>-0.38987992767133456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IF('True_Odds_Calculator_3-way'!A148="","",'True_Odds_Calculator_3-way'!A148)</f>
        <v>3.38</v>
      </c>
      <c r="B149" s="4">
        <f>IF('True_Odds_Calculator_3-way'!B148="","",'True_Odds_Calculator_3-way'!B148)</f>
        <v>3.74</v>
      </c>
      <c r="C149" s="4">
        <f>IF('True_Odds_Calculator_3-way'!C148="","",'True_Odds_Calculator_3-way'!C148)</f>
        <v>2.12</v>
      </c>
      <c r="D149" s="9">
        <f t="shared" si="39"/>
        <v>0.28475451520504924</v>
      </c>
      <c r="E149" s="9">
        <f t="shared" si="40"/>
        <v>0.2569549700137605</v>
      </c>
      <c r="F149" s="9">
        <f t="shared" si="41"/>
        <v>0.45829051478119054</v>
      </c>
      <c r="G149" s="9">
        <f t="shared" si="42"/>
        <v>1.0553768136833606</v>
      </c>
      <c r="H149" s="9">
        <f t="shared" si="43"/>
        <v>3.5117968165663984</v>
      </c>
      <c r="I149" s="9">
        <f t="shared" si="44"/>
        <v>3.8917324694924087</v>
      </c>
      <c r="J149" s="9">
        <f t="shared" si="45"/>
        <v>2.1820220313253635</v>
      </c>
      <c r="K149" s="11">
        <f t="shared" si="46"/>
        <v>0.29585798816568049</v>
      </c>
      <c r="L149" s="11">
        <f t="shared" si="47"/>
        <v>0.26737967914438499</v>
      </c>
      <c r="M149" s="11">
        <f t="shared" si="48"/>
        <v>0.47169811320754712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-0.27253443218610141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0.2328415202998998</v>
      </c>
      <c r="Q149" s="11">
        <f>2*'OddsRatio_working_3-way'!K149*'OddsRatio_working_3-way'!L149*'OddsRatio_working_3-way'!M149</f>
        <v>7.4628692403814048E-2</v>
      </c>
      <c r="R149" s="11">
        <f t="shared" si="49"/>
        <v>0</v>
      </c>
      <c r="S149" s="11">
        <f t="shared" si="50"/>
        <v>-0.85435634107657588</v>
      </c>
      <c r="T149" s="11">
        <f t="shared" si="51"/>
        <v>-0.2738321606014667</v>
      </c>
      <c r="U149" s="11">
        <f>'OddsRatio_working_3-way'!S149-'OddsRatio_working_3-way'!R149^2/3</f>
        <v>-0.85435634107657588</v>
      </c>
      <c r="V149" s="11">
        <f>'OddsRatio_working_3-way'!S149*'OddsRatio_working_3-way'!R149/3-2*'OddsRatio_working_3-way'!R149^3/27-'OddsRatio_working_3-way'!T149</f>
        <v>0.2738321606014667</v>
      </c>
      <c r="W149" s="11">
        <f>'OddsRatio_working_3-way'!V149^2+4*'OddsRatio_working_3-way'!U149^3/27</f>
        <v>-1.7403480429393672E-2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0.15197658751355514</v>
      </c>
      <c r="Y149" s="11">
        <f>IF('OddsRatio_working_3-way'!W149&gt;=0,IF('OddsRatio_working_3-way'!V149+SQRT('OddsRatio_working_3-way'!W149)&gt;0,0,PI()),ACOS('OddsRatio_working_3-way'!V149/(2*'OddsRatio_working_3-way'!X149)))</f>
        <v>0.44895199979029199</v>
      </c>
      <c r="Z149" s="11">
        <f>'OddsRatio_working_3-way'!X149^(1/3)*COS('OddsRatio_working_3-way'!Y149/3)</f>
        <v>0.52768840684168039</v>
      </c>
      <c r="AA149" s="11">
        <f>'OddsRatio_working_3-way'!X149^(1/3)*COS(('OddsRatio_working_3-way'!Y149+2*PI())/3)</f>
        <v>-0.33274844300601303</v>
      </c>
      <c r="AB149" s="11">
        <f>'OddsRatio_working_3-way'!X149^(1/3)*COS(('OddsRatio_working_3-way'!Y149+4*PI())/3)</f>
        <v>-0.19493996383566731</v>
      </c>
      <c r="AC149" s="11">
        <f>'OddsRatio_working_3-way'!X149^(1/3)*SIN('OddsRatio_working_3-way'!Y149/3)</f>
        <v>7.9563762545611927E-2</v>
      </c>
      <c r="AD149" s="11">
        <f>'OddsRatio_working_3-way'!X149^(1/3)*SIN(('OddsRatio_working_3-way'!Y149+2*PI())/3)</f>
        <v>0.41720968433462746</v>
      </c>
      <c r="AE149" s="11">
        <f>'OddsRatio_working_3-way'!X149^(1/3)*SIN(('OddsRatio_working_3-way'!Y149+4*PI())/3)</f>
        <v>-0.49677344688023944</v>
      </c>
      <c r="AF149" s="11">
        <f>-'OddsRatio_working_3-way'!U149/(3*'OddsRatio_working_3-way'!X149^(1/3))*COS(('OddsRatio_working_3-way'!Y149)/3)</f>
        <v>0.52768840684168028</v>
      </c>
      <c r="AG149" s="11">
        <f>-'OddsRatio_working_3-way'!U149/(3*'OddsRatio_working_3-way'!X149^(1/3))*COS(('OddsRatio_working_3-way'!Y149+2*PI())/3)</f>
        <v>-0.33274844300601297</v>
      </c>
      <c r="AH149" s="11">
        <f>-'OddsRatio_working_3-way'!U149/(3*'OddsRatio_working_3-way'!X149^(1/3))*COS(('OddsRatio_working_3-way'!Y149+4*PI())/3)</f>
        <v>-0.19493996383566725</v>
      </c>
      <c r="AI149" s="11">
        <f>'OddsRatio_working_3-way'!U149/(3*'OddsRatio_working_3-way'!X149^(1/3))*SIN(('OddsRatio_working_3-way'!Y149)/3)</f>
        <v>-7.9563762545611913E-2</v>
      </c>
      <c r="AJ149" s="11">
        <f>'OddsRatio_working_3-way'!U149/(3*'OddsRatio_working_3-way'!X149^(1/3))*SIN(('OddsRatio_working_3-way'!Y149+2*PI())/3)</f>
        <v>-0.41720968433462735</v>
      </c>
      <c r="AK149" s="11">
        <f>'OddsRatio_working_3-way'!U149/(3*'OddsRatio_working_3-way'!X149^(1/3))*SIN(('OddsRatio_working_3-way'!Y149+4*PI())/3)</f>
        <v>0.49677344688023933</v>
      </c>
      <c r="AL149" s="11">
        <f>'OddsRatio_working_3-way'!Z149+'OddsRatio_working_3-way'!AF149</f>
        <v>1.0553768136833606</v>
      </c>
      <c r="AM149" s="11">
        <f>'OddsRatio_working_3-way'!AA149+'OddsRatio_working_3-way'!AG149</f>
        <v>-0.66549688601202606</v>
      </c>
      <c r="AN149" s="11">
        <f>'OddsRatio_working_3-way'!AB149+'OddsRatio_working_3-way'!AH149</f>
        <v>-0.38987992767133456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1.0553768136833606</v>
      </c>
      <c r="AS149" s="11">
        <f>IF(('OddsRatio_working_3-way'!X149=0),IF(Q149&gt;0,-Q149^(1/3),(-Q149)^(1/3)),'OddsRatio_working_3-way'!AM149-'OddsRatio_working_3-way'!R149/3)</f>
        <v>-0.66549688601202606</v>
      </c>
      <c r="AT149" s="11">
        <f>IF(('OddsRatio_working_3-way'!X149=0),IF(Q149&gt;0,-Q149^(1/3),(-Q149)^(1/3)),'OddsRatio_working_3-way'!AN149-'OddsRatio_working_3-way'!R149/3)</f>
        <v>-0.38987992767133456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IF('True_Odds_Calculator_3-way'!A149="","",'True_Odds_Calculator_3-way'!A149)</f>
        <v>2.09</v>
      </c>
      <c r="B150" s="4">
        <f>IF('True_Odds_Calculator_3-way'!B149="","",'True_Odds_Calculator_3-way'!B149)</f>
        <v>3.79</v>
      </c>
      <c r="C150" s="4">
        <f>IF('True_Odds_Calculator_3-way'!C149="","",'True_Odds_Calculator_3-way'!C149)</f>
        <v>3.43</v>
      </c>
      <c r="D150" s="9">
        <f t="shared" si="39"/>
        <v>0.46539013031596121</v>
      </c>
      <c r="E150" s="9">
        <f t="shared" si="40"/>
        <v>0.2537852252421029</v>
      </c>
      <c r="F150" s="9">
        <f t="shared" si="41"/>
        <v>0.28082464444193589</v>
      </c>
      <c r="G150" s="9">
        <f t="shared" si="42"/>
        <v>1.053885199540743</v>
      </c>
      <c r="H150" s="9">
        <f t="shared" si="43"/>
        <v>2.1487348674994098</v>
      </c>
      <c r="I150" s="9">
        <f t="shared" si="44"/>
        <v>3.9403397067186727</v>
      </c>
      <c r="J150" s="9">
        <f t="shared" si="45"/>
        <v>3.5609410348840052</v>
      </c>
      <c r="K150" s="11">
        <f t="shared" si="46"/>
        <v>0.47846889952153115</v>
      </c>
      <c r="L150" s="11">
        <f t="shared" si="47"/>
        <v>0.26385224274406333</v>
      </c>
      <c r="M150" s="11">
        <f t="shared" si="48"/>
        <v>0.29154518950437314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-0.27199276921112603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0.23224680230935033</v>
      </c>
      <c r="Q150" s="11">
        <f>2*'OddsRatio_working_3-way'!K150*'OddsRatio_working_3-way'!L150*'OddsRatio_working_3-way'!M150</f>
        <v>7.3612298671743362E-2</v>
      </c>
      <c r="R150" s="11">
        <f t="shared" si="49"/>
        <v>0</v>
      </c>
      <c r="S150" s="11">
        <f t="shared" si="50"/>
        <v>-0.85387123702937806</v>
      </c>
      <c r="T150" s="11">
        <f t="shared" si="51"/>
        <v>-0.27064064565114992</v>
      </c>
      <c r="U150" s="11">
        <f>'OddsRatio_working_3-way'!S150-'OddsRatio_working_3-way'!R150^2/3</f>
        <v>-0.85387123702937806</v>
      </c>
      <c r="V150" s="11">
        <f>'OddsRatio_working_3-way'!S150*'OddsRatio_working_3-way'!R150/3-2*'OddsRatio_working_3-way'!R150^3/27-'OddsRatio_working_3-way'!T150</f>
        <v>0.27064064565114992</v>
      </c>
      <c r="W150" s="11">
        <f>'OddsRatio_working_3-way'!V150^2+4*'OddsRatio_working_3-way'!U150^3/27</f>
        <v>-1.8983889779533039E-2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0.15184716729165904</v>
      </c>
      <c r="Y150" s="11">
        <f>IF('OddsRatio_working_3-way'!W150&gt;=0,IF('OddsRatio_working_3-way'!V150+SQRT('OddsRatio_working_3-way'!W150)&gt;0,0,PI()),ACOS('OddsRatio_working_3-way'!V150/(2*'OddsRatio_working_3-way'!X150)))</f>
        <v>0.47089780542220128</v>
      </c>
      <c r="Z150" s="11">
        <f>'OddsRatio_working_3-way'!X150^(1/3)*COS('OddsRatio_working_3-way'!Y150/3)</f>
        <v>0.52694259977037161</v>
      </c>
      <c r="AA150" s="11">
        <f>'OddsRatio_working_3-way'!X150^(1/3)*COS(('OddsRatio_working_3-way'!Y150+2*PI())/3)</f>
        <v>-0.33569616864779456</v>
      </c>
      <c r="AB150" s="11">
        <f>'OddsRatio_working_3-way'!X150^(1/3)*COS(('OddsRatio_working_3-way'!Y150+4*PI())/3)</f>
        <v>-0.19124643112257692</v>
      </c>
      <c r="AC150" s="11">
        <f>'OddsRatio_working_3-way'!X150^(1/3)*SIN('OddsRatio_working_3-way'!Y150/3)</f>
        <v>8.3398094844555251E-2</v>
      </c>
      <c r="AD150" s="11">
        <f>'OddsRatio_working_3-way'!X150^(1/3)*SIN(('OddsRatio_working_3-way'!Y150+2*PI())/3)</f>
        <v>0.41464663031508037</v>
      </c>
      <c r="AE150" s="11">
        <f>'OddsRatio_working_3-way'!X150^(1/3)*SIN(('OddsRatio_working_3-way'!Y150+4*PI())/3)</f>
        <v>-0.49804472515963549</v>
      </c>
      <c r="AF150" s="11">
        <f>-'OddsRatio_working_3-way'!U150/(3*'OddsRatio_working_3-way'!X150^(1/3))*COS(('OddsRatio_working_3-way'!Y150)/3)</f>
        <v>0.52694259977037139</v>
      </c>
      <c r="AG150" s="11">
        <f>-'OddsRatio_working_3-way'!U150/(3*'OddsRatio_working_3-way'!X150^(1/3))*COS(('OddsRatio_working_3-way'!Y150+2*PI())/3)</f>
        <v>-0.33569616864779439</v>
      </c>
      <c r="AH150" s="11">
        <f>-'OddsRatio_working_3-way'!U150/(3*'OddsRatio_working_3-way'!X150^(1/3))*COS(('OddsRatio_working_3-way'!Y150+4*PI())/3)</f>
        <v>-0.19124643112257686</v>
      </c>
      <c r="AI150" s="11">
        <f>'OddsRatio_working_3-way'!U150/(3*'OddsRatio_working_3-way'!X150^(1/3))*SIN(('OddsRatio_working_3-way'!Y150)/3)</f>
        <v>-8.3398094844555209E-2</v>
      </c>
      <c r="AJ150" s="11">
        <f>'OddsRatio_working_3-way'!U150/(3*'OddsRatio_working_3-way'!X150^(1/3))*SIN(('OddsRatio_working_3-way'!Y150+2*PI())/3)</f>
        <v>-0.4146466303150802</v>
      </c>
      <c r="AK150" s="11">
        <f>'OddsRatio_working_3-way'!U150/(3*'OddsRatio_working_3-way'!X150^(1/3))*SIN(('OddsRatio_working_3-way'!Y150+4*PI())/3)</f>
        <v>0.49804472515963533</v>
      </c>
      <c r="AL150" s="11">
        <f>'OddsRatio_working_3-way'!Z150+'OddsRatio_working_3-way'!AF150</f>
        <v>1.053885199540743</v>
      </c>
      <c r="AM150" s="11">
        <f>'OddsRatio_working_3-way'!AA150+'OddsRatio_working_3-way'!AG150</f>
        <v>-0.671392337295589</v>
      </c>
      <c r="AN150" s="11">
        <f>'OddsRatio_working_3-way'!AB150+'OddsRatio_working_3-way'!AH150</f>
        <v>-0.38249286224515378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1.053885199540743</v>
      </c>
      <c r="AS150" s="11">
        <f>IF(('OddsRatio_working_3-way'!X150=0),IF(Q150&gt;0,-Q150^(1/3),(-Q150)^(1/3)),'OddsRatio_working_3-way'!AM150-'OddsRatio_working_3-way'!R150/3)</f>
        <v>-0.671392337295589</v>
      </c>
      <c r="AT150" s="11">
        <f>IF(('OddsRatio_working_3-way'!X150=0),IF(Q150&gt;0,-Q150^(1/3),(-Q150)^(1/3)),'OddsRatio_working_3-way'!AN150-'OddsRatio_working_3-way'!R150/3)</f>
        <v>-0.38249286224515378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IF('True_Odds_Calculator_3-way'!A150="","",'True_Odds_Calculator_3-way'!A150)</f>
        <v>4.3</v>
      </c>
      <c r="B151" s="4">
        <f>IF('True_Odds_Calculator_3-way'!B150="","",'True_Odds_Calculator_3-way'!B150)</f>
        <v>3.34</v>
      </c>
      <c r="C151" s="4">
        <f>IF('True_Odds_Calculator_3-way'!C150="","",'True_Odds_Calculator_3-way'!C150)</f>
        <v>1.99</v>
      </c>
      <c r="D151" s="9">
        <f t="shared" si="39"/>
        <v>0.22298480425762926</v>
      </c>
      <c r="E151" s="9">
        <f t="shared" si="40"/>
        <v>0.2881092436269278</v>
      </c>
      <c r="F151" s="9">
        <f t="shared" si="41"/>
        <v>0.48890595211544302</v>
      </c>
      <c r="G151" s="9">
        <f t="shared" si="42"/>
        <v>1.0559425832126172</v>
      </c>
      <c r="H151" s="9">
        <f t="shared" si="43"/>
        <v>4.4846105246016368</v>
      </c>
      <c r="I151" s="9">
        <f t="shared" si="44"/>
        <v>3.4709056447175239</v>
      </c>
      <c r="J151" s="9">
        <f t="shared" si="45"/>
        <v>2.045383157380491</v>
      </c>
      <c r="K151" s="11">
        <f t="shared" si="46"/>
        <v>0.23255813953488372</v>
      </c>
      <c r="L151" s="11">
        <f t="shared" si="47"/>
        <v>0.29940119760479045</v>
      </c>
      <c r="M151" s="11">
        <f t="shared" si="48"/>
        <v>0.50251256281407031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-0.26748349742025834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0.23197732150517242</v>
      </c>
      <c r="Q151" s="11">
        <f>2*'OddsRatio_working_3-way'!K151*'OddsRatio_working_3-way'!L151*'OddsRatio_working_3-way'!M151</f>
        <v>6.99780758688303E-2</v>
      </c>
      <c r="R151" s="11">
        <f t="shared" si="49"/>
        <v>0</v>
      </c>
      <c r="S151" s="11">
        <f t="shared" si="50"/>
        <v>-0.8672584430160184</v>
      </c>
      <c r="T151" s="11">
        <f t="shared" si="51"/>
        <v>-0.26161642323258477</v>
      </c>
      <c r="U151" s="11">
        <f>'OddsRatio_working_3-way'!S151-'OddsRatio_working_3-way'!R151^2/3</f>
        <v>-0.8672584430160184</v>
      </c>
      <c r="V151" s="11">
        <f>'OddsRatio_working_3-way'!S151*'OddsRatio_working_3-way'!R151/3-2*'OddsRatio_working_3-way'!R151^3/27-'OddsRatio_working_3-way'!T151</f>
        <v>0.26161642323258477</v>
      </c>
      <c r="W151" s="11">
        <f>'OddsRatio_working_3-way'!V151^2+4*'OddsRatio_working_3-way'!U151^3/27</f>
        <v>-2.8193490511599306E-2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0.1554321744496697</v>
      </c>
      <c r="Y151" s="11">
        <f>IF('OddsRatio_working_3-way'!W151&gt;=0,IF('OddsRatio_working_3-way'!V151+SQRT('OddsRatio_working_3-way'!W151)&gt;0,0,PI()),ACOS('OddsRatio_working_3-way'!V151/(2*'OddsRatio_working_3-way'!X151)))</f>
        <v>0.57059926583355547</v>
      </c>
      <c r="Z151" s="11">
        <f>'OddsRatio_working_3-way'!X151^(1/3)*COS('OddsRatio_working_3-way'!Y151/3)</f>
        <v>0.52797129160630862</v>
      </c>
      <c r="AA151" s="11">
        <f>'OddsRatio_working_3-way'!X151^(1/3)*COS(('OddsRatio_working_3-way'!Y151+2*PI())/3)</f>
        <v>-0.35201602228581697</v>
      </c>
      <c r="AB151" s="11">
        <f>'OddsRatio_working_3-way'!X151^(1/3)*COS(('OddsRatio_working_3-way'!Y151+4*PI())/3)</f>
        <v>-0.17595526932049146</v>
      </c>
      <c r="AC151" s="11">
        <f>'OddsRatio_working_3-way'!X151^(1/3)*SIN('OddsRatio_working_3-way'!Y151/3)</f>
        <v>0.10164872311825883</v>
      </c>
      <c r="AD151" s="11">
        <f>'OddsRatio_working_3-way'!X151^(1/3)*SIN(('OddsRatio_working_3-way'!Y151+2*PI())/3)</f>
        <v>0.40641218944081559</v>
      </c>
      <c r="AE151" s="11">
        <f>'OddsRatio_working_3-way'!X151^(1/3)*SIN(('OddsRatio_working_3-way'!Y151+4*PI())/3)</f>
        <v>-0.50806091255907437</v>
      </c>
      <c r="AF151" s="11">
        <f>-'OddsRatio_working_3-way'!U151/(3*'OddsRatio_working_3-way'!X151^(1/3))*COS(('OddsRatio_working_3-way'!Y151)/3)</f>
        <v>0.52797129160630851</v>
      </c>
      <c r="AG151" s="11">
        <f>-'OddsRatio_working_3-way'!U151/(3*'OddsRatio_working_3-way'!X151^(1/3))*COS(('OddsRatio_working_3-way'!Y151+2*PI())/3)</f>
        <v>-0.35201602228581691</v>
      </c>
      <c r="AH151" s="11">
        <f>-'OddsRatio_working_3-way'!U151/(3*'OddsRatio_working_3-way'!X151^(1/3))*COS(('OddsRatio_working_3-way'!Y151+4*PI())/3)</f>
        <v>-0.17595526932049144</v>
      </c>
      <c r="AI151" s="11">
        <f>'OddsRatio_working_3-way'!U151/(3*'OddsRatio_working_3-way'!X151^(1/3))*SIN(('OddsRatio_working_3-way'!Y151)/3)</f>
        <v>-0.1016487231182588</v>
      </c>
      <c r="AJ151" s="11">
        <f>'OddsRatio_working_3-way'!U151/(3*'OddsRatio_working_3-way'!X151^(1/3))*SIN(('OddsRatio_working_3-way'!Y151+2*PI())/3)</f>
        <v>-0.40641218944081553</v>
      </c>
      <c r="AK151" s="11">
        <f>'OddsRatio_working_3-way'!U151/(3*'OddsRatio_working_3-way'!X151^(1/3))*SIN(('OddsRatio_working_3-way'!Y151+4*PI())/3)</f>
        <v>0.50806091255907426</v>
      </c>
      <c r="AL151" s="11">
        <f>'OddsRatio_working_3-way'!Z151+'OddsRatio_working_3-way'!AF151</f>
        <v>1.0559425832126172</v>
      </c>
      <c r="AM151" s="11">
        <f>'OddsRatio_working_3-way'!AA151+'OddsRatio_working_3-way'!AG151</f>
        <v>-0.70403204457163393</v>
      </c>
      <c r="AN151" s="11">
        <f>'OddsRatio_working_3-way'!AB151+'OddsRatio_working_3-way'!AH151</f>
        <v>-0.35191053864098287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1.0559425832126172</v>
      </c>
      <c r="AS151" s="11">
        <f>IF(('OddsRatio_working_3-way'!X151=0),IF(Q151&gt;0,-Q151^(1/3),(-Q151)^(1/3)),'OddsRatio_working_3-way'!AM151-'OddsRatio_working_3-way'!R151/3)</f>
        <v>-0.70403204457163393</v>
      </c>
      <c r="AT151" s="11">
        <f>IF(('OddsRatio_working_3-way'!X151=0),IF(Q151&gt;0,-Q151^(1/3),(-Q151)^(1/3)),'OddsRatio_working_3-way'!AN151-'OddsRatio_working_3-way'!R151/3)</f>
        <v>-0.35191053864098287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IF('True_Odds_Calculator_3-way'!A151="","",'True_Odds_Calculator_3-way'!A151)</f>
        <v>3.01</v>
      </c>
      <c r="B152" s="4">
        <f>IF('True_Odds_Calculator_3-way'!B151="","",'True_Odds_Calculator_3-way'!B151)</f>
        <v>3.29</v>
      </c>
      <c r="C152" s="4">
        <f>IF('True_Odds_Calculator_3-way'!C151="","",'True_Odds_Calculator_3-way'!C151)</f>
        <v>2.52</v>
      </c>
      <c r="D152" s="9">
        <f t="shared" si="39"/>
        <v>0.32135057550385521</v>
      </c>
      <c r="E152" s="9">
        <f t="shared" si="40"/>
        <v>0.293594656813845</v>
      </c>
      <c r="F152" s="9">
        <f t="shared" si="41"/>
        <v>0.3850547676822999</v>
      </c>
      <c r="G152" s="9">
        <f t="shared" si="42"/>
        <v>1.05067971037762</v>
      </c>
      <c r="H152" s="9">
        <f t="shared" si="43"/>
        <v>3.1118662178590157</v>
      </c>
      <c r="I152" s="9">
        <f t="shared" si="44"/>
        <v>3.4060565367647491</v>
      </c>
      <c r="J152" s="9">
        <f t="shared" si="45"/>
        <v>2.5970331597739822</v>
      </c>
      <c r="K152" s="11">
        <f t="shared" si="46"/>
        <v>0.33222591362126247</v>
      </c>
      <c r="L152" s="11">
        <f t="shared" si="47"/>
        <v>0.303951367781155</v>
      </c>
      <c r="M152" s="11">
        <f t="shared" si="48"/>
        <v>0.3968253968253968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-0.28035750951260552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0.23321691721857329</v>
      </c>
      <c r="Q152" s="11">
        <f>2*'OddsRatio_working_3-way'!K152*'OddsRatio_working_3-way'!L152*'OddsRatio_working_3-way'!M152</f>
        <v>8.0143270521846485E-2</v>
      </c>
      <c r="R152" s="11">
        <f t="shared" si="49"/>
        <v>0</v>
      </c>
      <c r="S152" s="11">
        <f t="shared" si="50"/>
        <v>-0.83185543210172985</v>
      </c>
      <c r="T152" s="11">
        <f t="shared" si="51"/>
        <v>-0.28586097323083498</v>
      </c>
      <c r="U152" s="11">
        <f>'OddsRatio_working_3-way'!S152-'OddsRatio_working_3-way'!R152^2/3</f>
        <v>-0.83185543210172985</v>
      </c>
      <c r="V152" s="11">
        <f>'OddsRatio_working_3-way'!S152*'OddsRatio_working_3-way'!R152/3-2*'OddsRatio_working_3-way'!R152^3/27-'OddsRatio_working_3-way'!T152</f>
        <v>0.28586097323083498</v>
      </c>
      <c r="W152" s="11">
        <f>'OddsRatio_working_3-way'!V152^2+4*'OddsRatio_working_3-way'!U152^3/27</f>
        <v>-3.5620521400584471E-3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0.14601245508221089</v>
      </c>
      <c r="Y152" s="11">
        <f>IF('OddsRatio_working_3-way'!W152&gt;=0,IF('OddsRatio_working_3-way'!V152+SQRT('OddsRatio_working_3-way'!W152)&gt;0,0,PI()),ACOS('OddsRatio_working_3-way'!V152/(2*'OddsRatio_working_3-way'!X152)))</f>
        <v>0.20582637415643723</v>
      </c>
      <c r="Z152" s="11">
        <f>'OddsRatio_working_3-way'!X152^(1/3)*COS('OddsRatio_working_3-way'!Y152/3)</f>
        <v>0.52533985518880988</v>
      </c>
      <c r="AA152" s="11">
        <f>'OddsRatio_working_3-way'!X152^(1/3)*COS(('OddsRatio_working_3-way'!Y152+2*PI())/3)</f>
        <v>-0.2939330918309721</v>
      </c>
      <c r="AB152" s="11">
        <f>'OddsRatio_working_3-way'!X152^(1/3)*COS(('OddsRatio_working_3-way'!Y152+4*PI())/3)</f>
        <v>-0.23140676335783791</v>
      </c>
      <c r="AC152" s="11">
        <f>'OddsRatio_working_3-way'!X152^(1/3)*SIN('OddsRatio_working_3-way'!Y152/3)</f>
        <v>3.6099592575403155E-2</v>
      </c>
      <c r="AD152" s="11">
        <f>'OddsRatio_working_3-way'!X152^(1/3)*SIN(('OddsRatio_working_3-way'!Y152+2*PI())/3)</f>
        <v>0.43690786392624614</v>
      </c>
      <c r="AE152" s="11">
        <f>'OddsRatio_working_3-way'!X152^(1/3)*SIN(('OddsRatio_working_3-way'!Y152+4*PI())/3)</f>
        <v>-0.47300745650164916</v>
      </c>
      <c r="AF152" s="11">
        <f>-'OddsRatio_working_3-way'!U152/(3*'OddsRatio_working_3-way'!X152^(1/3))*COS(('OddsRatio_working_3-way'!Y152)/3)</f>
        <v>0.52533985518880999</v>
      </c>
      <c r="AG152" s="11">
        <f>-'OddsRatio_working_3-way'!U152/(3*'OddsRatio_working_3-way'!X152^(1/3))*COS(('OddsRatio_working_3-way'!Y152+2*PI())/3)</f>
        <v>-0.29393309183097222</v>
      </c>
      <c r="AH152" s="11">
        <f>-'OddsRatio_working_3-way'!U152/(3*'OddsRatio_working_3-way'!X152^(1/3))*COS(('OddsRatio_working_3-way'!Y152+4*PI())/3)</f>
        <v>-0.23140676335783794</v>
      </c>
      <c r="AI152" s="11">
        <f>'OddsRatio_working_3-way'!U152/(3*'OddsRatio_working_3-way'!X152^(1/3))*SIN(('OddsRatio_working_3-way'!Y152)/3)</f>
        <v>-3.6099592575403162E-2</v>
      </c>
      <c r="AJ152" s="11">
        <f>'OddsRatio_working_3-way'!U152/(3*'OddsRatio_working_3-way'!X152^(1/3))*SIN(('OddsRatio_working_3-way'!Y152+2*PI())/3)</f>
        <v>-0.43690786392624625</v>
      </c>
      <c r="AK152" s="11">
        <f>'OddsRatio_working_3-way'!U152/(3*'OddsRatio_working_3-way'!X152^(1/3))*SIN(('OddsRatio_working_3-way'!Y152+4*PI())/3)</f>
        <v>0.47300745650164927</v>
      </c>
      <c r="AL152" s="11">
        <f>'OddsRatio_working_3-way'!Z152+'OddsRatio_working_3-way'!AF152</f>
        <v>1.05067971037762</v>
      </c>
      <c r="AM152" s="11">
        <f>'OddsRatio_working_3-way'!AA152+'OddsRatio_working_3-way'!AG152</f>
        <v>-0.58786618366194432</v>
      </c>
      <c r="AN152" s="11">
        <f>'OddsRatio_working_3-way'!AB152+'OddsRatio_working_3-way'!AH152</f>
        <v>-0.46281352671567588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1.05067971037762</v>
      </c>
      <c r="AS152" s="11">
        <f>IF(('OddsRatio_working_3-way'!X152=0),IF(Q152&gt;0,-Q152^(1/3),(-Q152)^(1/3)),'OddsRatio_working_3-way'!AM152-'OddsRatio_working_3-way'!R152/3)</f>
        <v>-0.58786618366194432</v>
      </c>
      <c r="AT152" s="11">
        <f>IF(('OddsRatio_working_3-way'!X152=0),IF(Q152&gt;0,-Q152^(1/3),(-Q152)^(1/3)),'OddsRatio_working_3-way'!AN152-'OddsRatio_working_3-way'!R152/3)</f>
        <v>-0.46281352671567588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IF('True_Odds_Calculator_3-way'!A152="","",'True_Odds_Calculator_3-way'!A152)</f>
        <v>1.52</v>
      </c>
      <c r="B153" s="4">
        <f>IF('True_Odds_Calculator_3-way'!B152="","",'True_Odds_Calculator_3-way'!B152)</f>
        <v>4.54</v>
      </c>
      <c r="C153" s="4">
        <f>IF('True_Odds_Calculator_3-way'!C152="","",'True_Odds_Calculator_3-way'!C152)</f>
        <v>6.33</v>
      </c>
      <c r="D153" s="9">
        <f t="shared" si="39"/>
        <v>0.64226301520771145</v>
      </c>
      <c r="E153" s="9">
        <f t="shared" si="40"/>
        <v>0.20868778251431067</v>
      </c>
      <c r="F153" s="9">
        <f t="shared" si="41"/>
        <v>0.1490492022779781</v>
      </c>
      <c r="G153" s="9">
        <f t="shared" si="42"/>
        <v>1.0711433224326048</v>
      </c>
      <c r="H153" s="9">
        <f t="shared" si="43"/>
        <v>1.5569945276649542</v>
      </c>
      <c r="I153" s="9">
        <f t="shared" si="44"/>
        <v>4.7918473614114205</v>
      </c>
      <c r="J153" s="9">
        <f t="shared" si="45"/>
        <v>6.7091939085657835</v>
      </c>
      <c r="K153" s="11">
        <f t="shared" si="46"/>
        <v>0.65789473684210531</v>
      </c>
      <c r="L153" s="11">
        <f t="shared" si="47"/>
        <v>0.22026431718061673</v>
      </c>
      <c r="M153" s="11">
        <f t="shared" si="48"/>
        <v>0.15797788309636651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-0.22461081509335279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0.21496236990999326</v>
      </c>
      <c r="Q153" s="11">
        <f>2*'OddsRatio_working_3-way'!K153*'OddsRatio_working_3-way'!L153*'OddsRatio_working_3-way'!M153</f>
        <v>4.5785382302447983E-2</v>
      </c>
      <c r="R153" s="11">
        <f t="shared" si="49"/>
        <v>0</v>
      </c>
      <c r="S153" s="11">
        <f t="shared" si="50"/>
        <v>-0.95704371946938782</v>
      </c>
      <c r="T153" s="11">
        <f t="shared" si="51"/>
        <v>-0.20384317773575886</v>
      </c>
      <c r="U153" s="11">
        <f>'OddsRatio_working_3-way'!S153-'OddsRatio_working_3-way'!R153^2/3</f>
        <v>-0.95704371946938782</v>
      </c>
      <c r="V153" s="11">
        <f>'OddsRatio_working_3-way'!S153*'OddsRatio_working_3-way'!R153/3-2*'OddsRatio_working_3-way'!R153^3/27-'OddsRatio_working_3-way'!T153</f>
        <v>0.20384317773575886</v>
      </c>
      <c r="W153" s="11">
        <f>'OddsRatio_working_3-way'!V153^2+4*'OddsRatio_working_3-way'!U153^3/27</f>
        <v>-8.8312791451276407E-2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0.18018381764235142</v>
      </c>
      <c r="Y153" s="11">
        <f>IF('OddsRatio_working_3-way'!W153&gt;=0,IF('OddsRatio_working_3-way'!V153+SQRT('OddsRatio_working_3-way'!W153)&gt;0,0,PI()),ACOS('OddsRatio_working_3-way'!V153/(2*'OddsRatio_working_3-way'!X153)))</f>
        <v>0.96957094694360602</v>
      </c>
      <c r="Z153" s="11">
        <f>'OddsRatio_working_3-way'!X153^(1/3)*COS('OddsRatio_working_3-way'!Y153/3)</f>
        <v>0.53557166121630251</v>
      </c>
      <c r="AA153" s="11">
        <f>'OddsRatio_working_3-way'!X153^(1/3)*COS(('OddsRatio_working_3-way'!Y153+2*PI())/3)</f>
        <v>-0.42313439559622762</v>
      </c>
      <c r="AB153" s="11">
        <f>'OddsRatio_working_3-way'!X153^(1/3)*COS(('OddsRatio_working_3-way'!Y153+4*PI())/3)</f>
        <v>-0.11243726562007494</v>
      </c>
      <c r="AC153" s="11">
        <f>'OddsRatio_working_3-way'!X153^(1/3)*SIN('OddsRatio_working_3-way'!Y153/3)</f>
        <v>0.17938107162817588</v>
      </c>
      <c r="AD153" s="11">
        <f>'OddsRatio_working_3-way'!X153^(1/3)*SIN(('OddsRatio_working_3-way'!Y153+2*PI())/3)</f>
        <v>0.37412812834626291</v>
      </c>
      <c r="AE153" s="11">
        <f>'OddsRatio_working_3-way'!X153^(1/3)*SIN(('OddsRatio_working_3-way'!Y153+4*PI())/3)</f>
        <v>-0.55350919997443893</v>
      </c>
      <c r="AF153" s="11">
        <f>-'OddsRatio_working_3-way'!U153/(3*'OddsRatio_working_3-way'!X153^(1/3))*COS(('OddsRatio_working_3-way'!Y153)/3)</f>
        <v>0.5355716612163024</v>
      </c>
      <c r="AG153" s="11">
        <f>-'OddsRatio_working_3-way'!U153/(3*'OddsRatio_working_3-way'!X153^(1/3))*COS(('OddsRatio_working_3-way'!Y153+2*PI())/3)</f>
        <v>-0.42313439559622756</v>
      </c>
      <c r="AH153" s="11">
        <f>-'OddsRatio_working_3-way'!U153/(3*'OddsRatio_working_3-way'!X153^(1/3))*COS(('OddsRatio_working_3-way'!Y153+4*PI())/3)</f>
        <v>-0.11243726562007493</v>
      </c>
      <c r="AI153" s="11">
        <f>'OddsRatio_working_3-way'!U153/(3*'OddsRatio_working_3-way'!X153^(1/3))*SIN(('OddsRatio_working_3-way'!Y153)/3)</f>
        <v>-0.17938107162817585</v>
      </c>
      <c r="AJ153" s="11">
        <f>'OddsRatio_working_3-way'!U153/(3*'OddsRatio_working_3-way'!X153^(1/3))*SIN(('OddsRatio_working_3-way'!Y153+2*PI())/3)</f>
        <v>-0.37412812834626286</v>
      </c>
      <c r="AK153" s="11">
        <f>'OddsRatio_working_3-way'!U153/(3*'OddsRatio_working_3-way'!X153^(1/3))*SIN(('OddsRatio_working_3-way'!Y153+4*PI())/3)</f>
        <v>0.55350919997443881</v>
      </c>
      <c r="AL153" s="11">
        <f>'OddsRatio_working_3-way'!Z153+'OddsRatio_working_3-way'!AF153</f>
        <v>1.0711433224326048</v>
      </c>
      <c r="AM153" s="11">
        <f>'OddsRatio_working_3-way'!AA153+'OddsRatio_working_3-way'!AG153</f>
        <v>-0.84626879119245513</v>
      </c>
      <c r="AN153" s="11">
        <f>'OddsRatio_working_3-way'!AB153+'OddsRatio_working_3-way'!AH153</f>
        <v>-0.22487453124014989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1.0711433224326048</v>
      </c>
      <c r="AS153" s="11">
        <f>IF(('OddsRatio_working_3-way'!X153=0),IF(Q153&gt;0,-Q153^(1/3),(-Q153)^(1/3)),'OddsRatio_working_3-way'!AM153-'OddsRatio_working_3-way'!R153/3)</f>
        <v>-0.84626879119245513</v>
      </c>
      <c r="AT153" s="11">
        <f>IF(('OddsRatio_working_3-way'!X153=0),IF(Q153&gt;0,-Q153^(1/3),(-Q153)^(1/3)),'OddsRatio_working_3-way'!AN153-'OddsRatio_working_3-way'!R153/3)</f>
        <v>-0.22487453124014989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IF('True_Odds_Calculator_3-way'!A153="","",'True_Odds_Calculator_3-way'!A153)</f>
        <v>3.39</v>
      </c>
      <c r="B154" s="4">
        <f>IF('True_Odds_Calculator_3-way'!B153="","",'True_Odds_Calculator_3-way'!B153)</f>
        <v>3.39</v>
      </c>
      <c r="C154" s="4">
        <f>IF('True_Odds_Calculator_3-way'!C153="","",'True_Odds_Calculator_3-way'!C153)</f>
        <v>2.23</v>
      </c>
      <c r="D154" s="9">
        <f t="shared" si="39"/>
        <v>0.28298471343039228</v>
      </c>
      <c r="E154" s="9">
        <f t="shared" si="40"/>
        <v>0.28298471343039228</v>
      </c>
      <c r="F154" s="9">
        <f t="shared" si="41"/>
        <v>0.43403057313921545</v>
      </c>
      <c r="G154" s="9">
        <f t="shared" si="42"/>
        <v>1.0601505375237306</v>
      </c>
      <c r="H154" s="9">
        <f t="shared" si="43"/>
        <v>3.5337597846817155</v>
      </c>
      <c r="I154" s="9">
        <f t="shared" si="44"/>
        <v>3.5337597846817155</v>
      </c>
      <c r="J154" s="9">
        <f t="shared" si="45"/>
        <v>2.3039851611541882</v>
      </c>
      <c r="K154" s="11">
        <f t="shared" si="46"/>
        <v>0.29498525073746312</v>
      </c>
      <c r="L154" s="11">
        <f t="shared" si="47"/>
        <v>0.29498525073746312</v>
      </c>
      <c r="M154" s="11">
        <f t="shared" si="48"/>
        <v>0.44843049327354262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-0.27415530489398776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0.23451477663560108</v>
      </c>
      <c r="Q154" s="11">
        <f>2*'OddsRatio_working_3-way'!K154*'OddsRatio_working_3-way'!L154*'OddsRatio_working_3-way'!M154</f>
        <v>7.8041523006855601E-2</v>
      </c>
      <c r="R154" s="11">
        <f t="shared" si="49"/>
        <v>0</v>
      </c>
      <c r="S154" s="11">
        <f t="shared" si="50"/>
        <v>-0.85540849456217838</v>
      </c>
      <c r="T154" s="11">
        <f t="shared" si="51"/>
        <v>-0.28466172863965999</v>
      </c>
      <c r="U154" s="11">
        <f>'OddsRatio_working_3-way'!S154-'OddsRatio_working_3-way'!R154^2/3</f>
        <v>-0.85540849456217838</v>
      </c>
      <c r="V154" s="11">
        <f>'OddsRatio_working_3-way'!S154*'OddsRatio_working_3-way'!R154/3-2*'OddsRatio_working_3-way'!R154^3/27-'OddsRatio_working_3-way'!T154</f>
        <v>0.28466172863965999</v>
      </c>
      <c r="W154" s="11">
        <f>'OddsRatio_working_3-way'!V154^2+4*'OddsRatio_working_3-way'!U154^3/27</f>
        <v>-1.1696983550997575E-2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0.15225741632439205</v>
      </c>
      <c r="Y154" s="11">
        <f>IF('OddsRatio_working_3-way'!W154&gt;=0,IF('OddsRatio_working_3-way'!V154+SQRT('OddsRatio_working_3-way'!W154)&gt;0,0,PI()),ACOS('OddsRatio_working_3-way'!V154/(2*'OddsRatio_working_3-way'!X154)))</f>
        <v>0.36308910512374992</v>
      </c>
      <c r="Z154" s="11">
        <f>'OddsRatio_working_3-way'!X154^(1/3)*COS('OddsRatio_working_3-way'!Y154/3)</f>
        <v>0.53007526876186517</v>
      </c>
      <c r="AA154" s="11">
        <f>'OddsRatio_working_3-way'!X154^(1/3)*COS(('OddsRatio_working_3-way'!Y154+2*PI())/3)</f>
        <v>-0.32087024784136303</v>
      </c>
      <c r="AB154" s="11">
        <f>'OddsRatio_working_3-way'!X154^(1/3)*COS(('OddsRatio_working_3-way'!Y154+4*PI())/3)</f>
        <v>-0.20920502092050228</v>
      </c>
      <c r="AC154" s="11">
        <f>'OddsRatio_working_3-way'!X154^(1/3)*SIN('OddsRatio_working_3-way'!Y154/3)</f>
        <v>6.4469948821879772E-2</v>
      </c>
      <c r="AD154" s="11">
        <f>'OddsRatio_working_3-way'!X154^(1/3)*SIN(('OddsRatio_working_3-way'!Y154+2*PI())/3)</f>
        <v>0.4268236742546993</v>
      </c>
      <c r="AE154" s="11">
        <f>'OddsRatio_working_3-way'!X154^(1/3)*SIN(('OddsRatio_working_3-way'!Y154+4*PI())/3)</f>
        <v>-0.49129362307657892</v>
      </c>
      <c r="AF154" s="11">
        <f>-'OddsRatio_working_3-way'!U154/(3*'OddsRatio_working_3-way'!X154^(1/3))*COS(('OddsRatio_working_3-way'!Y154)/3)</f>
        <v>0.53007526876186528</v>
      </c>
      <c r="AG154" s="11">
        <f>-'OddsRatio_working_3-way'!U154/(3*'OddsRatio_working_3-way'!X154^(1/3))*COS(('OddsRatio_working_3-way'!Y154+2*PI())/3)</f>
        <v>-0.32087024784136309</v>
      </c>
      <c r="AH154" s="11">
        <f>-'OddsRatio_working_3-way'!U154/(3*'OddsRatio_working_3-way'!X154^(1/3))*COS(('OddsRatio_working_3-way'!Y154+4*PI())/3)</f>
        <v>-0.20920502092050233</v>
      </c>
      <c r="AI154" s="11">
        <f>'OddsRatio_working_3-way'!U154/(3*'OddsRatio_working_3-way'!X154^(1/3))*SIN(('OddsRatio_working_3-way'!Y154)/3)</f>
        <v>-6.4469948821879786E-2</v>
      </c>
      <c r="AJ154" s="11">
        <f>'OddsRatio_working_3-way'!U154/(3*'OddsRatio_working_3-way'!X154^(1/3))*SIN(('OddsRatio_working_3-way'!Y154+2*PI())/3)</f>
        <v>-0.42682367425469936</v>
      </c>
      <c r="AK154" s="11">
        <f>'OddsRatio_working_3-way'!U154/(3*'OddsRatio_working_3-way'!X154^(1/3))*SIN(('OddsRatio_working_3-way'!Y154+4*PI())/3)</f>
        <v>0.49129362307657903</v>
      </c>
      <c r="AL154" s="11">
        <f>'OddsRatio_working_3-way'!Z154+'OddsRatio_working_3-way'!AF154</f>
        <v>1.0601505375237306</v>
      </c>
      <c r="AM154" s="11">
        <f>'OddsRatio_working_3-way'!AA154+'OddsRatio_working_3-way'!AG154</f>
        <v>-0.64174049568272618</v>
      </c>
      <c r="AN154" s="11">
        <f>'OddsRatio_working_3-way'!AB154+'OddsRatio_working_3-way'!AH154</f>
        <v>-0.41841004184100461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1.0601505375237306</v>
      </c>
      <c r="AS154" s="11">
        <f>IF(('OddsRatio_working_3-way'!X154=0),IF(Q154&gt;0,-Q154^(1/3),(-Q154)^(1/3)),'OddsRatio_working_3-way'!AM154-'OddsRatio_working_3-way'!R154/3)</f>
        <v>-0.64174049568272618</v>
      </c>
      <c r="AT154" s="11">
        <f>IF(('OddsRatio_working_3-way'!X154=0),IF(Q154&gt;0,-Q154^(1/3),(-Q154)^(1/3)),'OddsRatio_working_3-way'!AN154-'OddsRatio_working_3-way'!R154/3)</f>
        <v>-0.41841004184100461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IF('True_Odds_Calculator_3-way'!A154="","",'True_Odds_Calculator_3-way'!A154)</f>
        <v>3.86</v>
      </c>
      <c r="B155" s="4">
        <f>IF('True_Odds_Calculator_3-way'!B154="","",'True_Odds_Calculator_3-way'!B154)</f>
        <v>3.36</v>
      </c>
      <c r="C155" s="4">
        <f>IF('True_Odds_Calculator_3-way'!C154="","",'True_Odds_Calculator_3-way'!C154)</f>
        <v>2.0699999999999998</v>
      </c>
      <c r="D155" s="9">
        <f t="shared" si="39"/>
        <v>0.24740380201017023</v>
      </c>
      <c r="E155" s="9">
        <f t="shared" si="40"/>
        <v>0.28488719739786444</v>
      </c>
      <c r="F155" s="9">
        <f t="shared" si="41"/>
        <v>0.46770900059196524</v>
      </c>
      <c r="G155" s="9">
        <f t="shared" si="42"/>
        <v>1.0636276469261796</v>
      </c>
      <c r="H155" s="9">
        <f t="shared" si="43"/>
        <v>4.0419750702088733</v>
      </c>
      <c r="I155" s="9">
        <f t="shared" si="44"/>
        <v>3.5101612467457834</v>
      </c>
      <c r="J155" s="9">
        <f t="shared" si="45"/>
        <v>2.1380815822110115</v>
      </c>
      <c r="K155" s="11">
        <f t="shared" si="46"/>
        <v>0.2590673575129534</v>
      </c>
      <c r="L155" s="11">
        <f t="shared" si="47"/>
        <v>0.29761904761904762</v>
      </c>
      <c r="M155" s="11">
        <f t="shared" si="48"/>
        <v>0.48309178743961356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-0.26900780837478278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0.2342899814177129</v>
      </c>
      <c r="Q155" s="11">
        <f>2*'OddsRatio_working_3-way'!K155*'OddsRatio_working_3-way'!L155*'OddsRatio_working_3-way'!M155</f>
        <v>7.4496019528684565E-2</v>
      </c>
      <c r="R155" s="11">
        <f t="shared" si="49"/>
        <v>0</v>
      </c>
      <c r="S155" s="11">
        <f t="shared" si="50"/>
        <v>-0.87094119249988144</v>
      </c>
      <c r="T155" s="11">
        <f t="shared" si="51"/>
        <v>-0.27692883704288762</v>
      </c>
      <c r="U155" s="11">
        <f>'OddsRatio_working_3-way'!S155-'OddsRatio_working_3-way'!R155^2/3</f>
        <v>-0.87094119249988144</v>
      </c>
      <c r="V155" s="11">
        <f>'OddsRatio_working_3-way'!S155*'OddsRatio_working_3-way'!R155/3-2*'OddsRatio_working_3-way'!R155^3/27-'OddsRatio_working_3-way'!T155</f>
        <v>0.27692883704288762</v>
      </c>
      <c r="W155" s="11">
        <f>'OddsRatio_working_3-way'!V155^2+4*'OddsRatio_working_3-way'!U155^3/27</f>
        <v>-2.1183379020636731E-2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0.1564232717713088</v>
      </c>
      <c r="Y155" s="11">
        <f>IF('OddsRatio_working_3-way'!W155&gt;=0,IF('OddsRatio_working_3-way'!V155+SQRT('OddsRatio_working_3-way'!W155)&gt;0,0,PI()),ACOS('OddsRatio_working_3-way'!V155/(2*'OddsRatio_working_3-way'!X155)))</f>
        <v>0.48389266424298549</v>
      </c>
      <c r="Z155" s="11">
        <f>'OddsRatio_working_3-way'!X155^(1/3)*COS('OddsRatio_working_3-way'!Y155/3)</f>
        <v>0.53181382346308981</v>
      </c>
      <c r="AA155" s="11">
        <f>'OddsRatio_working_3-way'!X155^(1/3)*COS(('OddsRatio_working_3-way'!Y155+2*PI())/3)</f>
        <v>-0.34084582689014292</v>
      </c>
      <c r="AB155" s="11">
        <f>'OddsRatio_working_3-way'!X155^(1/3)*COS(('OddsRatio_working_3-way'!Y155+4*PI())/3)</f>
        <v>-0.19096799657294675</v>
      </c>
      <c r="AC155" s="11">
        <f>'OddsRatio_working_3-way'!X155^(1/3)*SIN('OddsRatio_working_3-way'!Y155/3)</f>
        <v>8.6532005679190324E-2</v>
      </c>
      <c r="AD155" s="11">
        <f>'OddsRatio_working_3-way'!X155^(1/3)*SIN(('OddsRatio_working_3-way'!Y155+2*PI())/3)</f>
        <v>0.4172982783631734</v>
      </c>
      <c r="AE155" s="11">
        <f>'OddsRatio_working_3-way'!X155^(1/3)*SIN(('OddsRatio_working_3-way'!Y155+4*PI())/3)</f>
        <v>-0.50383028404236363</v>
      </c>
      <c r="AF155" s="11">
        <f>-'OddsRatio_working_3-way'!U155/(3*'OddsRatio_working_3-way'!X155^(1/3))*COS(('OddsRatio_working_3-way'!Y155)/3)</f>
        <v>0.5318138234630897</v>
      </c>
      <c r="AG155" s="11">
        <f>-'OddsRatio_working_3-way'!U155/(3*'OddsRatio_working_3-way'!X155^(1/3))*COS(('OddsRatio_working_3-way'!Y155+2*PI())/3)</f>
        <v>-0.34084582689014281</v>
      </c>
      <c r="AH155" s="11">
        <f>-'OddsRatio_working_3-way'!U155/(3*'OddsRatio_working_3-way'!X155^(1/3))*COS(('OddsRatio_working_3-way'!Y155+4*PI())/3)</f>
        <v>-0.19096799657294672</v>
      </c>
      <c r="AI155" s="11">
        <f>'OddsRatio_working_3-way'!U155/(3*'OddsRatio_working_3-way'!X155^(1/3))*SIN(('OddsRatio_working_3-way'!Y155)/3)</f>
        <v>-8.653200567919031E-2</v>
      </c>
      <c r="AJ155" s="11">
        <f>'OddsRatio_working_3-way'!U155/(3*'OddsRatio_working_3-way'!X155^(1/3))*SIN(('OddsRatio_working_3-way'!Y155+2*PI())/3)</f>
        <v>-0.41729827836317335</v>
      </c>
      <c r="AK155" s="11">
        <f>'OddsRatio_working_3-way'!U155/(3*'OddsRatio_working_3-way'!X155^(1/3))*SIN(('OddsRatio_working_3-way'!Y155+4*PI())/3)</f>
        <v>0.50383028404236352</v>
      </c>
      <c r="AL155" s="11">
        <f>'OddsRatio_working_3-way'!Z155+'OddsRatio_working_3-way'!AF155</f>
        <v>1.0636276469261796</v>
      </c>
      <c r="AM155" s="11">
        <f>'OddsRatio_working_3-way'!AA155+'OddsRatio_working_3-way'!AG155</f>
        <v>-0.68169165378028573</v>
      </c>
      <c r="AN155" s="11">
        <f>'OddsRatio_working_3-way'!AB155+'OddsRatio_working_3-way'!AH155</f>
        <v>-0.38193599314589344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1.0636276469261796</v>
      </c>
      <c r="AS155" s="11">
        <f>IF(('OddsRatio_working_3-way'!X155=0),IF(Q155&gt;0,-Q155^(1/3),(-Q155)^(1/3)),'OddsRatio_working_3-way'!AM155-'OddsRatio_working_3-way'!R155/3)</f>
        <v>-0.68169165378028573</v>
      </c>
      <c r="AT155" s="11">
        <f>IF(('OddsRatio_working_3-way'!X155=0),IF(Q155&gt;0,-Q155^(1/3),(-Q155)^(1/3)),'OddsRatio_working_3-way'!AN155-'OddsRatio_working_3-way'!R155/3)</f>
        <v>-0.38193599314589344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IF('True_Odds_Calculator_3-way'!A155="","",'True_Odds_Calculator_3-way'!A155)</f>
        <v>2</v>
      </c>
      <c r="B156" s="4">
        <f>IF('True_Odds_Calculator_3-way'!B155="","",'True_Odds_Calculator_3-way'!B155)</f>
        <v>3.36</v>
      </c>
      <c r="C156" s="4">
        <f>IF('True_Odds_Calculator_3-way'!C155="","",'True_Odds_Calculator_3-way'!C155)</f>
        <v>4.24</v>
      </c>
      <c r="D156" s="9">
        <f t="shared" si="39"/>
        <v>0.48681490733187144</v>
      </c>
      <c r="E156" s="9">
        <f t="shared" si="40"/>
        <v>0.28671053133007762</v>
      </c>
      <c r="F156" s="9">
        <f t="shared" si="41"/>
        <v>0.22647456133805077</v>
      </c>
      <c r="G156" s="9">
        <f t="shared" si="42"/>
        <v>1.0541688122921018</v>
      </c>
      <c r="H156" s="9">
        <f t="shared" si="43"/>
        <v>2.0541688122921018</v>
      </c>
      <c r="I156" s="9">
        <f t="shared" si="44"/>
        <v>3.4878383970093605</v>
      </c>
      <c r="J156" s="9">
        <f t="shared" si="45"/>
        <v>4.4155069518264103</v>
      </c>
      <c r="K156" s="11">
        <f t="shared" si="46"/>
        <v>0.5</v>
      </c>
      <c r="L156" s="11">
        <f t="shared" si="47"/>
        <v>0.29761904761904762</v>
      </c>
      <c r="M156" s="11">
        <f t="shared" si="48"/>
        <v>0.23584905660377356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-0.26836253369272223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0.23163746630727763</v>
      </c>
      <c r="Q156" s="11">
        <f>2*'OddsRatio_working_3-way'!K156*'OddsRatio_working_3-way'!L156*'OddsRatio_working_3-way'!M156</f>
        <v>7.0193171608265936E-2</v>
      </c>
      <c r="R156" s="11">
        <f t="shared" si="49"/>
        <v>0</v>
      </c>
      <c r="S156" s="11">
        <f t="shared" si="50"/>
        <v>-0.8631512868801009</v>
      </c>
      <c r="T156" s="11">
        <f t="shared" si="51"/>
        <v>-0.26156099602427296</v>
      </c>
      <c r="U156" s="11">
        <f>'OddsRatio_working_3-way'!S156-'OddsRatio_working_3-way'!R156^2/3</f>
        <v>-0.8631512868801009</v>
      </c>
      <c r="V156" s="11">
        <f>'OddsRatio_working_3-way'!S156*'OddsRatio_working_3-way'!R156/3-2*'OddsRatio_working_3-way'!R156^3/27-'OddsRatio_working_3-way'!T156</f>
        <v>0.26156099602427296</v>
      </c>
      <c r="W156" s="11">
        <f>'OddsRatio_working_3-way'!V156^2+4*'OddsRatio_working_3-way'!U156^3/27</f>
        <v>-2.6856027224714335E-2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0.15432934091248177</v>
      </c>
      <c r="Y156" s="11">
        <f>IF('OddsRatio_working_3-way'!W156&gt;=0,IF('OddsRatio_working_3-way'!V156+SQRT('OddsRatio_working_3-way'!W156)&gt;0,0,PI()),ACOS('OddsRatio_working_3-way'!V156/(2*'OddsRatio_working_3-way'!X156)))</f>
        <v>0.55970503126811444</v>
      </c>
      <c r="Z156" s="11">
        <f>'OddsRatio_working_3-way'!X156^(1/3)*COS('OddsRatio_working_3-way'!Y156/3)</f>
        <v>0.52708440614605101</v>
      </c>
      <c r="AA156" s="11">
        <f>'OddsRatio_working_3-way'!X156^(1/3)*COS(('OddsRatio_working_3-way'!Y156+2*PI())/3)</f>
        <v>-0.34970683223298765</v>
      </c>
      <c r="AB156" s="11">
        <f>'OddsRatio_working_3-way'!X156^(1/3)*COS(('OddsRatio_working_3-way'!Y156+4*PI())/3)</f>
        <v>-0.17737757391306344</v>
      </c>
      <c r="AC156" s="11">
        <f>'OddsRatio_working_3-way'!X156^(1/3)*SIN('OddsRatio_working_3-way'!Y156/3)</f>
        <v>9.9494343680257016E-2</v>
      </c>
      <c r="AD156" s="11">
        <f>'OddsRatio_working_3-way'!X156^(1/3)*SIN(('OddsRatio_working_3-way'!Y156+2*PI())/3)</f>
        <v>0.40672131382098642</v>
      </c>
      <c r="AE156" s="11">
        <f>'OddsRatio_working_3-way'!X156^(1/3)*SIN(('OddsRatio_working_3-way'!Y156+4*PI())/3)</f>
        <v>-0.50621565750124331</v>
      </c>
      <c r="AF156" s="11">
        <f>-'OddsRatio_working_3-way'!U156/(3*'OddsRatio_working_3-way'!X156^(1/3))*COS(('OddsRatio_working_3-way'!Y156)/3)</f>
        <v>0.5270844061460509</v>
      </c>
      <c r="AG156" s="11">
        <f>-'OddsRatio_working_3-way'!U156/(3*'OddsRatio_working_3-way'!X156^(1/3))*COS(('OddsRatio_working_3-way'!Y156+2*PI())/3)</f>
        <v>-0.3497068322329876</v>
      </c>
      <c r="AH156" s="11">
        <f>-'OddsRatio_working_3-way'!U156/(3*'OddsRatio_working_3-way'!X156^(1/3))*COS(('OddsRatio_working_3-way'!Y156+4*PI())/3)</f>
        <v>-0.17737757391306339</v>
      </c>
      <c r="AI156" s="11">
        <f>'OddsRatio_working_3-way'!U156/(3*'OddsRatio_working_3-way'!X156^(1/3))*SIN(('OddsRatio_working_3-way'!Y156)/3)</f>
        <v>-9.9494343680257002E-2</v>
      </c>
      <c r="AJ156" s="11">
        <f>'OddsRatio_working_3-way'!U156/(3*'OddsRatio_working_3-way'!X156^(1/3))*SIN(('OddsRatio_working_3-way'!Y156+2*PI())/3)</f>
        <v>-0.40672131382098631</v>
      </c>
      <c r="AK156" s="11">
        <f>'OddsRatio_working_3-way'!U156/(3*'OddsRatio_working_3-way'!X156^(1/3))*SIN(('OddsRatio_working_3-way'!Y156+4*PI())/3)</f>
        <v>0.5062156575012432</v>
      </c>
      <c r="AL156" s="11">
        <f>'OddsRatio_working_3-way'!Z156+'OddsRatio_working_3-way'!AF156</f>
        <v>1.0541688122921018</v>
      </c>
      <c r="AM156" s="11">
        <f>'OddsRatio_working_3-way'!AA156+'OddsRatio_working_3-way'!AG156</f>
        <v>-0.69941366446597519</v>
      </c>
      <c r="AN156" s="11">
        <f>'OddsRatio_working_3-way'!AB156+'OddsRatio_working_3-way'!AH156</f>
        <v>-0.35475514782612683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1.0541688122921018</v>
      </c>
      <c r="AS156" s="11">
        <f>IF(('OddsRatio_working_3-way'!X156=0),IF(Q156&gt;0,-Q156^(1/3),(-Q156)^(1/3)),'OddsRatio_working_3-way'!AM156-'OddsRatio_working_3-way'!R156/3)</f>
        <v>-0.69941366446597519</v>
      </c>
      <c r="AT156" s="11">
        <f>IF(('OddsRatio_working_3-way'!X156=0),IF(Q156&gt;0,-Q156^(1/3),(-Q156)^(1/3)),'OddsRatio_working_3-way'!AN156-'OddsRatio_working_3-way'!R156/3)</f>
        <v>-0.35475514782612683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1.91</v>
      </c>
      <c r="B2" s="4">
        <f>IF('True_Odds_Calculator_3-way'!B3="","",'True_Odds_Calculator_3-way'!B3)</f>
        <v>3.2</v>
      </c>
      <c r="C2" s="4">
        <f>IF('True_Odds_Calculator_3-way'!C3="","",'True_Odds_Calculator_3-way'!C3)</f>
        <v>5.03</v>
      </c>
      <c r="D2" s="4">
        <f>IF(A2="","",((1/A2)+(1/B2)+(1/C2))-1)</f>
        <v>3.4867366481737827E-2</v>
      </c>
      <c r="E2" s="4">
        <f>IF(A2="","",(3*A2)/(3-($D2*A2)))</f>
        <v>1.9533624787837016</v>
      </c>
      <c r="F2" s="4">
        <f>IF(B2="","",(3*B2)/(3-($D2*B2)))</f>
        <v>3.323611277277517</v>
      </c>
      <c r="G2" s="4">
        <f>IF(C2="","",(3*C2)/(3-($D2*C2)))</f>
        <v>5.3423169289263361</v>
      </c>
      <c r="I2" s="4">
        <f>IF(A2="","",D2+1)</f>
        <v>1.0348673664817378</v>
      </c>
    </row>
    <row r="3" spans="1:9" x14ac:dyDescent="0.2">
      <c r="A3" s="4">
        <f>IF('True_Odds_Calculator_3-way'!A4="","",'True_Odds_Calculator_3-way'!A4)</f>
        <v>1.88</v>
      </c>
      <c r="B3" s="4">
        <f>IF('True_Odds_Calculator_3-way'!B4="","",'True_Odds_Calculator_3-way'!B4)</f>
        <v>3.57</v>
      </c>
      <c r="C3" s="4">
        <f>IF('True_Odds_Calculator_3-way'!C4="","",'True_Odds_Calculator_3-way'!C4)</f>
        <v>4.33</v>
      </c>
      <c r="D3" s="4">
        <f t="shared" ref="D3:D66" si="0">IF(A3="","",((1/A3)+(1/B3)+(1/C3))-1)</f>
        <v>4.2973820652038475E-2</v>
      </c>
      <c r="E3" s="4">
        <f t="shared" ref="E3:E66" si="1">IF(A3="","",(3*A3)/(3-($D3*A3)))</f>
        <v>1.9320300740416245</v>
      </c>
      <c r="F3" s="4">
        <f t="shared" ref="F3:F66" si="2">IF(B3="","",(3*B3)/(3-($D3*B3)))</f>
        <v>3.7624050548568095</v>
      </c>
      <c r="G3" s="4">
        <f t="shared" ref="G3:G66" si="3">IF(C3="","",(3*C3)/(3-($D3*C3)))</f>
        <v>4.6163304233713056</v>
      </c>
      <c r="I3" s="4">
        <f t="shared" ref="I3:I66" si="4">IF(A3="","",D3+1)</f>
        <v>1.0429738206520385</v>
      </c>
    </row>
    <row r="4" spans="1:9" x14ac:dyDescent="0.2">
      <c r="A4" s="4">
        <f>IF('True_Odds_Calculator_3-way'!A5="","",'True_Odds_Calculator_3-way'!A5)</f>
        <v>2.61</v>
      </c>
      <c r="B4" s="4">
        <f>IF('True_Odds_Calculator_3-way'!B5="","",'True_Odds_Calculator_3-way'!B5)</f>
        <v>3.06</v>
      </c>
      <c r="C4" s="4">
        <f>IF('True_Odds_Calculator_3-way'!C5="","",'True_Odds_Calculator_3-way'!C5)</f>
        <v>3.15</v>
      </c>
      <c r="D4" s="4">
        <f t="shared" si="0"/>
        <v>2.7399465533339828E-2</v>
      </c>
      <c r="E4" s="4">
        <f t="shared" si="1"/>
        <v>2.6737352578266234</v>
      </c>
      <c r="F4" s="4">
        <f t="shared" si="2"/>
        <v>3.1479779722287917</v>
      </c>
      <c r="G4" s="4">
        <f t="shared" si="3"/>
        <v>3.2433081555222949</v>
      </c>
      <c r="I4" s="4">
        <f t="shared" si="4"/>
        <v>1.0273994655333398</v>
      </c>
    </row>
    <row r="5" spans="1:9" x14ac:dyDescent="0.2">
      <c r="A5" s="4">
        <f>IF('True_Odds_Calculator_3-way'!A6="","",'True_Odds_Calculator_3-way'!A6)</f>
        <v>3.26</v>
      </c>
      <c r="B5" s="4">
        <f>IF('True_Odds_Calculator_3-way'!B6="","",'True_Odds_Calculator_3-way'!B6)</f>
        <v>3.27</v>
      </c>
      <c r="C5" s="4">
        <f>IF('True_Odds_Calculator_3-way'!C6="","",'True_Odds_Calculator_3-way'!C6)</f>
        <v>2.38</v>
      </c>
      <c r="D5" s="4">
        <f t="shared" si="0"/>
        <v>3.2726931038076224E-2</v>
      </c>
      <c r="E5" s="4">
        <f t="shared" si="1"/>
        <v>3.3802113522847761</v>
      </c>
      <c r="F5" s="4">
        <f t="shared" si="2"/>
        <v>3.3909636588595706</v>
      </c>
      <c r="G5" s="4">
        <f t="shared" si="3"/>
        <v>2.443439923293135</v>
      </c>
      <c r="I5" s="4">
        <f t="shared" si="4"/>
        <v>1.0327269310380762</v>
      </c>
    </row>
    <row r="6" spans="1:9" x14ac:dyDescent="0.2">
      <c r="A6" s="4">
        <f>IF('True_Odds_Calculator_3-way'!A7="","",'True_Odds_Calculator_3-way'!A7)</f>
        <v>1.38</v>
      </c>
      <c r="B6" s="4">
        <f>IF('True_Odds_Calculator_3-way'!B7="","",'True_Odds_Calculator_3-way'!B7)</f>
        <v>4.88</v>
      </c>
      <c r="C6" s="4">
        <f>IF('True_Odds_Calculator_3-way'!C7="","",'True_Odds_Calculator_3-way'!C7)</f>
        <v>8.98</v>
      </c>
      <c r="D6" s="4">
        <f t="shared" si="0"/>
        <v>4.0914288556550549E-2</v>
      </c>
      <c r="E6" s="4">
        <f t="shared" si="1"/>
        <v>1.4064705818874761</v>
      </c>
      <c r="F6" s="4">
        <f t="shared" si="2"/>
        <v>5.2279398339828083</v>
      </c>
      <c r="G6" s="4">
        <f t="shared" si="3"/>
        <v>10.233269588116858</v>
      </c>
      <c r="I6" s="4">
        <f t="shared" si="4"/>
        <v>1.0409142885565505</v>
      </c>
    </row>
    <row r="7" spans="1:9" x14ac:dyDescent="0.2">
      <c r="A7" s="4">
        <f>IF('True_Odds_Calculator_3-way'!A8="","",'True_Odds_Calculator_3-way'!A8)</f>
        <v>4.5</v>
      </c>
      <c r="B7" s="4">
        <f>IF('True_Odds_Calculator_3-way'!B8="","",'True_Odds_Calculator_3-way'!B8)</f>
        <v>3.57</v>
      </c>
      <c r="C7" s="4">
        <f>IF('True_Odds_Calculator_3-way'!C8="","",'True_Odds_Calculator_3-way'!C8)</f>
        <v>1.88</v>
      </c>
      <c r="D7" s="4">
        <f t="shared" si="0"/>
        <v>3.4249160657170652E-2</v>
      </c>
      <c r="E7" s="4">
        <f t="shared" si="1"/>
        <v>4.7437017025821442</v>
      </c>
      <c r="F7" s="4">
        <f t="shared" si="2"/>
        <v>3.7216827681388009</v>
      </c>
      <c r="G7" s="4">
        <f t="shared" si="3"/>
        <v>1.9212350987900917</v>
      </c>
      <c r="I7" s="4">
        <f t="shared" si="4"/>
        <v>1.0342491606571707</v>
      </c>
    </row>
    <row r="8" spans="1:9" x14ac:dyDescent="0.2">
      <c r="A8" s="4">
        <f>IF('True_Odds_Calculator_3-way'!A9="","",'True_Odds_Calculator_3-way'!A9)</f>
        <v>5.72</v>
      </c>
      <c r="B8" s="4">
        <f>IF('True_Odds_Calculator_3-way'!B9="","",'True_Odds_Calculator_3-way'!B9)</f>
        <v>3.44</v>
      </c>
      <c r="C8" s="4">
        <f>IF('True_Odds_Calculator_3-way'!C9="","",'True_Odds_Calculator_3-way'!C9)</f>
        <v>1.75</v>
      </c>
      <c r="D8" s="4">
        <f t="shared" si="0"/>
        <v>3.695142067235091E-2</v>
      </c>
      <c r="E8" s="4">
        <f t="shared" si="1"/>
        <v>6.1535418999737903</v>
      </c>
      <c r="F8" s="4">
        <f t="shared" si="2"/>
        <v>3.5922051909756032</v>
      </c>
      <c r="G8" s="4">
        <f t="shared" si="3"/>
        <v>1.7885522351881991</v>
      </c>
      <c r="I8" s="4">
        <f t="shared" si="4"/>
        <v>1.0369514206723509</v>
      </c>
    </row>
    <row r="9" spans="1:9" x14ac:dyDescent="0.2">
      <c r="A9" s="4">
        <f>IF('True_Odds_Calculator_3-way'!A10="","",'True_Odds_Calculator_3-way'!A10)</f>
        <v>2.4900000000000002</v>
      </c>
      <c r="B9" s="4">
        <f>IF('True_Odds_Calculator_3-way'!B10="","",'True_Odds_Calculator_3-way'!B10)</f>
        <v>3.17</v>
      </c>
      <c r="C9" s="4">
        <f>IF('True_Odds_Calculator_3-way'!C10="","",'True_Odds_Calculator_3-way'!C10)</f>
        <v>3.12</v>
      </c>
      <c r="D9" s="4">
        <f t="shared" si="0"/>
        <v>3.757665946484301E-2</v>
      </c>
      <c r="E9" s="4">
        <f t="shared" si="1"/>
        <v>2.5701597548385857</v>
      </c>
      <c r="F9" s="4">
        <f t="shared" si="2"/>
        <v>3.3010723919525295</v>
      </c>
      <c r="G9" s="4">
        <f t="shared" si="3"/>
        <v>3.2468874722604264</v>
      </c>
      <c r="I9" s="4">
        <f t="shared" si="4"/>
        <v>1.037576659464843</v>
      </c>
    </row>
    <row r="10" spans="1:9" x14ac:dyDescent="0.2">
      <c r="A10" s="4">
        <f>IF('True_Odds_Calculator_3-way'!A11="","",'True_Odds_Calculator_3-way'!A11)</f>
        <v>1.78</v>
      </c>
      <c r="B10" s="4">
        <f>IF('True_Odds_Calculator_3-way'!B11="","",'True_Odds_Calculator_3-way'!B11)</f>
        <v>3.92</v>
      </c>
      <c r="C10" s="4">
        <f>IF('True_Odds_Calculator_3-way'!C11="","",'True_Odds_Calculator_3-way'!C11)</f>
        <v>4.49</v>
      </c>
      <c r="D10" s="4">
        <f t="shared" si="0"/>
        <v>3.9616942845805303E-2</v>
      </c>
      <c r="E10" s="4">
        <f t="shared" si="1"/>
        <v>1.822847960319949</v>
      </c>
      <c r="F10" s="4">
        <f t="shared" si="2"/>
        <v>4.1340012836356168</v>
      </c>
      <c r="G10" s="4">
        <f t="shared" si="3"/>
        <v>4.7730076503593617</v>
      </c>
      <c r="I10" s="4">
        <f t="shared" si="4"/>
        <v>1.0396169428458053</v>
      </c>
    </row>
    <row r="11" spans="1:9" x14ac:dyDescent="0.2">
      <c r="A11" s="4">
        <f>IF('True_Odds_Calculator_3-way'!A12="","",'True_Odds_Calculator_3-way'!A12)</f>
        <v>2.15</v>
      </c>
      <c r="B11" s="4">
        <f>IF('True_Odds_Calculator_3-way'!B12="","",'True_Odds_Calculator_3-way'!B12)</f>
        <v>3.37</v>
      </c>
      <c r="C11" s="4">
        <f>IF('True_Odds_Calculator_3-way'!C12="","",'True_Odds_Calculator_3-way'!C12)</f>
        <v>3.6</v>
      </c>
      <c r="D11" s="4">
        <f t="shared" si="0"/>
        <v>3.9629961892055476E-2</v>
      </c>
      <c r="E11" s="4">
        <f t="shared" si="1"/>
        <v>2.2128481461895859</v>
      </c>
      <c r="F11" s="4">
        <f t="shared" si="2"/>
        <v>3.5270144188080024</v>
      </c>
      <c r="G11" s="4">
        <f t="shared" si="3"/>
        <v>3.7797495990880456</v>
      </c>
      <c r="I11" s="4">
        <f t="shared" si="4"/>
        <v>1.0396299618920555</v>
      </c>
    </row>
    <row r="12" spans="1:9" x14ac:dyDescent="0.2">
      <c r="A12" s="4">
        <f>IF('True_Odds_Calculator_3-way'!A13="","",'True_Odds_Calculator_3-way'!A13)</f>
        <v>1.76</v>
      </c>
      <c r="B12" s="4">
        <f>IF('True_Odds_Calculator_3-way'!B13="","",'True_Odds_Calculator_3-way'!B13)</f>
        <v>3.77</v>
      </c>
      <c r="C12" s="4">
        <f>IF('True_Odds_Calculator_3-way'!C13="","",'True_Odds_Calculator_3-way'!C13)</f>
        <v>4.76</v>
      </c>
      <c r="D12" s="4">
        <f t="shared" si="0"/>
        <v>4.3517841185183981E-2</v>
      </c>
      <c r="E12" s="4">
        <f t="shared" si="1"/>
        <v>1.806110853227165</v>
      </c>
      <c r="F12" s="4">
        <f t="shared" si="2"/>
        <v>3.9880988378318496</v>
      </c>
      <c r="G12" s="4">
        <f t="shared" si="3"/>
        <v>5.1130472622533123</v>
      </c>
      <c r="I12" s="4">
        <f t="shared" si="4"/>
        <v>1.043517841185184</v>
      </c>
    </row>
    <row r="13" spans="1:9" x14ac:dyDescent="0.2">
      <c r="A13" s="4">
        <f>IF('True_Odds_Calculator_3-way'!A14="","",'True_Odds_Calculator_3-way'!A14)</f>
        <v>2.44</v>
      </c>
      <c r="B13" s="4">
        <f>IF('True_Odds_Calculator_3-way'!B14="","",'True_Odds_Calculator_3-way'!B14)</f>
        <v>3.27</v>
      </c>
      <c r="C13" s="4">
        <f>IF('True_Odds_Calculator_3-way'!C14="","",'True_Odds_Calculator_3-way'!C14)</f>
        <v>3.1</v>
      </c>
      <c r="D13" s="4">
        <f t="shared" si="0"/>
        <v>3.8227108288577671E-2</v>
      </c>
      <c r="E13" s="4">
        <f t="shared" si="1"/>
        <v>2.5182973431961742</v>
      </c>
      <c r="F13" s="4">
        <f t="shared" si="2"/>
        <v>3.4121770511825367</v>
      </c>
      <c r="G13" s="4">
        <f t="shared" si="3"/>
        <v>3.2274902048116476</v>
      </c>
      <c r="I13" s="4">
        <f t="shared" si="4"/>
        <v>1.0382271082885777</v>
      </c>
    </row>
    <row r="14" spans="1:9" x14ac:dyDescent="0.2">
      <c r="A14" s="4">
        <f>IF('True_Odds_Calculator_3-way'!A15="","",'True_Odds_Calculator_3-way'!A15)</f>
        <v>2.77</v>
      </c>
      <c r="B14" s="4">
        <f>IF('True_Odds_Calculator_3-way'!B15="","",'True_Odds_Calculator_3-way'!B15)</f>
        <v>3.49</v>
      </c>
      <c r="C14" s="4">
        <f>IF('True_Odds_Calculator_3-way'!C15="","",'True_Odds_Calculator_3-way'!C15)</f>
        <v>2.59</v>
      </c>
      <c r="D14" s="4">
        <f t="shared" si="0"/>
        <v>3.364416771469414E-2</v>
      </c>
      <c r="E14" s="4">
        <f t="shared" si="1"/>
        <v>2.8588082538217932</v>
      </c>
      <c r="F14" s="4">
        <f t="shared" si="2"/>
        <v>3.6321605171478635</v>
      </c>
      <c r="G14" s="4">
        <f t="shared" si="3"/>
        <v>2.6674799739924424</v>
      </c>
      <c r="I14" s="4">
        <f t="shared" si="4"/>
        <v>1.0336441677146941</v>
      </c>
    </row>
    <row r="15" spans="1:9" x14ac:dyDescent="0.2">
      <c r="A15" s="4">
        <f>IF('True_Odds_Calculator_3-way'!A16="","",'True_Odds_Calculator_3-way'!A16)</f>
        <v>2.2400000000000002</v>
      </c>
      <c r="B15" s="4">
        <f>IF('True_Odds_Calculator_3-way'!B16="","",'True_Odds_Calculator_3-way'!B16)</f>
        <v>3.93</v>
      </c>
      <c r="C15" s="4">
        <f>IF('True_Odds_Calculator_3-way'!C16="","",'True_Odds_Calculator_3-way'!C16)</f>
        <v>3.01</v>
      </c>
      <c r="D15" s="4">
        <f t="shared" si="0"/>
        <v>3.3107411258485264E-2</v>
      </c>
      <c r="E15" s="4">
        <f t="shared" si="1"/>
        <v>2.2967767823482683</v>
      </c>
      <c r="F15" s="4">
        <f t="shared" si="2"/>
        <v>4.1081744369954381</v>
      </c>
      <c r="G15" s="4">
        <f t="shared" si="3"/>
        <v>3.1134208970806112</v>
      </c>
      <c r="I15" s="4">
        <f t="shared" si="4"/>
        <v>1.0331074112584853</v>
      </c>
    </row>
    <row r="16" spans="1:9" x14ac:dyDescent="0.2">
      <c r="A16" s="4">
        <f>IF('True_Odds_Calculator_3-way'!A17="","",'True_Odds_Calculator_3-way'!A17)</f>
        <v>1.98</v>
      </c>
      <c r="B16" s="4">
        <f>IF('True_Odds_Calculator_3-way'!B17="","",'True_Odds_Calculator_3-way'!B17)</f>
        <v>3.81</v>
      </c>
      <c r="C16" s="4">
        <f>IF('True_Odds_Calculator_3-way'!C17="","",'True_Odds_Calculator_3-way'!C17)</f>
        <v>3.74</v>
      </c>
      <c r="D16" s="4">
        <f t="shared" si="0"/>
        <v>3.4897375795939878E-2</v>
      </c>
      <c r="E16" s="4">
        <f t="shared" si="1"/>
        <v>2.0266790142576747</v>
      </c>
      <c r="F16" s="4">
        <f t="shared" si="2"/>
        <v>3.9866887174290135</v>
      </c>
      <c r="G16" s="4">
        <f t="shared" si="3"/>
        <v>3.9101109207212592</v>
      </c>
      <c r="I16" s="4">
        <f t="shared" si="4"/>
        <v>1.0348973757959399</v>
      </c>
    </row>
    <row r="17" spans="1:9" x14ac:dyDescent="0.2">
      <c r="A17" s="4">
        <f>IF('True_Odds_Calculator_3-way'!A18="","",'True_Odds_Calculator_3-way'!A18)</f>
        <v>1.95</v>
      </c>
      <c r="B17" s="4">
        <f>IF('True_Odds_Calculator_3-way'!B18="","",'True_Odds_Calculator_3-way'!B18)</f>
        <v>3.81</v>
      </c>
      <c r="C17" s="4">
        <f>IF('True_Odds_Calculator_3-way'!C18="","",'True_Odds_Calculator_3-way'!C18)</f>
        <v>3.85</v>
      </c>
      <c r="D17" s="4">
        <f t="shared" si="0"/>
        <v>3.50279641618223E-2</v>
      </c>
      <c r="E17" s="4">
        <f t="shared" si="1"/>
        <v>1.9954323564959422</v>
      </c>
      <c r="F17" s="4">
        <f t="shared" si="2"/>
        <v>3.9873806810459289</v>
      </c>
      <c r="G17" s="4">
        <f t="shared" si="3"/>
        <v>4.0312133351654733</v>
      </c>
      <c r="I17" s="4">
        <f t="shared" si="4"/>
        <v>1.0350279641618223</v>
      </c>
    </row>
    <row r="18" spans="1:9" x14ac:dyDescent="0.2">
      <c r="A18" s="4">
        <f>IF('True_Odds_Calculator_3-way'!A19="","",'True_Odds_Calculator_3-way'!A19)</f>
        <v>3.53</v>
      </c>
      <c r="B18" s="4">
        <f>IF('True_Odds_Calculator_3-way'!B19="","",'True_Odds_Calculator_3-way'!B19)</f>
        <v>3.2</v>
      </c>
      <c r="C18" s="4">
        <f>IF('True_Odds_Calculator_3-way'!C19="","",'True_Odds_Calculator_3-way'!C19)</f>
        <v>2.25</v>
      </c>
      <c r="D18" s="4">
        <f t="shared" si="0"/>
        <v>4.0230563424614285E-2</v>
      </c>
      <c r="E18" s="4">
        <f t="shared" si="1"/>
        <v>3.7054063904750323</v>
      </c>
      <c r="F18" s="4">
        <f t="shared" si="2"/>
        <v>3.3434773076079809</v>
      </c>
      <c r="G18" s="4">
        <f t="shared" si="3"/>
        <v>2.3200012170817419</v>
      </c>
      <c r="I18" s="4">
        <f t="shared" si="4"/>
        <v>1.0402305634246143</v>
      </c>
    </row>
    <row r="19" spans="1:9" x14ac:dyDescent="0.2">
      <c r="A19" s="4">
        <f>IF('True_Odds_Calculator_3-way'!A20="","",'True_Odds_Calculator_3-way'!A20)</f>
        <v>2.29</v>
      </c>
      <c r="B19" s="4">
        <f>IF('True_Odds_Calculator_3-way'!B20="","",'True_Odds_Calculator_3-way'!B20)</f>
        <v>3.44</v>
      </c>
      <c r="C19" s="4">
        <f>IF('True_Odds_Calculator_3-way'!C20="","",'True_Odds_Calculator_3-way'!C20)</f>
        <v>3.21</v>
      </c>
      <c r="D19" s="4">
        <f t="shared" si="0"/>
        <v>3.8905376876807063E-2</v>
      </c>
      <c r="E19" s="4">
        <f t="shared" si="1"/>
        <v>2.3600893944124635</v>
      </c>
      <c r="F19" s="4">
        <f t="shared" si="2"/>
        <v>3.6006294776907155</v>
      </c>
      <c r="G19" s="4">
        <f t="shared" si="3"/>
        <v>3.3494327077456325</v>
      </c>
      <c r="I19" s="4">
        <f t="shared" si="4"/>
        <v>1.0389053768768071</v>
      </c>
    </row>
    <row r="20" spans="1:9" x14ac:dyDescent="0.2">
      <c r="A20" s="4">
        <f>IF('True_Odds_Calculator_3-way'!A21="","",'True_Odds_Calculator_3-way'!A21)</f>
        <v>3.27</v>
      </c>
      <c r="B20" s="4">
        <f>IF('True_Odds_Calculator_3-way'!B21="","",'True_Odds_Calculator_3-way'!B21)</f>
        <v>3.18</v>
      </c>
      <c r="C20" s="4">
        <f>IF('True_Odds_Calculator_3-way'!C21="","",'True_Odds_Calculator_3-way'!C21)</f>
        <v>2.39</v>
      </c>
      <c r="D20" s="4">
        <f t="shared" si="0"/>
        <v>3.8685848199552453E-2</v>
      </c>
      <c r="E20" s="4">
        <f t="shared" si="1"/>
        <v>3.4139583428918541</v>
      </c>
      <c r="F20" s="4">
        <f t="shared" si="2"/>
        <v>3.3159783199538668</v>
      </c>
      <c r="G20" s="4">
        <f t="shared" si="3"/>
        <v>2.4660014895638254</v>
      </c>
      <c r="I20" s="4">
        <f t="shared" si="4"/>
        <v>1.0386858481995525</v>
      </c>
    </row>
    <row r="21" spans="1:9" x14ac:dyDescent="0.2">
      <c r="A21" s="4">
        <f>IF('True_Odds_Calculator_3-way'!A22="","",'True_Odds_Calculator_3-way'!A22)</f>
        <v>2.1</v>
      </c>
      <c r="B21" s="4">
        <f>IF('True_Odds_Calculator_3-way'!B22="","",'True_Odds_Calculator_3-way'!B22)</f>
        <v>3.15</v>
      </c>
      <c r="C21" s="4">
        <f>IF('True_Odds_Calculator_3-way'!C22="","",'True_Odds_Calculator_3-way'!C22)</f>
        <v>4.08</v>
      </c>
      <c r="D21" s="4">
        <f t="shared" si="0"/>
        <v>3.8748832866479788E-2</v>
      </c>
      <c r="E21" s="4">
        <f t="shared" si="1"/>
        <v>2.1585488747060801</v>
      </c>
      <c r="F21" s="4">
        <f t="shared" si="2"/>
        <v>3.2835973428717415</v>
      </c>
      <c r="G21" s="4">
        <f t="shared" si="3"/>
        <v>4.306970509383377</v>
      </c>
      <c r="I21" s="4">
        <f t="shared" si="4"/>
        <v>1.0387488328664798</v>
      </c>
    </row>
    <row r="22" spans="1:9" x14ac:dyDescent="0.2">
      <c r="A22" s="4">
        <f>IF('True_Odds_Calculator_3-way'!A23="","",'True_Odds_Calculator_3-way'!A23)</f>
        <v>2.91</v>
      </c>
      <c r="B22" s="4">
        <f>IF('True_Odds_Calculator_3-way'!B23="","",'True_Odds_Calculator_3-way'!B23)</f>
        <v>3.42</v>
      </c>
      <c r="C22" s="4">
        <f>IF('True_Odds_Calculator_3-way'!C23="","",'True_Odds_Calculator_3-way'!C23)</f>
        <v>2.48</v>
      </c>
      <c r="D22" s="4">
        <f t="shared" si="0"/>
        <v>3.9266078954175221E-2</v>
      </c>
      <c r="E22" s="4">
        <f t="shared" si="1"/>
        <v>3.025225064447711</v>
      </c>
      <c r="F22" s="4">
        <f t="shared" si="2"/>
        <v>3.580264564202484</v>
      </c>
      <c r="G22" s="4">
        <f t="shared" si="3"/>
        <v>2.5632014117130981</v>
      </c>
      <c r="I22" s="4">
        <f t="shared" si="4"/>
        <v>1.0392660789541752</v>
      </c>
    </row>
    <row r="23" spans="1:9" x14ac:dyDescent="0.2">
      <c r="A23" s="4">
        <f>IF('True_Odds_Calculator_3-way'!A24="","",'True_Odds_Calculator_3-way'!A24)</f>
        <v>2.73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2.85</v>
      </c>
      <c r="D23" s="4">
        <f t="shared" si="0"/>
        <v>3.8720967642950965E-2</v>
      </c>
      <c r="E23" s="4">
        <f t="shared" si="1"/>
        <v>2.8297078124259967</v>
      </c>
      <c r="F23" s="4">
        <f t="shared" si="2"/>
        <v>3.2400583274249364</v>
      </c>
      <c r="G23" s="4">
        <f t="shared" si="3"/>
        <v>2.9588407168758564</v>
      </c>
      <c r="I23" s="4">
        <f t="shared" si="4"/>
        <v>1.038720967642951</v>
      </c>
    </row>
    <row r="24" spans="1:9" x14ac:dyDescent="0.2">
      <c r="A24" s="4">
        <f>IF('True_Odds_Calculator_3-way'!A25="","",'True_Odds_Calculator_3-way'!A25)</f>
        <v>1.87</v>
      </c>
      <c r="B24" s="4">
        <f>IF('True_Odds_Calculator_3-way'!B25="","",'True_Odds_Calculator_3-way'!B25)</f>
        <v>3.4</v>
      </c>
      <c r="C24" s="4">
        <f>IF('True_Odds_Calculator_3-way'!C25="","",'True_Odds_Calculator_3-way'!C25)</f>
        <v>4.6900000000000004</v>
      </c>
      <c r="D24" s="4">
        <f t="shared" si="0"/>
        <v>4.2096621552284441E-2</v>
      </c>
      <c r="E24" s="4">
        <f t="shared" si="1"/>
        <v>1.9203915099848183</v>
      </c>
      <c r="F24" s="4">
        <f t="shared" si="2"/>
        <v>3.5703391095490749</v>
      </c>
      <c r="G24" s="4">
        <f t="shared" si="3"/>
        <v>5.0203976492138613</v>
      </c>
      <c r="I24" s="4">
        <f t="shared" si="4"/>
        <v>1.0420966215522844</v>
      </c>
    </row>
    <row r="25" spans="1:9" x14ac:dyDescent="0.2">
      <c r="A25" s="4">
        <f>IF('True_Odds_Calculator_3-way'!A26="","",'True_Odds_Calculator_3-way'!A26)</f>
        <v>6.89</v>
      </c>
      <c r="B25" s="4">
        <f>IF('True_Odds_Calculator_3-way'!B26="","",'True_Odds_Calculator_3-way'!B26)</f>
        <v>4.54</v>
      </c>
      <c r="C25" s="4">
        <f>IF('True_Odds_Calculator_3-way'!C26="","",'True_Odds_Calculator_3-way'!C26)</f>
        <v>1.49</v>
      </c>
      <c r="D25" s="4">
        <f t="shared" si="0"/>
        <v>3.6543137764869726E-2</v>
      </c>
      <c r="E25" s="4">
        <f t="shared" si="1"/>
        <v>7.5212379980973161</v>
      </c>
      <c r="F25" s="4">
        <f t="shared" si="2"/>
        <v>4.8057683539362337</v>
      </c>
      <c r="G25" s="4">
        <f t="shared" si="3"/>
        <v>1.5175430395649405</v>
      </c>
      <c r="I25" s="4">
        <f t="shared" si="4"/>
        <v>1.0365431377648697</v>
      </c>
    </row>
    <row r="26" spans="1:9" x14ac:dyDescent="0.2">
      <c r="A26" s="4">
        <f>IF('True_Odds_Calculator_3-way'!A27="","",'True_Odds_Calculator_3-way'!A27)</f>
        <v>2.36</v>
      </c>
      <c r="B26" s="4">
        <f>IF('True_Odds_Calculator_3-way'!B27="","",'True_Odds_Calculator_3-way'!B27)</f>
        <v>3.4</v>
      </c>
      <c r="C26" s="4">
        <f>IF('True_Odds_Calculator_3-way'!C27="","",'True_Odds_Calculator_3-way'!C27)</f>
        <v>3.17</v>
      </c>
      <c r="D26" s="4">
        <f t="shared" si="0"/>
        <v>3.3303873867357003E-2</v>
      </c>
      <c r="E26" s="4">
        <f t="shared" si="1"/>
        <v>2.4234932136813812</v>
      </c>
      <c r="F26" s="4">
        <f t="shared" si="2"/>
        <v>3.5333646964690542</v>
      </c>
      <c r="G26" s="4">
        <f t="shared" si="3"/>
        <v>3.2856247265863159</v>
      </c>
      <c r="I26" s="4">
        <f t="shared" si="4"/>
        <v>1.033303873867357</v>
      </c>
    </row>
    <row r="27" spans="1:9" x14ac:dyDescent="0.2">
      <c r="A27" s="4">
        <f>IF('True_Odds_Calculator_3-way'!A28="","",'True_Odds_Calculator_3-way'!A28)</f>
        <v>2.11</v>
      </c>
      <c r="B27" s="4">
        <f>IF('True_Odds_Calculator_3-way'!B28="","",'True_Odds_Calculator_3-way'!B28)</f>
        <v>3.6</v>
      </c>
      <c r="C27" s="4">
        <f>IF('True_Odds_Calculator_3-way'!C28="","",'True_Odds_Calculator_3-way'!C28)</f>
        <v>3.53</v>
      </c>
      <c r="D27" s="4">
        <f t="shared" si="0"/>
        <v>3.4997546047047301E-2</v>
      </c>
      <c r="E27" s="4">
        <f t="shared" si="1"/>
        <v>2.1632482268664357</v>
      </c>
      <c r="F27" s="4">
        <f t="shared" si="2"/>
        <v>3.7578172590729539</v>
      </c>
      <c r="G27" s="4">
        <f t="shared" si="3"/>
        <v>3.6816103558970008</v>
      </c>
      <c r="I27" s="4">
        <f t="shared" si="4"/>
        <v>1.0349975460470473</v>
      </c>
    </row>
    <row r="28" spans="1:9" x14ac:dyDescent="0.2">
      <c r="A28" s="4">
        <f>IF('True_Odds_Calculator_3-way'!A29="","",'True_Odds_Calculator_3-way'!A29)</f>
        <v>1.66</v>
      </c>
      <c r="B28" s="4">
        <f>IF('True_Odds_Calculator_3-way'!B29="","",'True_Odds_Calculator_3-way'!B29)</f>
        <v>3.96</v>
      </c>
      <c r="C28" s="4">
        <f>IF('True_Odds_Calculator_3-way'!C29="","",'True_Odds_Calculator_3-way'!C29)</f>
        <v>5.46</v>
      </c>
      <c r="D28" s="4">
        <f t="shared" si="0"/>
        <v>3.8085074229652571E-2</v>
      </c>
      <c r="E28" s="4">
        <f t="shared" si="1"/>
        <v>1.695735490659716</v>
      </c>
      <c r="F28" s="4">
        <f t="shared" si="2"/>
        <v>4.1696161874508588</v>
      </c>
      <c r="G28" s="4">
        <f t="shared" si="3"/>
        <v>5.8666455702823432</v>
      </c>
      <c r="I28" s="4">
        <f t="shared" si="4"/>
        <v>1.0380850742296526</v>
      </c>
    </row>
    <row r="29" spans="1:9" x14ac:dyDescent="0.2">
      <c r="A29" s="4">
        <f>IF('True_Odds_Calculator_3-way'!A30="","",'True_Odds_Calculator_3-way'!A30)</f>
        <v>2.41</v>
      </c>
      <c r="B29" s="4">
        <f>IF('True_Odds_Calculator_3-way'!B30="","",'True_Odds_Calculator_3-way'!B30)</f>
        <v>3.32</v>
      </c>
      <c r="C29" s="4">
        <f>IF('True_Odds_Calculator_3-way'!C30="","",'True_Odds_Calculator_3-way'!C30)</f>
        <v>3.16</v>
      </c>
      <c r="D29" s="4">
        <f t="shared" si="0"/>
        <v>3.2598274815739625E-2</v>
      </c>
      <c r="E29" s="4">
        <f t="shared" si="1"/>
        <v>2.4748085051736104</v>
      </c>
      <c r="F29" s="4">
        <f t="shared" si="2"/>
        <v>3.4442528835842752</v>
      </c>
      <c r="G29" s="4">
        <f t="shared" si="3"/>
        <v>3.2723626227987346</v>
      </c>
      <c r="I29" s="4">
        <f t="shared" si="4"/>
        <v>1.0325982748157396</v>
      </c>
    </row>
    <row r="30" spans="1:9" x14ac:dyDescent="0.2">
      <c r="A30" s="4">
        <f>IF('True_Odds_Calculator_3-way'!A31="","",'True_Odds_Calculator_3-way'!A31)</f>
        <v>2.0699999999999998</v>
      </c>
      <c r="B30" s="4">
        <f>IF('True_Odds_Calculator_3-way'!B31="","",'True_Odds_Calculator_3-way'!B31)</f>
        <v>3.66</v>
      </c>
      <c r="C30" s="4">
        <f>IF('True_Odds_Calculator_3-way'!C31="","",'True_Odds_Calculator_3-way'!C31)</f>
        <v>3.61</v>
      </c>
      <c r="D30" s="4">
        <f t="shared" si="0"/>
        <v>3.3324141404768026E-2</v>
      </c>
      <c r="E30" s="4">
        <f t="shared" si="1"/>
        <v>2.1187170544359137</v>
      </c>
      <c r="F30" s="4">
        <f t="shared" si="2"/>
        <v>3.8151048125415166</v>
      </c>
      <c r="G30" s="4">
        <f t="shared" si="3"/>
        <v>3.7608086140547394</v>
      </c>
      <c r="I30" s="4">
        <f t="shared" si="4"/>
        <v>1.033324141404768</v>
      </c>
    </row>
    <row r="31" spans="1:9" x14ac:dyDescent="0.2">
      <c r="A31" s="4">
        <f>IF('True_Odds_Calculator_3-way'!A32="","",'True_Odds_Calculator_3-way'!A32)</f>
        <v>2.54</v>
      </c>
      <c r="B31" s="4">
        <f>IF('True_Odds_Calculator_3-way'!B32="","",'True_Odds_Calculator_3-way'!B32)</f>
        <v>3.57</v>
      </c>
      <c r="C31" s="4">
        <f>IF('True_Odds_Calculator_3-way'!C32="","",'True_Odds_Calculator_3-way'!C32)</f>
        <v>2.79</v>
      </c>
      <c r="D31" s="4">
        <f t="shared" si="0"/>
        <v>3.2235771287602244E-2</v>
      </c>
      <c r="E31" s="4">
        <f t="shared" si="1"/>
        <v>2.6112692489431231</v>
      </c>
      <c r="F31" s="4">
        <f t="shared" si="2"/>
        <v>3.7124101618341609</v>
      </c>
      <c r="G31" s="4">
        <f t="shared" si="3"/>
        <v>2.8762271835437065</v>
      </c>
      <c r="I31" s="4">
        <f t="shared" si="4"/>
        <v>1.0322357712876022</v>
      </c>
    </row>
    <row r="32" spans="1:9" x14ac:dyDescent="0.2">
      <c r="A32" s="4">
        <f>IF('True_Odds_Calculator_3-way'!A33="","",'True_Odds_Calculator_3-way'!A33)</f>
        <v>2.1</v>
      </c>
      <c r="B32" s="4">
        <f>IF('True_Odds_Calculator_3-way'!B33="","",'True_Odds_Calculator_3-way'!B33)</f>
        <v>3.37</v>
      </c>
      <c r="C32" s="4">
        <f>IF('True_Odds_Calculator_3-way'!C33="","",'True_Odds_Calculator_3-way'!C33)</f>
        <v>3.75</v>
      </c>
      <c r="D32" s="4">
        <f t="shared" si="0"/>
        <v>3.9593047901653078E-2</v>
      </c>
      <c r="E32" s="4">
        <f t="shared" si="1"/>
        <v>2.1598608313495697</v>
      </c>
      <c r="F32" s="4">
        <f t="shared" si="2"/>
        <v>3.5268613575201826</v>
      </c>
      <c r="G32" s="4">
        <f t="shared" si="3"/>
        <v>3.9452558813691598</v>
      </c>
      <c r="I32" s="4">
        <f t="shared" si="4"/>
        <v>1.0395930479016531</v>
      </c>
    </row>
    <row r="33" spans="1:9" x14ac:dyDescent="0.2">
      <c r="A33" s="4">
        <f>IF('True_Odds_Calculator_3-way'!A34="","",'True_Odds_Calculator_3-way'!A34)</f>
        <v>2.31</v>
      </c>
      <c r="B33" s="4">
        <f>IF('True_Odds_Calculator_3-way'!B34="","",'True_Odds_Calculator_3-way'!B34)</f>
        <v>3.2</v>
      </c>
      <c r="C33" s="4">
        <f>IF('True_Odds_Calculator_3-way'!C34="","",'True_Odds_Calculator_3-way'!C34)</f>
        <v>3.42</v>
      </c>
      <c r="D33" s="4">
        <f t="shared" si="0"/>
        <v>3.779809371914622E-2</v>
      </c>
      <c r="E33" s="4">
        <f t="shared" si="1"/>
        <v>2.3792468669650688</v>
      </c>
      <c r="F33" s="4">
        <f t="shared" si="2"/>
        <v>3.3344377499446032</v>
      </c>
      <c r="G33" s="4">
        <f t="shared" si="3"/>
        <v>3.5740031780679375</v>
      </c>
      <c r="I33" s="4">
        <f t="shared" si="4"/>
        <v>1.0377980937191462</v>
      </c>
    </row>
    <row r="34" spans="1:9" x14ac:dyDescent="0.2">
      <c r="A34" s="4">
        <f>IF('True_Odds_Calculator_3-way'!A35="","",'True_Odds_Calculator_3-way'!A35)</f>
        <v>1.88</v>
      </c>
      <c r="B34" s="4">
        <f>IF('True_Odds_Calculator_3-way'!B35="","",'True_Odds_Calculator_3-way'!B35)</f>
        <v>3.65</v>
      </c>
      <c r="C34" s="4">
        <f>IF('True_Odds_Calculator_3-way'!C35="","",'True_Odds_Calculator_3-way'!C35)</f>
        <v>4.24</v>
      </c>
      <c r="D34" s="4">
        <f t="shared" si="0"/>
        <v>4.1736552960520923E-2</v>
      </c>
      <c r="E34" s="4">
        <f t="shared" si="1"/>
        <v>1.9304918334450989</v>
      </c>
      <c r="F34" s="4">
        <f t="shared" si="2"/>
        <v>3.8452602901942261</v>
      </c>
      <c r="G34" s="4">
        <f t="shared" si="3"/>
        <v>4.5057857656124822</v>
      </c>
      <c r="I34" s="4">
        <f t="shared" si="4"/>
        <v>1.0417365529605209</v>
      </c>
    </row>
    <row r="35" spans="1:9" x14ac:dyDescent="0.2">
      <c r="A35" s="4">
        <f>IF('True_Odds_Calculator_3-way'!A36="","",'True_Odds_Calculator_3-way'!A36)</f>
        <v>3.95</v>
      </c>
      <c r="B35" s="4">
        <f>IF('True_Odds_Calculator_3-way'!B36="","",'True_Odds_Calculator_3-way'!B36)</f>
        <v>3.15</v>
      </c>
      <c r="C35" s="4">
        <f>IF('True_Odds_Calculator_3-way'!C36="","",'True_Odds_Calculator_3-way'!C36)</f>
        <v>2.0099999999999998</v>
      </c>
      <c r="D35" s="4">
        <f t="shared" si="0"/>
        <v>6.8137312233288228E-2</v>
      </c>
      <c r="E35" s="4">
        <f t="shared" si="1"/>
        <v>4.3392961711467484</v>
      </c>
      <c r="F35" s="4">
        <f t="shared" si="2"/>
        <v>3.3927300845488868</v>
      </c>
      <c r="G35" s="4">
        <f t="shared" si="3"/>
        <v>2.1061499561033226</v>
      </c>
      <c r="I35" s="4">
        <f t="shared" si="4"/>
        <v>1.0681373122332882</v>
      </c>
    </row>
    <row r="36" spans="1:9" x14ac:dyDescent="0.2">
      <c r="A36" s="4">
        <f>IF('True_Odds_Calculator_3-way'!A37="","",'True_Odds_Calculator_3-way'!A37)</f>
        <v>1.66</v>
      </c>
      <c r="B36" s="4">
        <f>IF('True_Odds_Calculator_3-way'!B37="","",'True_Odds_Calculator_3-way'!B37)</f>
        <v>3.4</v>
      </c>
      <c r="C36" s="4">
        <f>IF('True_Odds_Calculator_3-way'!C37="","",'True_Odds_Calculator_3-way'!C37)</f>
        <v>5.65</v>
      </c>
      <c r="D36" s="4">
        <f t="shared" si="0"/>
        <v>7.3518436055518332E-2</v>
      </c>
      <c r="E36" s="4">
        <f t="shared" si="1"/>
        <v>1.7303927243260451</v>
      </c>
      <c r="F36" s="4">
        <f t="shared" si="2"/>
        <v>3.7090405775299895</v>
      </c>
      <c r="G36" s="4">
        <f t="shared" si="3"/>
        <v>6.558021881598072</v>
      </c>
      <c r="I36" s="4">
        <f t="shared" si="4"/>
        <v>1.0735184360555183</v>
      </c>
    </row>
    <row r="37" spans="1:9" x14ac:dyDescent="0.2">
      <c r="A37" s="4">
        <f>IF('True_Odds_Calculator_3-way'!A38="","",'True_Odds_Calculator_3-way'!A38)</f>
        <v>3.27</v>
      </c>
      <c r="B37" s="4">
        <f>IF('True_Odds_Calculator_3-way'!B38="","",'True_Odds_Calculator_3-way'!B38)</f>
        <v>3.2</v>
      </c>
      <c r="C37" s="4">
        <f>IF('True_Odds_Calculator_3-way'!C38="","",'True_Odds_Calculator_3-way'!C38)</f>
        <v>2.41</v>
      </c>
      <c r="D37" s="4">
        <f t="shared" si="0"/>
        <v>3.3248156889616354E-2</v>
      </c>
      <c r="E37" s="4">
        <f t="shared" si="1"/>
        <v>3.3929626317522019</v>
      </c>
      <c r="F37" s="4">
        <f t="shared" si="2"/>
        <v>3.3176598122054202</v>
      </c>
      <c r="G37" s="4">
        <f t="shared" si="3"/>
        <v>2.4761359894794519</v>
      </c>
      <c r="I37" s="4">
        <f t="shared" si="4"/>
        <v>1.0332481568896164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2.2599999999999998</v>
      </c>
      <c r="B40" s="4">
        <f>IF('True_Odds_Calculator_3-way'!B39="","",'True_Odds_Calculator_3-way'!B39)</f>
        <v>3.57</v>
      </c>
      <c r="C40" s="4">
        <f>IF('True_Odds_Calculator_3-way'!C39="","",'True_Odds_Calculator_3-way'!C39)</f>
        <v>3.21</v>
      </c>
      <c r="D40" s="4">
        <f t="shared" si="0"/>
        <v>3.4116400674900627E-2</v>
      </c>
      <c r="E40" s="4">
        <f t="shared" si="1"/>
        <v>2.3196165147090406</v>
      </c>
      <c r="F40" s="4">
        <f t="shared" si="2"/>
        <v>3.7210699196588992</v>
      </c>
      <c r="G40" s="4">
        <f t="shared" si="3"/>
        <v>3.3316192575093835</v>
      </c>
      <c r="I40" s="4">
        <f t="shared" si="4"/>
        <v>1.0341164006749006</v>
      </c>
    </row>
    <row r="41" spans="1:9" x14ac:dyDescent="0.2">
      <c r="A41" s="4">
        <f>IF('True_Odds_Calculator_3-way'!A40="","",'True_Odds_Calculator_3-way'!A40)</f>
        <v>1.56</v>
      </c>
      <c r="B41" s="4">
        <f>IF('True_Odds_Calculator_3-way'!B40="","",'True_Odds_Calculator_3-way'!B40)</f>
        <v>4.58</v>
      </c>
      <c r="C41" s="4">
        <f>IF('True_Odds_Calculator_3-way'!C40="","",'True_Odds_Calculator_3-way'!C40)</f>
        <v>5.74</v>
      </c>
      <c r="D41" s="4">
        <f t="shared" si="0"/>
        <v>3.3582280253917185E-2</v>
      </c>
      <c r="E41" s="4">
        <f t="shared" si="1"/>
        <v>1.5877261210531086</v>
      </c>
      <c r="F41" s="4">
        <f t="shared" si="2"/>
        <v>4.8275008914715052</v>
      </c>
      <c r="G41" s="4">
        <f t="shared" si="3"/>
        <v>6.134143870475727</v>
      </c>
      <c r="I41" s="4">
        <f t="shared" si="4"/>
        <v>1.0335822802539172</v>
      </c>
    </row>
    <row r="42" spans="1:9" x14ac:dyDescent="0.2">
      <c r="A42" s="4">
        <f>IF('True_Odds_Calculator_3-way'!A41="","",'True_Odds_Calculator_3-way'!A41)</f>
        <v>1.81</v>
      </c>
      <c r="B42" s="4">
        <f>IF('True_Odds_Calculator_3-way'!B41="","",'True_Odds_Calculator_3-way'!B41)</f>
        <v>4.03</v>
      </c>
      <c r="C42" s="4">
        <f>IF('True_Odds_Calculator_3-way'!C41="","",'True_Odds_Calculator_3-way'!C41)</f>
        <v>4.3899999999999997</v>
      </c>
      <c r="D42" s="4">
        <f t="shared" si="0"/>
        <v>2.8415578463503399E-2</v>
      </c>
      <c r="E42" s="4">
        <f t="shared" si="1"/>
        <v>1.8415720318556572</v>
      </c>
      <c r="F42" s="4">
        <f t="shared" si="2"/>
        <v>4.1899365559949402</v>
      </c>
      <c r="G42" s="4">
        <f t="shared" si="3"/>
        <v>4.5804623254009185</v>
      </c>
      <c r="I42" s="4">
        <f t="shared" si="4"/>
        <v>1.0284155784635034</v>
      </c>
    </row>
    <row r="43" spans="1:9" x14ac:dyDescent="0.2">
      <c r="A43" s="4">
        <f>IF('True_Odds_Calculator_3-way'!A42="","",'True_Odds_Calculator_3-way'!A42)</f>
        <v>2.09</v>
      </c>
      <c r="B43" s="4">
        <f>IF('True_Odds_Calculator_3-way'!B42="","",'True_Odds_Calculator_3-way'!B42)</f>
        <v>3.44</v>
      </c>
      <c r="C43" s="4">
        <f>IF('True_Odds_Calculator_3-way'!C42="","",'True_Odds_Calculator_3-way'!C42)</f>
        <v>3.87</v>
      </c>
      <c r="D43" s="4">
        <f t="shared" si="0"/>
        <v>2.7564506756673435E-2</v>
      </c>
      <c r="E43" s="4">
        <f t="shared" si="1"/>
        <v>2.1309206510904932</v>
      </c>
      <c r="F43" s="4">
        <f t="shared" si="2"/>
        <v>3.5522779176670385</v>
      </c>
      <c r="G43" s="4">
        <f t="shared" si="3"/>
        <v>4.0126838706476722</v>
      </c>
      <c r="I43" s="4">
        <f t="shared" si="4"/>
        <v>1.0275645067566734</v>
      </c>
    </row>
    <row r="44" spans="1:9" x14ac:dyDescent="0.2">
      <c r="A44" s="4">
        <f>IF('True_Odds_Calculator_3-way'!A43="","",'True_Odds_Calculator_3-way'!A43)</f>
        <v>4.3600000000000003</v>
      </c>
      <c r="B44" s="4">
        <f>IF('True_Odds_Calculator_3-way'!B43="","",'True_Odds_Calculator_3-way'!B43)</f>
        <v>3.81</v>
      </c>
      <c r="C44" s="4">
        <f>IF('True_Odds_Calculator_3-way'!C43="","",'True_Odds_Calculator_3-way'!C43)</f>
        <v>1.86</v>
      </c>
      <c r="D44" s="4">
        <f t="shared" si="0"/>
        <v>2.9459398368337997E-2</v>
      </c>
      <c r="E44" s="4">
        <f t="shared" si="1"/>
        <v>4.5550201144240061</v>
      </c>
      <c r="F44" s="4">
        <f t="shared" si="2"/>
        <v>3.958085581292389</v>
      </c>
      <c r="G44" s="4">
        <f t="shared" si="3"/>
        <v>1.8946046256997711</v>
      </c>
      <c r="I44" s="4">
        <f t="shared" si="4"/>
        <v>1.029459398368338</v>
      </c>
    </row>
    <row r="45" spans="1:9" x14ac:dyDescent="0.2">
      <c r="A45" s="4">
        <f>IF('True_Odds_Calculator_3-way'!A44="","",'True_Odds_Calculator_3-way'!A44)</f>
        <v>3.06</v>
      </c>
      <c r="B45" s="4">
        <f>IF('True_Odds_Calculator_3-way'!B44="","",'True_Odds_Calculator_3-way'!B44)</f>
        <v>3.07</v>
      </c>
      <c r="C45" s="4">
        <f>IF('True_Odds_Calculator_3-way'!C44="","",'True_Odds_Calculator_3-way'!C44)</f>
        <v>2.67</v>
      </c>
      <c r="D45" s="4">
        <f t="shared" si="0"/>
        <v>2.7062119849708965E-2</v>
      </c>
      <c r="E45" s="4">
        <f t="shared" si="1"/>
        <v>3.1468640276976578</v>
      </c>
      <c r="F45" s="4">
        <f t="shared" si="2"/>
        <v>3.1574408058068935</v>
      </c>
      <c r="G45" s="4">
        <f t="shared" si="3"/>
        <v>2.7358948108069669</v>
      </c>
      <c r="I45" s="4">
        <f t="shared" si="4"/>
        <v>1.027062119849709</v>
      </c>
    </row>
    <row r="46" spans="1:9" x14ac:dyDescent="0.2">
      <c r="A46" s="4">
        <f>IF('True_Odds_Calculator_3-way'!A45="","",'True_Odds_Calculator_3-way'!A45)</f>
        <v>1.36</v>
      </c>
      <c r="B46" s="4">
        <f>IF('True_Odds_Calculator_3-way'!B45="","",'True_Odds_Calculator_3-way'!B45)</f>
        <v>4.97</v>
      </c>
      <c r="C46" s="4">
        <f>IF('True_Odds_Calculator_3-way'!C45="","",'True_Odds_Calculator_3-way'!C45)</f>
        <v>10.63</v>
      </c>
      <c r="D46" s="4">
        <f t="shared" si="0"/>
        <v>3.0574738342066032E-2</v>
      </c>
      <c r="E46" s="4">
        <f t="shared" si="1"/>
        <v>1.3791152937939184</v>
      </c>
      <c r="F46" s="4">
        <f t="shared" si="2"/>
        <v>5.2351727548888363</v>
      </c>
      <c r="G46" s="4">
        <f t="shared" si="3"/>
        <v>11.921537525228421</v>
      </c>
      <c r="I46" s="4">
        <f t="shared" si="4"/>
        <v>1.030574738342066</v>
      </c>
    </row>
    <row r="47" spans="1:9" x14ac:dyDescent="0.2">
      <c r="A47" s="4">
        <f>IF('True_Odds_Calculator_3-way'!A46="","",'True_Odds_Calculator_3-way'!A46)</f>
        <v>1.74</v>
      </c>
      <c r="B47" s="4">
        <f>IF('True_Odds_Calculator_3-way'!B46="","",'True_Odds_Calculator_3-way'!B46)</f>
        <v>3.51</v>
      </c>
      <c r="C47" s="4">
        <f>IF('True_Odds_Calculator_3-way'!C46="","",'True_Odds_Calculator_3-way'!C46)</f>
        <v>5.85</v>
      </c>
      <c r="D47" s="4">
        <f t="shared" si="0"/>
        <v>3.0553099518616733E-2</v>
      </c>
      <c r="E47" s="4">
        <f t="shared" si="1"/>
        <v>1.7713904518823598</v>
      </c>
      <c r="F47" s="4">
        <f t="shared" si="2"/>
        <v>3.6401239718679217</v>
      </c>
      <c r="G47" s="4">
        <f t="shared" si="3"/>
        <v>6.2206151965777137</v>
      </c>
      <c r="I47" s="4">
        <f t="shared" si="4"/>
        <v>1.0305530995186167</v>
      </c>
    </row>
    <row r="48" spans="1:9" x14ac:dyDescent="0.2">
      <c r="A48" s="4">
        <f>IF('True_Odds_Calculator_3-way'!A47="","",'True_Odds_Calculator_3-way'!A47)</f>
        <v>2.87</v>
      </c>
      <c r="B48" s="4">
        <f>IF('True_Odds_Calculator_3-way'!B47="","",'True_Odds_Calculator_3-way'!B47)</f>
        <v>2.77</v>
      </c>
      <c r="C48" s="4">
        <f>IF('True_Odds_Calculator_3-way'!C47="","",'True_Odds_Calculator_3-way'!C47)</f>
        <v>3.09</v>
      </c>
      <c r="D48" s="4">
        <f t="shared" si="0"/>
        <v>3.306748154329453E-2</v>
      </c>
      <c r="E48" s="4">
        <f t="shared" si="1"/>
        <v>2.9637571453660607</v>
      </c>
      <c r="F48" s="4">
        <f t="shared" si="2"/>
        <v>2.8572380727473257</v>
      </c>
      <c r="G48" s="4">
        <f t="shared" si="3"/>
        <v>3.1989548208822787</v>
      </c>
      <c r="I48" s="4">
        <f t="shared" si="4"/>
        <v>1.0330674815432945</v>
      </c>
    </row>
    <row r="49" spans="1:9" x14ac:dyDescent="0.2">
      <c r="A49" s="4">
        <f>IF('True_Odds_Calculator_3-way'!A48="","",'True_Odds_Calculator_3-way'!A48)</f>
        <v>2.2400000000000002</v>
      </c>
      <c r="B49" s="4">
        <f>IF('True_Odds_Calculator_3-way'!B48="","",'True_Odds_Calculator_3-way'!B48)</f>
        <v>2.91</v>
      </c>
      <c r="C49" s="4">
        <f>IF('True_Odds_Calculator_3-way'!C48="","",'True_Odds_Calculator_3-way'!C48)</f>
        <v>4.12</v>
      </c>
      <c r="D49" s="4">
        <f t="shared" si="0"/>
        <v>3.2789629714361945E-2</v>
      </c>
      <c r="E49" s="4">
        <f t="shared" si="1"/>
        <v>2.296218132933991</v>
      </c>
      <c r="F49" s="4">
        <f t="shared" si="2"/>
        <v>3.0055958022231604</v>
      </c>
      <c r="G49" s="4">
        <f t="shared" si="3"/>
        <v>4.3142765834763432</v>
      </c>
      <c r="I49" s="4">
        <f t="shared" si="4"/>
        <v>1.0327896297143619</v>
      </c>
    </row>
    <row r="50" spans="1:9" x14ac:dyDescent="0.2">
      <c r="A50" s="4">
        <f>IF('True_Odds_Calculator_3-way'!A49="","",'True_Odds_Calculator_3-way'!A49)</f>
        <v>1.44</v>
      </c>
      <c r="B50" s="4">
        <f>IF('True_Odds_Calculator_3-way'!B49="","",'True_Odds_Calculator_3-way'!B49)</f>
        <v>5</v>
      </c>
      <c r="C50" s="4">
        <f>IF('True_Odds_Calculator_3-way'!C49="","",'True_Odds_Calculator_3-way'!C49)</f>
        <v>6.89</v>
      </c>
      <c r="D50" s="4">
        <f t="shared" si="0"/>
        <v>3.958232543138207E-2</v>
      </c>
      <c r="E50" s="4">
        <f t="shared" si="1"/>
        <v>1.4678891843481967</v>
      </c>
      <c r="F50" s="4">
        <f t="shared" si="2"/>
        <v>5.3531502237313502</v>
      </c>
      <c r="G50" s="4">
        <f t="shared" si="3"/>
        <v>7.5789859648408058</v>
      </c>
      <c r="I50" s="4">
        <f t="shared" si="4"/>
        <v>1.0395823254313821</v>
      </c>
    </row>
    <row r="51" spans="1:9" x14ac:dyDescent="0.2">
      <c r="A51" s="4">
        <f>IF('True_Odds_Calculator_3-way'!A50="","",'True_Odds_Calculator_3-way'!A50)</f>
        <v>8.9499999999999993</v>
      </c>
      <c r="B51" s="4">
        <f>IF('True_Odds_Calculator_3-way'!B50="","",'True_Odds_Calculator_3-way'!B50)</f>
        <v>5.88</v>
      </c>
      <c r="C51" s="4">
        <f>IF('True_Odds_Calculator_3-way'!C50="","",'True_Odds_Calculator_3-way'!C50)</f>
        <v>1.32</v>
      </c>
      <c r="D51" s="4">
        <f t="shared" si="0"/>
        <v>3.9375628362060988E-2</v>
      </c>
      <c r="E51" s="4">
        <f t="shared" si="1"/>
        <v>10.141305490347222</v>
      </c>
      <c r="F51" s="4">
        <f t="shared" si="2"/>
        <v>6.3717474574032504</v>
      </c>
      <c r="G51" s="4">
        <f t="shared" si="3"/>
        <v>1.3432725686387348</v>
      </c>
      <c r="I51" s="4">
        <f t="shared" si="4"/>
        <v>1.039375628362061</v>
      </c>
    </row>
    <row r="52" spans="1:9" x14ac:dyDescent="0.2">
      <c r="A52" s="4">
        <f>IF('True_Odds_Calculator_3-way'!A51="","",'True_Odds_Calculator_3-way'!A51)</f>
        <v>1.92</v>
      </c>
      <c r="B52" s="4">
        <f>IF('True_Odds_Calculator_3-way'!B51="","",'True_Odds_Calculator_3-way'!B51)</f>
        <v>4.0199999999999996</v>
      </c>
      <c r="C52" s="4">
        <f>IF('True_Odds_Calculator_3-way'!C51="","",'True_Odds_Calculator_3-way'!C51)</f>
        <v>3.87</v>
      </c>
      <c r="D52" s="4">
        <f t="shared" si="0"/>
        <v>2.7987485055343431E-2</v>
      </c>
      <c r="E52" s="4">
        <f t="shared" si="1"/>
        <v>1.9550182685269253</v>
      </c>
      <c r="F52" s="4">
        <f t="shared" si="2"/>
        <v>4.176637392655433</v>
      </c>
      <c r="G52" s="4">
        <f t="shared" si="3"/>
        <v>4.0149553693840749</v>
      </c>
      <c r="I52" s="4">
        <f t="shared" si="4"/>
        <v>1.0279874850553434</v>
      </c>
    </row>
    <row r="53" spans="1:9" x14ac:dyDescent="0.2">
      <c r="A53" s="4">
        <f>IF('True_Odds_Calculator_3-way'!A52="","",'True_Odds_Calculator_3-way'!A52)</f>
        <v>2.39</v>
      </c>
      <c r="B53" s="4">
        <f>IF('True_Odds_Calculator_3-way'!B52="","",'True_Odds_Calculator_3-way'!B52)</f>
        <v>3.25</v>
      </c>
      <c r="C53" s="4">
        <f>IF('True_Odds_Calculator_3-way'!C52="","",'True_Odds_Calculator_3-way'!C52)</f>
        <v>3.26</v>
      </c>
      <c r="D53" s="4">
        <f t="shared" si="0"/>
        <v>3.2850815790980592E-2</v>
      </c>
      <c r="E53" s="4">
        <f t="shared" si="1"/>
        <v>2.454230021823304</v>
      </c>
      <c r="F53" s="4">
        <f t="shared" si="2"/>
        <v>3.3699303754932384</v>
      </c>
      <c r="G53" s="4">
        <f t="shared" si="3"/>
        <v>3.380683246813065</v>
      </c>
      <c r="I53" s="4">
        <f t="shared" si="4"/>
        <v>1.0328508157909806</v>
      </c>
    </row>
    <row r="54" spans="1:9" x14ac:dyDescent="0.2">
      <c r="A54" s="4">
        <f>IF('True_Odds_Calculator_3-way'!A53="","",'True_Odds_Calculator_3-way'!A53)</f>
        <v>2.37</v>
      </c>
      <c r="B54" s="4">
        <f>IF('True_Odds_Calculator_3-way'!B53="","",'True_Odds_Calculator_3-way'!B53)</f>
        <v>3.02</v>
      </c>
      <c r="C54" s="4">
        <f>IF('True_Odds_Calculator_3-way'!C53="","",'True_Odds_Calculator_3-way'!C53)</f>
        <v>3.57</v>
      </c>
      <c r="D54" s="4">
        <f t="shared" si="0"/>
        <v>3.3178800902538885E-2</v>
      </c>
      <c r="E54" s="4">
        <f t="shared" si="1"/>
        <v>2.4337927570049396</v>
      </c>
      <c r="F54" s="4">
        <f t="shared" si="2"/>
        <v>3.1243533807612485</v>
      </c>
      <c r="G54" s="4">
        <f t="shared" si="3"/>
        <v>3.7167474980384898</v>
      </c>
      <c r="I54" s="4">
        <f t="shared" si="4"/>
        <v>1.0331788009025389</v>
      </c>
    </row>
    <row r="55" spans="1:9" x14ac:dyDescent="0.2">
      <c r="A55" s="4">
        <f>IF('True_Odds_Calculator_3-way'!A54="","",'True_Odds_Calculator_3-way'!A54)</f>
        <v>1.51</v>
      </c>
      <c r="B55" s="4">
        <f>IF('True_Odds_Calculator_3-way'!B54="","",'True_Odds_Calculator_3-way'!B54)</f>
        <v>4.43</v>
      </c>
      <c r="C55" s="4">
        <f>IF('True_Odds_Calculator_3-way'!C54="","",'True_Odds_Calculator_3-way'!C54)</f>
        <v>6.72</v>
      </c>
      <c r="D55" s="4">
        <f t="shared" si="0"/>
        <v>3.6794813750175237E-2</v>
      </c>
      <c r="E55" s="4">
        <f t="shared" si="1"/>
        <v>1.5384929764710193</v>
      </c>
      <c r="F55" s="4">
        <f t="shared" si="2"/>
        <v>4.6845276000121707</v>
      </c>
      <c r="G55" s="4">
        <f t="shared" si="3"/>
        <v>7.3236151654163777</v>
      </c>
      <c r="I55" s="4">
        <f t="shared" si="4"/>
        <v>1.0367948137501752</v>
      </c>
    </row>
    <row r="56" spans="1:9" x14ac:dyDescent="0.2">
      <c r="A56" s="4">
        <f>IF('True_Odds_Calculator_3-way'!A55="","",'True_Odds_Calculator_3-way'!A55)</f>
        <v>2.06</v>
      </c>
      <c r="B56" s="4">
        <f>IF('True_Odds_Calculator_3-way'!B55="","",'True_Odds_Calculator_3-way'!B55)</f>
        <v>3.42</v>
      </c>
      <c r="C56" s="4">
        <f>IF('True_Odds_Calculator_3-way'!C55="","",'True_Odds_Calculator_3-way'!C55)</f>
        <v>3.89</v>
      </c>
      <c r="D56" s="4">
        <f t="shared" si="0"/>
        <v>3.4903962762956819E-2</v>
      </c>
      <c r="E56" s="4">
        <f t="shared" si="1"/>
        <v>2.1105852142383994</v>
      </c>
      <c r="F56" s="4">
        <f t="shared" si="2"/>
        <v>3.5617227933148112</v>
      </c>
      <c r="G56" s="4">
        <f t="shared" si="3"/>
        <v>4.0744025926323113</v>
      </c>
      <c r="I56" s="4">
        <f t="shared" si="4"/>
        <v>1.0349039627629568</v>
      </c>
    </row>
    <row r="57" spans="1:9" x14ac:dyDescent="0.2">
      <c r="A57" s="4">
        <f>IF('True_Odds_Calculator_3-way'!A56="","",'True_Odds_Calculator_3-way'!A56)</f>
        <v>1.93</v>
      </c>
      <c r="B57" s="4">
        <f>IF('True_Odds_Calculator_3-way'!B56="","",'True_Odds_Calculator_3-way'!B56)</f>
        <v>3.55</v>
      </c>
      <c r="C57" s="4">
        <f>IF('True_Odds_Calculator_3-way'!C56="","",'True_Odds_Calculator_3-way'!C56)</f>
        <v>4.63</v>
      </c>
      <c r="D57" s="4">
        <f t="shared" si="0"/>
        <v>1.5807577253266647E-2</v>
      </c>
      <c r="E57" s="4">
        <f t="shared" si="1"/>
        <v>1.9498288653028413</v>
      </c>
      <c r="F57" s="4">
        <f t="shared" si="2"/>
        <v>3.6176708230308052</v>
      </c>
      <c r="G57" s="4">
        <f t="shared" si="3"/>
        <v>4.7457797556430963</v>
      </c>
      <c r="I57" s="4">
        <f t="shared" si="4"/>
        <v>1.0158075772532666</v>
      </c>
    </row>
    <row r="58" spans="1:9" x14ac:dyDescent="0.2">
      <c r="A58" s="4">
        <f>IF('True_Odds_Calculator_3-way'!A57="","",'True_Odds_Calculator_3-way'!A57)</f>
        <v>1.34</v>
      </c>
      <c r="B58" s="4">
        <f>IF('True_Odds_Calculator_3-way'!B57="","",'True_Odds_Calculator_3-way'!B57)</f>
        <v>5.14</v>
      </c>
      <c r="C58" s="4">
        <f>IF('True_Odds_Calculator_3-way'!C57="","",'True_Odds_Calculator_3-way'!C57)</f>
        <v>10.91</v>
      </c>
      <c r="D58" s="4">
        <f t="shared" si="0"/>
        <v>3.2480214313596045E-2</v>
      </c>
      <c r="E58" s="4">
        <f t="shared" si="1"/>
        <v>1.3597266822748639</v>
      </c>
      <c r="F58" s="4">
        <f t="shared" si="2"/>
        <v>5.4428939678564969</v>
      </c>
      <c r="G58" s="4">
        <f t="shared" si="3"/>
        <v>12.37129365217519</v>
      </c>
      <c r="I58" s="4">
        <f t="shared" si="4"/>
        <v>1.032480214313596</v>
      </c>
    </row>
    <row r="59" spans="1:9" x14ac:dyDescent="0.2">
      <c r="A59" s="4">
        <f>IF('True_Odds_Calculator_3-way'!A58="","",'True_Odds_Calculator_3-way'!A58)</f>
        <v>2.56</v>
      </c>
      <c r="B59" s="4">
        <f>IF('True_Odds_Calculator_3-way'!B58="","",'True_Odds_Calculator_3-way'!B58)</f>
        <v>3.22</v>
      </c>
      <c r="C59" s="4">
        <f>IF('True_Odds_Calculator_3-way'!C58="","",'True_Odds_Calculator_3-way'!C58)</f>
        <v>3.02</v>
      </c>
      <c r="D59" s="4">
        <f t="shared" si="0"/>
        <v>3.2309834025749495E-2</v>
      </c>
      <c r="E59" s="4">
        <f t="shared" si="1"/>
        <v>2.6325831023759001</v>
      </c>
      <c r="F59" s="4">
        <f t="shared" si="2"/>
        <v>3.3356787431690464</v>
      </c>
      <c r="G59" s="4">
        <f t="shared" si="3"/>
        <v>3.1215284395607923</v>
      </c>
      <c r="I59" s="4">
        <f t="shared" si="4"/>
        <v>1.0323098340257495</v>
      </c>
    </row>
    <row r="60" spans="1:9" x14ac:dyDescent="0.2">
      <c r="A60" s="4">
        <f>IF('True_Odds_Calculator_3-way'!A59="","",'True_Odds_Calculator_3-way'!A59)</f>
        <v>3.24</v>
      </c>
      <c r="B60" s="4">
        <f>IF('True_Odds_Calculator_3-way'!B59="","",'True_Odds_Calculator_3-way'!B59)</f>
        <v>3.31</v>
      </c>
      <c r="C60" s="4">
        <f>IF('True_Odds_Calculator_3-way'!C59="","",'True_Odds_Calculator_3-way'!C59)</f>
        <v>2.36</v>
      </c>
      <c r="D60" s="4">
        <f t="shared" si="0"/>
        <v>3.4485592493341599E-2</v>
      </c>
      <c r="E60" s="4">
        <f t="shared" si="1"/>
        <v>3.3653402112154676</v>
      </c>
      <c r="F60" s="4">
        <f t="shared" si="2"/>
        <v>3.4409240770939178</v>
      </c>
      <c r="G60" s="4">
        <f t="shared" si="3"/>
        <v>2.4258089613213691</v>
      </c>
      <c r="I60" s="4">
        <f t="shared" si="4"/>
        <v>1.0344855924933416</v>
      </c>
    </row>
    <row r="61" spans="1:9" x14ac:dyDescent="0.2">
      <c r="A61" s="4">
        <f>IF('True_Odds_Calculator_3-way'!A60="","",'True_Odds_Calculator_3-way'!A60)</f>
        <v>1.76</v>
      </c>
      <c r="B61" s="4">
        <f>IF('True_Odds_Calculator_3-way'!B60="","",'True_Odds_Calculator_3-way'!B60)</f>
        <v>4.04</v>
      </c>
      <c r="C61" s="4">
        <f>IF('True_Odds_Calculator_3-way'!C60="","",'True_Odds_Calculator_3-way'!C60)</f>
        <v>4.66</v>
      </c>
      <c r="D61" s="4">
        <f t="shared" si="0"/>
        <v>3.0298845335177349E-2</v>
      </c>
      <c r="E61" s="4">
        <f t="shared" si="1"/>
        <v>1.791850724676137</v>
      </c>
      <c r="F61" s="4">
        <f t="shared" si="2"/>
        <v>4.2118539389066436</v>
      </c>
      <c r="G61" s="4">
        <f t="shared" si="3"/>
        <v>4.8901510798501961</v>
      </c>
      <c r="I61" s="4">
        <f t="shared" si="4"/>
        <v>1.0302988453351773</v>
      </c>
    </row>
    <row r="62" spans="1:9" x14ac:dyDescent="0.2">
      <c r="A62" s="4">
        <f>IF('True_Odds_Calculator_3-way'!A61="","",'True_Odds_Calculator_3-way'!A61)</f>
        <v>6.9</v>
      </c>
      <c r="B62" s="4">
        <f>IF('True_Odds_Calculator_3-way'!B61="","",'True_Odds_Calculator_3-way'!B61)</f>
        <v>4.1399999999999997</v>
      </c>
      <c r="C62" s="4">
        <f>IF('True_Odds_Calculator_3-way'!C61="","",'True_Odds_Calculator_3-way'!C61)</f>
        <v>1.53</v>
      </c>
      <c r="D62" s="4">
        <f t="shared" si="0"/>
        <v>4.0068201193520947E-2</v>
      </c>
      <c r="E62" s="4">
        <f t="shared" si="1"/>
        <v>7.600431965442767</v>
      </c>
      <c r="F62" s="4">
        <f t="shared" si="2"/>
        <v>4.3823163138231624</v>
      </c>
      <c r="G62" s="4">
        <f t="shared" si="3"/>
        <v>1.5619174434087881</v>
      </c>
      <c r="I62" s="4">
        <f t="shared" si="4"/>
        <v>1.0400682011935209</v>
      </c>
    </row>
    <row r="63" spans="1:9" x14ac:dyDescent="0.2">
      <c r="A63" s="4">
        <f>IF('True_Odds_Calculator_3-way'!A62="","",'True_Odds_Calculator_3-way'!A62)</f>
        <v>2.42</v>
      </c>
      <c r="B63" s="4">
        <f>IF('True_Odds_Calculator_3-way'!B62="","",'True_Odds_Calculator_3-way'!B62)</f>
        <v>3.61</v>
      </c>
      <c r="C63" s="4">
        <f>IF('True_Odds_Calculator_3-way'!C62="","",'True_Odds_Calculator_3-way'!C62)</f>
        <v>2.96</v>
      </c>
      <c r="D63" s="4">
        <f t="shared" si="0"/>
        <v>2.8069288583012941E-2</v>
      </c>
      <c r="E63" s="4">
        <f t="shared" si="1"/>
        <v>2.4760644362163009</v>
      </c>
      <c r="F63" s="4">
        <f t="shared" si="2"/>
        <v>3.7361964253859319</v>
      </c>
      <c r="G63" s="4">
        <f t="shared" si="3"/>
        <v>3.0443123254505631</v>
      </c>
      <c r="I63" s="4">
        <f t="shared" si="4"/>
        <v>1.0280692885830129</v>
      </c>
    </row>
    <row r="64" spans="1:9" x14ac:dyDescent="0.2">
      <c r="A64" s="4">
        <f>IF('True_Odds_Calculator_3-way'!A63="","",'True_Odds_Calculator_3-way'!A63)</f>
        <v>1.56</v>
      </c>
      <c r="B64" s="4">
        <f>IF('True_Odds_Calculator_3-way'!B63="","",'True_Odds_Calculator_3-way'!B63)</f>
        <v>4.25</v>
      </c>
      <c r="C64" s="4">
        <f>IF('True_Odds_Calculator_3-way'!C63="","",'True_Odds_Calculator_3-way'!C63)</f>
        <v>6.37</v>
      </c>
      <c r="D64" s="4">
        <f t="shared" si="0"/>
        <v>3.330562994428532E-2</v>
      </c>
      <c r="E64" s="4">
        <f t="shared" si="1"/>
        <v>1.5874936882054955</v>
      </c>
      <c r="F64" s="4">
        <f t="shared" si="2"/>
        <v>4.4604576659038893</v>
      </c>
      <c r="G64" s="4">
        <f t="shared" si="3"/>
        <v>6.8547615698410445</v>
      </c>
      <c r="I64" s="4">
        <f t="shared" si="4"/>
        <v>1.0333056299442853</v>
      </c>
    </row>
    <row r="65" spans="1:9" x14ac:dyDescent="0.2">
      <c r="A65" s="4">
        <f>IF('True_Odds_Calculator_3-way'!A64="","",'True_Odds_Calculator_3-way'!A64)</f>
        <v>3.6</v>
      </c>
      <c r="B65" s="4">
        <f>IF('True_Odds_Calculator_3-way'!B64="","",'True_Odds_Calculator_3-way'!B64)</f>
        <v>3.43</v>
      </c>
      <c r="C65" s="4">
        <f>IF('True_Odds_Calculator_3-way'!C64="","",'True_Odds_Calculator_3-way'!C64)</f>
        <v>2.1800000000000002</v>
      </c>
      <c r="D65" s="4">
        <f t="shared" si="0"/>
        <v>2.8038563612426071E-2</v>
      </c>
      <c r="E65" s="4">
        <f t="shared" si="1"/>
        <v>3.7253439520533789</v>
      </c>
      <c r="F65" s="4">
        <f t="shared" si="2"/>
        <v>3.5435986456766435</v>
      </c>
      <c r="G65" s="4">
        <f t="shared" si="3"/>
        <v>2.2253406243834259</v>
      </c>
      <c r="I65" s="4">
        <f t="shared" si="4"/>
        <v>1.0280385636124261</v>
      </c>
    </row>
    <row r="66" spans="1:9" x14ac:dyDescent="0.2">
      <c r="A66" s="4">
        <f>IF('True_Odds_Calculator_3-way'!A65="","",'True_Odds_Calculator_3-way'!A65)</f>
        <v>2.89</v>
      </c>
      <c r="B66" s="4">
        <f>IF('True_Odds_Calculator_3-way'!B65="","",'True_Odds_Calculator_3-way'!B65)</f>
        <v>3.2</v>
      </c>
      <c r="C66" s="4">
        <f>IF('True_Odds_Calculator_3-way'!C65="","",'True_Odds_Calculator_3-way'!C65)</f>
        <v>2.72</v>
      </c>
      <c r="D66" s="4">
        <f t="shared" si="0"/>
        <v>2.6167820069204151E-2</v>
      </c>
      <c r="E66" s="4">
        <f t="shared" si="1"/>
        <v>2.9647360547125454</v>
      </c>
      <c r="F66" s="4">
        <f t="shared" si="2"/>
        <v>3.2918841955386813</v>
      </c>
      <c r="G66" s="4">
        <f t="shared" si="3"/>
        <v>2.7861016268326977</v>
      </c>
      <c r="I66" s="4">
        <f t="shared" si="4"/>
        <v>1.0261678200692042</v>
      </c>
    </row>
    <row r="67" spans="1:9" x14ac:dyDescent="0.2">
      <c r="A67" s="4">
        <f>IF('True_Odds_Calculator_3-way'!A66="","",'True_Odds_Calculator_3-way'!A66)</f>
        <v>2.14</v>
      </c>
      <c r="B67" s="4">
        <f>IF('True_Odds_Calculator_3-way'!B66="","",'True_Odds_Calculator_3-way'!B66)</f>
        <v>3.37</v>
      </c>
      <c r="C67" s="4">
        <f>IF('True_Odds_Calculator_3-way'!C66="","",'True_Odds_Calculator_3-way'!C66)</f>
        <v>3.79</v>
      </c>
      <c r="D67" s="4">
        <f t="shared" ref="D67:D130" si="5">IF(A67="","",((1/A67)+(1/B67)+(1/C67))-1)</f>
        <v>2.7877867414741964E-2</v>
      </c>
      <c r="E67" s="4">
        <f t="shared" ref="E67:E130" si="6">IF(A67="","",(3*A67)/(3-($D67*A67)))</f>
        <v>2.1834199522502002</v>
      </c>
      <c r="F67" s="4">
        <f t="shared" ref="F67:F130" si="7">IF(B67="","",(3*B67)/(3-($D67*B67)))</f>
        <v>3.4789471893338861</v>
      </c>
      <c r="G67" s="4">
        <f t="shared" ref="G67:G130" si="8">IF(C67="","",(3*C67)/(3-($D67*C67)))</f>
        <v>3.9283528115322928</v>
      </c>
      <c r="I67" s="4">
        <f t="shared" ref="I67:I130" si="9">IF(A67="","",D67+1)</f>
        <v>1.027877867414742</v>
      </c>
    </row>
    <row r="68" spans="1:9" x14ac:dyDescent="0.2">
      <c r="A68" s="4">
        <f>IF('True_Odds_Calculator_3-way'!A67="","",'True_Odds_Calculator_3-way'!A67)</f>
        <v>3.44</v>
      </c>
      <c r="B68" s="4">
        <f>IF('True_Odds_Calculator_3-way'!B67="","",'True_Odds_Calculator_3-way'!B67)</f>
        <v>4.26</v>
      </c>
      <c r="C68" s="4">
        <f>IF('True_Odds_Calculator_3-way'!C67="","",'True_Odds_Calculator_3-way'!C67)</f>
        <v>1.99</v>
      </c>
      <c r="D68" s="4">
        <f t="shared" si="5"/>
        <v>2.7952021270233551E-2</v>
      </c>
      <c r="E68" s="4">
        <f t="shared" si="6"/>
        <v>3.5539086396033706</v>
      </c>
      <c r="F68" s="4">
        <f t="shared" si="7"/>
        <v>4.4360761591217281</v>
      </c>
      <c r="G68" s="4">
        <f t="shared" si="8"/>
        <v>2.0275946615068823</v>
      </c>
      <c r="I68" s="4">
        <f t="shared" si="9"/>
        <v>1.0279520212702336</v>
      </c>
    </row>
    <row r="69" spans="1:9" x14ac:dyDescent="0.2">
      <c r="A69" s="4">
        <f>IF('True_Odds_Calculator_3-way'!A68="","",'True_Odds_Calculator_3-way'!A68)</f>
        <v>2.16</v>
      </c>
      <c r="B69" s="4">
        <f>IF('True_Odds_Calculator_3-way'!B68="","",'True_Odds_Calculator_3-way'!B68)</f>
        <v>3.24</v>
      </c>
      <c r="C69" s="4">
        <f>IF('True_Odds_Calculator_3-way'!C68="","",'True_Odds_Calculator_3-way'!C68)</f>
        <v>3.88</v>
      </c>
      <c r="D69" s="4">
        <f t="shared" si="5"/>
        <v>2.9336897034491383E-2</v>
      </c>
      <c r="E69" s="4">
        <f t="shared" si="6"/>
        <v>2.2066092492042686</v>
      </c>
      <c r="F69" s="4">
        <f t="shared" si="7"/>
        <v>3.3460146213357933</v>
      </c>
      <c r="G69" s="4">
        <f t="shared" si="8"/>
        <v>4.0330224997861226</v>
      </c>
      <c r="I69" s="4">
        <f t="shared" si="9"/>
        <v>1.0293368970344914</v>
      </c>
    </row>
    <row r="70" spans="1:9" x14ac:dyDescent="0.2">
      <c r="A70" s="4">
        <f>IF('True_Odds_Calculator_3-way'!A69="","",'True_Odds_Calculator_3-way'!A69)</f>
        <v>4.18</v>
      </c>
      <c r="B70" s="4">
        <f>IF('True_Odds_Calculator_3-way'!B69="","",'True_Odds_Calculator_3-way'!B69)</f>
        <v>3.31</v>
      </c>
      <c r="C70" s="4">
        <f>IF('True_Odds_Calculator_3-way'!C69="","",'True_Odds_Calculator_3-way'!C69)</f>
        <v>2.0499999999999998</v>
      </c>
      <c r="D70" s="4">
        <f t="shared" si="5"/>
        <v>2.9154131434923736E-2</v>
      </c>
      <c r="E70" s="4">
        <f t="shared" si="6"/>
        <v>4.3569870130402126</v>
      </c>
      <c r="F70" s="4">
        <f t="shared" si="7"/>
        <v>3.4200105385470874</v>
      </c>
      <c r="G70" s="4">
        <f t="shared" si="8"/>
        <v>2.09167023307733</v>
      </c>
      <c r="I70" s="4">
        <f t="shared" si="9"/>
        <v>1.0291541314349237</v>
      </c>
    </row>
    <row r="71" spans="1:9" x14ac:dyDescent="0.2">
      <c r="A71" s="4">
        <f>IF('True_Odds_Calculator_3-way'!A70="","",'True_Odds_Calculator_3-way'!A70)</f>
        <v>2.46</v>
      </c>
      <c r="B71" s="4">
        <f>IF('True_Odds_Calculator_3-way'!B70="","",'True_Odds_Calculator_3-way'!B70)</f>
        <v>3.24</v>
      </c>
      <c r="C71" s="4">
        <f>IF('True_Odds_Calculator_3-way'!C70="","",'True_Odds_Calculator_3-way'!C70)</f>
        <v>3.2</v>
      </c>
      <c r="D71" s="4">
        <f t="shared" si="5"/>
        <v>2.7646040349292411E-2</v>
      </c>
      <c r="E71" s="4">
        <f t="shared" si="6"/>
        <v>2.5170611548846535</v>
      </c>
      <c r="F71" s="4">
        <f t="shared" si="7"/>
        <v>3.3397163269154224</v>
      </c>
      <c r="G71" s="4">
        <f t="shared" si="8"/>
        <v>3.2972324494270473</v>
      </c>
      <c r="I71" s="4">
        <f t="shared" si="9"/>
        <v>1.0276460403492924</v>
      </c>
    </row>
    <row r="72" spans="1:9" x14ac:dyDescent="0.2">
      <c r="A72" s="4">
        <f>IF('True_Odds_Calculator_3-way'!A71="","",'True_Odds_Calculator_3-way'!A71)</f>
        <v>2.66</v>
      </c>
      <c r="B72" s="4">
        <f>IF('True_Odds_Calculator_3-way'!B71="","",'True_Odds_Calculator_3-way'!B71)</f>
        <v>3.21</v>
      </c>
      <c r="C72" s="4">
        <f>IF('True_Odds_Calculator_3-way'!C71="","",'True_Odds_Calculator_3-way'!C71)</f>
        <v>2.9</v>
      </c>
      <c r="D72" s="4">
        <f t="shared" si="5"/>
        <v>3.2293915581735444E-2</v>
      </c>
      <c r="E72" s="4">
        <f t="shared" si="6"/>
        <v>2.7384115066202583</v>
      </c>
      <c r="F72" s="4">
        <f t="shared" si="7"/>
        <v>3.3248898727707119</v>
      </c>
      <c r="G72" s="4">
        <f t="shared" si="8"/>
        <v>2.9934478125929331</v>
      </c>
      <c r="I72" s="4">
        <f t="shared" si="9"/>
        <v>1.0322939155817354</v>
      </c>
    </row>
    <row r="73" spans="1:9" x14ac:dyDescent="0.2">
      <c r="A73" s="4">
        <f>IF('True_Odds_Calculator_3-way'!A72="","",'True_Odds_Calculator_3-way'!A72)</f>
        <v>1.62</v>
      </c>
      <c r="B73" s="4">
        <f>IF('True_Odds_Calculator_3-way'!B72="","",'True_Odds_Calculator_3-way'!B72)</f>
        <v>4.2300000000000004</v>
      </c>
      <c r="C73" s="4">
        <f>IF('True_Odds_Calculator_3-way'!C72="","",'True_Odds_Calculator_3-way'!C72)</f>
        <v>5.41</v>
      </c>
      <c r="D73" s="4">
        <f t="shared" si="5"/>
        <v>3.8533453551610197E-2</v>
      </c>
      <c r="E73" s="4">
        <f t="shared" si="6"/>
        <v>1.6544253909363758</v>
      </c>
      <c r="F73" s="4">
        <f t="shared" si="7"/>
        <v>4.4730293910899377</v>
      </c>
      <c r="G73" s="4">
        <f t="shared" si="8"/>
        <v>5.8140076048918985</v>
      </c>
      <c r="I73" s="4">
        <f t="shared" si="9"/>
        <v>1.0385334535516102</v>
      </c>
    </row>
    <row r="74" spans="1:9" x14ac:dyDescent="0.2">
      <c r="A74" s="4">
        <f>IF('True_Odds_Calculator_3-way'!A73="","",'True_Odds_Calculator_3-way'!A73)</f>
        <v>3.37</v>
      </c>
      <c r="B74" s="4">
        <f>IF('True_Odds_Calculator_3-way'!B73="","",'True_Odds_Calculator_3-way'!B73)</f>
        <v>3.82</v>
      </c>
      <c r="C74" s="4">
        <f>IF('True_Odds_Calculator_3-way'!C73="","",'True_Odds_Calculator_3-way'!C73)</f>
        <v>2.13</v>
      </c>
      <c r="D74" s="4">
        <f t="shared" si="5"/>
        <v>2.7999577831669509E-2</v>
      </c>
      <c r="E74" s="4">
        <f t="shared" si="6"/>
        <v>3.4794382820231848</v>
      </c>
      <c r="F74" s="4">
        <f t="shared" si="7"/>
        <v>3.9612288844237997</v>
      </c>
      <c r="G74" s="4">
        <f t="shared" si="8"/>
        <v>2.173202616623783</v>
      </c>
      <c r="I74" s="4">
        <f t="shared" si="9"/>
        <v>1.0279995778316695</v>
      </c>
    </row>
    <row r="75" spans="1:9" x14ac:dyDescent="0.2">
      <c r="A75" s="4">
        <f>IF('True_Odds_Calculator_3-way'!A74="","",'True_Odds_Calculator_3-way'!A74)</f>
        <v>2.4300000000000002</v>
      </c>
      <c r="B75" s="4">
        <f>IF('True_Odds_Calculator_3-way'!B74="","",'True_Odds_Calculator_3-way'!B74)</f>
        <v>3.11</v>
      </c>
      <c r="C75" s="4">
        <f>IF('True_Odds_Calculator_3-way'!C74="","",'True_Odds_Calculator_3-way'!C74)</f>
        <v>3.28</v>
      </c>
      <c r="D75" s="4">
        <f t="shared" si="5"/>
        <v>3.7944090885472459E-2</v>
      </c>
      <c r="E75" s="4">
        <f t="shared" si="6"/>
        <v>2.5070535736078989</v>
      </c>
      <c r="F75" s="4">
        <f t="shared" si="7"/>
        <v>3.237342061458965</v>
      </c>
      <c r="G75" s="4">
        <f t="shared" si="8"/>
        <v>3.4219619366386178</v>
      </c>
      <c r="I75" s="4">
        <f t="shared" si="9"/>
        <v>1.0379440908854725</v>
      </c>
    </row>
    <row r="76" spans="1:9" x14ac:dyDescent="0.2">
      <c r="A76" s="4">
        <f>IF('True_Odds_Calculator_3-way'!A75="","",'True_Odds_Calculator_3-way'!A75)</f>
        <v>2.34</v>
      </c>
      <c r="B76" s="4">
        <f>IF('True_Odds_Calculator_3-way'!B75="","",'True_Odds_Calculator_3-way'!B75)</f>
        <v>3.16</v>
      </c>
      <c r="C76" s="4">
        <f>IF('True_Odds_Calculator_3-way'!C75="","",'True_Odds_Calculator_3-way'!C75)</f>
        <v>3.38</v>
      </c>
      <c r="D76" s="4">
        <f t="shared" si="5"/>
        <v>3.9664111718639372E-2</v>
      </c>
      <c r="E76" s="4">
        <f t="shared" si="6"/>
        <v>2.4147061975831297</v>
      </c>
      <c r="F76" s="4">
        <f t="shared" si="7"/>
        <v>3.2977796887721964</v>
      </c>
      <c r="G76" s="4">
        <f t="shared" si="8"/>
        <v>3.5381119704762276</v>
      </c>
      <c r="I76" s="4">
        <f t="shared" si="9"/>
        <v>1.0396641117186394</v>
      </c>
    </row>
    <row r="77" spans="1:9" x14ac:dyDescent="0.2">
      <c r="A77" s="4">
        <f>IF('True_Odds_Calculator_3-way'!A76="","",'True_Odds_Calculator_3-way'!A76)</f>
        <v>1.95</v>
      </c>
      <c r="B77" s="4">
        <f>IF('True_Odds_Calculator_3-way'!B76="","",'True_Odds_Calculator_3-way'!B76)</f>
        <v>3.66</v>
      </c>
      <c r="C77" s="4">
        <f>IF('True_Odds_Calculator_3-way'!C76="","",'True_Odds_Calculator_3-way'!C76)</f>
        <v>4.0199999999999996</v>
      </c>
      <c r="D77" s="4">
        <f t="shared" si="5"/>
        <v>3.4800775441832466E-2</v>
      </c>
      <c r="E77" s="4">
        <f t="shared" si="6"/>
        <v>1.9951308658046587</v>
      </c>
      <c r="F77" s="4">
        <f t="shared" si="7"/>
        <v>3.8222824392700416</v>
      </c>
      <c r="G77" s="4">
        <f t="shared" si="8"/>
        <v>4.2166344805692964</v>
      </c>
      <c r="I77" s="4">
        <f t="shared" si="9"/>
        <v>1.0348007754418325</v>
      </c>
    </row>
    <row r="78" spans="1:9" x14ac:dyDescent="0.2">
      <c r="A78" s="4">
        <f>IF('True_Odds_Calculator_3-way'!A77="","",'True_Odds_Calculator_3-way'!A77)</f>
        <v>3.41</v>
      </c>
      <c r="B78" s="4">
        <f>IF('True_Odds_Calculator_3-way'!B77="","",'True_Odds_Calculator_3-way'!B77)</f>
        <v>3.45</v>
      </c>
      <c r="C78" s="4">
        <f>IF('True_Odds_Calculator_3-way'!C77="","",'True_Odds_Calculator_3-way'!C77)</f>
        <v>2.19</v>
      </c>
      <c r="D78" s="4">
        <f t="shared" si="5"/>
        <v>3.9731208994787437E-2</v>
      </c>
      <c r="E78" s="4">
        <f t="shared" si="6"/>
        <v>3.5712832248795268</v>
      </c>
      <c r="F78" s="4">
        <f t="shared" si="7"/>
        <v>3.6151808309192841</v>
      </c>
      <c r="G78" s="4">
        <f t="shared" si="8"/>
        <v>2.2554155831706901</v>
      </c>
      <c r="I78" s="4">
        <f t="shared" si="9"/>
        <v>1.0397312089947874</v>
      </c>
    </row>
    <row r="79" spans="1:9" x14ac:dyDescent="0.2">
      <c r="A79" s="4">
        <f>IF('True_Odds_Calculator_3-way'!A78="","",'True_Odds_Calculator_3-way'!A78)</f>
        <v>2.54</v>
      </c>
      <c r="B79" s="4">
        <f>IF('True_Odds_Calculator_3-way'!B78="","",'True_Odds_Calculator_3-way'!B78)</f>
        <v>3.04</v>
      </c>
      <c r="C79" s="4">
        <f>IF('True_Odds_Calculator_3-way'!C78="","",'True_Odds_Calculator_3-way'!C78)</f>
        <v>3.17</v>
      </c>
      <c r="D79" s="4">
        <f t="shared" si="5"/>
        <v>3.8105569071838818E-2</v>
      </c>
      <c r="E79" s="4">
        <f t="shared" si="6"/>
        <v>2.6246792799629648</v>
      </c>
      <c r="F79" s="4">
        <f t="shared" si="7"/>
        <v>3.1621002096571833</v>
      </c>
      <c r="G79" s="4">
        <f t="shared" si="8"/>
        <v>3.3029947006288931</v>
      </c>
      <c r="I79" s="4">
        <f t="shared" si="9"/>
        <v>1.0381055690718388</v>
      </c>
    </row>
    <row r="80" spans="1:9" x14ac:dyDescent="0.2">
      <c r="A80" s="4">
        <f>IF('True_Odds_Calculator_3-way'!A79="","",'True_Odds_Calculator_3-way'!A79)</f>
        <v>5.28</v>
      </c>
      <c r="B80" s="4">
        <f>IF('True_Odds_Calculator_3-way'!B79="","",'True_Odds_Calculator_3-way'!B79)</f>
        <v>3.43</v>
      </c>
      <c r="C80" s="4">
        <f>IF('True_Odds_Calculator_3-way'!C79="","",'True_Odds_Calculator_3-way'!C79)</f>
        <v>1.76</v>
      </c>
      <c r="D80" s="4">
        <f t="shared" si="5"/>
        <v>4.9120947080130817E-2</v>
      </c>
      <c r="E80" s="4">
        <f t="shared" si="6"/>
        <v>5.7796689502574363</v>
      </c>
      <c r="F80" s="4">
        <f t="shared" si="7"/>
        <v>3.6340967465753433</v>
      </c>
      <c r="G80" s="4">
        <f t="shared" si="8"/>
        <v>1.8122239863377407</v>
      </c>
      <c r="I80" s="4">
        <f t="shared" si="9"/>
        <v>1.0491209470801308</v>
      </c>
    </row>
    <row r="81" spans="1:9" x14ac:dyDescent="0.2">
      <c r="A81" s="4">
        <f>IF('True_Odds_Calculator_3-way'!A80="","",'True_Odds_Calculator_3-way'!A80)</f>
        <v>1.79</v>
      </c>
      <c r="B81" s="4">
        <f>IF('True_Odds_Calculator_3-way'!B80="","",'True_Odds_Calculator_3-way'!B80)</f>
        <v>3.84</v>
      </c>
      <c r="C81" s="4">
        <f>IF('True_Odds_Calculator_3-way'!C80="","",'True_Odds_Calculator_3-way'!C80)</f>
        <v>4.57</v>
      </c>
      <c r="D81" s="4">
        <f t="shared" si="5"/>
        <v>3.7894265287744089E-2</v>
      </c>
      <c r="E81" s="4">
        <f t="shared" si="6"/>
        <v>1.8314085969906901</v>
      </c>
      <c r="F81" s="4">
        <f t="shared" si="7"/>
        <v>4.0357528164644672</v>
      </c>
      <c r="G81" s="4">
        <f t="shared" si="8"/>
        <v>4.8499672575810377</v>
      </c>
      <c r="I81" s="4">
        <f t="shared" si="9"/>
        <v>1.0378942652877441</v>
      </c>
    </row>
    <row r="82" spans="1:9" x14ac:dyDescent="0.2">
      <c r="A82" s="4">
        <f>IF('True_Odds_Calculator_3-way'!A81="","",'True_Odds_Calculator_3-way'!A81)</f>
        <v>1.37</v>
      </c>
      <c r="B82" s="4">
        <f>IF('True_Odds_Calculator_3-way'!B81="","",'True_Odds_Calculator_3-way'!B81)</f>
        <v>5.31</v>
      </c>
      <c r="C82" s="4">
        <f>IF('True_Odds_Calculator_3-way'!C81="","",'True_Odds_Calculator_3-way'!C81)</f>
        <v>8.8000000000000007</v>
      </c>
      <c r="D82" s="4">
        <f t="shared" si="5"/>
        <v>3.1887288073110032E-2</v>
      </c>
      <c r="E82" s="4">
        <f t="shared" si="6"/>
        <v>1.3902445486426858</v>
      </c>
      <c r="F82" s="4">
        <f t="shared" si="7"/>
        <v>5.6276260261039308</v>
      </c>
      <c r="G82" s="4">
        <f t="shared" si="8"/>
        <v>9.708052870276946</v>
      </c>
      <c r="I82" s="4">
        <f t="shared" si="9"/>
        <v>1.03188728807311</v>
      </c>
    </row>
    <row r="83" spans="1:9" x14ac:dyDescent="0.2">
      <c r="A83" s="4">
        <f>IF('True_Odds_Calculator_3-way'!A82="","",'True_Odds_Calculator_3-way'!A82)</f>
        <v>1.52</v>
      </c>
      <c r="B83" s="4">
        <f>IF('True_Odds_Calculator_3-way'!B82="","",'True_Odds_Calculator_3-way'!B82)</f>
        <v>4.41</v>
      </c>
      <c r="C83" s="4">
        <f>IF('True_Odds_Calculator_3-way'!C82="","",'True_Odds_Calculator_3-way'!C82)</f>
        <v>6.6</v>
      </c>
      <c r="D83" s="4">
        <f t="shared" si="5"/>
        <v>3.616725797176934E-2</v>
      </c>
      <c r="E83" s="4">
        <f t="shared" si="6"/>
        <v>1.5483735489615242</v>
      </c>
      <c r="F83" s="4">
        <f t="shared" si="7"/>
        <v>4.6576267760437293</v>
      </c>
      <c r="G83" s="4">
        <f t="shared" si="8"/>
        <v>7.1705457515916144</v>
      </c>
      <c r="I83" s="4">
        <f t="shared" si="9"/>
        <v>1.0361672579717693</v>
      </c>
    </row>
    <row r="84" spans="1:9" x14ac:dyDescent="0.2">
      <c r="A84" s="4">
        <f>IF('True_Odds_Calculator_3-way'!A83="","",'True_Odds_Calculator_3-way'!A83)</f>
        <v>1.64</v>
      </c>
      <c r="B84" s="4">
        <f>IF('True_Odds_Calculator_3-way'!B83="","",'True_Odds_Calculator_3-way'!B83)</f>
        <v>4.09</v>
      </c>
      <c r="C84" s="4">
        <f>IF('True_Odds_Calculator_3-way'!C83="","",'True_Odds_Calculator_3-way'!C83)</f>
        <v>5.43</v>
      </c>
      <c r="D84" s="4">
        <f t="shared" si="5"/>
        <v>3.8416937682189456E-2</v>
      </c>
      <c r="E84" s="4">
        <f t="shared" si="6"/>
        <v>1.6751809085789617</v>
      </c>
      <c r="F84" s="4">
        <f t="shared" si="7"/>
        <v>4.3160537088100472</v>
      </c>
      <c r="G84" s="4">
        <f t="shared" si="8"/>
        <v>5.8357896315488595</v>
      </c>
      <c r="I84" s="4">
        <f t="shared" si="9"/>
        <v>1.0384169376821895</v>
      </c>
    </row>
    <row r="85" spans="1:9" x14ac:dyDescent="0.2">
      <c r="A85" s="4">
        <f>IF('True_Odds_Calculator_3-way'!A84="","",'True_Odds_Calculator_3-way'!A84)</f>
        <v>1.61</v>
      </c>
      <c r="B85" s="4">
        <f>IF('True_Odds_Calculator_3-way'!B84="","",'True_Odds_Calculator_3-way'!B84)</f>
        <v>4.3</v>
      </c>
      <c r="C85" s="4">
        <f>IF('True_Odds_Calculator_3-way'!C84="","",'True_Odds_Calculator_3-way'!C84)</f>
        <v>5.38</v>
      </c>
      <c r="D85" s="4">
        <f t="shared" si="5"/>
        <v>3.9549757905199323E-2</v>
      </c>
      <c r="E85" s="4">
        <f t="shared" si="6"/>
        <v>1.6449133462114969</v>
      </c>
      <c r="F85" s="4">
        <f t="shared" si="7"/>
        <v>4.5584069085203609</v>
      </c>
      <c r="G85" s="4">
        <f t="shared" si="8"/>
        <v>5.79071141390365</v>
      </c>
      <c r="I85" s="4">
        <f t="shared" si="9"/>
        <v>1.0395497579051993</v>
      </c>
    </row>
    <row r="86" spans="1:9" x14ac:dyDescent="0.2">
      <c r="A86" s="4">
        <f>IF('True_Odds_Calculator_3-way'!A85="","",'True_Odds_Calculator_3-way'!A85)</f>
        <v>2.02</v>
      </c>
      <c r="B86" s="4">
        <f>IF('True_Odds_Calculator_3-way'!B85="","",'True_Odds_Calculator_3-way'!B85)</f>
        <v>3.97</v>
      </c>
      <c r="C86" s="4">
        <f>IF('True_Odds_Calculator_3-way'!C85="","",'True_Odds_Calculator_3-way'!C85)</f>
        <v>3.42</v>
      </c>
      <c r="D86" s="4">
        <f t="shared" si="5"/>
        <v>3.9336334534951556E-2</v>
      </c>
      <c r="E86" s="4">
        <f t="shared" si="6"/>
        <v>2.0749583112124608</v>
      </c>
      <c r="F86" s="4">
        <f t="shared" si="7"/>
        <v>4.1880070535246547</v>
      </c>
      <c r="G86" s="4">
        <f t="shared" si="8"/>
        <v>3.5805647749448766</v>
      </c>
      <c r="I86" s="4">
        <f t="shared" si="9"/>
        <v>1.0393363345349516</v>
      </c>
    </row>
    <row r="87" spans="1:9" x14ac:dyDescent="0.2">
      <c r="A87" s="4">
        <f>IF('True_Odds_Calculator_3-way'!A86="","",'True_Odds_Calculator_3-way'!A86)</f>
        <v>1.47</v>
      </c>
      <c r="B87" s="4">
        <f>IF('True_Odds_Calculator_3-way'!B86="","",'True_Odds_Calculator_3-way'!B86)</f>
        <v>4.5999999999999996</v>
      </c>
      <c r="C87" s="4">
        <f>IF('True_Odds_Calculator_3-way'!C86="","",'True_Odds_Calculator_3-way'!C86)</f>
        <v>6.55</v>
      </c>
      <c r="D87" s="4">
        <f t="shared" si="5"/>
        <v>5.0335168916554318E-2</v>
      </c>
      <c r="E87" s="4">
        <f t="shared" si="6"/>
        <v>1.5071732724142077</v>
      </c>
      <c r="F87" s="4">
        <f t="shared" si="7"/>
        <v>4.9847239468639435</v>
      </c>
      <c r="G87" s="4">
        <f t="shared" si="8"/>
        <v>7.3587109422593393</v>
      </c>
      <c r="I87" s="4">
        <f t="shared" si="9"/>
        <v>1.0503351689165543</v>
      </c>
    </row>
    <row r="88" spans="1:9" x14ac:dyDescent="0.2">
      <c r="A88" s="4">
        <f>IF('True_Odds_Calculator_3-way'!A87="","",'True_Odds_Calculator_3-way'!A87)</f>
        <v>2.27</v>
      </c>
      <c r="B88" s="4">
        <f>IF('True_Odds_Calculator_3-way'!B87="","",'True_Odds_Calculator_3-way'!B87)</f>
        <v>3.67</v>
      </c>
      <c r="C88" s="4">
        <f>IF('True_Odds_Calculator_3-way'!C87="","",'True_Odds_Calculator_3-way'!C87)</f>
        <v>3.18</v>
      </c>
      <c r="D88" s="4">
        <f t="shared" si="5"/>
        <v>2.7473607198962524E-2</v>
      </c>
      <c r="E88" s="4">
        <f t="shared" si="6"/>
        <v>2.318191403899001</v>
      </c>
      <c r="F88" s="4">
        <f t="shared" si="7"/>
        <v>3.7976361960137353</v>
      </c>
      <c r="G88" s="4">
        <f t="shared" si="8"/>
        <v>3.2753858645476743</v>
      </c>
      <c r="I88" s="4">
        <f t="shared" si="9"/>
        <v>1.0274736071989625</v>
      </c>
    </row>
    <row r="89" spans="1:9" x14ac:dyDescent="0.2">
      <c r="A89" s="4">
        <f>IF('True_Odds_Calculator_3-way'!A88="","",'True_Odds_Calculator_3-way'!A88)</f>
        <v>2.4500000000000002</v>
      </c>
      <c r="B89" s="4">
        <f>IF('True_Odds_Calculator_3-way'!B88="","",'True_Odds_Calculator_3-way'!B88)</f>
        <v>3.5</v>
      </c>
      <c r="C89" s="4">
        <f>IF('True_Odds_Calculator_3-way'!C88="","",'True_Odds_Calculator_3-way'!C88)</f>
        <v>3</v>
      </c>
      <c r="D89" s="4">
        <f t="shared" si="5"/>
        <v>2.7210884353741305E-2</v>
      </c>
      <c r="E89" s="4">
        <f t="shared" si="6"/>
        <v>2.5056818181818183</v>
      </c>
      <c r="F89" s="4">
        <f t="shared" si="7"/>
        <v>3.6147540983606548</v>
      </c>
      <c r="G89" s="4">
        <f t="shared" si="8"/>
        <v>3.0839160839160833</v>
      </c>
      <c r="I89" s="4">
        <f t="shared" si="9"/>
        <v>1.0272108843537413</v>
      </c>
    </row>
    <row r="90" spans="1:9" x14ac:dyDescent="0.2">
      <c r="A90" s="4">
        <f>IF('True_Odds_Calculator_3-way'!A89="","",'True_Odds_Calculator_3-way'!A89)</f>
        <v>1.86</v>
      </c>
      <c r="B90" s="4">
        <f>IF('True_Odds_Calculator_3-way'!B89="","",'True_Odds_Calculator_3-way'!B89)</f>
        <v>3.93</v>
      </c>
      <c r="C90" s="4">
        <f>IF('True_Odds_Calculator_3-way'!C89="","",'True_Odds_Calculator_3-way'!C89)</f>
        <v>4.2</v>
      </c>
      <c r="D90" s="4">
        <f t="shared" si="5"/>
        <v>3.0182572906040095E-2</v>
      </c>
      <c r="E90" s="4">
        <f t="shared" si="6"/>
        <v>1.895470305832148</v>
      </c>
      <c r="F90" s="4">
        <f t="shared" si="7"/>
        <v>4.0917858171000869</v>
      </c>
      <c r="G90" s="4">
        <f t="shared" si="8"/>
        <v>4.3853036458065517</v>
      </c>
      <c r="I90" s="4">
        <f t="shared" si="9"/>
        <v>1.0301825729060401</v>
      </c>
    </row>
    <row r="91" spans="1:9" x14ac:dyDescent="0.2">
      <c r="A91" s="4">
        <f>IF('True_Odds_Calculator_3-way'!A90="","",'True_Odds_Calculator_3-way'!A90)</f>
        <v>1.83</v>
      </c>
      <c r="B91" s="4">
        <f>IF('True_Odds_Calculator_3-way'!B90="","",'True_Odds_Calculator_3-way'!B90)</f>
        <v>3.82</v>
      </c>
      <c r="C91" s="4">
        <f>IF('True_Odds_Calculator_3-way'!C90="","",'True_Odds_Calculator_3-way'!C90)</f>
        <v>4.4400000000000004</v>
      </c>
      <c r="D91" s="4">
        <f t="shared" si="5"/>
        <v>3.3453417368960903E-2</v>
      </c>
      <c r="E91" s="4">
        <f t="shared" si="6"/>
        <v>1.8681219894108152</v>
      </c>
      <c r="F91" s="4">
        <f t="shared" si="7"/>
        <v>3.9899618052913128</v>
      </c>
      <c r="G91" s="4">
        <f t="shared" si="8"/>
        <v>4.6712800143517441</v>
      </c>
      <c r="I91" s="4">
        <f t="shared" si="9"/>
        <v>1.0334534173689609</v>
      </c>
    </row>
    <row r="92" spans="1:9" x14ac:dyDescent="0.2">
      <c r="A92" s="4">
        <f>IF('True_Odds_Calculator_3-way'!A91="","",'True_Odds_Calculator_3-way'!A91)</f>
        <v>2.15</v>
      </c>
      <c r="B92" s="4">
        <f>IF('True_Odds_Calculator_3-way'!B91="","",'True_Odds_Calculator_3-way'!B91)</f>
        <v>3.68</v>
      </c>
      <c r="C92" s="4">
        <f>IF('True_Odds_Calculator_3-way'!C91="","",'True_Odds_Calculator_3-way'!C91)</f>
        <v>3.37</v>
      </c>
      <c r="D92" s="4">
        <f t="shared" si="5"/>
        <v>3.3591314549060503E-2</v>
      </c>
      <c r="E92" s="4">
        <f t="shared" si="6"/>
        <v>2.2030353789706942</v>
      </c>
      <c r="F92" s="4">
        <f t="shared" si="7"/>
        <v>3.8381523969283395</v>
      </c>
      <c r="G92" s="4">
        <f t="shared" si="8"/>
        <v>3.5021510187676714</v>
      </c>
      <c r="I92" s="4">
        <f t="shared" si="9"/>
        <v>1.0335913145490605</v>
      </c>
    </row>
    <row r="93" spans="1:9" x14ac:dyDescent="0.2">
      <c r="A93" s="4">
        <f>IF('True_Odds_Calculator_3-way'!A92="","",'True_Odds_Calculator_3-way'!A92)</f>
        <v>1.77</v>
      </c>
      <c r="B93" s="4">
        <f>IF('True_Odds_Calculator_3-way'!B92="","",'True_Odds_Calculator_3-way'!B92)</f>
        <v>3.95</v>
      </c>
      <c r="C93" s="4">
        <f>IF('True_Odds_Calculator_3-way'!C92="","",'True_Odds_Calculator_3-way'!C92)</f>
        <v>4.5999999999999996</v>
      </c>
      <c r="D93" s="4">
        <f t="shared" si="5"/>
        <v>3.5527612722280777E-2</v>
      </c>
      <c r="E93" s="4">
        <f t="shared" si="6"/>
        <v>1.8078958315376055</v>
      </c>
      <c r="F93" s="4">
        <f t="shared" si="7"/>
        <v>4.143840676189904</v>
      </c>
      <c r="G93" s="4">
        <f t="shared" si="8"/>
        <v>4.8650255396608486</v>
      </c>
      <c r="I93" s="4">
        <f t="shared" si="9"/>
        <v>1.0355276127222808</v>
      </c>
    </row>
    <row r="94" spans="1:9" x14ac:dyDescent="0.2">
      <c r="A94" s="4">
        <f>IF('True_Odds_Calculator_3-way'!A93="","",'True_Odds_Calculator_3-way'!A93)</f>
        <v>1.51</v>
      </c>
      <c r="B94" s="4">
        <f>IF('True_Odds_Calculator_3-way'!B93="","",'True_Odds_Calculator_3-way'!B93)</f>
        <v>4.76</v>
      </c>
      <c r="C94" s="4">
        <f>IF('True_Odds_Calculator_3-way'!C93="","",'True_Odds_Calculator_3-way'!C93)</f>
        <v>6.07</v>
      </c>
      <c r="D94" s="4">
        <f t="shared" si="5"/>
        <v>3.7080335041596024E-2</v>
      </c>
      <c r="E94" s="4">
        <f t="shared" si="6"/>
        <v>1.5387182820139591</v>
      </c>
      <c r="F94" s="4">
        <f t="shared" si="7"/>
        <v>5.0575569724906346</v>
      </c>
      <c r="G94" s="4">
        <f t="shared" si="8"/>
        <v>6.562345751062221</v>
      </c>
      <c r="I94" s="4">
        <f t="shared" si="9"/>
        <v>1.037080335041596</v>
      </c>
    </row>
    <row r="95" spans="1:9" x14ac:dyDescent="0.2">
      <c r="A95" s="4">
        <f>IF('True_Odds_Calculator_3-way'!A94="","",'True_Odds_Calculator_3-way'!A94)</f>
        <v>2.2200000000000002</v>
      </c>
      <c r="B95" s="4">
        <f>IF('True_Odds_Calculator_3-way'!B94="","",'True_Odds_Calculator_3-way'!B94)</f>
        <v>3.43</v>
      </c>
      <c r="C95" s="4">
        <f>IF('True_Odds_Calculator_3-way'!C94="","",'True_Odds_Calculator_3-way'!C94)</f>
        <v>3.43</v>
      </c>
      <c r="D95" s="4">
        <f t="shared" si="5"/>
        <v>3.3540829459196786E-2</v>
      </c>
      <c r="E95" s="4">
        <f t="shared" si="6"/>
        <v>2.2765032985868894</v>
      </c>
      <c r="F95" s="4">
        <f t="shared" si="7"/>
        <v>3.5667801267838741</v>
      </c>
      <c r="G95" s="4">
        <f t="shared" si="8"/>
        <v>3.5667801267838741</v>
      </c>
      <c r="I95" s="4">
        <f t="shared" si="9"/>
        <v>1.0335408294591968</v>
      </c>
    </row>
    <row r="96" spans="1:9" x14ac:dyDescent="0.2">
      <c r="A96" s="4">
        <f>IF('True_Odds_Calculator_3-way'!A95="","",'True_Odds_Calculator_3-way'!A95)</f>
        <v>2.0499999999999998</v>
      </c>
      <c r="B96" s="4">
        <f>IF('True_Odds_Calculator_3-way'!B95="","",'True_Odds_Calculator_3-way'!B95)</f>
        <v>3.6</v>
      </c>
      <c r="C96" s="4">
        <f>IF('True_Odds_Calculator_3-way'!C95="","",'True_Odds_Calculator_3-way'!C95)</f>
        <v>4.0999999999999996</v>
      </c>
      <c r="D96" s="4">
        <f t="shared" si="5"/>
        <v>9.4850948509486166E-3</v>
      </c>
      <c r="E96" s="4">
        <f t="shared" si="6"/>
        <v>2.0633737185461323</v>
      </c>
      <c r="F96" s="4">
        <f t="shared" si="7"/>
        <v>3.6414473684210535</v>
      </c>
      <c r="G96" s="4">
        <f t="shared" si="8"/>
        <v>4.1538461538461542</v>
      </c>
      <c r="I96" s="4">
        <f t="shared" si="9"/>
        <v>1.0094850948509486</v>
      </c>
    </row>
    <row r="97" spans="1:9" x14ac:dyDescent="0.2">
      <c r="A97" s="4">
        <f>IF('True_Odds_Calculator_3-way'!A96="","",'True_Odds_Calculator_3-way'!A96)</f>
        <v>3.75</v>
      </c>
      <c r="B97" s="4">
        <f>IF('True_Odds_Calculator_3-way'!B96="","",'True_Odds_Calculator_3-way'!B96)</f>
        <v>3.56</v>
      </c>
      <c r="C97" s="4">
        <f>IF('True_Odds_Calculator_3-way'!C96="","",'True_Odds_Calculator_3-way'!C96)</f>
        <v>2.2000000000000002</v>
      </c>
      <c r="D97" s="4">
        <f t="shared" si="5"/>
        <v>2.1109976166155953E-3</v>
      </c>
      <c r="E97" s="4">
        <f t="shared" si="6"/>
        <v>3.7599214816079201</v>
      </c>
      <c r="F97" s="4">
        <f t="shared" si="7"/>
        <v>3.5689403758911213</v>
      </c>
      <c r="G97" s="4">
        <f t="shared" si="8"/>
        <v>2.2034110233069923</v>
      </c>
      <c r="I97" s="4">
        <f t="shared" si="9"/>
        <v>1.0021109976166156</v>
      </c>
    </row>
    <row r="98" spans="1:9" x14ac:dyDescent="0.2">
      <c r="A98" s="4">
        <f>IF('True_Odds_Calculator_3-way'!A97="","",'True_Odds_Calculator_3-way'!A97)</f>
        <v>3.16</v>
      </c>
      <c r="B98" s="4">
        <f>IF('True_Odds_Calculator_3-way'!B97="","",'True_Odds_Calculator_3-way'!B97)</f>
        <v>3.58</v>
      </c>
      <c r="C98" s="4">
        <f>IF('True_Odds_Calculator_3-way'!C97="","",'True_Odds_Calculator_3-way'!C97)</f>
        <v>2.5099999999999998</v>
      </c>
      <c r="D98" s="4">
        <f t="shared" si="5"/>
        <v>-5.8083203569287978E-3</v>
      </c>
      <c r="E98" s="4">
        <f t="shared" si="6"/>
        <v>3.1407843751465583</v>
      </c>
      <c r="F98" s="4">
        <f t="shared" si="7"/>
        <v>3.5553568888595066</v>
      </c>
      <c r="G98" s="4">
        <f t="shared" si="8"/>
        <v>2.4978613230943325</v>
      </c>
      <c r="I98" s="4">
        <f t="shared" si="9"/>
        <v>0.9941916796430712</v>
      </c>
    </row>
    <row r="99" spans="1:9" x14ac:dyDescent="0.2">
      <c r="A99" s="4">
        <f>IF('True_Odds_Calculator_3-way'!A98="","",'True_Odds_Calculator_3-way'!A98)</f>
        <v>3.15</v>
      </c>
      <c r="B99" s="4">
        <f>IF('True_Odds_Calculator_3-way'!B98="","",'True_Odds_Calculator_3-way'!B98)</f>
        <v>3.08</v>
      </c>
      <c r="C99" s="4">
        <f>IF('True_Odds_Calculator_3-way'!C98="","",'True_Odds_Calculator_3-way'!C98)</f>
        <v>2.68</v>
      </c>
      <c r="D99" s="4">
        <f t="shared" si="5"/>
        <v>1.5269970493851037E-2</v>
      </c>
      <c r="E99" s="4">
        <f t="shared" si="6"/>
        <v>3.2013283997150142</v>
      </c>
      <c r="F99" s="4">
        <f t="shared" si="7"/>
        <v>3.1290547218977447</v>
      </c>
      <c r="G99" s="4">
        <f t="shared" si="8"/>
        <v>2.7170639410135373</v>
      </c>
      <c r="I99" s="4">
        <f t="shared" si="9"/>
        <v>1.015269970493851</v>
      </c>
    </row>
    <row r="100" spans="1:9" x14ac:dyDescent="0.2">
      <c r="A100" s="4">
        <f>IF('True_Odds_Calculator_3-way'!A99="","",'True_Odds_Calculator_3-way'!A99)</f>
        <v>2.63</v>
      </c>
      <c r="B100" s="4">
        <f>IF('True_Odds_Calculator_3-way'!B99="","",'True_Odds_Calculator_3-way'!B99)</f>
        <v>3.67</v>
      </c>
      <c r="C100" s="4">
        <f>IF('True_Odds_Calculator_3-way'!C99="","",'True_Odds_Calculator_3-way'!C99)</f>
        <v>2.62</v>
      </c>
      <c r="D100" s="4">
        <f t="shared" si="5"/>
        <v>3.4387090227804062E-2</v>
      </c>
      <c r="E100" s="4">
        <f t="shared" si="6"/>
        <v>2.7117484103323202</v>
      </c>
      <c r="F100" s="4">
        <f t="shared" si="7"/>
        <v>3.8311651401192663</v>
      </c>
      <c r="G100" s="4">
        <f t="shared" si="8"/>
        <v>2.701118344190073</v>
      </c>
      <c r="I100" s="4">
        <f t="shared" si="9"/>
        <v>1.0343870902278041</v>
      </c>
    </row>
    <row r="101" spans="1:9" x14ac:dyDescent="0.2">
      <c r="A101" s="4">
        <f>IF('True_Odds_Calculator_3-way'!A100="","",'True_Odds_Calculator_3-way'!A100)</f>
        <v>3.62</v>
      </c>
      <c r="B101" s="4">
        <f>IF('True_Odds_Calculator_3-way'!B100="","",'True_Odds_Calculator_3-way'!B100)</f>
        <v>3.69</v>
      </c>
      <c r="C101" s="4">
        <f>IF('True_Odds_Calculator_3-way'!C100="","",'True_Odds_Calculator_3-way'!C100)</f>
        <v>2.0299999999999998</v>
      </c>
      <c r="D101" s="4">
        <f t="shared" si="5"/>
        <v>3.9856641388176017E-2</v>
      </c>
      <c r="E101" s="4">
        <f t="shared" si="6"/>
        <v>3.8028952285070208</v>
      </c>
      <c r="F101" s="4">
        <f t="shared" si="7"/>
        <v>3.8802227556606885</v>
      </c>
      <c r="G101" s="4">
        <f t="shared" si="8"/>
        <v>2.0862658829357361</v>
      </c>
      <c r="I101" s="4">
        <f t="shared" si="9"/>
        <v>1.039856641388176</v>
      </c>
    </row>
    <row r="102" spans="1:9" x14ac:dyDescent="0.2">
      <c r="A102" s="4">
        <f>IF('True_Odds_Calculator_3-way'!A101="","",'True_Odds_Calculator_3-way'!A101)</f>
        <v>1.71</v>
      </c>
      <c r="B102" s="4">
        <f>IF('True_Odds_Calculator_3-way'!B101="","",'True_Odds_Calculator_3-way'!B101)</f>
        <v>3.91</v>
      </c>
      <c r="C102" s="4">
        <f>IF('True_Odds_Calculator_3-way'!C101="","",'True_Odds_Calculator_3-way'!C101)</f>
        <v>5.0999999999999996</v>
      </c>
      <c r="D102" s="4">
        <f t="shared" si="5"/>
        <v>3.6628228713300626E-2</v>
      </c>
      <c r="E102" s="4">
        <f t="shared" si="6"/>
        <v>1.7464628083342764</v>
      </c>
      <c r="F102" s="4">
        <f t="shared" si="7"/>
        <v>4.1060162535055573</v>
      </c>
      <c r="G102" s="4">
        <f t="shared" si="8"/>
        <v>5.4386540495105864</v>
      </c>
      <c r="I102" s="4">
        <f t="shared" si="9"/>
        <v>1.0366282287133006</v>
      </c>
    </row>
    <row r="103" spans="1:9" x14ac:dyDescent="0.2">
      <c r="A103" s="4">
        <f>IF('True_Odds_Calculator_3-way'!A102="","",'True_Odds_Calculator_3-way'!A102)</f>
        <v>2</v>
      </c>
      <c r="B103" s="4">
        <f>IF('True_Odds_Calculator_3-way'!B102="","",'True_Odds_Calculator_3-way'!B102)</f>
        <v>3.72</v>
      </c>
      <c r="C103" s="4">
        <f>IF('True_Odds_Calculator_3-way'!C102="","",'True_Odds_Calculator_3-way'!C102)</f>
        <v>3.83</v>
      </c>
      <c r="D103" s="4">
        <f t="shared" si="5"/>
        <v>2.9913810045200551E-2</v>
      </c>
      <c r="E103" s="4">
        <f t="shared" si="6"/>
        <v>2.0406966751332045</v>
      </c>
      <c r="F103" s="4">
        <f t="shared" si="7"/>
        <v>3.8633019396590678</v>
      </c>
      <c r="G103" s="4">
        <f t="shared" si="8"/>
        <v>3.9820753134956863</v>
      </c>
      <c r="I103" s="4">
        <f t="shared" si="9"/>
        <v>1.0299138100452006</v>
      </c>
    </row>
    <row r="104" spans="1:9" x14ac:dyDescent="0.2">
      <c r="A104" s="4">
        <f>IF('True_Odds_Calculator_3-way'!A103="","",'True_Odds_Calculator_3-way'!A103)</f>
        <v>2.12</v>
      </c>
      <c r="B104" s="4">
        <f>IF('True_Odds_Calculator_3-way'!B103="","",'True_Odds_Calculator_3-way'!B103)</f>
        <v>3.6</v>
      </c>
      <c r="C104" s="4">
        <f>IF('True_Odds_Calculator_3-way'!C103="","",'True_Odds_Calculator_3-way'!C103)</f>
        <v>3.58</v>
      </c>
      <c r="D104" s="4">
        <f t="shared" si="5"/>
        <v>2.8805499923872491E-2</v>
      </c>
      <c r="E104" s="4">
        <f t="shared" si="6"/>
        <v>2.1640511804537641</v>
      </c>
      <c r="F104" s="4">
        <f t="shared" si="7"/>
        <v>3.7288952294993671</v>
      </c>
      <c r="G104" s="4">
        <f t="shared" si="8"/>
        <v>3.7074416887994737</v>
      </c>
      <c r="I104" s="4">
        <f t="shared" si="9"/>
        <v>1.0288054999238725</v>
      </c>
    </row>
    <row r="105" spans="1:9" x14ac:dyDescent="0.2">
      <c r="A105" s="4">
        <f>IF('True_Odds_Calculator_3-way'!A104="","",'True_Odds_Calculator_3-way'!A104)</f>
        <v>2.21</v>
      </c>
      <c r="B105" s="4">
        <f>IF('True_Odds_Calculator_3-way'!B104="","",'True_Odds_Calculator_3-way'!B104)</f>
        <v>3.42</v>
      </c>
      <c r="C105" s="4">
        <f>IF('True_Odds_Calculator_3-way'!C104="","",'True_Odds_Calculator_3-way'!C104)</f>
        <v>3.47</v>
      </c>
      <c r="D105" s="4">
        <f t="shared" si="5"/>
        <v>3.3070786641864691E-2</v>
      </c>
      <c r="E105" s="4">
        <f t="shared" si="6"/>
        <v>2.2651847622563781</v>
      </c>
      <c r="F105" s="4">
        <f t="shared" si="7"/>
        <v>3.5539878170198738</v>
      </c>
      <c r="G105" s="4">
        <f t="shared" si="8"/>
        <v>3.6080132785173227</v>
      </c>
      <c r="I105" s="4">
        <f t="shared" si="9"/>
        <v>1.0330707866418647</v>
      </c>
    </row>
    <row r="106" spans="1:9" x14ac:dyDescent="0.2">
      <c r="A106" s="4">
        <f>IF('True_Odds_Calculator_3-way'!A105="","",'True_Odds_Calculator_3-way'!A105)</f>
        <v>1.4</v>
      </c>
      <c r="B106" s="4">
        <f>IF('True_Odds_Calculator_3-way'!B105="","",'True_Odds_Calculator_3-way'!B105)</f>
        <v>4.87</v>
      </c>
      <c r="C106" s="4">
        <f>IF('True_Odds_Calculator_3-way'!C105="","",'True_Odds_Calculator_3-way'!C105)</f>
        <v>8.85</v>
      </c>
      <c r="D106" s="4">
        <f t="shared" si="5"/>
        <v>3.261887360310789E-2</v>
      </c>
      <c r="E106" s="4">
        <f t="shared" si="6"/>
        <v>1.4216404108055976</v>
      </c>
      <c r="F106" s="4">
        <f t="shared" si="7"/>
        <v>5.1422910192092459</v>
      </c>
      <c r="G106" s="4">
        <f t="shared" si="8"/>
        <v>9.7922675783574444</v>
      </c>
      <c r="I106" s="4">
        <f t="shared" si="9"/>
        <v>1.0326188736031079</v>
      </c>
    </row>
    <row r="107" spans="1:9" x14ac:dyDescent="0.2">
      <c r="A107" s="4">
        <f>IF('True_Odds_Calculator_3-way'!A106="","",'True_Odds_Calculator_3-way'!A106)</f>
        <v>2.65</v>
      </c>
      <c r="B107" s="4">
        <f>IF('True_Odds_Calculator_3-way'!B106="","",'True_Odds_Calculator_3-way'!B106)</f>
        <v>3.12</v>
      </c>
      <c r="C107" s="4">
        <f>IF('True_Odds_Calculator_3-way'!C106="","",'True_Odds_Calculator_3-way'!C106)</f>
        <v>2.99</v>
      </c>
      <c r="D107" s="4">
        <f t="shared" si="5"/>
        <v>3.2319471613975193E-2</v>
      </c>
      <c r="E107" s="4">
        <f t="shared" si="6"/>
        <v>2.7278778199623206</v>
      </c>
      <c r="F107" s="4">
        <f t="shared" si="7"/>
        <v>3.2285177471930457</v>
      </c>
      <c r="G107" s="4">
        <f t="shared" si="8"/>
        <v>3.0895187756560918</v>
      </c>
      <c r="I107" s="4">
        <f t="shared" si="9"/>
        <v>1.0323194716139752</v>
      </c>
    </row>
    <row r="108" spans="1:9" x14ac:dyDescent="0.2">
      <c r="A108" s="4">
        <f>IF('True_Odds_Calculator_3-way'!A107="","",'True_Odds_Calculator_3-way'!A107)</f>
        <v>1.38</v>
      </c>
      <c r="B108" s="4">
        <f>IF('True_Odds_Calculator_3-way'!B107="","",'True_Odds_Calculator_3-way'!B107)</f>
        <v>5.48</v>
      </c>
      <c r="C108" s="4">
        <f>IF('True_Odds_Calculator_3-way'!C107="","",'True_Odds_Calculator_3-way'!C107)</f>
        <v>7.98</v>
      </c>
      <c r="D108" s="4">
        <f t="shared" si="5"/>
        <v>3.243271619225796E-2</v>
      </c>
      <c r="E108" s="4">
        <f t="shared" si="6"/>
        <v>1.4009000978318764</v>
      </c>
      <c r="F108" s="4">
        <f t="shared" si="7"/>
        <v>5.8251008881867019</v>
      </c>
      <c r="G108" s="4">
        <f t="shared" si="8"/>
        <v>8.7334430875672098</v>
      </c>
      <c r="I108" s="4">
        <f t="shared" si="9"/>
        <v>1.032432716192258</v>
      </c>
    </row>
    <row r="109" spans="1:9" x14ac:dyDescent="0.2">
      <c r="A109" s="4">
        <f>IF('True_Odds_Calculator_3-way'!A108="","",'True_Odds_Calculator_3-way'!A108)</f>
        <v>1.93</v>
      </c>
      <c r="B109" s="4">
        <f>IF('True_Odds_Calculator_3-way'!B108="","",'True_Odds_Calculator_3-way'!B108)</f>
        <v>3.62</v>
      </c>
      <c r="C109" s="4">
        <f>IF('True_Odds_Calculator_3-way'!C108="","",'True_Odds_Calculator_3-way'!C108)</f>
        <v>4.28</v>
      </c>
      <c r="D109" s="4">
        <f t="shared" si="5"/>
        <v>2.8022668761642722E-2</v>
      </c>
      <c r="E109" s="4">
        <f t="shared" si="6"/>
        <v>1.9654326566124882</v>
      </c>
      <c r="F109" s="4">
        <f t="shared" si="7"/>
        <v>3.746690674548415</v>
      </c>
      <c r="G109" s="4">
        <f t="shared" si="8"/>
        <v>4.4582358439443537</v>
      </c>
      <c r="I109" s="4">
        <f t="shared" si="9"/>
        <v>1.0280226687616427</v>
      </c>
    </row>
    <row r="110" spans="1:9" x14ac:dyDescent="0.2">
      <c r="A110" s="4">
        <f>IF('True_Odds_Calculator_3-way'!A109="","",'True_Odds_Calculator_3-way'!A109)</f>
        <v>1.29</v>
      </c>
      <c r="B110" s="4">
        <f>IF('True_Odds_Calculator_3-way'!B109="","",'True_Odds_Calculator_3-way'!B109)</f>
        <v>6.36</v>
      </c>
      <c r="C110" s="4">
        <f>IF('True_Odds_Calculator_3-way'!C109="","",'True_Odds_Calculator_3-way'!C109)</f>
        <v>9.7200000000000006</v>
      </c>
      <c r="D110" s="4">
        <f t="shared" si="5"/>
        <v>3.5307161288341993E-2</v>
      </c>
      <c r="E110" s="4">
        <f t="shared" si="6"/>
        <v>1.3098868054246984</v>
      </c>
      <c r="F110" s="4">
        <f t="shared" si="7"/>
        <v>6.8745696646694681</v>
      </c>
      <c r="G110" s="4">
        <f t="shared" si="8"/>
        <v>10.975550299923365</v>
      </c>
      <c r="I110" s="4">
        <f t="shared" si="9"/>
        <v>1.035307161288342</v>
      </c>
    </row>
    <row r="111" spans="1:9" x14ac:dyDescent="0.2">
      <c r="A111" s="4">
        <f>IF('True_Odds_Calculator_3-way'!A110="","",'True_Odds_Calculator_3-way'!A110)</f>
        <v>3.16</v>
      </c>
      <c r="B111" s="4">
        <f>IF('True_Odds_Calculator_3-way'!B110="","",'True_Odds_Calculator_3-way'!B110)</f>
        <v>3.66</v>
      </c>
      <c r="C111" s="4">
        <f>IF('True_Odds_Calculator_3-way'!C110="","",'True_Odds_Calculator_3-way'!C110)</f>
        <v>2.2799999999999998</v>
      </c>
      <c r="D111" s="4">
        <f t="shared" si="5"/>
        <v>2.8276231146448838E-2</v>
      </c>
      <c r="E111" s="4">
        <f t="shared" si="6"/>
        <v>3.2570076835515085</v>
      </c>
      <c r="F111" s="4">
        <f t="shared" si="7"/>
        <v>3.7907702074219238</v>
      </c>
      <c r="G111" s="4">
        <f t="shared" si="8"/>
        <v>2.330073121490253</v>
      </c>
      <c r="I111" s="4">
        <f t="shared" si="9"/>
        <v>1.0282762311464488</v>
      </c>
    </row>
    <row r="112" spans="1:9" x14ac:dyDescent="0.2">
      <c r="A112" s="4">
        <f>IF('True_Odds_Calculator_3-way'!A111="","",'True_Odds_Calculator_3-way'!A111)</f>
        <v>2.1800000000000002</v>
      </c>
      <c r="B112" s="4">
        <f>IF('True_Odds_Calculator_3-way'!B111="","",'True_Odds_Calculator_3-way'!B111)</f>
        <v>3.88</v>
      </c>
      <c r="C112" s="4">
        <f>IF('True_Odds_Calculator_3-way'!C111="","",'True_Odds_Calculator_3-way'!C111)</f>
        <v>3.15</v>
      </c>
      <c r="D112" s="4">
        <f t="shared" si="5"/>
        <v>3.3907872553479379E-2</v>
      </c>
      <c r="E112" s="4">
        <f t="shared" si="6"/>
        <v>2.235071538502837</v>
      </c>
      <c r="F112" s="4">
        <f t="shared" si="7"/>
        <v>4.0579584476452926</v>
      </c>
      <c r="G112" s="4">
        <f t="shared" si="8"/>
        <v>3.2662906141609755</v>
      </c>
      <c r="I112" s="4">
        <f t="shared" si="9"/>
        <v>1.0339078725534794</v>
      </c>
    </row>
    <row r="113" spans="1:9" x14ac:dyDescent="0.2">
      <c r="A113" s="4">
        <f>IF('True_Odds_Calculator_3-way'!A112="","",'True_Odds_Calculator_3-way'!A112)</f>
        <v>1.58</v>
      </c>
      <c r="B113" s="4">
        <f>IF('True_Odds_Calculator_3-way'!B112="","",'True_Odds_Calculator_3-way'!B112)</f>
        <v>4.58</v>
      </c>
      <c r="C113" s="4">
        <f>IF('True_Odds_Calculator_3-way'!C112="","",'True_Odds_Calculator_3-way'!C112)</f>
        <v>5.55</v>
      </c>
      <c r="D113" s="4">
        <f t="shared" si="5"/>
        <v>3.1432183938955083E-2</v>
      </c>
      <c r="E113" s="4">
        <f t="shared" si="6"/>
        <v>1.6065960464897349</v>
      </c>
      <c r="F113" s="4">
        <f t="shared" si="7"/>
        <v>4.8108559842393284</v>
      </c>
      <c r="G113" s="4">
        <f t="shared" si="8"/>
        <v>5.8926551903914612</v>
      </c>
      <c r="I113" s="4">
        <f t="shared" si="9"/>
        <v>1.0314321839389551</v>
      </c>
    </row>
    <row r="114" spans="1:9" x14ac:dyDescent="0.2">
      <c r="A114" s="4">
        <f>IF('True_Odds_Calculator_3-way'!A113="","",'True_Odds_Calculator_3-way'!A113)</f>
        <v>1.98</v>
      </c>
      <c r="B114" s="4">
        <f>IF('True_Odds_Calculator_3-way'!B113="","",'True_Odds_Calculator_3-way'!B113)</f>
        <v>3.51</v>
      </c>
      <c r="C114" s="4">
        <f>IF('True_Odds_Calculator_3-way'!C113="","",'True_Odds_Calculator_3-way'!C113)</f>
        <v>4.07</v>
      </c>
      <c r="D114" s="4">
        <f t="shared" si="5"/>
        <v>3.5651035651035778E-2</v>
      </c>
      <c r="E114" s="4">
        <f t="shared" si="6"/>
        <v>2.0277114077130163</v>
      </c>
      <c r="F114" s="4">
        <f t="shared" si="7"/>
        <v>3.662780859264831</v>
      </c>
      <c r="G114" s="4">
        <f t="shared" si="8"/>
        <v>4.2768569062041584</v>
      </c>
      <c r="I114" s="4">
        <f t="shared" si="9"/>
        <v>1.0356510356510358</v>
      </c>
    </row>
    <row r="115" spans="1:9" x14ac:dyDescent="0.2">
      <c r="A115" s="4">
        <f>IF('True_Odds_Calculator_3-way'!A114="","",'True_Odds_Calculator_3-way'!A114)</f>
        <v>2.25</v>
      </c>
      <c r="B115" s="4">
        <f>IF('True_Odds_Calculator_3-way'!B114="","",'True_Odds_Calculator_3-way'!B114)</f>
        <v>3.48</v>
      </c>
      <c r="C115" s="4">
        <f>IF('True_Odds_Calculator_3-way'!C114="","",'True_Odds_Calculator_3-way'!C114)</f>
        <v>3.26</v>
      </c>
      <c r="D115" s="4">
        <f t="shared" si="5"/>
        <v>3.8549232541193579E-2</v>
      </c>
      <c r="E115" s="4">
        <f t="shared" si="6"/>
        <v>2.3169885992302666</v>
      </c>
      <c r="F115" s="4">
        <f t="shared" si="7"/>
        <v>3.6428999571856711</v>
      </c>
      <c r="G115" s="4">
        <f t="shared" si="8"/>
        <v>3.4025326579578774</v>
      </c>
      <c r="I115" s="4">
        <f t="shared" si="9"/>
        <v>1.0385492325411936</v>
      </c>
    </row>
    <row r="116" spans="1:9" x14ac:dyDescent="0.2">
      <c r="A116" s="4">
        <f>IF('True_Odds_Calculator_3-way'!A115="","",'True_Odds_Calculator_3-way'!A115)</f>
        <v>2.77</v>
      </c>
      <c r="B116" s="4">
        <f>IF('True_Odds_Calculator_3-way'!B115="","",'True_Odds_Calculator_3-way'!B115)</f>
        <v>3.24</v>
      </c>
      <c r="C116" s="4">
        <f>IF('True_Odds_Calculator_3-way'!C115="","",'True_Odds_Calculator_3-way'!C115)</f>
        <v>2.71</v>
      </c>
      <c r="D116" s="4">
        <f t="shared" si="5"/>
        <v>3.8656495670452262E-2</v>
      </c>
      <c r="E116" s="4">
        <f t="shared" si="6"/>
        <v>2.872528680751568</v>
      </c>
      <c r="F116" s="4">
        <f t="shared" si="7"/>
        <v>3.3811601050384468</v>
      </c>
      <c r="G116" s="4">
        <f t="shared" si="8"/>
        <v>2.8080564933901395</v>
      </c>
      <c r="I116" s="4">
        <f t="shared" si="9"/>
        <v>1.0386564956704523</v>
      </c>
    </row>
    <row r="117" spans="1:9" x14ac:dyDescent="0.2">
      <c r="A117" s="4">
        <f>IF('True_Odds_Calculator_3-way'!A116="","",'True_Odds_Calculator_3-way'!A116)</f>
        <v>2.75</v>
      </c>
      <c r="B117" s="4">
        <f>IF('True_Odds_Calculator_3-way'!B116="","",'True_Odds_Calculator_3-way'!B116)</f>
        <v>3.05</v>
      </c>
      <c r="C117" s="4">
        <f>IF('True_Odds_Calculator_3-way'!C116="","",'True_Odds_Calculator_3-way'!C116)</f>
        <v>2.89</v>
      </c>
      <c r="D117" s="4">
        <f t="shared" si="5"/>
        <v>3.7525977341054784E-2</v>
      </c>
      <c r="E117" s="4">
        <f t="shared" si="6"/>
        <v>2.847966671725306</v>
      </c>
      <c r="F117" s="4">
        <f t="shared" si="7"/>
        <v>3.1709772542692525</v>
      </c>
      <c r="G117" s="4">
        <f t="shared" si="8"/>
        <v>2.998391943223226</v>
      </c>
      <c r="I117" s="4">
        <f t="shared" si="9"/>
        <v>1.0375259773410548</v>
      </c>
    </row>
    <row r="118" spans="1:9" x14ac:dyDescent="0.2">
      <c r="A118" s="4">
        <f>IF('True_Odds_Calculator_3-way'!A117="","",'True_Odds_Calculator_3-way'!A117)</f>
        <v>1.43</v>
      </c>
      <c r="B118" s="4">
        <f>IF('True_Odds_Calculator_3-way'!B117="","",'True_Odds_Calculator_3-way'!B117)</f>
        <v>4.58</v>
      </c>
      <c r="C118" s="4">
        <f>IF('True_Odds_Calculator_3-way'!C117="","",'True_Odds_Calculator_3-way'!C117)</f>
        <v>7.65</v>
      </c>
      <c r="D118" s="4">
        <f t="shared" si="5"/>
        <v>4.8360264902777228E-2</v>
      </c>
      <c r="E118" s="4">
        <f t="shared" si="6"/>
        <v>1.4637417747213135</v>
      </c>
      <c r="F118" s="4">
        <f t="shared" si="7"/>
        <v>4.9450964961601249</v>
      </c>
      <c r="G118" s="4">
        <f t="shared" si="8"/>
        <v>8.7260898415752308</v>
      </c>
      <c r="I118" s="4">
        <f t="shared" si="9"/>
        <v>1.0483602649027772</v>
      </c>
    </row>
    <row r="119" spans="1:9" x14ac:dyDescent="0.2">
      <c r="A119" s="4">
        <f>IF('True_Odds_Calculator_3-way'!A118="","",'True_Odds_Calculator_3-way'!A118)</f>
        <v>4.72</v>
      </c>
      <c r="B119" s="4">
        <f>IF('True_Odds_Calculator_3-way'!B118="","",'True_Odds_Calculator_3-way'!B118)</f>
        <v>3.76</v>
      </c>
      <c r="C119" s="4">
        <f>IF('True_Odds_Calculator_3-way'!C118="","",'True_Odds_Calculator_3-way'!C118)</f>
        <v>1.79</v>
      </c>
      <c r="D119" s="4">
        <f t="shared" si="5"/>
        <v>3.6481071465266579E-2</v>
      </c>
      <c r="E119" s="4">
        <f t="shared" si="6"/>
        <v>5.0074097239386033</v>
      </c>
      <c r="F119" s="4">
        <f t="shared" si="7"/>
        <v>3.9401555051934287</v>
      </c>
      <c r="G119" s="4">
        <f t="shared" si="8"/>
        <v>1.8298299811253982</v>
      </c>
      <c r="I119" s="4">
        <f t="shared" si="9"/>
        <v>1.0364810714652666</v>
      </c>
    </row>
    <row r="120" spans="1:9" x14ac:dyDescent="0.2">
      <c r="A120" s="4">
        <f>IF('True_Odds_Calculator_3-way'!A119="","",'True_Odds_Calculator_3-way'!A119)</f>
        <v>1.84</v>
      </c>
      <c r="B120" s="4">
        <f>IF('True_Odds_Calculator_3-way'!B119="","",'True_Odds_Calculator_3-way'!B119)</f>
        <v>3.66</v>
      </c>
      <c r="C120" s="4">
        <f>IF('True_Odds_Calculator_3-way'!C119="","",'True_Odds_Calculator_3-way'!C119)</f>
        <v>4.57</v>
      </c>
      <c r="D120" s="4">
        <f t="shared" si="5"/>
        <v>3.5520685329394563E-2</v>
      </c>
      <c r="E120" s="4">
        <f t="shared" si="6"/>
        <v>1.8809790477854438</v>
      </c>
      <c r="F120" s="4">
        <f t="shared" si="7"/>
        <v>3.8257915814590411</v>
      </c>
      <c r="G120" s="4">
        <f t="shared" si="8"/>
        <v>4.8314278047397989</v>
      </c>
      <c r="I120" s="4">
        <f t="shared" si="9"/>
        <v>1.0355206853293946</v>
      </c>
    </row>
    <row r="121" spans="1:9" x14ac:dyDescent="0.2">
      <c r="A121" s="4">
        <f>IF('True_Odds_Calculator_3-way'!A120="","",'True_Odds_Calculator_3-way'!A120)</f>
        <v>1.32</v>
      </c>
      <c r="B121" s="4">
        <f>IF('True_Odds_Calculator_3-way'!B120="","",'True_Odds_Calculator_3-way'!B120)</f>
        <v>5.43</v>
      </c>
      <c r="C121" s="4">
        <f>IF('True_Odds_Calculator_3-way'!C120="","",'True_Odds_Calculator_3-way'!C120)</f>
        <v>10.14</v>
      </c>
      <c r="D121" s="4">
        <f t="shared" si="5"/>
        <v>4.0357149579419049E-2</v>
      </c>
      <c r="E121" s="4">
        <f t="shared" si="6"/>
        <v>1.3438631743421272</v>
      </c>
      <c r="F121" s="4">
        <f t="shared" si="7"/>
        <v>5.8578986463221669</v>
      </c>
      <c r="G121" s="4">
        <f t="shared" si="8"/>
        <v>11.741644436862188</v>
      </c>
      <c r="I121" s="4">
        <f t="shared" si="9"/>
        <v>1.040357149579419</v>
      </c>
    </row>
    <row r="122" spans="1:9" x14ac:dyDescent="0.2">
      <c r="A122" s="4">
        <f>IF('True_Odds_Calculator_3-way'!A121="","",'True_Odds_Calculator_3-way'!A121)</f>
        <v>2.1800000000000002</v>
      </c>
      <c r="B122" s="4">
        <f>IF('True_Odds_Calculator_3-way'!B121="","",'True_Odds_Calculator_3-way'!B121)</f>
        <v>3.71</v>
      </c>
      <c r="C122" s="4">
        <f>IF('True_Odds_Calculator_3-way'!C121="","",'True_Odds_Calculator_3-way'!C121)</f>
        <v>3.27</v>
      </c>
      <c r="D122" s="4">
        <f t="shared" si="5"/>
        <v>3.4067772859533108E-2</v>
      </c>
      <c r="E122" s="4">
        <f t="shared" si="6"/>
        <v>2.2353378332729381</v>
      </c>
      <c r="F122" s="4">
        <f t="shared" si="7"/>
        <v>3.8731788819479163</v>
      </c>
      <c r="G122" s="4">
        <f t="shared" si="8"/>
        <v>3.3961107430458997</v>
      </c>
      <c r="I122" s="4">
        <f t="shared" si="9"/>
        <v>1.0340677728595331</v>
      </c>
    </row>
    <row r="123" spans="1:9" x14ac:dyDescent="0.2">
      <c r="A123" s="4">
        <f>IF('True_Odds_Calculator_3-way'!A122="","",'True_Odds_Calculator_3-way'!A122)</f>
        <v>1.79</v>
      </c>
      <c r="B123" s="4">
        <f>IF('True_Odds_Calculator_3-way'!B122="","",'True_Odds_Calculator_3-way'!B122)</f>
        <v>3.72</v>
      </c>
      <c r="C123" s="4">
        <f>IF('True_Odds_Calculator_3-way'!C122="","",'True_Odds_Calculator_3-way'!C122)</f>
        <v>4.7699999999999996</v>
      </c>
      <c r="D123" s="4">
        <f t="shared" si="5"/>
        <v>3.7120028048191145E-2</v>
      </c>
      <c r="E123" s="4">
        <f t="shared" si="6"/>
        <v>1.8305433938671893</v>
      </c>
      <c r="F123" s="4">
        <f t="shared" si="7"/>
        <v>3.8994889317657364</v>
      </c>
      <c r="G123" s="4">
        <f t="shared" si="8"/>
        <v>5.069187741948662</v>
      </c>
      <c r="I123" s="4">
        <f t="shared" si="9"/>
        <v>1.0371200280481911</v>
      </c>
    </row>
    <row r="124" spans="1:9" x14ac:dyDescent="0.2">
      <c r="A124" s="4">
        <f>IF('True_Odds_Calculator_3-way'!A123="","",'True_Odds_Calculator_3-way'!A123)</f>
        <v>2.2599999999999998</v>
      </c>
      <c r="B124" s="4">
        <f>IF('True_Odds_Calculator_3-way'!B123="","",'True_Odds_Calculator_3-way'!B123)</f>
        <v>3.3</v>
      </c>
      <c r="C124" s="4">
        <f>IF('True_Odds_Calculator_3-way'!C123="","",'True_Odds_Calculator_3-way'!C123)</f>
        <v>3.48</v>
      </c>
      <c r="D124" s="4">
        <f t="shared" si="5"/>
        <v>3.2864500975578137E-2</v>
      </c>
      <c r="E124" s="4">
        <f t="shared" si="6"/>
        <v>2.3173733535243861</v>
      </c>
      <c r="F124" s="4">
        <f t="shared" si="7"/>
        <v>3.4237726370889434</v>
      </c>
      <c r="G124" s="4">
        <f t="shared" si="8"/>
        <v>3.6179255277625986</v>
      </c>
      <c r="I124" s="4">
        <f t="shared" si="9"/>
        <v>1.0328645009755781</v>
      </c>
    </row>
    <row r="125" spans="1:9" x14ac:dyDescent="0.2">
      <c r="A125" s="4">
        <f>IF('True_Odds_Calculator_3-way'!A124="","",'True_Odds_Calculator_3-way'!A124)</f>
        <v>2.12</v>
      </c>
      <c r="B125" s="4">
        <f>IF('True_Odds_Calculator_3-way'!B124="","",'True_Odds_Calculator_3-way'!B124)</f>
        <v>3.66</v>
      </c>
      <c r="C125" s="4">
        <f>IF('True_Odds_Calculator_3-way'!C124="","",'True_Odds_Calculator_3-way'!C124)</f>
        <v>3.4</v>
      </c>
      <c r="D125" s="4">
        <f t="shared" si="5"/>
        <v>3.9039803982217736E-2</v>
      </c>
      <c r="E125" s="4">
        <f t="shared" si="6"/>
        <v>2.1801461514050988</v>
      </c>
      <c r="F125" s="4">
        <f t="shared" si="7"/>
        <v>3.8430383877308429</v>
      </c>
      <c r="G125" s="4">
        <f t="shared" si="8"/>
        <v>3.5573974454864508</v>
      </c>
      <c r="I125" s="4">
        <f t="shared" si="9"/>
        <v>1.0390398039822177</v>
      </c>
    </row>
    <row r="126" spans="1:9" x14ac:dyDescent="0.2">
      <c r="A126" s="4">
        <f>IF('True_Odds_Calculator_3-way'!A125="","",'True_Odds_Calculator_3-way'!A125)</f>
        <v>2.27</v>
      </c>
      <c r="B126" s="4">
        <f>IF('True_Odds_Calculator_3-way'!B125="","",'True_Odds_Calculator_3-way'!B125)</f>
        <v>3.61</v>
      </c>
      <c r="C126" s="4">
        <f>IF('True_Odds_Calculator_3-way'!C125="","",'True_Odds_Calculator_3-way'!C125)</f>
        <v>3.1</v>
      </c>
      <c r="D126" s="4">
        <f t="shared" si="5"/>
        <v>4.011758977183133E-2</v>
      </c>
      <c r="E126" s="4">
        <f t="shared" si="6"/>
        <v>2.341064518596407</v>
      </c>
      <c r="F126" s="4">
        <f t="shared" si="7"/>
        <v>3.7931118407594719</v>
      </c>
      <c r="G126" s="4">
        <f t="shared" si="8"/>
        <v>3.2340677709328722</v>
      </c>
      <c r="I126" s="4">
        <f t="shared" si="9"/>
        <v>1.0401175897718313</v>
      </c>
    </row>
    <row r="127" spans="1:9" x14ac:dyDescent="0.2">
      <c r="A127" s="4">
        <f>IF('True_Odds_Calculator_3-way'!A126="","",'True_Odds_Calculator_3-way'!A126)</f>
        <v>3.54</v>
      </c>
      <c r="B127" s="4">
        <f>IF('True_Odds_Calculator_3-way'!B126="","",'True_Odds_Calculator_3-way'!B126)</f>
        <v>3.54</v>
      </c>
      <c r="C127" s="4">
        <f>IF('True_Odds_Calculator_3-way'!C126="","",'True_Odds_Calculator_3-way'!C126)</f>
        <v>2.11</v>
      </c>
      <c r="D127" s="4">
        <f t="shared" si="5"/>
        <v>3.8905400701529036E-2</v>
      </c>
      <c r="E127" s="4">
        <f t="shared" si="6"/>
        <v>3.7103354637877946</v>
      </c>
      <c r="F127" s="4">
        <f t="shared" si="7"/>
        <v>3.7103354637877946</v>
      </c>
      <c r="G127" s="4">
        <f t="shared" si="8"/>
        <v>2.1693612407303426</v>
      </c>
      <c r="I127" s="4">
        <f t="shared" si="9"/>
        <v>1.038905400701529</v>
      </c>
    </row>
    <row r="128" spans="1:9" x14ac:dyDescent="0.2">
      <c r="A128" s="4">
        <f>IF('True_Odds_Calculator_3-way'!A127="","",'True_Odds_Calculator_3-way'!A127)</f>
        <v>2.11</v>
      </c>
      <c r="B128" s="4">
        <f>IF('True_Odds_Calculator_3-way'!B127="","",'True_Odds_Calculator_3-way'!B127)</f>
        <v>4.07</v>
      </c>
      <c r="C128" s="4">
        <f>IF('True_Odds_Calculator_3-way'!C127="","",'True_Odds_Calculator_3-way'!C127)</f>
        <v>3.24</v>
      </c>
      <c r="D128" s="4">
        <f t="shared" si="5"/>
        <v>2.8275870297987282E-2</v>
      </c>
      <c r="E128" s="4">
        <f t="shared" si="6"/>
        <v>2.1528137873434043</v>
      </c>
      <c r="F128" s="4">
        <f t="shared" si="7"/>
        <v>4.2323571597197276</v>
      </c>
      <c r="G128" s="4">
        <f t="shared" si="8"/>
        <v>3.3420596157612801</v>
      </c>
      <c r="I128" s="4">
        <f t="shared" si="9"/>
        <v>1.0282758702979873</v>
      </c>
    </row>
    <row r="129" spans="1:9" x14ac:dyDescent="0.2">
      <c r="A129" s="4">
        <f>IF('True_Odds_Calculator_3-way'!A128="","",'True_Odds_Calculator_3-way'!A128)</f>
        <v>2.35</v>
      </c>
      <c r="B129" s="4">
        <f>IF('True_Odds_Calculator_3-way'!B128="","",'True_Odds_Calculator_3-way'!B128)</f>
        <v>3.69</v>
      </c>
      <c r="C129" s="4">
        <f>IF('True_Odds_Calculator_3-way'!C128="","",'True_Odds_Calculator_3-way'!C128)</f>
        <v>3.01</v>
      </c>
      <c r="D129" s="4">
        <f t="shared" si="5"/>
        <v>2.8760538541979797E-2</v>
      </c>
      <c r="E129" s="4">
        <f t="shared" si="6"/>
        <v>2.4041636149077612</v>
      </c>
      <c r="F129" s="4">
        <f t="shared" si="7"/>
        <v>3.8253225542096989</v>
      </c>
      <c r="G129" s="4">
        <f t="shared" si="8"/>
        <v>3.0994386635589279</v>
      </c>
      <c r="I129" s="4">
        <f t="shared" si="9"/>
        <v>1.0287605385419798</v>
      </c>
    </row>
    <row r="130" spans="1:9" x14ac:dyDescent="0.2">
      <c r="A130" s="4">
        <f>IF('True_Odds_Calculator_3-way'!A129="","",'True_Odds_Calculator_3-way'!A129)</f>
        <v>2.39</v>
      </c>
      <c r="B130" s="4">
        <f>IF('True_Odds_Calculator_3-way'!B129="","",'True_Odds_Calculator_3-way'!B129)</f>
        <v>3.67</v>
      </c>
      <c r="C130" s="4">
        <f>IF('True_Odds_Calculator_3-way'!C129="","",'True_Odds_Calculator_3-way'!C129)</f>
        <v>2.93</v>
      </c>
      <c r="D130" s="4">
        <f t="shared" si="5"/>
        <v>3.2186534201346761E-2</v>
      </c>
      <c r="E130" s="4">
        <f t="shared" si="6"/>
        <v>2.4528970359577209</v>
      </c>
      <c r="F130" s="4">
        <f t="shared" si="7"/>
        <v>3.8204288518421046</v>
      </c>
      <c r="G130" s="4">
        <f t="shared" si="8"/>
        <v>3.025095433074549</v>
      </c>
      <c r="I130" s="4">
        <f t="shared" si="9"/>
        <v>1.0321865342013468</v>
      </c>
    </row>
    <row r="131" spans="1:9" x14ac:dyDescent="0.2">
      <c r="A131" s="4">
        <f>IF('True_Odds_Calculator_3-way'!A130="","",'True_Odds_Calculator_3-way'!A130)</f>
        <v>2.35</v>
      </c>
      <c r="B131" s="4">
        <f>IF('True_Odds_Calculator_3-way'!B130="","",'True_Odds_Calculator_3-way'!B130)</f>
        <v>3.75</v>
      </c>
      <c r="C131" s="4">
        <f>IF('True_Odds_Calculator_3-way'!C130="","",'True_Odds_Calculator_3-way'!C130)</f>
        <v>2.93</v>
      </c>
      <c r="D131" s="4">
        <f t="shared" ref="D131:D194" si="10">IF(A131="","",((1/A131)+(1/B131)+(1/C131))-1)</f>
        <v>3.3495509887928598E-2</v>
      </c>
      <c r="E131" s="4">
        <f t="shared" ref="E131:E194" si="11">IF(A131="","",(3*A131)/(3-($D131*A131)))</f>
        <v>2.4133210790517992</v>
      </c>
      <c r="F131" s="4">
        <f t="shared" ref="F131:F194" si="12">IF(B131="","",(3*B131)/(3-($D131*B131)))</f>
        <v>3.9138713976239945</v>
      </c>
      <c r="G131" s="4">
        <f t="shared" ref="G131:G194" si="13">IF(C131="","",(3*C131)/(3-($D131*C131)))</f>
        <v>3.0290936108436268</v>
      </c>
      <c r="I131" s="4">
        <f t="shared" ref="I131:I194" si="14">IF(A131="","",D131+1)</f>
        <v>1.0334955098879286</v>
      </c>
    </row>
    <row r="132" spans="1:9" x14ac:dyDescent="0.2">
      <c r="A132" s="4">
        <f>IF('True_Odds_Calculator_3-way'!A131="","",'True_Odds_Calculator_3-way'!A131)</f>
        <v>1.94</v>
      </c>
      <c r="B132" s="4">
        <f>IF('True_Odds_Calculator_3-way'!B131="","",'True_Odds_Calculator_3-way'!B131)</f>
        <v>3.62</v>
      </c>
      <c r="C132" s="4">
        <f>IF('True_Odds_Calculator_3-way'!C131="","",'True_Odds_Calculator_3-way'!C131)</f>
        <v>4.08</v>
      </c>
      <c r="D132" s="4">
        <f t="shared" si="10"/>
        <v>3.6805050664111549E-2</v>
      </c>
      <c r="E132" s="4">
        <f t="shared" si="11"/>
        <v>1.9872989051890058</v>
      </c>
      <c r="F132" s="4">
        <f t="shared" si="12"/>
        <v>3.7882412005734074</v>
      </c>
      <c r="G132" s="4">
        <f t="shared" si="13"/>
        <v>4.2949849064326751</v>
      </c>
      <c r="I132" s="4">
        <f t="shared" si="14"/>
        <v>1.0368050506641115</v>
      </c>
    </row>
    <row r="133" spans="1:9" x14ac:dyDescent="0.2">
      <c r="A133" s="4">
        <f>IF('True_Odds_Calculator_3-way'!A132="","",'True_Odds_Calculator_3-way'!A132)</f>
        <v>1.99</v>
      </c>
      <c r="B133" s="4">
        <f>IF('True_Odds_Calculator_3-way'!B132="","",'True_Odds_Calculator_3-way'!B132)</f>
        <v>3.79</v>
      </c>
      <c r="C133" s="4">
        <f>IF('True_Odds_Calculator_3-way'!C132="","",'True_Odds_Calculator_3-way'!C132)</f>
        <v>3.81</v>
      </c>
      <c r="D133" s="4">
        <f t="shared" si="10"/>
        <v>2.8831997159183498E-2</v>
      </c>
      <c r="E133" s="4">
        <f t="shared" si="11"/>
        <v>2.0288012805286439</v>
      </c>
      <c r="F133" s="4">
        <f t="shared" si="12"/>
        <v>3.9332669805784048</v>
      </c>
      <c r="G133" s="4">
        <f t="shared" si="13"/>
        <v>3.9548119096967622</v>
      </c>
      <c r="I133" s="4">
        <f t="shared" si="14"/>
        <v>1.0288319971591835</v>
      </c>
    </row>
    <row r="134" spans="1:9" x14ac:dyDescent="0.2">
      <c r="A134" s="4">
        <f>IF('True_Odds_Calculator_3-way'!A133="","",'True_Odds_Calculator_3-way'!A133)</f>
        <v>2.15</v>
      </c>
      <c r="B134" s="4">
        <f>IF('True_Odds_Calculator_3-way'!B133="","",'True_Odds_Calculator_3-way'!B133)</f>
        <v>3.45</v>
      </c>
      <c r="C134" s="4">
        <f>IF('True_Odds_Calculator_3-way'!C133="","",'True_Odds_Calculator_3-way'!C133)</f>
        <v>3.65</v>
      </c>
      <c r="D134" s="4">
        <f t="shared" si="10"/>
        <v>2.8943954273261685E-2</v>
      </c>
      <c r="E134" s="4">
        <f t="shared" si="11"/>
        <v>2.1955425053471691</v>
      </c>
      <c r="F134" s="4">
        <f t="shared" si="12"/>
        <v>3.5687890987581774</v>
      </c>
      <c r="G134" s="4">
        <f t="shared" si="13"/>
        <v>3.7832268807750755</v>
      </c>
      <c r="I134" s="4">
        <f t="shared" si="14"/>
        <v>1.0289439542732617</v>
      </c>
    </row>
    <row r="135" spans="1:9" x14ac:dyDescent="0.2">
      <c r="A135" s="4">
        <f>IF('True_Odds_Calculator_3-way'!A134="","",'True_Odds_Calculator_3-way'!A134)</f>
        <v>1.69</v>
      </c>
      <c r="B135" s="4">
        <f>IF('True_Odds_Calculator_3-way'!B134="","",'True_Odds_Calculator_3-way'!B134)</f>
        <v>4</v>
      </c>
      <c r="C135" s="4">
        <f>IF('True_Odds_Calculator_3-way'!C134="","",'True_Odds_Calculator_3-way'!C134)</f>
        <v>5.31</v>
      </c>
      <c r="D135" s="4">
        <f t="shared" si="10"/>
        <v>3.0039893468837509E-2</v>
      </c>
      <c r="E135" s="4">
        <f t="shared" si="11"/>
        <v>1.7190912762584671</v>
      </c>
      <c r="F135" s="4">
        <f t="shared" si="12"/>
        <v>4.1668975444407472</v>
      </c>
      <c r="G135" s="4">
        <f t="shared" si="13"/>
        <v>5.6081909414270621</v>
      </c>
      <c r="I135" s="4">
        <f t="shared" si="14"/>
        <v>1.0300398934688375</v>
      </c>
    </row>
    <row r="136" spans="1:9" x14ac:dyDescent="0.2">
      <c r="A136" s="4">
        <f>IF('True_Odds_Calculator_3-way'!A135="","",'True_Odds_Calculator_3-way'!A135)</f>
        <v>2.5299999999999998</v>
      </c>
      <c r="B136" s="4">
        <f>IF('True_Odds_Calculator_3-way'!B135="","",'True_Odds_Calculator_3-way'!B135)</f>
        <v>3.53</v>
      </c>
      <c r="C136" s="4">
        <f>IF('True_Odds_Calculator_3-way'!C135="","",'True_Odds_Calculator_3-way'!C135)</f>
        <v>2.77</v>
      </c>
      <c r="D136" s="4">
        <f t="shared" si="10"/>
        <v>3.9553866301127227E-2</v>
      </c>
      <c r="E136" s="4">
        <f t="shared" si="11"/>
        <v>2.6173057124517731</v>
      </c>
      <c r="F136" s="4">
        <f t="shared" si="12"/>
        <v>3.7023119514403851</v>
      </c>
      <c r="G136" s="4">
        <f t="shared" si="13"/>
        <v>2.8749989976444357</v>
      </c>
      <c r="I136" s="4">
        <f t="shared" si="14"/>
        <v>1.0395538663011272</v>
      </c>
    </row>
    <row r="137" spans="1:9" x14ac:dyDescent="0.2">
      <c r="A137" s="4">
        <f>IF('True_Odds_Calculator_3-way'!A136="","",'True_Odds_Calculator_3-way'!A136)</f>
        <v>2.39</v>
      </c>
      <c r="B137" s="4">
        <f>IF('True_Odds_Calculator_3-way'!B136="","",'True_Odds_Calculator_3-way'!B136)</f>
        <v>3.11</v>
      </c>
      <c r="C137" s="4">
        <f>IF('True_Odds_Calculator_3-way'!C136="","",'True_Odds_Calculator_3-way'!C136)</f>
        <v>3.35</v>
      </c>
      <c r="D137" s="4">
        <f t="shared" si="10"/>
        <v>3.8460912887699816E-2</v>
      </c>
      <c r="E137" s="4">
        <f t="shared" si="11"/>
        <v>2.4655456177285391</v>
      </c>
      <c r="F137" s="4">
        <f t="shared" si="12"/>
        <v>3.2391485665807305</v>
      </c>
      <c r="G137" s="4">
        <f t="shared" si="13"/>
        <v>3.5003323412686784</v>
      </c>
      <c r="I137" s="4">
        <f t="shared" si="14"/>
        <v>1.0384609128876998</v>
      </c>
    </row>
    <row r="138" spans="1:9" x14ac:dyDescent="0.2">
      <c r="A138" s="4">
        <f>IF('True_Odds_Calculator_3-way'!A137="","",'True_Odds_Calculator_3-way'!A137)</f>
        <v>2.0699999999999998</v>
      </c>
      <c r="B138" s="4">
        <f>IF('True_Odds_Calculator_3-way'!B137="","",'True_Odds_Calculator_3-way'!B137)</f>
        <v>3.58</v>
      </c>
      <c r="C138" s="4">
        <f>IF('True_Odds_Calculator_3-way'!C137="","",'True_Odds_Calculator_3-way'!C137)</f>
        <v>3.6</v>
      </c>
      <c r="D138" s="4">
        <f t="shared" si="10"/>
        <v>4.0199174155938877E-2</v>
      </c>
      <c r="E138" s="4">
        <f t="shared" si="11"/>
        <v>2.129054500531502</v>
      </c>
      <c r="F138" s="4">
        <f t="shared" si="12"/>
        <v>3.7603897092403722</v>
      </c>
      <c r="G138" s="4">
        <f t="shared" si="13"/>
        <v>3.7824622294814216</v>
      </c>
      <c r="I138" s="4">
        <f t="shared" si="14"/>
        <v>1.0401991741559389</v>
      </c>
    </row>
    <row r="139" spans="1:9" x14ac:dyDescent="0.2">
      <c r="A139" s="4">
        <f>IF('True_Odds_Calculator_3-way'!A138="","",'True_Odds_Calculator_3-way'!A138)</f>
        <v>3.48</v>
      </c>
      <c r="B139" s="4">
        <f>IF('True_Odds_Calculator_3-way'!B138="","",'True_Odds_Calculator_3-way'!B138)</f>
        <v>2.91</v>
      </c>
      <c r="C139" s="4">
        <f>IF('True_Odds_Calculator_3-way'!C138="","",'True_Odds_Calculator_3-way'!C138)</f>
        <v>2.42</v>
      </c>
      <c r="D139" s="4">
        <f t="shared" si="10"/>
        <v>4.4222074018797075E-2</v>
      </c>
      <c r="E139" s="4">
        <f t="shared" si="11"/>
        <v>3.6681682490758805</v>
      </c>
      <c r="F139" s="4">
        <f t="shared" si="12"/>
        <v>3.0404200709844931</v>
      </c>
      <c r="G139" s="4">
        <f t="shared" si="13"/>
        <v>2.5095208135699858</v>
      </c>
      <c r="I139" s="4">
        <f t="shared" si="14"/>
        <v>1.0442220740187971</v>
      </c>
    </row>
    <row r="140" spans="1:9" x14ac:dyDescent="0.2">
      <c r="A140" s="4">
        <f>IF('True_Odds_Calculator_3-way'!A139="","",'True_Odds_Calculator_3-way'!A139)</f>
        <v>3</v>
      </c>
      <c r="B140" s="4">
        <f>IF('True_Odds_Calculator_3-way'!B139="","",'True_Odds_Calculator_3-way'!B139)</f>
        <v>3.26</v>
      </c>
      <c r="C140" s="4">
        <f>IF('True_Odds_Calculator_3-way'!C139="","",'True_Odds_Calculator_3-way'!C139)</f>
        <v>2.81</v>
      </c>
      <c r="D140" s="4">
        <f t="shared" si="10"/>
        <v>-4.0463142880016179E-3</v>
      </c>
      <c r="E140" s="4">
        <f t="shared" si="11"/>
        <v>2.9879099771681221</v>
      </c>
      <c r="F140" s="4">
        <f t="shared" si="12"/>
        <v>3.2457285482575622</v>
      </c>
      <c r="G140" s="4">
        <f t="shared" si="13"/>
        <v>2.7993901776498067</v>
      </c>
      <c r="I140" s="4">
        <f t="shared" si="14"/>
        <v>0.99595368571199838</v>
      </c>
    </row>
    <row r="141" spans="1:9" x14ac:dyDescent="0.2">
      <c r="A141" s="4">
        <f>IF('True_Odds_Calculator_3-way'!A140="","",'True_Odds_Calculator_3-way'!A140)</f>
        <v>1.75</v>
      </c>
      <c r="B141" s="4">
        <f>IF('True_Odds_Calculator_3-way'!B140="","",'True_Odds_Calculator_3-way'!B140)</f>
        <v>3.94</v>
      </c>
      <c r="C141" s="4">
        <f>IF('True_Odds_Calculator_3-way'!C140="","",'True_Odds_Calculator_3-way'!C140)</f>
        <v>4.71</v>
      </c>
      <c r="D141" s="4">
        <f t="shared" si="10"/>
        <v>3.7549903080634772E-2</v>
      </c>
      <c r="E141" s="4">
        <f t="shared" si="11"/>
        <v>1.7891906285724781</v>
      </c>
      <c r="F141" s="4">
        <f t="shared" si="12"/>
        <v>4.1443824562224432</v>
      </c>
      <c r="G141" s="4">
        <f t="shared" si="13"/>
        <v>5.0050653590574115</v>
      </c>
      <c r="I141" s="4">
        <f t="shared" si="14"/>
        <v>1.0375499030806348</v>
      </c>
    </row>
    <row r="142" spans="1:9" x14ac:dyDescent="0.2">
      <c r="A142" s="4">
        <f>IF('True_Odds_Calculator_3-way'!A141="","",'True_Odds_Calculator_3-way'!A141)</f>
        <v>2.87</v>
      </c>
      <c r="B142" s="4">
        <f>IF('True_Odds_Calculator_3-way'!B141="","",'True_Odds_Calculator_3-way'!B141)</f>
        <v>3.2</v>
      </c>
      <c r="C142" s="4">
        <f>IF('True_Odds_Calculator_3-way'!C141="","",'True_Odds_Calculator_3-way'!C141)</f>
        <v>2.69</v>
      </c>
      <c r="D142" s="4">
        <f t="shared" si="10"/>
        <v>3.2679267645039811E-2</v>
      </c>
      <c r="E142" s="4">
        <f t="shared" si="11"/>
        <v>2.9626209094259588</v>
      </c>
      <c r="F142" s="4">
        <f t="shared" si="12"/>
        <v>3.3155738951647979</v>
      </c>
      <c r="G142" s="4">
        <f t="shared" si="13"/>
        <v>2.7712029242473082</v>
      </c>
      <c r="I142" s="4">
        <f t="shared" si="14"/>
        <v>1.0326792676450398</v>
      </c>
    </row>
    <row r="143" spans="1:9" x14ac:dyDescent="0.2">
      <c r="A143" s="4">
        <f>IF('True_Odds_Calculator_3-way'!A142="","",'True_Odds_Calculator_3-way'!A142)</f>
        <v>3.04</v>
      </c>
      <c r="B143" s="4">
        <f>IF('True_Odds_Calculator_3-way'!B142="","",'True_Odds_Calculator_3-way'!B142)</f>
        <v>3.29</v>
      </c>
      <c r="C143" s="4">
        <f>IF('True_Odds_Calculator_3-way'!C142="","",'True_Odds_Calculator_3-way'!C142)</f>
        <v>2.5</v>
      </c>
      <c r="D143" s="4">
        <f t="shared" si="10"/>
        <v>3.2898736202207512E-2</v>
      </c>
      <c r="E143" s="4">
        <f t="shared" si="11"/>
        <v>3.1448407707400512</v>
      </c>
      <c r="F143" s="4">
        <f t="shared" si="12"/>
        <v>3.4131425919353515</v>
      </c>
      <c r="G143" s="4">
        <f t="shared" si="13"/>
        <v>2.5704710405658244</v>
      </c>
      <c r="I143" s="4">
        <f t="shared" si="14"/>
        <v>1.0328987362022075</v>
      </c>
    </row>
    <row r="144" spans="1:9" x14ac:dyDescent="0.2">
      <c r="A144" s="4">
        <f>IF('True_Odds_Calculator_3-way'!A143="","",'True_Odds_Calculator_3-way'!A143)</f>
        <v>3.27</v>
      </c>
      <c r="B144" s="4">
        <f>IF('True_Odds_Calculator_3-way'!B143="","",'True_Odds_Calculator_3-way'!B143)</f>
        <v>3.01</v>
      </c>
      <c r="C144" s="4">
        <f>IF('True_Odds_Calculator_3-way'!C143="","",'True_Odds_Calculator_3-way'!C143)</f>
        <v>2.5</v>
      </c>
      <c r="D144" s="4">
        <f t="shared" si="10"/>
        <v>3.8036311174779236E-2</v>
      </c>
      <c r="E144" s="4">
        <f t="shared" si="11"/>
        <v>3.4114367312797924</v>
      </c>
      <c r="F144" s="4">
        <f t="shared" si="12"/>
        <v>3.1294286967893994</v>
      </c>
      <c r="G144" s="4">
        <f t="shared" si="13"/>
        <v>2.5818362732428306</v>
      </c>
      <c r="I144" s="4">
        <f t="shared" si="14"/>
        <v>1.0380363111747792</v>
      </c>
    </row>
    <row r="145" spans="1:9" x14ac:dyDescent="0.2">
      <c r="A145" s="4">
        <f>IF('True_Odds_Calculator_3-way'!A144="","",'True_Odds_Calculator_3-way'!A144)</f>
        <v>1.4</v>
      </c>
      <c r="B145" s="4">
        <f>IF('True_Odds_Calculator_3-way'!B144="","",'True_Odds_Calculator_3-way'!B144)</f>
        <v>4.49</v>
      </c>
      <c r="C145" s="4">
        <f>IF('True_Odds_Calculator_3-way'!C144="","",'True_Odds_Calculator_3-way'!C144)</f>
        <v>9.25</v>
      </c>
      <c r="D145" s="4">
        <f t="shared" si="10"/>
        <v>4.5110971614312323E-2</v>
      </c>
      <c r="E145" s="4">
        <f t="shared" si="11"/>
        <v>1.4301062927087218</v>
      </c>
      <c r="F145" s="4">
        <f t="shared" si="12"/>
        <v>4.8150964750048306</v>
      </c>
      <c r="G145" s="4">
        <f t="shared" si="13"/>
        <v>10.744471820141667</v>
      </c>
      <c r="I145" s="4">
        <f t="shared" si="14"/>
        <v>1.0451109716143123</v>
      </c>
    </row>
    <row r="146" spans="1:9" x14ac:dyDescent="0.2">
      <c r="A146" s="4">
        <f>IF('True_Odds_Calculator_3-way'!A145="","",'True_Odds_Calculator_3-way'!A145)</f>
        <v>2.04</v>
      </c>
      <c r="B146" s="4">
        <f>IF('True_Odds_Calculator_3-way'!B145="","",'True_Odds_Calculator_3-way'!B145)</f>
        <v>3.28</v>
      </c>
      <c r="C146" s="4">
        <f>IF('True_Odds_Calculator_3-way'!C145="","",'True_Odds_Calculator_3-way'!C145)</f>
        <v>4.0999999999999996</v>
      </c>
      <c r="D146" s="4">
        <f t="shared" si="10"/>
        <v>3.8976566236250676E-2</v>
      </c>
      <c r="E146" s="4">
        <f t="shared" si="11"/>
        <v>2.0955403373976953</v>
      </c>
      <c r="F146" s="4">
        <f t="shared" si="12"/>
        <v>3.4259967231021302</v>
      </c>
      <c r="G146" s="4">
        <f t="shared" si="13"/>
        <v>4.3306869175008629</v>
      </c>
      <c r="I146" s="4">
        <f t="shared" si="14"/>
        <v>1.0389765662362507</v>
      </c>
    </row>
    <row r="147" spans="1:9" x14ac:dyDescent="0.2">
      <c r="A147" s="4">
        <f>IF('True_Odds_Calculator_3-way'!A146="","",'True_Odds_Calculator_3-way'!A146)</f>
        <v>1.65</v>
      </c>
      <c r="B147" s="4">
        <f>IF('True_Odds_Calculator_3-way'!B146="","",'True_Odds_Calculator_3-way'!B146)</f>
        <v>3.86</v>
      </c>
      <c r="C147" s="4">
        <f>IF('True_Odds_Calculator_3-way'!C146="","",'True_Odds_Calculator_3-way'!C146)</f>
        <v>5.82</v>
      </c>
      <c r="D147" s="4">
        <f t="shared" si="10"/>
        <v>3.6949269415483821E-2</v>
      </c>
      <c r="E147" s="4">
        <f t="shared" si="11"/>
        <v>1.6842270269975546</v>
      </c>
      <c r="F147" s="4">
        <f t="shared" si="12"/>
        <v>4.0526695574025364</v>
      </c>
      <c r="G147" s="4">
        <f t="shared" si="13"/>
        <v>6.2694005540840871</v>
      </c>
      <c r="I147" s="4">
        <f t="shared" si="14"/>
        <v>1.0369492694154838</v>
      </c>
    </row>
    <row r="148" spans="1:9" x14ac:dyDescent="0.2">
      <c r="A148" s="4">
        <f>IF('True_Odds_Calculator_3-way'!A147="","",'True_Odds_Calculator_3-way'!A147)</f>
        <v>3.38</v>
      </c>
      <c r="B148" s="4">
        <f>IF('True_Odds_Calculator_3-way'!B147="","",'True_Odds_Calculator_3-way'!B147)</f>
        <v>3.74</v>
      </c>
      <c r="C148" s="4">
        <f>IF('True_Odds_Calculator_3-way'!C147="","",'True_Odds_Calculator_3-way'!C147)</f>
        <v>2.12</v>
      </c>
      <c r="D148" s="4">
        <f t="shared" si="10"/>
        <v>3.493578051761248E-2</v>
      </c>
      <c r="E148" s="4">
        <f t="shared" si="11"/>
        <v>3.5184912620244315</v>
      </c>
      <c r="F148" s="4">
        <f t="shared" si="12"/>
        <v>3.9103066533648132</v>
      </c>
      <c r="G148" s="4">
        <f t="shared" si="13"/>
        <v>2.1736632941256877</v>
      </c>
      <c r="I148" s="4">
        <f t="shared" si="14"/>
        <v>1.0349357805176125</v>
      </c>
    </row>
    <row r="149" spans="1:9" x14ac:dyDescent="0.2">
      <c r="A149" s="4">
        <f>IF('True_Odds_Calculator_3-way'!A148="","",'True_Odds_Calculator_3-way'!A148)</f>
        <v>3.38</v>
      </c>
      <c r="B149" s="4">
        <f>IF('True_Odds_Calculator_3-way'!B148="","",'True_Odds_Calculator_3-way'!B148)</f>
        <v>3.74</v>
      </c>
      <c r="C149" s="4">
        <f>IF('True_Odds_Calculator_3-way'!C148="","",'True_Odds_Calculator_3-way'!C148)</f>
        <v>2.12</v>
      </c>
      <c r="D149" s="4">
        <f t="shared" si="10"/>
        <v>3.493578051761248E-2</v>
      </c>
      <c r="E149" s="4">
        <f t="shared" si="11"/>
        <v>3.5184912620244315</v>
      </c>
      <c r="F149" s="4">
        <f t="shared" si="12"/>
        <v>3.9103066533648132</v>
      </c>
      <c r="G149" s="4">
        <f t="shared" si="13"/>
        <v>2.1736632941256877</v>
      </c>
      <c r="I149" s="4">
        <f t="shared" si="14"/>
        <v>1.0349357805176125</v>
      </c>
    </row>
    <row r="150" spans="1:9" x14ac:dyDescent="0.2">
      <c r="A150" s="4">
        <f>IF('True_Odds_Calculator_3-way'!A149="","",'True_Odds_Calculator_3-way'!A149)</f>
        <v>2.09</v>
      </c>
      <c r="B150" s="4">
        <f>IF('True_Odds_Calculator_3-way'!B149="","",'True_Odds_Calculator_3-way'!B149)</f>
        <v>3.79</v>
      </c>
      <c r="C150" s="4">
        <f>IF('True_Odds_Calculator_3-way'!C149="","",'True_Odds_Calculator_3-way'!C149)</f>
        <v>3.43</v>
      </c>
      <c r="D150" s="4">
        <f t="shared" si="10"/>
        <v>3.3866331769967672E-2</v>
      </c>
      <c r="E150" s="4">
        <f t="shared" si="11"/>
        <v>2.1405020298210244</v>
      </c>
      <c r="F150" s="4">
        <f t="shared" si="12"/>
        <v>3.9594008502780031</v>
      </c>
      <c r="G150" s="4">
        <f t="shared" si="13"/>
        <v>3.5681609993497845</v>
      </c>
      <c r="I150" s="4">
        <f t="shared" si="14"/>
        <v>1.0338663317699677</v>
      </c>
    </row>
    <row r="151" spans="1:9" x14ac:dyDescent="0.2">
      <c r="A151" s="4">
        <f>IF('True_Odds_Calculator_3-way'!A150="","",'True_Odds_Calculator_3-way'!A150)</f>
        <v>4.3</v>
      </c>
      <c r="B151" s="4">
        <f>IF('True_Odds_Calculator_3-way'!B150="","",'True_Odds_Calculator_3-way'!B150)</f>
        <v>3.34</v>
      </c>
      <c r="C151" s="4">
        <f>IF('True_Odds_Calculator_3-way'!C150="","",'True_Odds_Calculator_3-way'!C150)</f>
        <v>1.99</v>
      </c>
      <c r="D151" s="4">
        <f t="shared" si="10"/>
        <v>3.4471899953744334E-2</v>
      </c>
      <c r="E151" s="4">
        <f t="shared" si="11"/>
        <v>4.5235051370170147</v>
      </c>
      <c r="F151" s="4">
        <f t="shared" si="12"/>
        <v>3.4733008233890108</v>
      </c>
      <c r="G151" s="4">
        <f t="shared" si="13"/>
        <v>2.036568918675616</v>
      </c>
      <c r="I151" s="4">
        <f t="shared" si="14"/>
        <v>1.0344718999537443</v>
      </c>
    </row>
    <row r="152" spans="1:9" x14ac:dyDescent="0.2">
      <c r="A152" s="4">
        <f>IF('True_Odds_Calculator_3-way'!A151="","",'True_Odds_Calculator_3-way'!A151)</f>
        <v>3.01</v>
      </c>
      <c r="B152" s="4">
        <f>IF('True_Odds_Calculator_3-way'!B151="","",'True_Odds_Calculator_3-way'!B151)</f>
        <v>3.29</v>
      </c>
      <c r="C152" s="4">
        <f>IF('True_Odds_Calculator_3-way'!C151="","",'True_Odds_Calculator_3-way'!C151)</f>
        <v>2.52</v>
      </c>
      <c r="D152" s="4">
        <f t="shared" si="10"/>
        <v>3.300267822781433E-2</v>
      </c>
      <c r="E152" s="4">
        <f t="shared" si="11"/>
        <v>3.1130825278325647</v>
      </c>
      <c r="F152" s="4">
        <f t="shared" si="12"/>
        <v>3.4135462653488</v>
      </c>
      <c r="G152" s="4">
        <f t="shared" si="13"/>
        <v>2.5918519674567255</v>
      </c>
      <c r="I152" s="4">
        <f t="shared" si="14"/>
        <v>1.0330026782278143</v>
      </c>
    </row>
    <row r="153" spans="1:9" x14ac:dyDescent="0.2">
      <c r="A153" s="4">
        <f>IF('True_Odds_Calculator_3-way'!A152="","",'True_Odds_Calculator_3-way'!A152)</f>
        <v>1.52</v>
      </c>
      <c r="B153" s="4">
        <f>IF('True_Odds_Calculator_3-way'!B152="","",'True_Odds_Calculator_3-way'!B152)</f>
        <v>4.54</v>
      </c>
      <c r="C153" s="4">
        <f>IF('True_Odds_Calculator_3-way'!C152="","",'True_Odds_Calculator_3-way'!C152)</f>
        <v>6.33</v>
      </c>
      <c r="D153" s="4">
        <f t="shared" si="10"/>
        <v>3.6136937119088497E-2</v>
      </c>
      <c r="E153" s="4">
        <f t="shared" si="11"/>
        <v>1.5483493183236878</v>
      </c>
      <c r="F153" s="4">
        <f t="shared" si="12"/>
        <v>4.8026432640247121</v>
      </c>
      <c r="G153" s="4">
        <f t="shared" si="13"/>
        <v>6.8524954998634167</v>
      </c>
      <c r="I153" s="4">
        <f t="shared" si="14"/>
        <v>1.0361369371190885</v>
      </c>
    </row>
    <row r="154" spans="1:9" x14ac:dyDescent="0.2">
      <c r="A154" s="4">
        <f>IF('True_Odds_Calculator_3-way'!A153="","",'True_Odds_Calculator_3-way'!A153)</f>
        <v>3.39</v>
      </c>
      <c r="B154" s="4">
        <f>IF('True_Odds_Calculator_3-way'!B153="","",'True_Odds_Calculator_3-way'!B153)</f>
        <v>3.39</v>
      </c>
      <c r="C154" s="4">
        <f>IF('True_Odds_Calculator_3-way'!C153="","",'True_Odds_Calculator_3-way'!C153)</f>
        <v>2.23</v>
      </c>
      <c r="D154" s="4">
        <f t="shared" si="10"/>
        <v>3.840099474846892E-2</v>
      </c>
      <c r="E154" s="4">
        <f t="shared" si="11"/>
        <v>3.5437754894760691</v>
      </c>
      <c r="F154" s="4">
        <f t="shared" si="12"/>
        <v>3.5437754894760691</v>
      </c>
      <c r="G154" s="4">
        <f t="shared" si="13"/>
        <v>2.2955251677682522</v>
      </c>
      <c r="I154" s="4">
        <f t="shared" si="14"/>
        <v>1.0384009947484689</v>
      </c>
    </row>
    <row r="155" spans="1:9" x14ac:dyDescent="0.2">
      <c r="A155" s="4">
        <f>IF('True_Odds_Calculator_3-way'!A154="","",'True_Odds_Calculator_3-way'!A154)</f>
        <v>3.86</v>
      </c>
      <c r="B155" s="4">
        <f>IF('True_Odds_Calculator_3-way'!B154="","",'True_Odds_Calculator_3-way'!B154)</f>
        <v>3.36</v>
      </c>
      <c r="C155" s="4">
        <f>IF('True_Odds_Calculator_3-way'!C154="","",'True_Odds_Calculator_3-way'!C154)</f>
        <v>2.0699999999999998</v>
      </c>
      <c r="D155" s="4">
        <f t="shared" si="10"/>
        <v>3.9778192571614746E-2</v>
      </c>
      <c r="E155" s="4">
        <f t="shared" si="11"/>
        <v>4.0682165054557942</v>
      </c>
      <c r="F155" s="4">
        <f t="shared" si="12"/>
        <v>3.516673338377287</v>
      </c>
      <c r="G155" s="4">
        <f t="shared" si="13"/>
        <v>2.128418605152651</v>
      </c>
      <c r="I155" s="4">
        <f t="shared" si="14"/>
        <v>1.0397781925716147</v>
      </c>
    </row>
    <row r="156" spans="1:9" x14ac:dyDescent="0.2">
      <c r="A156" s="4">
        <f>IF('True_Odds_Calculator_3-way'!A155="","",'True_Odds_Calculator_3-way'!A155)</f>
        <v>2</v>
      </c>
      <c r="B156" s="4">
        <f>IF('True_Odds_Calculator_3-way'!B155="","",'True_Odds_Calculator_3-way'!B155)</f>
        <v>3.36</v>
      </c>
      <c r="C156" s="4">
        <f>IF('True_Odds_Calculator_3-way'!C155="","",'True_Odds_Calculator_3-way'!C155)</f>
        <v>4.24</v>
      </c>
      <c r="D156" s="4">
        <f t="shared" si="10"/>
        <v>3.3468104222821315E-2</v>
      </c>
      <c r="E156" s="4">
        <f t="shared" si="11"/>
        <v>2.0456425179966304</v>
      </c>
      <c r="F156" s="4">
        <f t="shared" si="12"/>
        <v>3.4908520648196557</v>
      </c>
      <c r="G156" s="4">
        <f t="shared" si="13"/>
        <v>4.4505164945018336</v>
      </c>
      <c r="I156" s="4">
        <f t="shared" si="14"/>
        <v>1.0334681042228213</v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215" activePane="bottomLeft" state="frozen"/>
      <selection pane="bottomLeft" activeCell="A4" sqref="A4:Y23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8"/>
    <col min="26" max="16384" width="10" style="4"/>
  </cols>
  <sheetData>
    <row r="1" spans="1:25" s="13" customFormat="1" x14ac:dyDescent="0.2">
      <c r="A1" s="74" t="s">
        <v>9</v>
      </c>
      <c r="B1" s="75"/>
      <c r="C1" s="18"/>
      <c r="D1" s="76" t="s">
        <v>25</v>
      </c>
      <c r="E1" s="75"/>
      <c r="F1" s="76" t="s">
        <v>23</v>
      </c>
      <c r="G1" s="75"/>
      <c r="H1" s="76" t="s">
        <v>11</v>
      </c>
      <c r="I1" s="75"/>
      <c r="J1" s="76" t="s">
        <v>10</v>
      </c>
      <c r="K1" s="75"/>
      <c r="L1" s="72" t="s">
        <v>46</v>
      </c>
      <c r="M1" s="7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51" t="s">
        <v>34</v>
      </c>
      <c r="Y1" s="5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2" customFormat="1" ht="15" x14ac:dyDescent="0.25">
      <c r="A3" s="31">
        <v>1.74</v>
      </c>
      <c r="B3" s="31">
        <v>2.14</v>
      </c>
      <c r="C3" s="32">
        <f t="shared" ref="C3" si="0">IF(OR($A3="",$B3=""),"",(1/A3)+(1/B3)-1)</f>
        <v>4.200236330432916E-2</v>
      </c>
      <c r="D3" s="33">
        <f>IF(OR($A3="",$B3=""),"",A3*'MPTO_working_2-way'!$G2)</f>
        <v>1.8130841121495327</v>
      </c>
      <c r="E3" s="35">
        <f>IF(OR($A3="",$B3=""),"",B3*'MPTO_working_2-way'!$G2)</f>
        <v>2.2298850574712645</v>
      </c>
      <c r="F3" s="33">
        <f>IF(OR($A3="",$B3=""),"",'MPTO_working_2-way'!D2)</f>
        <v>1.8059947618585701</v>
      </c>
      <c r="G3" s="35">
        <f>IF(OR($A3="",$B3=""),"",'MPTO_working_2-way'!E2)</f>
        <v>2.2407028523288002</v>
      </c>
      <c r="H3" s="33">
        <f>IF(OR($A3="",$B3=""),"",'OddsRatio_working_2-way'!M2)</f>
        <v>1.8056815791722833</v>
      </c>
      <c r="I3" s="33">
        <f>IF(OR($A3="",$B3=""),"",'OddsRatio_working_2-way'!N2)</f>
        <v>2.2411851354816257</v>
      </c>
      <c r="J3" s="33">
        <f>IF('Log_working_2-way'!$D2="","",A3^('Log_working_2-way'!$D2))</f>
        <v>1.8024444377303941</v>
      </c>
      <c r="K3" s="35">
        <f>IF('Log_working_2-way'!$D2="","",B3^('Log_working_2-way'!$D2))</f>
        <v>2.2461922009554618</v>
      </c>
      <c r="L3" s="41">
        <f>(1/D3)</f>
        <v>0.55154639175257736</v>
      </c>
      <c r="M3" s="41">
        <f>(1/E3)</f>
        <v>0.44845360824742264</v>
      </c>
      <c r="N3" s="42">
        <v>100</v>
      </c>
      <c r="O3" s="42">
        <f>(1/A3)*((N3*A3)-N3)</f>
        <v>42.528735632183903</v>
      </c>
      <c r="P3" s="42">
        <f>(1/B3)*((N3*B3)-N3)</f>
        <v>53.271028037383175</v>
      </c>
      <c r="Q3" s="42">
        <f>(1/B3)*N3</f>
        <v>46.728971962616825</v>
      </c>
      <c r="R3" s="42">
        <f>(1/A3)*N3</f>
        <v>57.47126436781609</v>
      </c>
      <c r="S3" s="43">
        <f>O3-Q3</f>
        <v>-4.2002363304329222</v>
      </c>
      <c r="T3" s="43">
        <f>P3-R3</f>
        <v>-4.2002363304329151</v>
      </c>
      <c r="U3" s="31" t="s">
        <v>69</v>
      </c>
      <c r="V3" s="31" t="s">
        <v>68</v>
      </c>
      <c r="W3" s="31" t="s">
        <v>70</v>
      </c>
      <c r="X3" s="40">
        <v>44199</v>
      </c>
      <c r="Y3" s="50" t="s">
        <v>71</v>
      </c>
    </row>
    <row r="4" spans="1:25" s="12" customFormat="1" ht="15" x14ac:dyDescent="0.25">
      <c r="A4" s="31"/>
      <c r="B4" s="31"/>
      <c r="C4" s="32"/>
      <c r="D4" s="33"/>
      <c r="E4" s="35"/>
      <c r="F4" s="33"/>
      <c r="G4" s="35"/>
      <c r="H4" s="33"/>
      <c r="I4" s="33"/>
      <c r="J4" s="33"/>
      <c r="K4" s="35"/>
      <c r="L4" s="41"/>
      <c r="M4" s="41"/>
      <c r="N4" s="42"/>
      <c r="O4" s="42"/>
      <c r="P4" s="42"/>
      <c r="Q4" s="42"/>
      <c r="R4" s="42"/>
      <c r="S4" s="43"/>
      <c r="T4" s="43"/>
      <c r="U4" s="31"/>
      <c r="V4" s="31"/>
      <c r="W4" s="31"/>
      <c r="X4" s="40"/>
      <c r="Y4" s="50"/>
    </row>
    <row r="5" spans="1:25" s="12" customFormat="1" ht="15" x14ac:dyDescent="0.25">
      <c r="A5" s="31"/>
      <c r="B5" s="31"/>
      <c r="C5" s="32"/>
      <c r="D5" s="33"/>
      <c r="E5" s="35"/>
      <c r="F5" s="33"/>
      <c r="G5" s="35"/>
      <c r="H5" s="33"/>
      <c r="I5" s="33"/>
      <c r="J5" s="33"/>
      <c r="K5" s="35"/>
      <c r="L5" s="41"/>
      <c r="M5" s="41"/>
      <c r="N5" s="42"/>
      <c r="O5" s="42"/>
      <c r="P5" s="42"/>
      <c r="Q5" s="42"/>
      <c r="R5" s="42"/>
      <c r="S5" s="43"/>
      <c r="T5" s="43"/>
      <c r="U5" s="31"/>
      <c r="V5" s="31"/>
      <c r="W5" s="31"/>
      <c r="X5" s="40"/>
      <c r="Y5" s="50"/>
    </row>
    <row r="6" spans="1:25" s="12" customFormat="1" ht="15" x14ac:dyDescent="0.25">
      <c r="A6" s="31"/>
      <c r="B6" s="31"/>
      <c r="C6" s="32"/>
      <c r="D6" s="33"/>
      <c r="E6" s="35"/>
      <c r="F6" s="33"/>
      <c r="G6" s="35"/>
      <c r="H6" s="33"/>
      <c r="I6" s="33"/>
      <c r="J6" s="33"/>
      <c r="K6" s="35"/>
      <c r="L6" s="41"/>
      <c r="M6" s="41"/>
      <c r="N6" s="42"/>
      <c r="O6" s="42"/>
      <c r="P6" s="42"/>
      <c r="Q6" s="42"/>
      <c r="R6" s="42"/>
      <c r="S6" s="43"/>
      <c r="T6" s="43"/>
      <c r="U6" s="31"/>
      <c r="V6" s="31"/>
      <c r="W6" s="31"/>
      <c r="X6" s="40"/>
      <c r="Y6" s="50"/>
    </row>
    <row r="7" spans="1:25" s="12" customFormat="1" ht="15" x14ac:dyDescent="0.25">
      <c r="A7" s="31"/>
      <c r="B7" s="31"/>
      <c r="C7" s="32"/>
      <c r="D7" s="33"/>
      <c r="E7" s="35"/>
      <c r="F7" s="33"/>
      <c r="G7" s="35"/>
      <c r="H7" s="33"/>
      <c r="I7" s="33"/>
      <c r="J7" s="33"/>
      <c r="K7" s="35"/>
      <c r="L7" s="41"/>
      <c r="M7" s="41"/>
      <c r="N7" s="42"/>
      <c r="O7" s="42"/>
      <c r="P7" s="42"/>
      <c r="Q7" s="42"/>
      <c r="R7" s="42"/>
      <c r="S7" s="43"/>
      <c r="T7" s="43"/>
      <c r="U7" s="31"/>
      <c r="V7" s="31"/>
      <c r="W7" s="31"/>
      <c r="X7" s="40"/>
      <c r="Y7" s="50"/>
    </row>
    <row r="8" spans="1:25" ht="15" x14ac:dyDescent="0.25">
      <c r="A8" s="31"/>
      <c r="B8" s="31"/>
      <c r="C8" s="32"/>
      <c r="D8" s="33"/>
      <c r="E8" s="35"/>
      <c r="F8" s="33"/>
      <c r="G8" s="35"/>
      <c r="H8" s="33"/>
      <c r="I8" s="33"/>
      <c r="J8" s="33"/>
      <c r="K8" s="35"/>
      <c r="L8" s="41"/>
      <c r="M8" s="41"/>
      <c r="N8" s="42"/>
      <c r="O8" s="42"/>
      <c r="P8" s="42"/>
      <c r="Q8" s="42"/>
      <c r="R8" s="42"/>
      <c r="S8" s="43"/>
      <c r="T8" s="43"/>
      <c r="U8" s="31"/>
      <c r="V8" s="31"/>
      <c r="W8" s="31"/>
      <c r="X8" s="40"/>
      <c r="Y8" s="50"/>
    </row>
    <row r="9" spans="1:25" ht="15" x14ac:dyDescent="0.25">
      <c r="A9" s="31"/>
      <c r="B9" s="31"/>
      <c r="C9" s="32"/>
      <c r="D9" s="33"/>
      <c r="E9" s="35"/>
      <c r="F9" s="33"/>
      <c r="G9" s="35"/>
      <c r="H9" s="33"/>
      <c r="I9" s="33"/>
      <c r="J9" s="33"/>
      <c r="K9" s="35"/>
      <c r="L9" s="41"/>
      <c r="M9" s="41"/>
      <c r="N9" s="42"/>
      <c r="O9" s="42"/>
      <c r="P9" s="42"/>
      <c r="Q9" s="42"/>
      <c r="R9" s="42"/>
      <c r="S9" s="43"/>
      <c r="T9" s="43"/>
      <c r="U9" s="31"/>
      <c r="V9" s="31"/>
      <c r="W9" s="31"/>
      <c r="X9" s="40"/>
      <c r="Y9" s="50"/>
    </row>
    <row r="10" spans="1:25" ht="14.25" customHeight="1" x14ac:dyDescent="0.25">
      <c r="A10" s="31"/>
      <c r="B10" s="31"/>
      <c r="C10" s="32"/>
      <c r="D10" s="33"/>
      <c r="E10" s="35"/>
      <c r="F10" s="33"/>
      <c r="G10" s="35"/>
      <c r="H10" s="33"/>
      <c r="I10" s="33"/>
      <c r="J10" s="33"/>
      <c r="K10" s="35"/>
      <c r="L10" s="41"/>
      <c r="M10" s="41"/>
      <c r="N10" s="42"/>
      <c r="O10" s="42"/>
      <c r="P10" s="42"/>
      <c r="Q10" s="42"/>
      <c r="R10" s="42"/>
      <c r="S10" s="43"/>
      <c r="T10" s="43"/>
      <c r="U10" s="31"/>
      <c r="V10" s="31"/>
      <c r="W10" s="31"/>
      <c r="X10" s="40"/>
      <c r="Y10" s="50"/>
    </row>
    <row r="11" spans="1:25" ht="15" x14ac:dyDescent="0.25">
      <c r="A11" s="31"/>
      <c r="B11" s="31"/>
      <c r="C11" s="32"/>
      <c r="D11" s="33"/>
      <c r="E11" s="35"/>
      <c r="F11" s="33"/>
      <c r="G11" s="35"/>
      <c r="H11" s="33"/>
      <c r="I11" s="33"/>
      <c r="J11" s="33"/>
      <c r="K11" s="35"/>
      <c r="L11" s="41"/>
      <c r="M11" s="41"/>
      <c r="N11" s="42"/>
      <c r="O11" s="42"/>
      <c r="P11" s="42"/>
      <c r="Q11" s="42"/>
      <c r="R11" s="42"/>
      <c r="S11" s="43"/>
      <c r="T11" s="43"/>
      <c r="U11" s="31"/>
      <c r="V11" s="31"/>
      <c r="W11" s="31"/>
      <c r="X11" s="31"/>
      <c r="Y11" s="50"/>
    </row>
    <row r="12" spans="1:25" ht="15" x14ac:dyDescent="0.25">
      <c r="A12" s="31"/>
      <c r="B12" s="31"/>
      <c r="C12" s="32"/>
      <c r="D12" s="33"/>
      <c r="E12" s="35"/>
      <c r="F12" s="33"/>
      <c r="G12" s="35"/>
      <c r="H12" s="33"/>
      <c r="I12" s="33"/>
      <c r="J12" s="33"/>
      <c r="K12" s="35"/>
      <c r="L12" s="41"/>
      <c r="M12" s="41"/>
      <c r="N12" s="42"/>
      <c r="O12" s="42"/>
      <c r="P12" s="42"/>
      <c r="Q12" s="42"/>
      <c r="R12" s="42"/>
      <c r="S12" s="43"/>
      <c r="T12" s="43"/>
      <c r="U12" s="31"/>
      <c r="V12" s="31"/>
      <c r="W12" s="31"/>
      <c r="X12" s="31"/>
      <c r="Y12" s="50"/>
    </row>
    <row r="13" spans="1:25" ht="15" x14ac:dyDescent="0.25">
      <c r="A13" s="31"/>
      <c r="B13" s="31"/>
      <c r="C13" s="32"/>
      <c r="D13" s="33"/>
      <c r="E13" s="35"/>
      <c r="F13" s="33"/>
      <c r="G13" s="35"/>
      <c r="H13" s="33"/>
      <c r="I13" s="33"/>
      <c r="J13" s="33"/>
      <c r="K13" s="35"/>
      <c r="L13" s="41"/>
      <c r="M13" s="41"/>
      <c r="N13" s="42"/>
      <c r="O13" s="42"/>
      <c r="P13" s="42"/>
      <c r="Q13" s="42"/>
      <c r="R13" s="42"/>
      <c r="S13" s="43"/>
      <c r="T13" s="43"/>
      <c r="U13" s="31"/>
      <c r="V13" s="31"/>
      <c r="W13" s="31"/>
      <c r="X13" s="31"/>
      <c r="Y13" s="50"/>
    </row>
    <row r="14" spans="1:25" s="38" customFormat="1" ht="15" x14ac:dyDescent="0.25">
      <c r="A14" s="31"/>
      <c r="B14" s="31"/>
      <c r="C14" s="32"/>
      <c r="D14" s="33"/>
      <c r="E14" s="35"/>
      <c r="F14" s="33"/>
      <c r="G14" s="35"/>
      <c r="H14" s="33"/>
      <c r="I14" s="33"/>
      <c r="J14" s="33"/>
      <c r="K14" s="35"/>
      <c r="L14" s="41"/>
      <c r="M14" s="41"/>
      <c r="N14" s="42"/>
      <c r="O14" s="42"/>
      <c r="P14" s="42"/>
      <c r="Q14" s="42"/>
      <c r="R14" s="42"/>
      <c r="S14" s="43"/>
      <c r="T14" s="43"/>
      <c r="U14" s="31"/>
      <c r="V14" s="31"/>
      <c r="W14" s="31"/>
      <c r="X14" s="31"/>
      <c r="Y14" s="50"/>
    </row>
    <row r="15" spans="1:25" ht="15" x14ac:dyDescent="0.25">
      <c r="A15" s="31"/>
      <c r="B15" s="31"/>
      <c r="C15" s="32"/>
      <c r="D15" s="33"/>
      <c r="E15" s="35"/>
      <c r="F15" s="33"/>
      <c r="G15" s="35"/>
      <c r="H15" s="33"/>
      <c r="I15" s="33"/>
      <c r="J15" s="33"/>
      <c r="K15" s="35"/>
      <c r="L15" s="41"/>
      <c r="M15" s="41"/>
      <c r="N15" s="42"/>
      <c r="O15" s="42"/>
      <c r="P15" s="42"/>
      <c r="Q15" s="42"/>
      <c r="R15" s="42"/>
      <c r="S15" s="43"/>
      <c r="T15" s="43"/>
      <c r="U15" s="31"/>
      <c r="V15" s="31"/>
      <c r="W15" s="31"/>
      <c r="X15" s="31"/>
      <c r="Y15" s="50"/>
    </row>
    <row r="16" spans="1:25" ht="15" x14ac:dyDescent="0.25">
      <c r="A16" s="31"/>
      <c r="B16" s="31"/>
      <c r="C16" s="32"/>
      <c r="D16" s="33"/>
      <c r="E16" s="35"/>
      <c r="F16" s="33"/>
      <c r="G16" s="35"/>
      <c r="H16" s="33"/>
      <c r="I16" s="33"/>
      <c r="J16" s="33"/>
      <c r="K16" s="35"/>
      <c r="L16" s="41"/>
      <c r="M16" s="41"/>
      <c r="N16" s="42"/>
      <c r="O16" s="42"/>
      <c r="P16" s="42"/>
      <c r="Q16" s="42"/>
      <c r="R16" s="42"/>
      <c r="S16" s="43"/>
      <c r="T16" s="43"/>
      <c r="U16" s="31"/>
      <c r="V16" s="31"/>
      <c r="W16" s="31"/>
      <c r="X16" s="31"/>
      <c r="Y16" s="50"/>
    </row>
    <row r="17" spans="1:25" ht="15" x14ac:dyDescent="0.25">
      <c r="A17" s="31"/>
      <c r="B17" s="31"/>
      <c r="C17" s="32"/>
      <c r="D17" s="33"/>
      <c r="E17" s="35"/>
      <c r="F17" s="33"/>
      <c r="G17" s="35"/>
      <c r="H17" s="33"/>
      <c r="I17" s="33"/>
      <c r="J17" s="33"/>
      <c r="K17" s="35"/>
      <c r="L17" s="41"/>
      <c r="M17" s="41"/>
      <c r="N17" s="42"/>
      <c r="O17" s="42"/>
      <c r="P17" s="42"/>
      <c r="Q17" s="42"/>
      <c r="R17" s="42"/>
      <c r="S17" s="43"/>
      <c r="T17" s="43"/>
      <c r="U17" s="31"/>
      <c r="V17" s="31"/>
      <c r="W17" s="31"/>
      <c r="X17" s="31"/>
      <c r="Y17" s="50"/>
    </row>
    <row r="18" spans="1:25" ht="15" x14ac:dyDescent="0.25">
      <c r="A18" s="31"/>
      <c r="B18" s="31"/>
      <c r="C18" s="32"/>
      <c r="D18" s="33"/>
      <c r="E18" s="35"/>
      <c r="F18" s="33"/>
      <c r="G18" s="35"/>
      <c r="H18" s="33"/>
      <c r="I18" s="33"/>
      <c r="J18" s="33"/>
      <c r="K18" s="35"/>
      <c r="L18" s="41"/>
      <c r="M18" s="41"/>
      <c r="N18" s="42"/>
      <c r="O18" s="42"/>
      <c r="P18" s="42"/>
      <c r="Q18" s="42"/>
      <c r="R18" s="42"/>
      <c r="S18" s="43"/>
      <c r="T18" s="43"/>
      <c r="U18" s="31"/>
      <c r="V18" s="31"/>
      <c r="W18" s="31"/>
      <c r="X18" s="31"/>
      <c r="Y18" s="50"/>
    </row>
    <row r="19" spans="1:25" ht="15" x14ac:dyDescent="0.25">
      <c r="A19" s="31"/>
      <c r="B19" s="31"/>
      <c r="C19" s="32"/>
      <c r="D19" s="33"/>
      <c r="E19" s="35"/>
      <c r="F19" s="33"/>
      <c r="G19" s="35"/>
      <c r="H19" s="33"/>
      <c r="I19" s="33"/>
      <c r="J19" s="33"/>
      <c r="K19" s="35"/>
      <c r="L19" s="41"/>
      <c r="M19" s="41"/>
      <c r="N19" s="42"/>
      <c r="O19" s="42"/>
      <c r="P19" s="42"/>
      <c r="Q19" s="42"/>
      <c r="R19" s="42"/>
      <c r="S19" s="43"/>
      <c r="T19" s="43"/>
      <c r="U19" s="31"/>
      <c r="V19" s="31"/>
      <c r="W19" s="31"/>
      <c r="X19" s="31"/>
      <c r="Y19" s="50"/>
    </row>
    <row r="20" spans="1:25" ht="15" x14ac:dyDescent="0.25">
      <c r="A20" s="31"/>
      <c r="B20" s="31"/>
      <c r="C20" s="32"/>
      <c r="D20" s="33"/>
      <c r="E20" s="35"/>
      <c r="F20" s="33"/>
      <c r="G20" s="35"/>
      <c r="H20" s="33"/>
      <c r="I20" s="33"/>
      <c r="J20" s="33"/>
      <c r="K20" s="35"/>
      <c r="L20" s="41"/>
      <c r="M20" s="41"/>
      <c r="N20" s="42"/>
      <c r="O20" s="42"/>
      <c r="P20" s="42"/>
      <c r="Q20" s="42"/>
      <c r="R20" s="42"/>
      <c r="S20" s="43"/>
      <c r="T20" s="43"/>
      <c r="U20" s="31"/>
      <c r="V20" s="31"/>
      <c r="W20" s="31"/>
      <c r="X20" s="31"/>
      <c r="Y20" s="50"/>
    </row>
    <row r="21" spans="1:25" ht="15" x14ac:dyDescent="0.25">
      <c r="A21" s="31"/>
      <c r="B21" s="31"/>
      <c r="C21" s="32"/>
      <c r="D21" s="33"/>
      <c r="E21" s="35"/>
      <c r="F21" s="33"/>
      <c r="G21" s="35"/>
      <c r="H21" s="33"/>
      <c r="I21" s="33"/>
      <c r="J21" s="33"/>
      <c r="K21" s="35"/>
      <c r="L21" s="41"/>
      <c r="M21" s="41"/>
      <c r="N21" s="42"/>
      <c r="O21" s="42"/>
      <c r="P21" s="42"/>
      <c r="Q21" s="42"/>
      <c r="R21" s="42"/>
      <c r="S21" s="43"/>
      <c r="T21" s="43"/>
      <c r="U21" s="31"/>
      <c r="V21" s="31"/>
      <c r="W21" s="31"/>
      <c r="X21" s="31"/>
      <c r="Y21" s="50"/>
    </row>
    <row r="22" spans="1:25" ht="15" x14ac:dyDescent="0.25">
      <c r="A22" s="31"/>
      <c r="B22" s="31"/>
      <c r="C22" s="32"/>
      <c r="D22" s="33"/>
      <c r="E22" s="35"/>
      <c r="F22" s="33"/>
      <c r="G22" s="35"/>
      <c r="H22" s="33"/>
      <c r="I22" s="33"/>
      <c r="J22" s="33"/>
      <c r="K22" s="35"/>
      <c r="L22" s="41"/>
      <c r="M22" s="41"/>
      <c r="N22" s="42"/>
      <c r="O22" s="42"/>
      <c r="P22" s="42"/>
      <c r="Q22" s="42"/>
      <c r="R22" s="42"/>
      <c r="S22" s="43"/>
      <c r="T22" s="43"/>
      <c r="U22" s="31"/>
      <c r="V22" s="31"/>
      <c r="W22" s="31"/>
      <c r="X22" s="31"/>
      <c r="Y22" s="50"/>
    </row>
    <row r="23" spans="1:25" ht="15" x14ac:dyDescent="0.25">
      <c r="A23" s="31"/>
      <c r="B23" s="31"/>
      <c r="C23" s="32"/>
      <c r="D23" s="33"/>
      <c r="E23" s="35"/>
      <c r="F23" s="33"/>
      <c r="G23" s="35"/>
      <c r="H23" s="33"/>
      <c r="I23" s="33"/>
      <c r="J23" s="33"/>
      <c r="K23" s="35"/>
      <c r="L23" s="41"/>
      <c r="M23" s="41"/>
      <c r="N23" s="42"/>
      <c r="O23" s="42"/>
      <c r="P23" s="42"/>
      <c r="Q23" s="42"/>
      <c r="R23" s="42"/>
      <c r="S23" s="43"/>
      <c r="T23" s="43"/>
      <c r="U23" s="31"/>
      <c r="V23" s="31"/>
      <c r="W23" s="31"/>
      <c r="X23" s="31"/>
      <c r="Y23" s="50"/>
    </row>
    <row r="24" spans="1:25" ht="15" x14ac:dyDescent="0.25">
      <c r="A24" s="31"/>
      <c r="B24" s="31"/>
      <c r="C24" s="32"/>
      <c r="D24" s="33"/>
      <c r="E24" s="35"/>
      <c r="F24" s="33"/>
      <c r="G24" s="35"/>
      <c r="H24" s="33"/>
      <c r="I24" s="33"/>
      <c r="J24" s="33"/>
      <c r="K24" s="35"/>
      <c r="L24" s="41"/>
      <c r="M24" s="41"/>
      <c r="N24" s="42"/>
      <c r="O24" s="42"/>
      <c r="P24" s="42"/>
      <c r="Q24" s="42"/>
      <c r="R24" s="42"/>
      <c r="S24" s="43"/>
      <c r="T24" s="43"/>
      <c r="U24" s="31"/>
      <c r="V24" s="31"/>
      <c r="W24" s="31"/>
      <c r="X24" s="31"/>
      <c r="Y24" s="50"/>
    </row>
    <row r="25" spans="1:25" ht="15" x14ac:dyDescent="0.25">
      <c r="A25" s="31"/>
      <c r="B25" s="31"/>
      <c r="C25" s="32"/>
      <c r="D25" s="33"/>
      <c r="E25" s="35"/>
      <c r="F25" s="33"/>
      <c r="G25" s="35"/>
      <c r="H25" s="33"/>
      <c r="I25" s="33"/>
      <c r="J25" s="33"/>
      <c r="K25" s="35"/>
      <c r="L25" s="41"/>
      <c r="M25" s="41"/>
      <c r="N25" s="42"/>
      <c r="O25" s="42"/>
      <c r="P25" s="42"/>
      <c r="Q25" s="42"/>
      <c r="R25" s="42"/>
      <c r="S25" s="43"/>
      <c r="T25" s="43"/>
      <c r="U25" s="31"/>
      <c r="V25" s="31"/>
      <c r="W25" s="31"/>
      <c r="X25" s="31"/>
      <c r="Y25" s="50"/>
    </row>
    <row r="26" spans="1:25" ht="15" x14ac:dyDescent="0.25">
      <c r="A26" s="31"/>
      <c r="B26" s="31"/>
      <c r="C26" s="32"/>
      <c r="D26" s="33"/>
      <c r="E26" s="35"/>
      <c r="F26" s="33"/>
      <c r="G26" s="35"/>
      <c r="H26" s="33"/>
      <c r="I26" s="33"/>
      <c r="J26" s="33"/>
      <c r="K26" s="35"/>
      <c r="L26" s="41"/>
      <c r="M26" s="41"/>
      <c r="N26" s="42"/>
      <c r="O26" s="42"/>
      <c r="P26" s="42"/>
      <c r="Q26" s="42"/>
      <c r="R26" s="42"/>
      <c r="S26" s="43"/>
      <c r="T26" s="43"/>
      <c r="U26" s="31"/>
      <c r="V26" s="31"/>
      <c r="W26" s="31"/>
      <c r="X26" s="31"/>
      <c r="Y26" s="50"/>
    </row>
    <row r="27" spans="1:25" ht="15" x14ac:dyDescent="0.25">
      <c r="A27" s="31"/>
      <c r="B27" s="31"/>
      <c r="C27" s="32"/>
      <c r="D27" s="33"/>
      <c r="E27" s="35"/>
      <c r="F27" s="33"/>
      <c r="G27" s="35"/>
      <c r="H27" s="33"/>
      <c r="I27" s="33"/>
      <c r="J27" s="33"/>
      <c r="K27" s="35"/>
      <c r="L27" s="41"/>
      <c r="M27" s="41"/>
      <c r="N27" s="42"/>
      <c r="O27" s="42"/>
      <c r="P27" s="42"/>
      <c r="Q27" s="42"/>
      <c r="R27" s="42"/>
      <c r="S27" s="43"/>
      <c r="T27" s="43"/>
      <c r="U27" s="31"/>
      <c r="V27" s="31"/>
      <c r="W27" s="31"/>
      <c r="X27" s="31"/>
      <c r="Y27" s="50"/>
    </row>
    <row r="28" spans="1:25" ht="15" x14ac:dyDescent="0.25">
      <c r="A28" s="31"/>
      <c r="B28" s="31"/>
      <c r="C28" s="32"/>
      <c r="D28" s="33"/>
      <c r="E28" s="35"/>
      <c r="F28" s="33"/>
      <c r="G28" s="35"/>
      <c r="H28" s="33"/>
      <c r="I28" s="33"/>
      <c r="J28" s="33"/>
      <c r="K28" s="35"/>
      <c r="L28" s="41"/>
      <c r="M28" s="41"/>
      <c r="N28" s="42"/>
      <c r="O28" s="42"/>
      <c r="P28" s="42"/>
      <c r="Q28" s="42"/>
      <c r="R28" s="42"/>
      <c r="S28" s="43"/>
      <c r="T28" s="43"/>
      <c r="U28" s="31"/>
      <c r="V28" s="31"/>
      <c r="W28" s="31"/>
      <c r="X28" s="31"/>
      <c r="Y28" s="50"/>
    </row>
    <row r="29" spans="1:25" ht="15" x14ac:dyDescent="0.25">
      <c r="A29" s="31"/>
      <c r="B29" s="31"/>
      <c r="C29" s="32"/>
      <c r="D29" s="33"/>
      <c r="E29" s="35"/>
      <c r="F29" s="33"/>
      <c r="G29" s="35"/>
      <c r="H29" s="33"/>
      <c r="I29" s="33"/>
      <c r="J29" s="33"/>
      <c r="K29" s="35"/>
      <c r="L29" s="41"/>
      <c r="M29" s="41"/>
      <c r="N29" s="42"/>
      <c r="O29" s="42"/>
      <c r="P29" s="42"/>
      <c r="Q29" s="42"/>
      <c r="R29" s="42"/>
      <c r="S29" s="43"/>
      <c r="T29" s="43"/>
      <c r="U29" s="31"/>
      <c r="V29" s="31"/>
      <c r="W29" s="31"/>
      <c r="X29" s="31"/>
      <c r="Y29" s="50"/>
    </row>
    <row r="30" spans="1:25" ht="15" x14ac:dyDescent="0.25">
      <c r="A30" s="31"/>
      <c r="B30" s="31"/>
      <c r="C30" s="32"/>
      <c r="D30" s="33"/>
      <c r="E30" s="35"/>
      <c r="F30" s="33"/>
      <c r="G30" s="35"/>
      <c r="H30" s="33"/>
      <c r="I30" s="33"/>
      <c r="J30" s="33"/>
      <c r="K30" s="35"/>
      <c r="L30" s="41"/>
      <c r="M30" s="41"/>
      <c r="N30" s="42"/>
      <c r="O30" s="42"/>
      <c r="P30" s="42"/>
      <c r="Q30" s="42"/>
      <c r="R30" s="42"/>
      <c r="S30" s="43"/>
      <c r="T30" s="43"/>
      <c r="U30" s="31"/>
      <c r="V30" s="31"/>
      <c r="W30" s="31"/>
      <c r="X30" s="31"/>
      <c r="Y30" s="50"/>
    </row>
    <row r="31" spans="1:25" ht="15" x14ac:dyDescent="0.25">
      <c r="A31" s="31"/>
      <c r="B31" s="31"/>
      <c r="C31" s="32"/>
      <c r="D31" s="33"/>
      <c r="E31" s="35"/>
      <c r="F31" s="33"/>
      <c r="G31" s="35"/>
      <c r="H31" s="33"/>
      <c r="I31" s="33"/>
      <c r="J31" s="33"/>
      <c r="K31" s="35"/>
      <c r="L31" s="41"/>
      <c r="M31" s="41"/>
      <c r="N31" s="42"/>
      <c r="O31" s="42"/>
      <c r="P31" s="42"/>
      <c r="Q31" s="42"/>
      <c r="R31" s="42"/>
      <c r="S31" s="43"/>
      <c r="T31" s="43"/>
      <c r="U31" s="31"/>
      <c r="V31" s="31"/>
      <c r="W31" s="31"/>
      <c r="X31" s="31"/>
      <c r="Y31" s="50"/>
    </row>
    <row r="32" spans="1:25" ht="15" x14ac:dyDescent="0.25">
      <c r="A32" s="31"/>
      <c r="B32" s="31"/>
      <c r="C32" s="32"/>
      <c r="D32" s="33"/>
      <c r="E32" s="35"/>
      <c r="F32" s="33"/>
      <c r="G32" s="35"/>
      <c r="H32" s="33"/>
      <c r="I32" s="33"/>
      <c r="J32" s="33"/>
      <c r="K32" s="35"/>
      <c r="L32" s="41"/>
      <c r="M32" s="41"/>
      <c r="N32" s="42"/>
      <c r="O32" s="42"/>
      <c r="P32" s="42"/>
      <c r="Q32" s="42"/>
      <c r="R32" s="42"/>
      <c r="S32" s="43"/>
      <c r="T32" s="43"/>
      <c r="U32" s="31"/>
      <c r="V32" s="31"/>
      <c r="W32" s="31"/>
      <c r="X32" s="31"/>
      <c r="Y32" s="50"/>
    </row>
    <row r="33" spans="1:25" ht="15" x14ac:dyDescent="0.25">
      <c r="A33" s="31"/>
      <c r="B33" s="31"/>
      <c r="C33" s="32"/>
      <c r="D33" s="33"/>
      <c r="E33" s="35"/>
      <c r="F33" s="33"/>
      <c r="G33" s="35"/>
      <c r="H33" s="33"/>
      <c r="I33" s="33"/>
      <c r="J33" s="33"/>
      <c r="K33" s="35"/>
      <c r="L33" s="41"/>
      <c r="M33" s="41"/>
      <c r="N33" s="42"/>
      <c r="O33" s="42"/>
      <c r="P33" s="42"/>
      <c r="Q33" s="42"/>
      <c r="R33" s="42"/>
      <c r="S33" s="43"/>
      <c r="T33" s="43"/>
      <c r="U33" s="31"/>
      <c r="V33" s="31"/>
      <c r="W33" s="31"/>
      <c r="X33" s="31"/>
      <c r="Y33" s="50"/>
    </row>
    <row r="34" spans="1:25" ht="15" x14ac:dyDescent="0.25">
      <c r="A34" s="31"/>
      <c r="B34" s="31"/>
      <c r="C34" s="32"/>
      <c r="D34" s="33"/>
      <c r="E34" s="35"/>
      <c r="F34" s="33"/>
      <c r="G34" s="35"/>
      <c r="H34" s="33"/>
      <c r="I34" s="33"/>
      <c r="J34" s="33"/>
      <c r="K34" s="35"/>
      <c r="L34" s="41"/>
      <c r="M34" s="41"/>
      <c r="N34" s="42"/>
      <c r="O34" s="42"/>
      <c r="P34" s="42"/>
      <c r="Q34" s="42"/>
      <c r="R34" s="42"/>
      <c r="S34" s="43"/>
      <c r="T34" s="43"/>
      <c r="U34" s="31"/>
      <c r="V34" s="31"/>
      <c r="W34" s="31"/>
      <c r="X34" s="31"/>
      <c r="Y34" s="50"/>
    </row>
    <row r="35" spans="1:25" ht="15" x14ac:dyDescent="0.25">
      <c r="A35" s="31"/>
      <c r="B35" s="31"/>
      <c r="C35" s="32"/>
      <c r="D35" s="33"/>
      <c r="E35" s="35"/>
      <c r="F35" s="33"/>
      <c r="G35" s="35"/>
      <c r="H35" s="33"/>
      <c r="I35" s="33"/>
      <c r="J35" s="33"/>
      <c r="K35" s="35"/>
      <c r="L35" s="41"/>
      <c r="M35" s="41"/>
      <c r="N35" s="42"/>
      <c r="O35" s="42"/>
      <c r="P35" s="42"/>
      <c r="Q35" s="42"/>
      <c r="R35" s="42"/>
      <c r="S35" s="43"/>
      <c r="T35" s="43"/>
      <c r="U35" s="31"/>
      <c r="V35" s="31"/>
      <c r="W35" s="31"/>
      <c r="X35" s="31"/>
      <c r="Y35" s="50"/>
    </row>
    <row r="36" spans="1:25" ht="15" x14ac:dyDescent="0.25">
      <c r="A36" s="31"/>
      <c r="B36" s="31"/>
      <c r="C36" s="32"/>
      <c r="D36" s="33"/>
      <c r="E36" s="35"/>
      <c r="F36" s="33"/>
      <c r="G36" s="35"/>
      <c r="H36" s="33"/>
      <c r="I36" s="33"/>
      <c r="J36" s="33"/>
      <c r="K36" s="35"/>
      <c r="L36" s="41"/>
      <c r="M36" s="41"/>
      <c r="N36" s="42"/>
      <c r="O36" s="42"/>
      <c r="P36" s="42"/>
      <c r="Q36" s="42"/>
      <c r="R36" s="42"/>
      <c r="S36" s="43"/>
      <c r="T36" s="43"/>
      <c r="U36" s="31"/>
      <c r="V36" s="31"/>
      <c r="W36" s="31"/>
      <c r="X36" s="31"/>
      <c r="Y36" s="50"/>
    </row>
    <row r="37" spans="1:25" ht="15" x14ac:dyDescent="0.25">
      <c r="A37" s="31"/>
      <c r="B37" s="31"/>
      <c r="C37" s="32"/>
      <c r="D37" s="33"/>
      <c r="E37" s="35"/>
      <c r="F37" s="33"/>
      <c r="G37" s="35"/>
      <c r="H37" s="33"/>
      <c r="I37" s="33"/>
      <c r="J37" s="33"/>
      <c r="K37" s="35"/>
      <c r="L37" s="41"/>
      <c r="M37" s="41"/>
      <c r="N37" s="42"/>
      <c r="O37" s="42"/>
      <c r="P37" s="42"/>
      <c r="Q37" s="42"/>
      <c r="R37" s="42"/>
      <c r="S37" s="43"/>
      <c r="T37" s="43"/>
      <c r="U37" s="31"/>
      <c r="V37" s="31"/>
      <c r="W37" s="31"/>
      <c r="X37" s="31"/>
      <c r="Y37" s="50"/>
    </row>
    <row r="38" spans="1:25" ht="15" x14ac:dyDescent="0.25">
      <c r="A38" s="31"/>
      <c r="B38" s="31"/>
      <c r="C38" s="32"/>
      <c r="D38" s="33"/>
      <c r="E38" s="35"/>
      <c r="F38" s="33"/>
      <c r="G38" s="35"/>
      <c r="H38" s="33"/>
      <c r="I38" s="33"/>
      <c r="J38" s="33"/>
      <c r="K38" s="35"/>
      <c r="L38" s="41"/>
      <c r="M38" s="41"/>
      <c r="N38" s="42"/>
      <c r="O38" s="42"/>
      <c r="P38" s="42"/>
      <c r="Q38" s="42"/>
      <c r="R38" s="42"/>
      <c r="S38" s="43"/>
      <c r="T38" s="43"/>
      <c r="U38" s="31"/>
      <c r="V38" s="31"/>
      <c r="W38" s="31"/>
      <c r="X38" s="31"/>
      <c r="Y38" s="50"/>
    </row>
    <row r="39" spans="1:25" ht="15" x14ac:dyDescent="0.25">
      <c r="A39" s="31"/>
      <c r="B39" s="31"/>
      <c r="C39" s="32"/>
      <c r="D39" s="33"/>
      <c r="E39" s="35"/>
      <c r="F39" s="33"/>
      <c r="G39" s="35"/>
      <c r="H39" s="33"/>
      <c r="I39" s="33"/>
      <c r="J39" s="33"/>
      <c r="K39" s="35"/>
      <c r="L39" s="41"/>
      <c r="M39" s="41"/>
      <c r="N39" s="42"/>
      <c r="O39" s="42"/>
      <c r="P39" s="42"/>
      <c r="Q39" s="42"/>
      <c r="R39" s="42"/>
      <c r="S39" s="43"/>
      <c r="T39" s="43"/>
      <c r="U39" s="31"/>
      <c r="V39" s="31"/>
      <c r="W39" s="31"/>
      <c r="X39" s="31"/>
      <c r="Y39" s="50"/>
    </row>
    <row r="40" spans="1:25" ht="15" x14ac:dyDescent="0.25">
      <c r="A40" s="31"/>
      <c r="B40" s="31"/>
      <c r="C40" s="32"/>
      <c r="D40" s="33"/>
      <c r="E40" s="35"/>
      <c r="F40" s="33"/>
      <c r="G40" s="35"/>
      <c r="H40" s="33"/>
      <c r="I40" s="33"/>
      <c r="J40" s="33"/>
      <c r="K40" s="35"/>
      <c r="L40" s="41"/>
      <c r="M40" s="41"/>
      <c r="N40" s="42"/>
      <c r="O40" s="42"/>
      <c r="P40" s="42"/>
      <c r="Q40" s="42"/>
      <c r="R40" s="42"/>
      <c r="S40" s="43"/>
      <c r="T40" s="43"/>
      <c r="U40" s="31"/>
      <c r="V40" s="31"/>
      <c r="W40" s="31"/>
      <c r="X40" s="31"/>
      <c r="Y40" s="50"/>
    </row>
    <row r="41" spans="1:25" ht="15" x14ac:dyDescent="0.25">
      <c r="A41" s="31"/>
      <c r="B41" s="31"/>
      <c r="C41" s="32"/>
      <c r="D41" s="33"/>
      <c r="E41" s="35"/>
      <c r="F41" s="33"/>
      <c r="G41" s="35"/>
      <c r="H41" s="33"/>
      <c r="I41" s="33"/>
      <c r="J41" s="33"/>
      <c r="K41" s="35"/>
      <c r="L41" s="41"/>
      <c r="M41" s="41"/>
      <c r="N41" s="42"/>
      <c r="O41" s="42"/>
      <c r="P41" s="42"/>
      <c r="Q41" s="42"/>
      <c r="R41" s="42"/>
      <c r="S41" s="43"/>
      <c r="T41" s="43"/>
      <c r="U41" s="31"/>
      <c r="V41" s="31"/>
      <c r="W41" s="31"/>
      <c r="X41" s="31"/>
      <c r="Y41" s="50"/>
    </row>
    <row r="42" spans="1:25" ht="15" x14ac:dyDescent="0.25">
      <c r="A42" s="31"/>
      <c r="B42" s="31"/>
      <c r="C42" s="32"/>
      <c r="D42" s="33"/>
      <c r="E42" s="35"/>
      <c r="F42" s="33"/>
      <c r="G42" s="35"/>
      <c r="H42" s="33"/>
      <c r="I42" s="33"/>
      <c r="J42" s="33"/>
      <c r="K42" s="35"/>
      <c r="L42" s="41"/>
      <c r="M42" s="41"/>
      <c r="N42" s="42"/>
      <c r="O42" s="42"/>
      <c r="P42" s="42"/>
      <c r="Q42" s="42"/>
      <c r="R42" s="42"/>
      <c r="S42" s="43"/>
      <c r="T42" s="43"/>
      <c r="U42" s="31"/>
      <c r="V42" s="31"/>
      <c r="W42" s="31"/>
      <c r="X42" s="31"/>
      <c r="Y42" s="50"/>
    </row>
    <row r="43" spans="1:25" ht="15" x14ac:dyDescent="0.25">
      <c r="A43" s="31"/>
      <c r="B43" s="31"/>
      <c r="C43" s="32"/>
      <c r="D43" s="33"/>
      <c r="E43" s="35"/>
      <c r="F43" s="33"/>
      <c r="G43" s="35"/>
      <c r="H43" s="33"/>
      <c r="I43" s="33"/>
      <c r="J43" s="33"/>
      <c r="K43" s="35"/>
      <c r="L43" s="41"/>
      <c r="M43" s="41"/>
      <c r="N43" s="42"/>
      <c r="O43" s="42"/>
      <c r="P43" s="42"/>
      <c r="Q43" s="42"/>
      <c r="R43" s="42"/>
      <c r="S43" s="43"/>
      <c r="T43" s="43"/>
      <c r="U43" s="31"/>
      <c r="V43" s="31"/>
      <c r="W43" s="31"/>
      <c r="X43" s="31"/>
      <c r="Y43" s="50"/>
    </row>
    <row r="44" spans="1:25" ht="15" x14ac:dyDescent="0.25">
      <c r="A44" s="31"/>
      <c r="B44" s="31"/>
      <c r="C44" s="32"/>
      <c r="D44" s="33"/>
      <c r="E44" s="35"/>
      <c r="F44" s="33"/>
      <c r="G44" s="35"/>
      <c r="H44" s="33"/>
      <c r="I44" s="33"/>
      <c r="J44" s="33"/>
      <c r="K44" s="35"/>
      <c r="L44" s="41"/>
      <c r="M44" s="41"/>
      <c r="N44" s="42"/>
      <c r="O44" s="42"/>
      <c r="P44" s="42"/>
      <c r="Q44" s="42"/>
      <c r="R44" s="42"/>
      <c r="S44" s="43"/>
      <c r="T44" s="43"/>
      <c r="U44" s="31"/>
      <c r="V44" s="31"/>
      <c r="W44" s="31"/>
      <c r="X44" s="31"/>
      <c r="Y44" s="50"/>
    </row>
    <row r="45" spans="1:25" ht="15" x14ac:dyDescent="0.25">
      <c r="A45" s="31"/>
      <c r="B45" s="31"/>
      <c r="C45" s="32"/>
      <c r="D45" s="33"/>
      <c r="E45" s="35"/>
      <c r="F45" s="33"/>
      <c r="G45" s="35"/>
      <c r="H45" s="33"/>
      <c r="I45" s="33"/>
      <c r="J45" s="33"/>
      <c r="K45" s="35"/>
      <c r="L45" s="41"/>
      <c r="M45" s="41"/>
      <c r="N45" s="42"/>
      <c r="O45" s="42"/>
      <c r="P45" s="42"/>
      <c r="Q45" s="42"/>
      <c r="R45" s="42"/>
      <c r="S45" s="43"/>
      <c r="T45" s="43"/>
      <c r="U45" s="31"/>
      <c r="V45" s="31"/>
      <c r="W45" s="31"/>
      <c r="X45" s="31"/>
      <c r="Y45" s="50"/>
    </row>
    <row r="46" spans="1:25" ht="15" x14ac:dyDescent="0.25">
      <c r="A46" s="31"/>
      <c r="B46" s="31"/>
      <c r="C46" s="32"/>
      <c r="D46" s="33"/>
      <c r="E46" s="35"/>
      <c r="F46" s="33"/>
      <c r="G46" s="35"/>
      <c r="H46" s="33"/>
      <c r="I46" s="33"/>
      <c r="J46" s="33"/>
      <c r="K46" s="35"/>
      <c r="L46" s="41"/>
      <c r="M46" s="41"/>
      <c r="N46" s="42"/>
      <c r="O46" s="42"/>
      <c r="P46" s="42"/>
      <c r="Q46" s="42"/>
      <c r="R46" s="42"/>
      <c r="S46" s="43"/>
      <c r="T46" s="43"/>
      <c r="U46" s="31"/>
      <c r="V46" s="31"/>
      <c r="W46" s="31"/>
      <c r="X46" s="31"/>
      <c r="Y46" s="50"/>
    </row>
    <row r="47" spans="1:25" ht="15" x14ac:dyDescent="0.25">
      <c r="A47" s="31"/>
      <c r="B47" s="31"/>
      <c r="C47" s="32"/>
      <c r="D47" s="33"/>
      <c r="E47" s="35"/>
      <c r="F47" s="33"/>
      <c r="G47" s="35"/>
      <c r="H47" s="33"/>
      <c r="I47" s="33"/>
      <c r="J47" s="33"/>
      <c r="K47" s="35"/>
      <c r="L47" s="41"/>
      <c r="M47" s="41"/>
      <c r="N47" s="42"/>
      <c r="O47" s="42"/>
      <c r="P47" s="42"/>
      <c r="Q47" s="42"/>
      <c r="R47" s="42"/>
      <c r="S47" s="43"/>
      <c r="T47" s="43"/>
      <c r="U47" s="31"/>
      <c r="V47" s="31"/>
      <c r="W47" s="31"/>
      <c r="X47" s="31"/>
      <c r="Y47" s="50"/>
    </row>
    <row r="48" spans="1:25" ht="15" x14ac:dyDescent="0.25">
      <c r="A48" s="31"/>
      <c r="B48" s="31"/>
      <c r="C48" s="32"/>
      <c r="D48" s="33"/>
      <c r="E48" s="35"/>
      <c r="F48" s="33"/>
      <c r="G48" s="35"/>
      <c r="H48" s="33"/>
      <c r="I48" s="33"/>
      <c r="J48" s="33"/>
      <c r="K48" s="35"/>
      <c r="L48" s="41"/>
      <c r="M48" s="41"/>
      <c r="N48" s="42"/>
      <c r="O48" s="42"/>
      <c r="P48" s="42"/>
      <c r="Q48" s="42"/>
      <c r="R48" s="42"/>
      <c r="S48" s="43"/>
      <c r="T48" s="43"/>
      <c r="U48" s="31"/>
      <c r="V48" s="31"/>
      <c r="W48" s="31"/>
      <c r="X48" s="31"/>
      <c r="Y48" s="50"/>
    </row>
    <row r="49" spans="1:25" ht="15" x14ac:dyDescent="0.25">
      <c r="A49" s="31"/>
      <c r="B49" s="31"/>
      <c r="C49" s="32"/>
      <c r="D49" s="33"/>
      <c r="E49" s="35"/>
      <c r="F49" s="33"/>
      <c r="G49" s="35"/>
      <c r="H49" s="33"/>
      <c r="I49" s="33"/>
      <c r="J49" s="33"/>
      <c r="K49" s="35"/>
      <c r="L49" s="41"/>
      <c r="M49" s="41"/>
      <c r="N49" s="42"/>
      <c r="O49" s="42"/>
      <c r="P49" s="42"/>
      <c r="Q49" s="42"/>
      <c r="R49" s="42"/>
      <c r="S49" s="43"/>
      <c r="T49" s="43"/>
      <c r="U49" s="31"/>
      <c r="V49" s="31"/>
      <c r="W49" s="31"/>
      <c r="X49" s="31"/>
      <c r="Y49" s="50"/>
    </row>
    <row r="50" spans="1:25" ht="15" x14ac:dyDescent="0.25">
      <c r="A50" s="31"/>
      <c r="B50" s="31"/>
      <c r="C50" s="32"/>
      <c r="D50" s="33"/>
      <c r="E50" s="35"/>
      <c r="F50" s="33"/>
      <c r="G50" s="35"/>
      <c r="H50" s="33"/>
      <c r="I50" s="33"/>
      <c r="J50" s="33"/>
      <c r="K50" s="35"/>
      <c r="L50" s="41"/>
      <c r="M50" s="41"/>
      <c r="N50" s="42"/>
      <c r="O50" s="42"/>
      <c r="P50" s="42"/>
      <c r="Q50" s="42"/>
      <c r="R50" s="42"/>
      <c r="S50" s="43"/>
      <c r="T50" s="43"/>
      <c r="U50" s="31"/>
      <c r="V50" s="31"/>
      <c r="W50" s="31"/>
      <c r="X50" s="31"/>
      <c r="Y50" s="50"/>
    </row>
    <row r="51" spans="1:25" ht="15" x14ac:dyDescent="0.25">
      <c r="A51" s="31"/>
      <c r="B51" s="31"/>
      <c r="C51" s="32"/>
      <c r="D51" s="33"/>
      <c r="E51" s="35"/>
      <c r="F51" s="33"/>
      <c r="G51" s="35"/>
      <c r="H51" s="33"/>
      <c r="I51" s="33"/>
      <c r="J51" s="33"/>
      <c r="K51" s="35"/>
      <c r="L51" s="41"/>
      <c r="M51" s="41"/>
      <c r="N51" s="42"/>
      <c r="O51" s="42"/>
      <c r="P51" s="42"/>
      <c r="Q51" s="42"/>
      <c r="R51" s="42"/>
      <c r="S51" s="43"/>
      <c r="T51" s="43"/>
      <c r="U51" s="31"/>
      <c r="V51" s="31"/>
      <c r="W51" s="31"/>
      <c r="X51" s="31"/>
      <c r="Y51" s="50"/>
    </row>
    <row r="52" spans="1:25" ht="15" x14ac:dyDescent="0.25">
      <c r="A52" s="31"/>
      <c r="B52" s="31"/>
      <c r="C52" s="32"/>
      <c r="D52" s="33"/>
      <c r="E52" s="35"/>
      <c r="F52" s="33"/>
      <c r="G52" s="35"/>
      <c r="H52" s="33"/>
      <c r="I52" s="33"/>
      <c r="J52" s="33"/>
      <c r="K52" s="35"/>
      <c r="L52" s="41"/>
      <c r="M52" s="41"/>
      <c r="N52" s="42"/>
      <c r="O52" s="42"/>
      <c r="P52" s="42"/>
      <c r="Q52" s="42"/>
      <c r="R52" s="42"/>
      <c r="S52" s="43"/>
      <c r="T52" s="43"/>
      <c r="U52" s="31"/>
      <c r="V52" s="31"/>
      <c r="W52" s="31"/>
      <c r="X52" s="31"/>
      <c r="Y52" s="50"/>
    </row>
    <row r="53" spans="1:25" ht="15" x14ac:dyDescent="0.25">
      <c r="A53" s="31"/>
      <c r="B53" s="31"/>
      <c r="C53" s="32"/>
      <c r="D53" s="33"/>
      <c r="E53" s="35"/>
      <c r="F53" s="33"/>
      <c r="G53" s="35"/>
      <c r="H53" s="33"/>
      <c r="I53" s="33"/>
      <c r="J53" s="33"/>
      <c r="K53" s="35"/>
      <c r="L53" s="41"/>
      <c r="M53" s="41"/>
      <c r="N53" s="42"/>
      <c r="O53" s="42"/>
      <c r="P53" s="42"/>
      <c r="Q53" s="42"/>
      <c r="R53" s="42"/>
      <c r="S53" s="43"/>
      <c r="T53" s="43"/>
      <c r="U53" s="31"/>
      <c r="V53" s="31"/>
      <c r="W53" s="31"/>
      <c r="X53" s="31"/>
      <c r="Y53" s="50"/>
    </row>
    <row r="54" spans="1:25" ht="15" x14ac:dyDescent="0.25">
      <c r="A54" s="31"/>
      <c r="B54" s="31"/>
      <c r="C54" s="32"/>
      <c r="D54" s="33"/>
      <c r="E54" s="35"/>
      <c r="F54" s="33"/>
      <c r="G54" s="35"/>
      <c r="H54" s="33"/>
      <c r="I54" s="33"/>
      <c r="J54" s="33"/>
      <c r="K54" s="35"/>
      <c r="L54" s="41"/>
      <c r="M54" s="41"/>
      <c r="N54" s="42"/>
      <c r="O54" s="42"/>
      <c r="P54" s="42"/>
      <c r="Q54" s="42"/>
      <c r="R54" s="42"/>
      <c r="S54" s="43"/>
      <c r="T54" s="43"/>
      <c r="U54" s="31"/>
      <c r="V54" s="31"/>
      <c r="W54" s="31"/>
      <c r="X54" s="31"/>
      <c r="Y54" s="50"/>
    </row>
    <row r="55" spans="1:25" ht="15" x14ac:dyDescent="0.25">
      <c r="A55" s="31"/>
      <c r="B55" s="31"/>
      <c r="C55" s="32"/>
      <c r="D55" s="33"/>
      <c r="E55" s="35"/>
      <c r="F55" s="33"/>
      <c r="G55" s="35"/>
      <c r="H55" s="33"/>
      <c r="I55" s="33"/>
      <c r="J55" s="33"/>
      <c r="K55" s="35"/>
      <c r="L55" s="41"/>
      <c r="M55" s="41"/>
      <c r="N55" s="42"/>
      <c r="O55" s="42"/>
      <c r="P55" s="42"/>
      <c r="Q55" s="42"/>
      <c r="R55" s="42"/>
      <c r="S55" s="43"/>
      <c r="T55" s="43"/>
      <c r="U55" s="31"/>
      <c r="V55" s="31"/>
      <c r="W55" s="31"/>
      <c r="X55" s="31"/>
      <c r="Y55" s="50"/>
    </row>
    <row r="56" spans="1:25" ht="15" x14ac:dyDescent="0.25">
      <c r="A56" s="31"/>
      <c r="B56" s="31"/>
      <c r="C56" s="32"/>
      <c r="D56" s="33"/>
      <c r="E56" s="35"/>
      <c r="F56" s="33"/>
      <c r="G56" s="35"/>
      <c r="H56" s="33"/>
      <c r="I56" s="33"/>
      <c r="J56" s="33"/>
      <c r="K56" s="35"/>
      <c r="L56" s="41"/>
      <c r="M56" s="41"/>
      <c r="N56" s="42"/>
      <c r="O56" s="42"/>
      <c r="P56" s="42"/>
      <c r="Q56" s="42"/>
      <c r="R56" s="42"/>
      <c r="S56" s="43"/>
      <c r="T56" s="43"/>
      <c r="U56" s="31"/>
      <c r="V56" s="31"/>
      <c r="W56" s="31"/>
      <c r="X56" s="31"/>
      <c r="Y56" s="50"/>
    </row>
    <row r="57" spans="1:25" ht="15" x14ac:dyDescent="0.25">
      <c r="A57" s="31"/>
      <c r="B57" s="31"/>
      <c r="C57" s="32"/>
      <c r="D57" s="33"/>
      <c r="E57" s="35"/>
      <c r="F57" s="33"/>
      <c r="G57" s="35"/>
      <c r="H57" s="33"/>
      <c r="I57" s="33"/>
      <c r="J57" s="33"/>
      <c r="K57" s="35"/>
      <c r="L57" s="41"/>
      <c r="M57" s="41"/>
      <c r="N57" s="42"/>
      <c r="O57" s="42"/>
      <c r="P57" s="42"/>
      <c r="Q57" s="42"/>
      <c r="R57" s="42"/>
      <c r="S57" s="43"/>
      <c r="T57" s="43"/>
      <c r="U57" s="31"/>
      <c r="V57" s="31"/>
      <c r="W57" s="31"/>
      <c r="X57" s="31"/>
      <c r="Y57" s="50"/>
    </row>
    <row r="58" spans="1:25" ht="15" x14ac:dyDescent="0.25">
      <c r="A58" s="31"/>
      <c r="B58" s="31"/>
      <c r="C58" s="32"/>
      <c r="D58" s="33"/>
      <c r="E58" s="35"/>
      <c r="F58" s="33"/>
      <c r="G58" s="35"/>
      <c r="H58" s="33"/>
      <c r="I58" s="33"/>
      <c r="J58" s="33"/>
      <c r="K58" s="35"/>
      <c r="L58" s="41"/>
      <c r="M58" s="41"/>
      <c r="N58" s="42"/>
      <c r="O58" s="42"/>
      <c r="P58" s="42"/>
      <c r="Q58" s="42"/>
      <c r="R58" s="42"/>
      <c r="S58" s="43"/>
      <c r="T58" s="43"/>
      <c r="U58" s="31"/>
      <c r="V58" s="31"/>
      <c r="W58" s="31"/>
      <c r="X58" s="31"/>
      <c r="Y58" s="50"/>
    </row>
    <row r="59" spans="1:25" ht="15" x14ac:dyDescent="0.25">
      <c r="A59" s="31"/>
      <c r="B59" s="31"/>
      <c r="C59" s="32"/>
      <c r="D59" s="33"/>
      <c r="E59" s="35"/>
      <c r="F59" s="33"/>
      <c r="G59" s="35"/>
      <c r="H59" s="33"/>
      <c r="I59" s="33"/>
      <c r="J59" s="33"/>
      <c r="K59" s="35"/>
      <c r="L59" s="41"/>
      <c r="M59" s="41"/>
      <c r="N59" s="42"/>
      <c r="O59" s="42"/>
      <c r="P59" s="42"/>
      <c r="Q59" s="42"/>
      <c r="R59" s="42"/>
      <c r="S59" s="43"/>
      <c r="T59" s="43"/>
      <c r="U59" s="31"/>
      <c r="V59" s="31"/>
      <c r="W59" s="31"/>
      <c r="X59" s="31"/>
      <c r="Y59" s="50"/>
    </row>
    <row r="60" spans="1:25" ht="15" x14ac:dyDescent="0.25">
      <c r="A60" s="31"/>
      <c r="B60" s="31"/>
      <c r="C60" s="32"/>
      <c r="D60" s="33"/>
      <c r="E60" s="35"/>
      <c r="F60" s="33"/>
      <c r="G60" s="35"/>
      <c r="H60" s="33"/>
      <c r="I60" s="33"/>
      <c r="J60" s="33"/>
      <c r="K60" s="35"/>
      <c r="L60" s="41"/>
      <c r="M60" s="41"/>
      <c r="N60" s="42"/>
      <c r="O60" s="42"/>
      <c r="P60" s="42"/>
      <c r="Q60" s="42"/>
      <c r="R60" s="42"/>
      <c r="S60" s="43"/>
      <c r="T60" s="43"/>
      <c r="U60" s="31"/>
      <c r="V60" s="31"/>
      <c r="W60" s="31"/>
      <c r="X60" s="31"/>
      <c r="Y60" s="50"/>
    </row>
    <row r="61" spans="1:25" ht="15" x14ac:dyDescent="0.25">
      <c r="A61" s="31"/>
      <c r="B61" s="31"/>
      <c r="C61" s="32"/>
      <c r="D61" s="33"/>
      <c r="E61" s="35"/>
      <c r="F61" s="33"/>
      <c r="G61" s="35"/>
      <c r="H61" s="33"/>
      <c r="I61" s="33"/>
      <c r="J61" s="33"/>
      <c r="K61" s="35"/>
      <c r="L61" s="41"/>
      <c r="M61" s="41"/>
      <c r="N61" s="42"/>
      <c r="O61" s="42"/>
      <c r="P61" s="42"/>
      <c r="Q61" s="42"/>
      <c r="R61" s="42"/>
      <c r="S61" s="43"/>
      <c r="T61" s="43"/>
      <c r="U61" s="31"/>
      <c r="V61" s="31"/>
      <c r="W61" s="31"/>
      <c r="X61" s="31"/>
      <c r="Y61" s="50"/>
    </row>
    <row r="62" spans="1:25" ht="15" x14ac:dyDescent="0.25">
      <c r="A62" s="31"/>
      <c r="B62" s="31"/>
      <c r="C62" s="32"/>
      <c r="D62" s="33"/>
      <c r="E62" s="35"/>
      <c r="F62" s="33"/>
      <c r="G62" s="35"/>
      <c r="H62" s="33"/>
      <c r="I62" s="33"/>
      <c r="J62" s="33"/>
      <c r="K62" s="35"/>
      <c r="L62" s="41"/>
      <c r="M62" s="41"/>
      <c r="N62" s="42"/>
      <c r="O62" s="42"/>
      <c r="P62" s="42"/>
      <c r="Q62" s="42"/>
      <c r="R62" s="42"/>
      <c r="S62" s="43"/>
      <c r="T62" s="43"/>
      <c r="U62" s="31"/>
      <c r="V62" s="31"/>
      <c r="W62" s="31"/>
      <c r="X62" s="31"/>
      <c r="Y62" s="50"/>
    </row>
    <row r="63" spans="1:25" ht="15" x14ac:dyDescent="0.25">
      <c r="A63" s="31"/>
      <c r="B63" s="31"/>
      <c r="C63" s="32"/>
      <c r="D63" s="33"/>
      <c r="E63" s="35"/>
      <c r="F63" s="33"/>
      <c r="G63" s="35"/>
      <c r="H63" s="33"/>
      <c r="I63" s="33"/>
      <c r="J63" s="33"/>
      <c r="K63" s="35"/>
      <c r="L63" s="41"/>
      <c r="M63" s="41"/>
      <c r="N63" s="42"/>
      <c r="O63" s="42"/>
      <c r="P63" s="42"/>
      <c r="Q63" s="42"/>
      <c r="R63" s="42"/>
      <c r="S63" s="43"/>
      <c r="T63" s="43"/>
      <c r="U63" s="31"/>
      <c r="V63" s="31"/>
      <c r="W63" s="31"/>
      <c r="X63" s="31"/>
      <c r="Y63" s="50"/>
    </row>
    <row r="64" spans="1:25" ht="15" x14ac:dyDescent="0.25">
      <c r="A64" s="31"/>
      <c r="B64" s="31"/>
      <c r="C64" s="32"/>
      <c r="D64" s="33"/>
      <c r="E64" s="35"/>
      <c r="F64" s="33"/>
      <c r="G64" s="35"/>
      <c r="H64" s="33"/>
      <c r="I64" s="33"/>
      <c r="J64" s="33"/>
      <c r="K64" s="35"/>
      <c r="L64" s="41"/>
      <c r="M64" s="41"/>
      <c r="N64" s="42"/>
      <c r="O64" s="42"/>
      <c r="P64" s="42"/>
      <c r="Q64" s="42"/>
      <c r="R64" s="42"/>
      <c r="S64" s="43"/>
      <c r="T64" s="43"/>
      <c r="U64" s="31"/>
      <c r="V64" s="31"/>
      <c r="W64" s="31"/>
      <c r="X64" s="31"/>
      <c r="Y64" s="50"/>
    </row>
    <row r="65" spans="1:25" ht="15" x14ac:dyDescent="0.25">
      <c r="A65" s="31"/>
      <c r="B65" s="31"/>
      <c r="C65" s="32"/>
      <c r="D65" s="33"/>
      <c r="E65" s="35"/>
      <c r="F65" s="33"/>
      <c r="G65" s="35"/>
      <c r="H65" s="33"/>
      <c r="I65" s="33"/>
      <c r="J65" s="33"/>
      <c r="K65" s="35"/>
      <c r="L65" s="41"/>
      <c r="M65" s="41"/>
      <c r="N65" s="42"/>
      <c r="O65" s="42"/>
      <c r="P65" s="42"/>
      <c r="Q65" s="42"/>
      <c r="R65" s="42"/>
      <c r="S65" s="43"/>
      <c r="T65" s="43"/>
      <c r="U65" s="31"/>
      <c r="V65" s="31"/>
      <c r="W65" s="31"/>
      <c r="X65" s="31"/>
      <c r="Y65" s="50"/>
    </row>
    <row r="66" spans="1:25" ht="15" x14ac:dyDescent="0.25">
      <c r="A66" s="31"/>
      <c r="B66" s="31"/>
      <c r="C66" s="32"/>
      <c r="D66" s="33"/>
      <c r="E66" s="35"/>
      <c r="F66" s="33"/>
      <c r="G66" s="35"/>
      <c r="H66" s="33"/>
      <c r="I66" s="33"/>
      <c r="J66" s="33"/>
      <c r="K66" s="35"/>
      <c r="L66" s="41"/>
      <c r="M66" s="41"/>
      <c r="N66" s="42"/>
      <c r="O66" s="42"/>
      <c r="P66" s="42"/>
      <c r="Q66" s="42"/>
      <c r="R66" s="42"/>
      <c r="S66" s="43"/>
      <c r="T66" s="43"/>
      <c r="U66" s="31"/>
      <c r="V66" s="31"/>
      <c r="W66" s="31"/>
      <c r="X66" s="31"/>
      <c r="Y66" s="50"/>
    </row>
    <row r="67" spans="1:25" ht="15" x14ac:dyDescent="0.25">
      <c r="A67" s="31"/>
      <c r="B67" s="31"/>
      <c r="C67" s="32"/>
      <c r="D67" s="33"/>
      <c r="E67" s="35"/>
      <c r="F67" s="33"/>
      <c r="G67" s="35"/>
      <c r="H67" s="33"/>
      <c r="I67" s="33"/>
      <c r="J67" s="33"/>
      <c r="K67" s="35"/>
      <c r="L67" s="41"/>
      <c r="M67" s="41"/>
      <c r="N67" s="42"/>
      <c r="O67" s="42"/>
      <c r="P67" s="42"/>
      <c r="Q67" s="42"/>
      <c r="R67" s="42"/>
      <c r="S67" s="43"/>
      <c r="T67" s="43"/>
      <c r="U67" s="31"/>
      <c r="V67" s="31"/>
      <c r="W67" s="31"/>
      <c r="X67" s="31"/>
      <c r="Y67" s="50"/>
    </row>
    <row r="68" spans="1:25" ht="15" x14ac:dyDescent="0.25">
      <c r="A68" s="31"/>
      <c r="B68" s="31"/>
      <c r="C68" s="32"/>
      <c r="D68" s="33"/>
      <c r="E68" s="35"/>
      <c r="F68" s="33"/>
      <c r="G68" s="35"/>
      <c r="H68" s="33"/>
      <c r="I68" s="33"/>
      <c r="J68" s="33"/>
      <c r="K68" s="35"/>
      <c r="L68" s="41"/>
      <c r="M68" s="41"/>
      <c r="N68" s="42"/>
      <c r="O68" s="42"/>
      <c r="P68" s="42"/>
      <c r="Q68" s="42"/>
      <c r="R68" s="42"/>
      <c r="S68" s="43"/>
      <c r="T68" s="43"/>
      <c r="U68" s="31"/>
      <c r="V68" s="31"/>
      <c r="W68" s="31"/>
      <c r="X68" s="31"/>
      <c r="Y68" s="50"/>
    </row>
    <row r="69" spans="1:25" ht="15" x14ac:dyDescent="0.25">
      <c r="A69" s="31"/>
      <c r="B69" s="31"/>
      <c r="C69" s="32"/>
      <c r="D69" s="33"/>
      <c r="E69" s="35"/>
      <c r="F69" s="33"/>
      <c r="G69" s="35"/>
      <c r="H69" s="33"/>
      <c r="I69" s="33"/>
      <c r="J69" s="33"/>
      <c r="K69" s="35"/>
      <c r="L69" s="41"/>
      <c r="M69" s="41"/>
      <c r="N69" s="42"/>
      <c r="O69" s="42"/>
      <c r="P69" s="42"/>
      <c r="Q69" s="42"/>
      <c r="R69" s="42"/>
      <c r="S69" s="43"/>
      <c r="T69" s="43"/>
      <c r="U69" s="31"/>
      <c r="V69" s="31"/>
      <c r="W69" s="31"/>
      <c r="X69" s="31"/>
      <c r="Y69" s="50"/>
    </row>
    <row r="70" spans="1:25" ht="15" x14ac:dyDescent="0.25">
      <c r="A70" s="31"/>
      <c r="B70" s="31"/>
      <c r="C70" s="32"/>
      <c r="D70" s="33"/>
      <c r="E70" s="35"/>
      <c r="F70" s="33"/>
      <c r="G70" s="35"/>
      <c r="H70" s="33"/>
      <c r="I70" s="33"/>
      <c r="J70" s="33"/>
      <c r="K70" s="35"/>
      <c r="L70" s="41"/>
      <c r="M70" s="41"/>
      <c r="N70" s="42"/>
      <c r="O70" s="42"/>
      <c r="P70" s="42"/>
      <c r="Q70" s="42"/>
      <c r="R70" s="42"/>
      <c r="S70" s="43"/>
      <c r="T70" s="43"/>
      <c r="U70" s="31"/>
      <c r="V70" s="31"/>
      <c r="W70" s="31"/>
      <c r="X70" s="31"/>
      <c r="Y70" s="50"/>
    </row>
    <row r="71" spans="1:25" ht="15" x14ac:dyDescent="0.25">
      <c r="A71" s="31"/>
      <c r="B71" s="31"/>
      <c r="C71" s="32"/>
      <c r="D71" s="33"/>
      <c r="E71" s="35"/>
      <c r="F71" s="33"/>
      <c r="G71" s="35"/>
      <c r="H71" s="33"/>
      <c r="I71" s="33"/>
      <c r="J71" s="33"/>
      <c r="K71" s="35"/>
      <c r="L71" s="41"/>
      <c r="M71" s="41"/>
      <c r="N71" s="42"/>
      <c r="O71" s="42"/>
      <c r="P71" s="42"/>
      <c r="Q71" s="42"/>
      <c r="R71" s="42"/>
      <c r="S71" s="43"/>
      <c r="T71" s="43"/>
      <c r="U71" s="31"/>
      <c r="V71" s="31"/>
      <c r="W71" s="31"/>
      <c r="X71" s="31"/>
      <c r="Y71" s="50"/>
    </row>
    <row r="72" spans="1:25" ht="15" x14ac:dyDescent="0.25">
      <c r="A72" s="31"/>
      <c r="B72" s="31"/>
      <c r="C72" s="32"/>
      <c r="D72" s="33"/>
      <c r="E72" s="35"/>
      <c r="F72" s="33"/>
      <c r="G72" s="35"/>
      <c r="H72" s="33"/>
      <c r="I72" s="33"/>
      <c r="J72" s="33"/>
      <c r="K72" s="35"/>
      <c r="L72" s="41"/>
      <c r="M72" s="41"/>
      <c r="N72" s="42"/>
      <c r="O72" s="42"/>
      <c r="P72" s="42"/>
      <c r="Q72" s="42"/>
      <c r="R72" s="42"/>
      <c r="S72" s="43"/>
      <c r="T72" s="43"/>
      <c r="U72" s="31"/>
      <c r="V72" s="31"/>
      <c r="W72" s="31"/>
      <c r="X72" s="31"/>
      <c r="Y72" s="50"/>
    </row>
    <row r="73" spans="1:25" ht="15" x14ac:dyDescent="0.25">
      <c r="A73" s="31"/>
      <c r="B73" s="31"/>
      <c r="C73" s="32"/>
      <c r="D73" s="33"/>
      <c r="E73" s="35"/>
      <c r="F73" s="33"/>
      <c r="G73" s="35"/>
      <c r="H73" s="33"/>
      <c r="I73" s="33"/>
      <c r="J73" s="33"/>
      <c r="K73" s="35"/>
      <c r="L73" s="41"/>
      <c r="M73" s="41"/>
      <c r="N73" s="42"/>
      <c r="O73" s="42"/>
      <c r="P73" s="42"/>
      <c r="Q73" s="42"/>
      <c r="R73" s="42"/>
      <c r="S73" s="43"/>
      <c r="T73" s="43"/>
      <c r="U73" s="31"/>
      <c r="V73" s="31"/>
      <c r="W73" s="31"/>
      <c r="X73" s="31"/>
      <c r="Y73" s="50"/>
    </row>
    <row r="74" spans="1:25" ht="15" x14ac:dyDescent="0.25">
      <c r="A74" s="31"/>
      <c r="B74" s="31"/>
      <c r="C74" s="32"/>
      <c r="D74" s="33"/>
      <c r="E74" s="35"/>
      <c r="F74" s="33"/>
      <c r="G74" s="35"/>
      <c r="H74" s="33"/>
      <c r="I74" s="33"/>
      <c r="J74" s="33"/>
      <c r="K74" s="35"/>
      <c r="L74" s="41"/>
      <c r="M74" s="41"/>
      <c r="N74" s="42"/>
      <c r="O74" s="42"/>
      <c r="P74" s="42"/>
      <c r="Q74" s="42"/>
      <c r="R74" s="42"/>
      <c r="S74" s="43"/>
      <c r="T74" s="43"/>
      <c r="U74" s="31"/>
      <c r="V74" s="31"/>
      <c r="W74" s="31"/>
      <c r="X74" s="31"/>
      <c r="Y74" s="50"/>
    </row>
    <row r="75" spans="1:25" ht="15" x14ac:dyDescent="0.25">
      <c r="A75" s="31"/>
      <c r="B75" s="31"/>
      <c r="C75" s="32"/>
      <c r="D75" s="33"/>
      <c r="E75" s="35"/>
      <c r="F75" s="33"/>
      <c r="G75" s="35"/>
      <c r="H75" s="33"/>
      <c r="I75" s="33"/>
      <c r="J75" s="33"/>
      <c r="K75" s="35"/>
      <c r="L75" s="41"/>
      <c r="M75" s="41"/>
      <c r="N75" s="42"/>
      <c r="O75" s="42"/>
      <c r="P75" s="42"/>
      <c r="Q75" s="42"/>
      <c r="R75" s="42"/>
      <c r="S75" s="43"/>
      <c r="T75" s="43"/>
      <c r="U75" s="31"/>
      <c r="V75" s="31"/>
      <c r="W75" s="31"/>
      <c r="X75" s="31"/>
      <c r="Y75" s="50"/>
    </row>
    <row r="76" spans="1:25" ht="15" x14ac:dyDescent="0.25">
      <c r="A76" s="31"/>
      <c r="B76" s="31"/>
      <c r="C76" s="32"/>
      <c r="D76" s="33"/>
      <c r="E76" s="35"/>
      <c r="F76" s="33"/>
      <c r="G76" s="35"/>
      <c r="H76" s="33"/>
      <c r="I76" s="33"/>
      <c r="J76" s="33"/>
      <c r="K76" s="35"/>
      <c r="L76" s="41"/>
      <c r="M76" s="41"/>
      <c r="N76" s="42"/>
      <c r="O76" s="42"/>
      <c r="P76" s="42"/>
      <c r="Q76" s="42"/>
      <c r="R76" s="42"/>
      <c r="S76" s="43"/>
      <c r="T76" s="43"/>
      <c r="U76" s="31"/>
      <c r="V76" s="31"/>
      <c r="W76" s="31"/>
      <c r="X76" s="31"/>
      <c r="Y76" s="50"/>
    </row>
    <row r="77" spans="1:25" ht="15" x14ac:dyDescent="0.25">
      <c r="A77" s="31"/>
      <c r="B77" s="31"/>
      <c r="C77" s="32"/>
      <c r="D77" s="33"/>
      <c r="E77" s="35"/>
      <c r="F77" s="33"/>
      <c r="G77" s="35"/>
      <c r="H77" s="33"/>
      <c r="I77" s="33"/>
      <c r="J77" s="33"/>
      <c r="K77" s="35"/>
      <c r="L77" s="41"/>
      <c r="M77" s="41"/>
      <c r="N77" s="42"/>
      <c r="O77" s="42"/>
      <c r="P77" s="42"/>
      <c r="Q77" s="42"/>
      <c r="R77" s="42"/>
      <c r="S77" s="43"/>
      <c r="T77" s="43"/>
      <c r="U77" s="31"/>
      <c r="V77" s="31"/>
      <c r="W77" s="31"/>
      <c r="X77" s="31"/>
      <c r="Y77" s="50"/>
    </row>
    <row r="78" spans="1:25" ht="15" x14ac:dyDescent="0.25">
      <c r="A78" s="31"/>
      <c r="B78" s="31"/>
      <c r="C78" s="32"/>
      <c r="D78" s="33"/>
      <c r="E78" s="35"/>
      <c r="F78" s="33"/>
      <c r="G78" s="35"/>
      <c r="H78" s="33"/>
      <c r="I78" s="33"/>
      <c r="J78" s="33"/>
      <c r="K78" s="35"/>
      <c r="L78" s="41"/>
      <c r="M78" s="41"/>
      <c r="N78" s="42"/>
      <c r="O78" s="42"/>
      <c r="P78" s="42"/>
      <c r="Q78" s="42"/>
      <c r="R78" s="42"/>
      <c r="S78" s="43"/>
      <c r="T78" s="43"/>
      <c r="U78" s="31"/>
      <c r="V78" s="31"/>
      <c r="W78" s="31"/>
      <c r="X78" s="31"/>
      <c r="Y78" s="50"/>
    </row>
    <row r="79" spans="1:25" ht="15" x14ac:dyDescent="0.25">
      <c r="A79" s="31"/>
      <c r="B79" s="31"/>
      <c r="C79" s="32"/>
      <c r="D79" s="33"/>
      <c r="E79" s="35"/>
      <c r="F79" s="33"/>
      <c r="G79" s="35"/>
      <c r="H79" s="33"/>
      <c r="I79" s="33"/>
      <c r="J79" s="33"/>
      <c r="K79" s="35"/>
      <c r="L79" s="41"/>
      <c r="M79" s="41"/>
      <c r="N79" s="42"/>
      <c r="O79" s="42"/>
      <c r="P79" s="42"/>
      <c r="Q79" s="42"/>
      <c r="R79" s="42"/>
      <c r="S79" s="43"/>
      <c r="T79" s="43"/>
      <c r="U79" s="31"/>
      <c r="V79" s="31"/>
      <c r="W79" s="31"/>
      <c r="X79" s="31"/>
      <c r="Y79" s="50"/>
    </row>
    <row r="80" spans="1:25" ht="15" x14ac:dyDescent="0.25">
      <c r="A80" s="31"/>
      <c r="B80" s="31"/>
      <c r="C80" s="32"/>
      <c r="D80" s="33"/>
      <c r="E80" s="35"/>
      <c r="F80" s="33"/>
      <c r="G80" s="35"/>
      <c r="H80" s="33"/>
      <c r="I80" s="33"/>
      <c r="J80" s="33"/>
      <c r="K80" s="35"/>
      <c r="L80" s="41"/>
      <c r="M80" s="41"/>
      <c r="N80" s="42"/>
      <c r="O80" s="42"/>
      <c r="P80" s="42"/>
      <c r="Q80" s="42"/>
      <c r="R80" s="42"/>
      <c r="S80" s="43"/>
      <c r="T80" s="43"/>
      <c r="U80" s="31"/>
      <c r="V80" s="31"/>
      <c r="W80" s="31"/>
      <c r="X80" s="31"/>
      <c r="Y80" s="50"/>
    </row>
    <row r="81" spans="1:25" ht="15" x14ac:dyDescent="0.25">
      <c r="A81" s="31"/>
      <c r="B81" s="31"/>
      <c r="C81" s="32"/>
      <c r="D81" s="33"/>
      <c r="E81" s="35"/>
      <c r="F81" s="33"/>
      <c r="G81" s="35"/>
      <c r="H81" s="33"/>
      <c r="I81" s="33"/>
      <c r="J81" s="33"/>
      <c r="K81" s="35"/>
      <c r="L81" s="41"/>
      <c r="M81" s="41"/>
      <c r="N81" s="42"/>
      <c r="O81" s="42"/>
      <c r="P81" s="42"/>
      <c r="Q81" s="42"/>
      <c r="R81" s="42"/>
      <c r="S81" s="43"/>
      <c r="T81" s="43"/>
      <c r="U81" s="31"/>
      <c r="V81" s="31"/>
      <c r="W81" s="31"/>
      <c r="X81" s="31"/>
      <c r="Y81" s="50"/>
    </row>
    <row r="82" spans="1:25" ht="15" x14ac:dyDescent="0.25">
      <c r="A82" s="31"/>
      <c r="B82" s="31"/>
      <c r="C82" s="32"/>
      <c r="D82" s="33"/>
      <c r="E82" s="35"/>
      <c r="F82" s="33"/>
      <c r="G82" s="35"/>
      <c r="H82" s="33"/>
      <c r="I82" s="33"/>
      <c r="J82" s="33"/>
      <c r="K82" s="35"/>
      <c r="L82" s="41"/>
      <c r="M82" s="41"/>
      <c r="N82" s="42"/>
      <c r="O82" s="42"/>
      <c r="P82" s="42"/>
      <c r="Q82" s="42"/>
      <c r="R82" s="42"/>
      <c r="S82" s="43"/>
      <c r="T82" s="43"/>
      <c r="U82" s="31"/>
      <c r="V82" s="31"/>
      <c r="W82" s="31"/>
      <c r="X82" s="31"/>
      <c r="Y82" s="50"/>
    </row>
    <row r="83" spans="1:25" ht="15" x14ac:dyDescent="0.25">
      <c r="A83" s="31"/>
      <c r="B83" s="31"/>
      <c r="C83" s="32"/>
      <c r="D83" s="33"/>
      <c r="E83" s="35"/>
      <c r="F83" s="33"/>
      <c r="G83" s="35"/>
      <c r="H83" s="33"/>
      <c r="I83" s="33"/>
      <c r="J83" s="33"/>
      <c r="K83" s="35"/>
      <c r="L83" s="41"/>
      <c r="M83" s="41"/>
      <c r="N83" s="42"/>
      <c r="O83" s="42"/>
      <c r="P83" s="42"/>
      <c r="Q83" s="42"/>
      <c r="R83" s="42"/>
      <c r="S83" s="43"/>
      <c r="T83" s="43"/>
      <c r="U83" s="31"/>
      <c r="V83" s="31"/>
      <c r="W83" s="31"/>
      <c r="X83" s="31"/>
      <c r="Y83" s="50"/>
    </row>
    <row r="84" spans="1:25" ht="15" x14ac:dyDescent="0.25">
      <c r="A84" s="31"/>
      <c r="B84" s="31"/>
      <c r="C84" s="32"/>
      <c r="D84" s="33"/>
      <c r="E84" s="35"/>
      <c r="F84" s="33"/>
      <c r="G84" s="35"/>
      <c r="H84" s="33"/>
      <c r="I84" s="33"/>
      <c r="J84" s="33"/>
      <c r="K84" s="35"/>
      <c r="L84" s="41"/>
      <c r="M84" s="41"/>
      <c r="N84" s="42"/>
      <c r="O84" s="42"/>
      <c r="P84" s="42"/>
      <c r="Q84" s="42"/>
      <c r="R84" s="42"/>
      <c r="S84" s="43"/>
      <c r="T84" s="43"/>
      <c r="U84" s="31"/>
      <c r="V84" s="31"/>
      <c r="W84" s="31"/>
      <c r="X84" s="31"/>
      <c r="Y84" s="50"/>
    </row>
    <row r="85" spans="1:25" ht="15" x14ac:dyDescent="0.25">
      <c r="A85" s="31"/>
      <c r="B85" s="31"/>
      <c r="C85" s="32"/>
      <c r="D85" s="33"/>
      <c r="E85" s="35"/>
      <c r="F85" s="33"/>
      <c r="G85" s="35"/>
      <c r="H85" s="33"/>
      <c r="I85" s="33"/>
      <c r="J85" s="33"/>
      <c r="K85" s="35"/>
      <c r="L85" s="41"/>
      <c r="M85" s="41"/>
      <c r="N85" s="42"/>
      <c r="O85" s="42"/>
      <c r="P85" s="42"/>
      <c r="Q85" s="42"/>
      <c r="R85" s="42"/>
      <c r="S85" s="43"/>
      <c r="T85" s="43"/>
      <c r="U85" s="31"/>
      <c r="V85" s="31"/>
      <c r="W85" s="31"/>
      <c r="X85" s="31"/>
      <c r="Y85" s="50"/>
    </row>
    <row r="86" spans="1:25" ht="15" x14ac:dyDescent="0.25">
      <c r="A86" s="31"/>
      <c r="B86" s="31"/>
      <c r="C86" s="32"/>
      <c r="D86" s="33"/>
      <c r="E86" s="35"/>
      <c r="F86" s="33"/>
      <c r="G86" s="35"/>
      <c r="H86" s="33"/>
      <c r="I86" s="33"/>
      <c r="J86" s="33"/>
      <c r="K86" s="35"/>
      <c r="L86" s="41"/>
      <c r="M86" s="41"/>
      <c r="N86" s="42"/>
      <c r="O86" s="42"/>
      <c r="P86" s="42"/>
      <c r="Q86" s="42"/>
      <c r="R86" s="42"/>
      <c r="S86" s="43"/>
      <c r="T86" s="43"/>
      <c r="U86" s="31"/>
      <c r="V86" s="31"/>
      <c r="W86" s="31"/>
      <c r="X86" s="31"/>
      <c r="Y86" s="50"/>
    </row>
    <row r="87" spans="1:25" ht="15" x14ac:dyDescent="0.25">
      <c r="A87" s="31"/>
      <c r="B87" s="31"/>
      <c r="C87" s="32"/>
      <c r="D87" s="33"/>
      <c r="E87" s="35"/>
      <c r="F87" s="33"/>
      <c r="G87" s="35"/>
      <c r="H87" s="33"/>
      <c r="I87" s="33"/>
      <c r="J87" s="33"/>
      <c r="K87" s="35"/>
      <c r="L87" s="41"/>
      <c r="M87" s="41"/>
      <c r="N87" s="42"/>
      <c r="O87" s="42"/>
      <c r="P87" s="42"/>
      <c r="Q87" s="42"/>
      <c r="R87" s="42"/>
      <c r="S87" s="43"/>
      <c r="T87" s="43"/>
      <c r="U87" s="31"/>
      <c r="V87" s="31"/>
      <c r="W87" s="31"/>
      <c r="X87" s="31"/>
      <c r="Y87" s="50"/>
    </row>
    <row r="88" spans="1:25" ht="15" x14ac:dyDescent="0.25">
      <c r="A88" s="31"/>
      <c r="B88" s="31"/>
      <c r="C88" s="32"/>
      <c r="D88" s="33"/>
      <c r="E88" s="35"/>
      <c r="F88" s="33"/>
      <c r="G88" s="35"/>
      <c r="H88" s="33"/>
      <c r="I88" s="33"/>
      <c r="J88" s="33"/>
      <c r="K88" s="35"/>
      <c r="L88" s="41"/>
      <c r="M88" s="41"/>
      <c r="N88" s="42"/>
      <c r="O88" s="42"/>
      <c r="P88" s="42"/>
      <c r="Q88" s="42"/>
      <c r="R88" s="42"/>
      <c r="S88" s="43"/>
      <c r="T88" s="43"/>
      <c r="U88" s="31"/>
      <c r="V88" s="31"/>
      <c r="W88" s="31"/>
      <c r="X88" s="31"/>
      <c r="Y88" s="50"/>
    </row>
    <row r="89" spans="1:25" ht="15" x14ac:dyDescent="0.25">
      <c r="A89" s="31"/>
      <c r="B89" s="31"/>
      <c r="C89" s="32"/>
      <c r="D89" s="33"/>
      <c r="E89" s="35"/>
      <c r="F89" s="33"/>
      <c r="G89" s="35"/>
      <c r="H89" s="33"/>
      <c r="I89" s="33"/>
      <c r="J89" s="33"/>
      <c r="K89" s="35"/>
      <c r="L89" s="41"/>
      <c r="M89" s="41"/>
      <c r="N89" s="42"/>
      <c r="O89" s="42"/>
      <c r="P89" s="42"/>
      <c r="Q89" s="42"/>
      <c r="R89" s="42"/>
      <c r="S89" s="43"/>
      <c r="T89" s="43"/>
      <c r="U89" s="31"/>
      <c r="V89" s="31"/>
      <c r="W89" s="31"/>
      <c r="X89" s="31"/>
      <c r="Y89" s="50"/>
    </row>
    <row r="90" spans="1:25" ht="15" x14ac:dyDescent="0.25">
      <c r="A90" s="31"/>
      <c r="B90" s="31"/>
      <c r="C90" s="32"/>
      <c r="D90" s="33"/>
      <c r="E90" s="35"/>
      <c r="F90" s="33"/>
      <c r="G90" s="35"/>
      <c r="H90" s="33"/>
      <c r="I90" s="33"/>
      <c r="J90" s="33"/>
      <c r="K90" s="35"/>
      <c r="L90" s="41"/>
      <c r="M90" s="41"/>
      <c r="N90" s="42"/>
      <c r="O90" s="42"/>
      <c r="P90" s="42"/>
      <c r="Q90" s="42"/>
      <c r="R90" s="42"/>
      <c r="S90" s="43"/>
      <c r="T90" s="43"/>
      <c r="U90" s="31"/>
      <c r="V90" s="31"/>
      <c r="W90" s="31"/>
      <c r="X90" s="31"/>
      <c r="Y90" s="50"/>
    </row>
    <row r="91" spans="1:25" ht="15" x14ac:dyDescent="0.25">
      <c r="A91" s="31"/>
      <c r="B91" s="31"/>
      <c r="C91" s="32"/>
      <c r="D91" s="33"/>
      <c r="E91" s="35"/>
      <c r="F91" s="33"/>
      <c r="G91" s="35"/>
      <c r="H91" s="33"/>
      <c r="I91" s="33"/>
      <c r="J91" s="33"/>
      <c r="K91" s="35"/>
      <c r="L91" s="41"/>
      <c r="M91" s="41"/>
      <c r="N91" s="42"/>
      <c r="O91" s="42"/>
      <c r="P91" s="42"/>
      <c r="Q91" s="42"/>
      <c r="R91" s="42"/>
      <c r="S91" s="43"/>
      <c r="T91" s="43"/>
      <c r="U91" s="31"/>
      <c r="V91" s="31"/>
      <c r="W91" s="31"/>
      <c r="X91" s="31"/>
      <c r="Y91" s="50"/>
    </row>
    <row r="92" spans="1:25" ht="15" x14ac:dyDescent="0.25">
      <c r="A92" s="31"/>
      <c r="B92" s="31"/>
      <c r="C92" s="32"/>
      <c r="D92" s="33"/>
      <c r="E92" s="35"/>
      <c r="F92" s="33"/>
      <c r="G92" s="35"/>
      <c r="H92" s="33"/>
      <c r="I92" s="33"/>
      <c r="J92" s="33"/>
      <c r="K92" s="35"/>
      <c r="L92" s="41"/>
      <c r="M92" s="41"/>
      <c r="N92" s="42"/>
      <c r="O92" s="42"/>
      <c r="P92" s="42"/>
      <c r="Q92" s="42"/>
      <c r="R92" s="42"/>
      <c r="S92" s="43"/>
      <c r="T92" s="43"/>
      <c r="U92" s="31"/>
      <c r="V92" s="31"/>
      <c r="W92" s="31"/>
      <c r="X92" s="31"/>
      <c r="Y92" s="50"/>
    </row>
    <row r="93" spans="1:25" ht="15" x14ac:dyDescent="0.25">
      <c r="A93" s="31"/>
      <c r="B93" s="31"/>
      <c r="C93" s="32"/>
      <c r="D93" s="33"/>
      <c r="E93" s="35"/>
      <c r="F93" s="33"/>
      <c r="G93" s="35"/>
      <c r="H93" s="33"/>
      <c r="I93" s="33"/>
      <c r="J93" s="33"/>
      <c r="K93" s="35"/>
      <c r="L93" s="41"/>
      <c r="M93" s="41"/>
      <c r="N93" s="42"/>
      <c r="O93" s="42"/>
      <c r="P93" s="42"/>
      <c r="Q93" s="42"/>
      <c r="R93" s="42"/>
      <c r="S93" s="43"/>
      <c r="T93" s="43"/>
      <c r="U93" s="31"/>
      <c r="V93" s="31"/>
      <c r="W93" s="31"/>
      <c r="X93" s="31"/>
      <c r="Y93" s="50"/>
    </row>
    <row r="94" spans="1:25" ht="15" x14ac:dyDescent="0.25">
      <c r="A94" s="31"/>
      <c r="B94" s="31"/>
      <c r="C94" s="32"/>
      <c r="D94" s="33"/>
      <c r="E94" s="35"/>
      <c r="F94" s="33"/>
      <c r="G94" s="35"/>
      <c r="H94" s="33"/>
      <c r="I94" s="33"/>
      <c r="J94" s="33"/>
      <c r="K94" s="35"/>
      <c r="L94" s="41"/>
      <c r="M94" s="41"/>
      <c r="N94" s="42"/>
      <c r="O94" s="42"/>
      <c r="P94" s="42"/>
      <c r="Q94" s="42"/>
      <c r="R94" s="42"/>
      <c r="S94" s="43"/>
      <c r="T94" s="43"/>
      <c r="U94" s="31"/>
      <c r="V94" s="31"/>
      <c r="W94" s="31"/>
      <c r="X94" s="31"/>
      <c r="Y94" s="50"/>
    </row>
    <row r="95" spans="1:25" ht="15" x14ac:dyDescent="0.25">
      <c r="A95" s="31"/>
      <c r="B95" s="31"/>
      <c r="C95" s="32"/>
      <c r="D95" s="33"/>
      <c r="E95" s="35"/>
      <c r="F95" s="33"/>
      <c r="G95" s="35"/>
      <c r="H95" s="33"/>
      <c r="I95" s="33"/>
      <c r="J95" s="33"/>
      <c r="K95" s="35"/>
      <c r="L95" s="41"/>
      <c r="M95" s="41"/>
      <c r="N95" s="42"/>
      <c r="O95" s="42"/>
      <c r="P95" s="42"/>
      <c r="Q95" s="42"/>
      <c r="R95" s="42"/>
      <c r="S95" s="43"/>
      <c r="T95" s="43"/>
      <c r="U95" s="31"/>
      <c r="V95" s="31"/>
      <c r="W95" s="31"/>
      <c r="X95" s="31"/>
      <c r="Y95" s="50"/>
    </row>
    <row r="96" spans="1:25" ht="15" x14ac:dyDescent="0.25">
      <c r="A96" s="31"/>
      <c r="B96" s="31"/>
      <c r="C96" s="32"/>
      <c r="D96" s="33"/>
      <c r="E96" s="35"/>
      <c r="F96" s="33"/>
      <c r="G96" s="35"/>
      <c r="H96" s="33"/>
      <c r="I96" s="33"/>
      <c r="J96" s="33"/>
      <c r="K96" s="35"/>
      <c r="L96" s="41"/>
      <c r="M96" s="41"/>
      <c r="N96" s="42"/>
      <c r="O96" s="42"/>
      <c r="P96" s="42"/>
      <c r="Q96" s="42"/>
      <c r="R96" s="42"/>
      <c r="S96" s="43"/>
      <c r="T96" s="43"/>
      <c r="U96" s="31"/>
      <c r="V96" s="31"/>
      <c r="W96" s="31"/>
      <c r="X96" s="31"/>
      <c r="Y96" s="50"/>
    </row>
    <row r="97" spans="1:25" ht="15" x14ac:dyDescent="0.25">
      <c r="A97" s="31"/>
      <c r="B97" s="31"/>
      <c r="C97" s="32"/>
      <c r="D97" s="33"/>
      <c r="E97" s="35"/>
      <c r="F97" s="33"/>
      <c r="G97" s="35"/>
      <c r="H97" s="33"/>
      <c r="I97" s="33"/>
      <c r="J97" s="33"/>
      <c r="K97" s="35"/>
      <c r="L97" s="41"/>
      <c r="M97" s="41"/>
      <c r="N97" s="42"/>
      <c r="O97" s="42"/>
      <c r="P97" s="42"/>
      <c r="Q97" s="42"/>
      <c r="R97" s="42"/>
      <c r="S97" s="43"/>
      <c r="T97" s="43"/>
      <c r="U97" s="31"/>
      <c r="V97" s="31"/>
      <c r="W97" s="31"/>
      <c r="X97" s="31"/>
      <c r="Y97" s="50"/>
    </row>
    <row r="98" spans="1:25" ht="15" x14ac:dyDescent="0.25">
      <c r="A98" s="31"/>
      <c r="B98" s="31"/>
      <c r="C98" s="32"/>
      <c r="D98" s="33"/>
      <c r="E98" s="35"/>
      <c r="F98" s="33"/>
      <c r="G98" s="35"/>
      <c r="H98" s="33"/>
      <c r="I98" s="33"/>
      <c r="J98" s="33"/>
      <c r="K98" s="35"/>
      <c r="L98" s="41"/>
      <c r="M98" s="41"/>
      <c r="N98" s="42"/>
      <c r="O98" s="42"/>
      <c r="P98" s="42"/>
      <c r="Q98" s="42"/>
      <c r="R98" s="42"/>
      <c r="S98" s="43"/>
      <c r="T98" s="43"/>
      <c r="U98" s="31"/>
      <c r="V98" s="31"/>
      <c r="W98" s="31"/>
      <c r="X98" s="31"/>
      <c r="Y98" s="50"/>
    </row>
    <row r="99" spans="1:25" ht="15" x14ac:dyDescent="0.25">
      <c r="A99" s="31"/>
      <c r="B99" s="31"/>
      <c r="C99" s="32"/>
      <c r="D99" s="33"/>
      <c r="E99" s="35"/>
      <c r="F99" s="33"/>
      <c r="G99" s="35"/>
      <c r="H99" s="33"/>
      <c r="I99" s="33"/>
      <c r="J99" s="33"/>
      <c r="K99" s="35"/>
      <c r="L99" s="41"/>
      <c r="M99" s="41"/>
      <c r="N99" s="42"/>
      <c r="O99" s="42"/>
      <c r="P99" s="42"/>
      <c r="Q99" s="42"/>
      <c r="R99" s="42"/>
      <c r="S99" s="43"/>
      <c r="T99" s="43"/>
      <c r="U99" s="31"/>
      <c r="V99" s="31"/>
      <c r="W99" s="31"/>
      <c r="X99" s="31"/>
      <c r="Y99" s="50"/>
    </row>
    <row r="100" spans="1:25" ht="15" x14ac:dyDescent="0.25">
      <c r="A100" s="31"/>
      <c r="B100" s="31"/>
      <c r="C100" s="32"/>
      <c r="D100" s="33"/>
      <c r="E100" s="35"/>
      <c r="F100" s="33"/>
      <c r="G100" s="35"/>
      <c r="H100" s="33"/>
      <c r="I100" s="33"/>
      <c r="J100" s="33"/>
      <c r="K100" s="35"/>
      <c r="L100" s="41"/>
      <c r="M100" s="41"/>
      <c r="N100" s="42"/>
      <c r="O100" s="42"/>
      <c r="P100" s="42"/>
      <c r="Q100" s="42"/>
      <c r="R100" s="42"/>
      <c r="S100" s="43"/>
      <c r="T100" s="43"/>
      <c r="U100" s="31"/>
      <c r="V100" s="31"/>
      <c r="W100" s="31"/>
      <c r="X100" s="31"/>
      <c r="Y100" s="50"/>
    </row>
    <row r="101" spans="1:25" s="38" customFormat="1" ht="15" x14ac:dyDescent="0.25">
      <c r="A101" s="31"/>
      <c r="B101" s="31"/>
      <c r="C101" s="32"/>
      <c r="D101" s="33"/>
      <c r="E101" s="35"/>
      <c r="F101" s="33"/>
      <c r="G101" s="35"/>
      <c r="H101" s="33"/>
      <c r="I101" s="33"/>
      <c r="J101" s="33"/>
      <c r="K101" s="35"/>
      <c r="L101" s="41"/>
      <c r="M101" s="41"/>
      <c r="N101" s="42"/>
      <c r="O101" s="42"/>
      <c r="P101" s="42"/>
      <c r="Q101" s="42"/>
      <c r="R101" s="42"/>
      <c r="S101" s="43"/>
      <c r="T101" s="43"/>
      <c r="U101" s="31"/>
      <c r="V101" s="31"/>
      <c r="W101" s="31"/>
      <c r="X101" s="31"/>
      <c r="Y101" s="50"/>
    </row>
    <row r="102" spans="1:25" ht="15" x14ac:dyDescent="0.25">
      <c r="A102" s="31"/>
      <c r="B102" s="31"/>
      <c r="C102" s="32"/>
      <c r="D102" s="33"/>
      <c r="E102" s="35"/>
      <c r="F102" s="33"/>
      <c r="G102" s="35"/>
      <c r="H102" s="33"/>
      <c r="I102" s="33"/>
      <c r="J102" s="33"/>
      <c r="K102" s="35"/>
      <c r="L102" s="41"/>
      <c r="M102" s="41"/>
      <c r="N102" s="42"/>
      <c r="O102" s="42"/>
      <c r="P102" s="42"/>
      <c r="Q102" s="42"/>
      <c r="R102" s="42"/>
      <c r="S102" s="43"/>
      <c r="T102" s="43"/>
      <c r="U102" s="31"/>
      <c r="V102" s="31"/>
      <c r="W102" s="31"/>
      <c r="X102" s="31"/>
      <c r="Y102" s="50"/>
    </row>
    <row r="103" spans="1:25" ht="15" x14ac:dyDescent="0.25">
      <c r="A103" s="31"/>
      <c r="B103" s="31"/>
      <c r="C103" s="32"/>
      <c r="D103" s="33"/>
      <c r="E103" s="35"/>
      <c r="F103" s="33"/>
      <c r="G103" s="35"/>
      <c r="H103" s="33"/>
      <c r="I103" s="33"/>
      <c r="J103" s="33"/>
      <c r="K103" s="35"/>
      <c r="L103" s="41"/>
      <c r="M103" s="41"/>
      <c r="N103" s="42"/>
      <c r="O103" s="42"/>
      <c r="P103" s="42"/>
      <c r="Q103" s="42"/>
      <c r="R103" s="42"/>
      <c r="S103" s="43"/>
      <c r="T103" s="43"/>
      <c r="U103" s="31"/>
      <c r="V103" s="31"/>
      <c r="W103" s="31"/>
      <c r="X103" s="31"/>
      <c r="Y103" s="50"/>
    </row>
    <row r="104" spans="1:25" ht="15" x14ac:dyDescent="0.25">
      <c r="A104" s="31"/>
      <c r="B104" s="31"/>
      <c r="C104" s="32"/>
      <c r="D104" s="33"/>
      <c r="E104" s="35"/>
      <c r="F104" s="33"/>
      <c r="G104" s="35"/>
      <c r="H104" s="33"/>
      <c r="I104" s="33"/>
      <c r="J104" s="33"/>
      <c r="K104" s="35"/>
      <c r="L104" s="41"/>
      <c r="M104" s="41"/>
      <c r="N104" s="42"/>
      <c r="O104" s="42"/>
      <c r="P104" s="42"/>
      <c r="Q104" s="42"/>
      <c r="R104" s="42"/>
      <c r="S104" s="43"/>
      <c r="T104" s="43"/>
      <c r="U104" s="31"/>
      <c r="V104" s="31"/>
      <c r="W104" s="31"/>
      <c r="X104" s="31"/>
      <c r="Y104" s="50"/>
    </row>
    <row r="105" spans="1:25" ht="15" x14ac:dyDescent="0.25">
      <c r="A105" s="31"/>
      <c r="B105" s="31"/>
      <c r="C105" s="32"/>
      <c r="D105" s="33"/>
      <c r="E105" s="35"/>
      <c r="F105" s="33"/>
      <c r="G105" s="35"/>
      <c r="H105" s="33"/>
      <c r="I105" s="33"/>
      <c r="J105" s="33"/>
      <c r="K105" s="35"/>
      <c r="L105" s="41"/>
      <c r="M105" s="41"/>
      <c r="N105" s="42"/>
      <c r="O105" s="42"/>
      <c r="P105" s="42"/>
      <c r="Q105" s="42"/>
      <c r="R105" s="42"/>
      <c r="S105" s="43"/>
      <c r="T105" s="43"/>
      <c r="U105" s="31"/>
      <c r="V105" s="31"/>
      <c r="W105" s="31"/>
      <c r="X105" s="31"/>
      <c r="Y105" s="50"/>
    </row>
    <row r="106" spans="1:25" ht="15" x14ac:dyDescent="0.25">
      <c r="A106" s="31"/>
      <c r="B106" s="31"/>
      <c r="C106" s="32"/>
      <c r="D106" s="33"/>
      <c r="E106" s="35"/>
      <c r="F106" s="33"/>
      <c r="G106" s="35"/>
      <c r="H106" s="33"/>
      <c r="I106" s="33"/>
      <c r="J106" s="33"/>
      <c r="K106" s="35"/>
      <c r="L106" s="41"/>
      <c r="M106" s="41"/>
      <c r="N106" s="42"/>
      <c r="O106" s="42"/>
      <c r="P106" s="42"/>
      <c r="Q106" s="42"/>
      <c r="R106" s="42"/>
      <c r="S106" s="43"/>
      <c r="T106" s="43"/>
      <c r="U106" s="31"/>
      <c r="V106" s="31"/>
      <c r="W106" s="31"/>
      <c r="X106" s="31"/>
      <c r="Y106" s="50"/>
    </row>
    <row r="107" spans="1:25" ht="15" x14ac:dyDescent="0.25">
      <c r="A107" s="31"/>
      <c r="B107" s="31"/>
      <c r="C107" s="32"/>
      <c r="D107" s="33"/>
      <c r="E107" s="35"/>
      <c r="F107" s="33"/>
      <c r="G107" s="35"/>
      <c r="H107" s="33"/>
      <c r="I107" s="33"/>
      <c r="J107" s="33"/>
      <c r="K107" s="35"/>
      <c r="L107" s="41"/>
      <c r="M107" s="41"/>
      <c r="N107" s="42"/>
      <c r="O107" s="42"/>
      <c r="P107" s="42"/>
      <c r="Q107" s="42"/>
      <c r="R107" s="42"/>
      <c r="S107" s="43"/>
      <c r="T107" s="43"/>
      <c r="U107" s="31"/>
      <c r="V107" s="31"/>
      <c r="W107" s="31"/>
      <c r="X107" s="31"/>
      <c r="Y107" s="50"/>
    </row>
    <row r="108" spans="1:25" ht="15" x14ac:dyDescent="0.25">
      <c r="A108" s="31"/>
      <c r="B108" s="31"/>
      <c r="C108" s="32"/>
      <c r="D108" s="33"/>
      <c r="E108" s="35"/>
      <c r="F108" s="33"/>
      <c r="G108" s="35"/>
      <c r="H108" s="33"/>
      <c r="I108" s="33"/>
      <c r="J108" s="33"/>
      <c r="K108" s="35"/>
      <c r="L108" s="41"/>
      <c r="M108" s="41"/>
      <c r="N108" s="42"/>
      <c r="O108" s="42"/>
      <c r="P108" s="42"/>
      <c r="Q108" s="42"/>
      <c r="R108" s="42"/>
      <c r="S108" s="43"/>
      <c r="T108" s="43"/>
      <c r="U108" s="31"/>
      <c r="V108" s="31"/>
      <c r="W108" s="31"/>
      <c r="X108" s="31"/>
      <c r="Y108" s="50"/>
    </row>
    <row r="109" spans="1:25" ht="15" x14ac:dyDescent="0.25">
      <c r="A109" s="31"/>
      <c r="B109" s="31"/>
      <c r="C109" s="32"/>
      <c r="D109" s="33"/>
      <c r="E109" s="35"/>
      <c r="F109" s="33"/>
      <c r="G109" s="35"/>
      <c r="H109" s="33"/>
      <c r="I109" s="33"/>
      <c r="J109" s="33"/>
      <c r="K109" s="35"/>
      <c r="L109" s="41"/>
      <c r="M109" s="41"/>
      <c r="N109" s="42"/>
      <c r="O109" s="42"/>
      <c r="P109" s="42"/>
      <c r="Q109" s="42"/>
      <c r="R109" s="42"/>
      <c r="S109" s="43"/>
      <c r="T109" s="43"/>
      <c r="U109" s="31"/>
      <c r="V109" s="31"/>
      <c r="W109" s="31"/>
      <c r="X109" s="31"/>
      <c r="Y109" s="50"/>
    </row>
    <row r="110" spans="1:25" ht="15" x14ac:dyDescent="0.25">
      <c r="A110" s="31"/>
      <c r="B110" s="31"/>
      <c r="C110" s="32"/>
      <c r="D110" s="33"/>
      <c r="E110" s="35"/>
      <c r="F110" s="33"/>
      <c r="G110" s="35"/>
      <c r="H110" s="33"/>
      <c r="I110" s="33"/>
      <c r="J110" s="33"/>
      <c r="K110" s="35"/>
      <c r="L110" s="41"/>
      <c r="M110" s="41"/>
      <c r="N110" s="42"/>
      <c r="O110" s="42"/>
      <c r="P110" s="42"/>
      <c r="Q110" s="42"/>
      <c r="R110" s="42"/>
      <c r="S110" s="43"/>
      <c r="T110" s="43"/>
      <c r="U110" s="31"/>
      <c r="V110" s="31"/>
      <c r="W110" s="31"/>
      <c r="X110" s="31"/>
      <c r="Y110" s="50"/>
    </row>
    <row r="111" spans="1:25" ht="15" x14ac:dyDescent="0.25">
      <c r="A111" s="31"/>
      <c r="B111" s="31"/>
      <c r="C111" s="32"/>
      <c r="D111" s="33"/>
      <c r="E111" s="35"/>
      <c r="F111" s="33"/>
      <c r="G111" s="35"/>
      <c r="H111" s="33"/>
      <c r="I111" s="33"/>
      <c r="J111" s="33"/>
      <c r="K111" s="35"/>
      <c r="L111" s="41"/>
      <c r="M111" s="41"/>
      <c r="N111" s="42"/>
      <c r="O111" s="42"/>
      <c r="P111" s="42"/>
      <c r="Q111" s="42"/>
      <c r="R111" s="42"/>
      <c r="S111" s="43"/>
      <c r="T111" s="43"/>
      <c r="U111" s="31"/>
      <c r="V111" s="31"/>
      <c r="W111" s="31"/>
      <c r="X111" s="31"/>
      <c r="Y111" s="50"/>
    </row>
    <row r="112" spans="1:25" ht="15" x14ac:dyDescent="0.25">
      <c r="A112" s="31"/>
      <c r="B112" s="31"/>
      <c r="C112" s="32"/>
      <c r="D112" s="33"/>
      <c r="E112" s="35"/>
      <c r="F112" s="33"/>
      <c r="G112" s="35"/>
      <c r="H112" s="33"/>
      <c r="I112" s="33"/>
      <c r="J112" s="33"/>
      <c r="K112" s="35"/>
      <c r="L112" s="41"/>
      <c r="M112" s="41"/>
      <c r="N112" s="42"/>
      <c r="O112" s="42"/>
      <c r="P112" s="42"/>
      <c r="Q112" s="42"/>
      <c r="R112" s="42"/>
      <c r="S112" s="43"/>
      <c r="T112" s="43"/>
      <c r="U112" s="31"/>
      <c r="V112" s="31"/>
      <c r="W112" s="31"/>
      <c r="X112" s="31"/>
      <c r="Y112" s="50"/>
    </row>
    <row r="113" spans="1:25" ht="15" x14ac:dyDescent="0.25">
      <c r="A113" s="31"/>
      <c r="B113" s="31"/>
      <c r="C113" s="32"/>
      <c r="D113" s="33"/>
      <c r="E113" s="35"/>
      <c r="F113" s="33"/>
      <c r="G113" s="35"/>
      <c r="H113" s="33"/>
      <c r="I113" s="33"/>
      <c r="J113" s="33"/>
      <c r="K113" s="35"/>
      <c r="L113" s="41"/>
      <c r="M113" s="41"/>
      <c r="N113" s="42"/>
      <c r="O113" s="42"/>
      <c r="P113" s="42"/>
      <c r="Q113" s="42"/>
      <c r="R113" s="42"/>
      <c r="S113" s="43"/>
      <c r="T113" s="43"/>
      <c r="U113" s="31"/>
      <c r="V113" s="31"/>
      <c r="W113" s="31"/>
      <c r="X113" s="31"/>
      <c r="Y113" s="50"/>
    </row>
    <row r="114" spans="1:25" ht="15" x14ac:dyDescent="0.25">
      <c r="A114" s="31"/>
      <c r="B114" s="31"/>
      <c r="C114" s="32"/>
      <c r="D114" s="33"/>
      <c r="E114" s="35"/>
      <c r="F114" s="33"/>
      <c r="G114" s="35"/>
      <c r="H114" s="33"/>
      <c r="I114" s="33"/>
      <c r="J114" s="33"/>
      <c r="K114" s="35"/>
      <c r="L114" s="41"/>
      <c r="M114" s="41"/>
      <c r="N114" s="42"/>
      <c r="O114" s="42"/>
      <c r="P114" s="42"/>
      <c r="Q114" s="42"/>
      <c r="R114" s="42"/>
      <c r="S114" s="43"/>
      <c r="T114" s="43"/>
      <c r="U114" s="31"/>
      <c r="V114" s="31"/>
      <c r="W114" s="31"/>
      <c r="X114" s="31"/>
      <c r="Y114" s="50"/>
    </row>
    <row r="115" spans="1:25" ht="15" x14ac:dyDescent="0.25">
      <c r="A115" s="31"/>
      <c r="B115" s="31"/>
      <c r="C115" s="32"/>
      <c r="D115" s="33"/>
      <c r="E115" s="35"/>
      <c r="F115" s="33"/>
      <c r="G115" s="35"/>
      <c r="H115" s="33"/>
      <c r="I115" s="33"/>
      <c r="J115" s="33"/>
      <c r="K115" s="35"/>
      <c r="L115" s="41"/>
      <c r="M115" s="41"/>
      <c r="N115" s="42"/>
      <c r="O115" s="42"/>
      <c r="P115" s="42"/>
      <c r="Q115" s="42"/>
      <c r="R115" s="42"/>
      <c r="S115" s="43"/>
      <c r="T115" s="43"/>
      <c r="U115" s="31"/>
      <c r="V115" s="31"/>
      <c r="W115" s="31"/>
      <c r="X115" s="31"/>
      <c r="Y115" s="50"/>
    </row>
    <row r="116" spans="1:25" ht="15" x14ac:dyDescent="0.25">
      <c r="A116" s="31"/>
      <c r="B116" s="31"/>
      <c r="C116" s="32"/>
      <c r="D116" s="33"/>
      <c r="E116" s="35"/>
      <c r="F116" s="33"/>
      <c r="G116" s="35"/>
      <c r="H116" s="33"/>
      <c r="I116" s="33"/>
      <c r="J116" s="33"/>
      <c r="K116" s="35"/>
      <c r="L116" s="41"/>
      <c r="M116" s="41"/>
      <c r="N116" s="42"/>
      <c r="O116" s="42"/>
      <c r="P116" s="42"/>
      <c r="Q116" s="42"/>
      <c r="R116" s="42"/>
      <c r="S116" s="43"/>
      <c r="T116" s="43"/>
      <c r="U116" s="31"/>
      <c r="V116" s="31"/>
      <c r="W116" s="31"/>
      <c r="X116" s="31"/>
      <c r="Y116" s="50"/>
    </row>
    <row r="117" spans="1:25" ht="15" x14ac:dyDescent="0.25">
      <c r="A117" s="31"/>
      <c r="B117" s="31"/>
      <c r="C117" s="32"/>
      <c r="D117" s="33"/>
      <c r="E117" s="35"/>
      <c r="F117" s="33"/>
      <c r="G117" s="35"/>
      <c r="H117" s="33"/>
      <c r="I117" s="33"/>
      <c r="J117" s="33"/>
      <c r="K117" s="35"/>
      <c r="L117" s="41"/>
      <c r="M117" s="41"/>
      <c r="N117" s="42"/>
      <c r="O117" s="42"/>
      <c r="P117" s="42"/>
      <c r="Q117" s="42"/>
      <c r="R117" s="42"/>
      <c r="S117" s="43"/>
      <c r="T117" s="43"/>
      <c r="U117" s="31"/>
      <c r="V117" s="31"/>
      <c r="W117" s="31"/>
      <c r="X117" s="31"/>
      <c r="Y117" s="50"/>
    </row>
    <row r="118" spans="1:25" ht="15" x14ac:dyDescent="0.25">
      <c r="A118" s="31"/>
      <c r="B118" s="31"/>
      <c r="C118" s="32"/>
      <c r="D118" s="33"/>
      <c r="E118" s="35"/>
      <c r="F118" s="33"/>
      <c r="G118" s="35"/>
      <c r="H118" s="33"/>
      <c r="I118" s="33"/>
      <c r="J118" s="33"/>
      <c r="K118" s="35"/>
      <c r="L118" s="41"/>
      <c r="M118" s="41"/>
      <c r="N118" s="42"/>
      <c r="O118" s="42"/>
      <c r="P118" s="42"/>
      <c r="Q118" s="42"/>
      <c r="R118" s="42"/>
      <c r="S118" s="43"/>
      <c r="T118" s="43"/>
      <c r="U118" s="31"/>
      <c r="V118" s="31"/>
      <c r="W118" s="31"/>
      <c r="X118" s="31"/>
      <c r="Y118" s="50"/>
    </row>
    <row r="119" spans="1:25" ht="15" x14ac:dyDescent="0.25">
      <c r="A119" s="31"/>
      <c r="B119" s="31"/>
      <c r="C119" s="32"/>
      <c r="D119" s="33"/>
      <c r="E119" s="35"/>
      <c r="F119" s="33"/>
      <c r="G119" s="35"/>
      <c r="H119" s="33"/>
      <c r="I119" s="33"/>
      <c r="J119" s="33"/>
      <c r="K119" s="35"/>
      <c r="L119" s="41"/>
      <c r="M119" s="41"/>
      <c r="N119" s="42"/>
      <c r="O119" s="42"/>
      <c r="P119" s="42"/>
      <c r="Q119" s="42"/>
      <c r="R119" s="42"/>
      <c r="S119" s="43"/>
      <c r="T119" s="43"/>
      <c r="U119" s="31"/>
      <c r="V119" s="31"/>
      <c r="W119" s="31"/>
      <c r="X119" s="31"/>
      <c r="Y119" s="50"/>
    </row>
    <row r="120" spans="1:25" ht="15" x14ac:dyDescent="0.25">
      <c r="A120" s="31"/>
      <c r="B120" s="31"/>
      <c r="C120" s="32"/>
      <c r="D120" s="33"/>
      <c r="E120" s="35"/>
      <c r="F120" s="33"/>
      <c r="G120" s="35"/>
      <c r="H120" s="33"/>
      <c r="I120" s="33"/>
      <c r="J120" s="33"/>
      <c r="K120" s="35"/>
      <c r="L120" s="41"/>
      <c r="M120" s="41"/>
      <c r="N120" s="42"/>
      <c r="O120" s="42"/>
      <c r="P120" s="42"/>
      <c r="Q120" s="42"/>
      <c r="R120" s="42"/>
      <c r="S120" s="43"/>
      <c r="T120" s="43"/>
      <c r="U120" s="31"/>
      <c r="V120" s="31"/>
      <c r="W120" s="31"/>
      <c r="X120" s="31"/>
      <c r="Y120" s="50"/>
    </row>
    <row r="121" spans="1:25" ht="15" x14ac:dyDescent="0.25">
      <c r="A121" s="31"/>
      <c r="B121" s="31"/>
      <c r="C121" s="32"/>
      <c r="D121" s="33"/>
      <c r="E121" s="35"/>
      <c r="F121" s="33"/>
      <c r="G121" s="35"/>
      <c r="H121" s="33"/>
      <c r="I121" s="33"/>
      <c r="J121" s="33"/>
      <c r="K121" s="35"/>
      <c r="L121" s="41"/>
      <c r="M121" s="41"/>
      <c r="N121" s="42"/>
      <c r="O121" s="42"/>
      <c r="P121" s="42"/>
      <c r="Q121" s="42"/>
      <c r="R121" s="42"/>
      <c r="S121" s="43"/>
      <c r="T121" s="43"/>
      <c r="U121" s="31"/>
      <c r="V121" s="31"/>
      <c r="W121" s="31"/>
      <c r="X121" s="31"/>
      <c r="Y121" s="50"/>
    </row>
    <row r="122" spans="1:25" ht="15" x14ac:dyDescent="0.25">
      <c r="A122" s="31"/>
      <c r="B122" s="31"/>
      <c r="C122" s="32"/>
      <c r="D122" s="33"/>
      <c r="E122" s="35"/>
      <c r="F122" s="33"/>
      <c r="G122" s="35"/>
      <c r="H122" s="33"/>
      <c r="I122" s="33"/>
      <c r="J122" s="33"/>
      <c r="K122" s="35"/>
      <c r="L122" s="41"/>
      <c r="M122" s="41"/>
      <c r="N122" s="42"/>
      <c r="O122" s="42"/>
      <c r="P122" s="42"/>
      <c r="Q122" s="42"/>
      <c r="R122" s="42"/>
      <c r="S122" s="43"/>
      <c r="T122" s="43"/>
      <c r="U122" s="31"/>
      <c r="V122" s="31"/>
      <c r="W122" s="31"/>
      <c r="X122" s="31"/>
      <c r="Y122" s="50"/>
    </row>
    <row r="123" spans="1:25" ht="15" x14ac:dyDescent="0.25">
      <c r="A123" s="31"/>
      <c r="B123" s="31"/>
      <c r="C123" s="32"/>
      <c r="D123" s="33"/>
      <c r="E123" s="35"/>
      <c r="F123" s="33"/>
      <c r="G123" s="35"/>
      <c r="H123" s="33"/>
      <c r="I123" s="33"/>
      <c r="J123" s="33"/>
      <c r="K123" s="35"/>
      <c r="L123" s="41"/>
      <c r="M123" s="41"/>
      <c r="N123" s="42"/>
      <c r="O123" s="42"/>
      <c r="P123" s="42"/>
      <c r="Q123" s="42"/>
      <c r="R123" s="42"/>
      <c r="S123" s="43"/>
      <c r="T123" s="43"/>
      <c r="U123" s="31"/>
      <c r="V123" s="31"/>
      <c r="W123" s="31"/>
      <c r="X123" s="31"/>
      <c r="Y123" s="50"/>
    </row>
    <row r="124" spans="1:25" ht="15" x14ac:dyDescent="0.25">
      <c r="A124" s="31"/>
      <c r="B124" s="31"/>
      <c r="C124" s="32"/>
      <c r="D124" s="33"/>
      <c r="E124" s="35"/>
      <c r="F124" s="33"/>
      <c r="G124" s="35"/>
      <c r="H124" s="33"/>
      <c r="I124" s="33"/>
      <c r="J124" s="33"/>
      <c r="K124" s="35"/>
      <c r="L124" s="41"/>
      <c r="M124" s="41"/>
      <c r="N124" s="42"/>
      <c r="O124" s="42"/>
      <c r="P124" s="42"/>
      <c r="Q124" s="42"/>
      <c r="R124" s="42"/>
      <c r="S124" s="43"/>
      <c r="T124" s="43"/>
      <c r="U124" s="31"/>
      <c r="V124" s="31"/>
      <c r="W124" s="31"/>
      <c r="X124" s="31"/>
      <c r="Y124" s="50"/>
    </row>
    <row r="125" spans="1:25" ht="15" x14ac:dyDescent="0.25">
      <c r="A125" s="31"/>
      <c r="B125" s="31"/>
      <c r="C125" s="32"/>
      <c r="D125" s="33"/>
      <c r="E125" s="35"/>
      <c r="F125" s="33"/>
      <c r="G125" s="35"/>
      <c r="H125" s="33"/>
      <c r="I125" s="33"/>
      <c r="J125" s="33"/>
      <c r="K125" s="35"/>
      <c r="L125" s="41"/>
      <c r="M125" s="41"/>
      <c r="N125" s="42"/>
      <c r="O125" s="42"/>
      <c r="P125" s="42"/>
      <c r="Q125" s="42"/>
      <c r="R125" s="42"/>
      <c r="S125" s="43"/>
      <c r="T125" s="43"/>
      <c r="U125" s="31"/>
      <c r="V125" s="31"/>
      <c r="W125" s="31"/>
      <c r="X125" s="31"/>
      <c r="Y125" s="50"/>
    </row>
    <row r="126" spans="1:25" ht="15" x14ac:dyDescent="0.25">
      <c r="A126" s="31"/>
      <c r="B126" s="31"/>
      <c r="C126" s="32"/>
      <c r="D126" s="33"/>
      <c r="E126" s="35"/>
      <c r="F126" s="33"/>
      <c r="G126" s="35"/>
      <c r="H126" s="33"/>
      <c r="I126" s="33"/>
      <c r="J126" s="33"/>
      <c r="K126" s="35"/>
      <c r="L126" s="41"/>
      <c r="M126" s="41"/>
      <c r="N126" s="42"/>
      <c r="O126" s="42"/>
      <c r="P126" s="42"/>
      <c r="Q126" s="42"/>
      <c r="R126" s="42"/>
      <c r="S126" s="43"/>
      <c r="T126" s="43"/>
      <c r="U126" s="31"/>
      <c r="V126" s="31"/>
      <c r="W126" s="31"/>
      <c r="X126" s="31"/>
      <c r="Y126" s="50"/>
    </row>
    <row r="127" spans="1:25" ht="15" x14ac:dyDescent="0.25">
      <c r="A127" s="31"/>
      <c r="B127" s="31"/>
      <c r="C127" s="32"/>
      <c r="D127" s="33"/>
      <c r="E127" s="35"/>
      <c r="F127" s="33"/>
      <c r="G127" s="35"/>
      <c r="H127" s="33"/>
      <c r="I127" s="33"/>
      <c r="J127" s="33"/>
      <c r="K127" s="35"/>
      <c r="L127" s="41"/>
      <c r="M127" s="41"/>
      <c r="N127" s="42"/>
      <c r="O127" s="42"/>
      <c r="P127" s="42"/>
      <c r="Q127" s="42"/>
      <c r="R127" s="42"/>
      <c r="S127" s="43"/>
      <c r="T127" s="43"/>
      <c r="U127" s="31"/>
      <c r="V127" s="31"/>
      <c r="W127" s="31"/>
      <c r="X127" s="31"/>
      <c r="Y127" s="50"/>
    </row>
    <row r="128" spans="1:25" ht="15" x14ac:dyDescent="0.25">
      <c r="A128" s="31"/>
      <c r="B128" s="31"/>
      <c r="C128" s="32"/>
      <c r="D128" s="33"/>
      <c r="E128" s="35"/>
      <c r="F128" s="33"/>
      <c r="G128" s="35"/>
      <c r="H128" s="33"/>
      <c r="I128" s="33"/>
      <c r="J128" s="33"/>
      <c r="K128" s="35"/>
      <c r="L128" s="41"/>
      <c r="M128" s="41"/>
      <c r="N128" s="42"/>
      <c r="O128" s="42"/>
      <c r="P128" s="42"/>
      <c r="Q128" s="42"/>
      <c r="R128" s="42"/>
      <c r="S128" s="43"/>
      <c r="T128" s="43"/>
      <c r="U128" s="31"/>
      <c r="V128" s="31"/>
      <c r="W128" s="31"/>
      <c r="X128" s="31"/>
      <c r="Y128" s="50"/>
    </row>
    <row r="129" spans="1:25" s="38" customFormat="1" ht="15" x14ac:dyDescent="0.25">
      <c r="A129" s="31"/>
      <c r="B129" s="31"/>
      <c r="C129" s="32"/>
      <c r="D129" s="33"/>
      <c r="E129" s="35"/>
      <c r="F129" s="33"/>
      <c r="G129" s="35"/>
      <c r="H129" s="33"/>
      <c r="I129" s="33"/>
      <c r="J129" s="33"/>
      <c r="K129" s="35"/>
      <c r="L129" s="41"/>
      <c r="M129" s="41"/>
      <c r="N129" s="42"/>
      <c r="O129" s="42"/>
      <c r="P129" s="42"/>
      <c r="Q129" s="42"/>
      <c r="R129" s="42"/>
      <c r="S129" s="43"/>
      <c r="T129" s="43"/>
      <c r="U129" s="31"/>
      <c r="V129" s="31"/>
      <c r="W129" s="31"/>
      <c r="X129" s="31"/>
      <c r="Y129" s="50"/>
    </row>
    <row r="130" spans="1:25" ht="15" x14ac:dyDescent="0.25">
      <c r="A130" s="31"/>
      <c r="B130" s="31"/>
      <c r="C130" s="32"/>
      <c r="D130" s="33"/>
      <c r="E130" s="35"/>
      <c r="F130" s="33"/>
      <c r="G130" s="35"/>
      <c r="H130" s="33"/>
      <c r="I130" s="33"/>
      <c r="J130" s="33"/>
      <c r="K130" s="35"/>
      <c r="L130" s="41"/>
      <c r="M130" s="41"/>
      <c r="N130" s="42"/>
      <c r="O130" s="42"/>
      <c r="P130" s="42"/>
      <c r="Q130" s="42"/>
      <c r="R130" s="42"/>
      <c r="S130" s="43"/>
      <c r="T130" s="43"/>
      <c r="U130" s="31"/>
      <c r="V130" s="31"/>
      <c r="W130" s="31"/>
      <c r="X130" s="31"/>
      <c r="Y130" s="50"/>
    </row>
    <row r="131" spans="1:25" ht="15" x14ac:dyDescent="0.25">
      <c r="A131" s="31"/>
      <c r="B131" s="31"/>
      <c r="C131" s="32"/>
      <c r="D131" s="33"/>
      <c r="E131" s="35"/>
      <c r="F131" s="33"/>
      <c r="G131" s="35"/>
      <c r="H131" s="33"/>
      <c r="I131" s="33"/>
      <c r="J131" s="33"/>
      <c r="K131" s="35"/>
      <c r="L131" s="41"/>
      <c r="M131" s="41"/>
      <c r="N131" s="42"/>
      <c r="O131" s="42"/>
      <c r="P131" s="42"/>
      <c r="Q131" s="42"/>
      <c r="R131" s="42"/>
      <c r="S131" s="43"/>
      <c r="T131" s="43"/>
      <c r="U131" s="31"/>
      <c r="V131" s="31"/>
      <c r="W131" s="31"/>
      <c r="X131" s="31"/>
      <c r="Y131" s="50"/>
    </row>
    <row r="132" spans="1:25" ht="15" x14ac:dyDescent="0.25">
      <c r="A132" s="31"/>
      <c r="B132" s="31"/>
      <c r="C132" s="32"/>
      <c r="D132" s="33"/>
      <c r="E132" s="35"/>
      <c r="F132" s="33"/>
      <c r="G132" s="35"/>
      <c r="H132" s="33"/>
      <c r="I132" s="33"/>
      <c r="J132" s="33"/>
      <c r="K132" s="35"/>
      <c r="L132" s="41"/>
      <c r="M132" s="41"/>
      <c r="N132" s="42"/>
      <c r="O132" s="42"/>
      <c r="P132" s="42"/>
      <c r="Q132" s="42"/>
      <c r="R132" s="42"/>
      <c r="S132" s="43"/>
      <c r="T132" s="43"/>
      <c r="U132" s="31"/>
      <c r="V132" s="31"/>
      <c r="W132" s="31"/>
      <c r="X132" s="31"/>
      <c r="Y132" s="50"/>
    </row>
    <row r="133" spans="1:25" ht="15" x14ac:dyDescent="0.25">
      <c r="A133" s="31"/>
      <c r="B133" s="31"/>
      <c r="C133" s="32"/>
      <c r="D133" s="33"/>
      <c r="E133" s="35"/>
      <c r="F133" s="33"/>
      <c r="G133" s="35"/>
      <c r="H133" s="33"/>
      <c r="I133" s="33"/>
      <c r="J133" s="33"/>
      <c r="K133" s="35"/>
      <c r="L133" s="41"/>
      <c r="M133" s="41"/>
      <c r="N133" s="42"/>
      <c r="O133" s="42"/>
      <c r="P133" s="42"/>
      <c r="Q133" s="42"/>
      <c r="R133" s="42"/>
      <c r="S133" s="43"/>
      <c r="T133" s="43"/>
      <c r="U133" s="31"/>
      <c r="V133" s="31"/>
      <c r="W133" s="31"/>
      <c r="X133" s="31"/>
      <c r="Y133" s="50"/>
    </row>
    <row r="134" spans="1:25" ht="15" x14ac:dyDescent="0.25">
      <c r="A134" s="31"/>
      <c r="B134" s="31"/>
      <c r="C134" s="32"/>
      <c r="D134" s="33"/>
      <c r="E134" s="35"/>
      <c r="F134" s="33"/>
      <c r="G134" s="35"/>
      <c r="H134" s="33"/>
      <c r="I134" s="33"/>
      <c r="J134" s="33"/>
      <c r="K134" s="35"/>
      <c r="L134" s="41"/>
      <c r="M134" s="41"/>
      <c r="N134" s="42"/>
      <c r="O134" s="42"/>
      <c r="P134" s="42"/>
      <c r="Q134" s="42"/>
      <c r="R134" s="42"/>
      <c r="S134" s="43"/>
      <c r="T134" s="43"/>
      <c r="U134" s="31"/>
      <c r="V134" s="31"/>
      <c r="W134" s="31"/>
      <c r="X134" s="31"/>
      <c r="Y134" s="50"/>
    </row>
    <row r="135" spans="1:25" s="38" customFormat="1" ht="15" x14ac:dyDescent="0.25">
      <c r="A135" s="31"/>
      <c r="B135" s="31"/>
      <c r="C135" s="32"/>
      <c r="D135" s="33"/>
      <c r="E135" s="35"/>
      <c r="F135" s="33"/>
      <c r="G135" s="35"/>
      <c r="H135" s="33"/>
      <c r="I135" s="33"/>
      <c r="J135" s="33"/>
      <c r="K135" s="35"/>
      <c r="L135" s="41"/>
      <c r="M135" s="41"/>
      <c r="N135" s="42"/>
      <c r="O135" s="42"/>
      <c r="P135" s="42"/>
      <c r="Q135" s="42"/>
      <c r="R135" s="42"/>
      <c r="S135" s="43"/>
      <c r="T135" s="43"/>
      <c r="U135" s="31"/>
      <c r="V135" s="31"/>
      <c r="W135" s="31"/>
      <c r="X135" s="31"/>
      <c r="Y135" s="50"/>
    </row>
    <row r="136" spans="1:25" ht="15" x14ac:dyDescent="0.25">
      <c r="A136" s="31"/>
      <c r="B136" s="31"/>
      <c r="C136" s="32"/>
      <c r="D136" s="33"/>
      <c r="E136" s="35"/>
      <c r="F136" s="33"/>
      <c r="G136" s="35"/>
      <c r="H136" s="33"/>
      <c r="I136" s="33"/>
      <c r="J136" s="33"/>
      <c r="K136" s="35"/>
      <c r="L136" s="41"/>
      <c r="M136" s="41"/>
      <c r="N136" s="42"/>
      <c r="O136" s="42"/>
      <c r="P136" s="42"/>
      <c r="Q136" s="42"/>
      <c r="R136" s="42"/>
      <c r="S136" s="43"/>
      <c r="T136" s="43"/>
      <c r="U136" s="31"/>
      <c r="V136" s="31"/>
      <c r="W136" s="31"/>
      <c r="X136" s="31"/>
      <c r="Y136" s="50"/>
    </row>
    <row r="137" spans="1:25" s="38" customFormat="1" ht="15" x14ac:dyDescent="0.25">
      <c r="A137" s="31"/>
      <c r="B137" s="31"/>
      <c r="C137" s="32"/>
      <c r="D137" s="33"/>
      <c r="E137" s="35"/>
      <c r="F137" s="33"/>
      <c r="G137" s="35"/>
      <c r="H137" s="33"/>
      <c r="I137" s="33"/>
      <c r="J137" s="33"/>
      <c r="K137" s="35"/>
      <c r="L137" s="41"/>
      <c r="M137" s="41"/>
      <c r="N137" s="42"/>
      <c r="O137" s="42"/>
      <c r="P137" s="42"/>
      <c r="Q137" s="42"/>
      <c r="R137" s="42"/>
      <c r="S137" s="43"/>
      <c r="T137" s="43"/>
      <c r="U137" s="31"/>
      <c r="V137" s="31"/>
      <c r="W137" s="31"/>
      <c r="X137" s="31"/>
      <c r="Y137" s="50"/>
    </row>
    <row r="138" spans="1:25" ht="15" x14ac:dyDescent="0.25">
      <c r="A138" s="31"/>
      <c r="B138" s="31"/>
      <c r="C138" s="32"/>
      <c r="D138" s="33"/>
      <c r="E138" s="35"/>
      <c r="F138" s="33"/>
      <c r="G138" s="35"/>
      <c r="H138" s="33"/>
      <c r="I138" s="33"/>
      <c r="J138" s="33"/>
      <c r="K138" s="35"/>
      <c r="L138" s="41"/>
      <c r="M138" s="41"/>
      <c r="N138" s="42"/>
      <c r="O138" s="42"/>
      <c r="P138" s="42"/>
      <c r="Q138" s="42"/>
      <c r="R138" s="42"/>
      <c r="S138" s="43"/>
      <c r="T138" s="43"/>
      <c r="U138" s="31"/>
      <c r="V138" s="31"/>
      <c r="W138" s="31"/>
      <c r="X138" s="31"/>
      <c r="Y138" s="50"/>
    </row>
    <row r="139" spans="1:25" ht="15" x14ac:dyDescent="0.25">
      <c r="A139" s="31"/>
      <c r="B139" s="31"/>
      <c r="C139" s="32"/>
      <c r="D139" s="33"/>
      <c r="E139" s="35"/>
      <c r="F139" s="33"/>
      <c r="G139" s="35"/>
      <c r="H139" s="33"/>
      <c r="I139" s="33"/>
      <c r="J139" s="33"/>
      <c r="K139" s="35"/>
      <c r="L139" s="41"/>
      <c r="M139" s="41"/>
      <c r="N139" s="42"/>
      <c r="O139" s="42"/>
      <c r="P139" s="42"/>
      <c r="Q139" s="42"/>
      <c r="R139" s="42"/>
      <c r="S139" s="43"/>
      <c r="T139" s="43"/>
      <c r="U139" s="31"/>
      <c r="V139" s="31"/>
      <c r="W139" s="31"/>
      <c r="X139" s="31"/>
      <c r="Y139" s="50"/>
    </row>
    <row r="140" spans="1:25" ht="15" x14ac:dyDescent="0.25">
      <c r="A140" s="31"/>
      <c r="B140" s="31"/>
      <c r="C140" s="32"/>
      <c r="D140" s="33"/>
      <c r="E140" s="35"/>
      <c r="F140" s="33"/>
      <c r="G140" s="35"/>
      <c r="H140" s="33"/>
      <c r="I140" s="33"/>
      <c r="J140" s="33"/>
      <c r="K140" s="35"/>
      <c r="L140" s="41"/>
      <c r="M140" s="41"/>
      <c r="N140" s="42"/>
      <c r="O140" s="42"/>
      <c r="P140" s="42"/>
      <c r="Q140" s="42"/>
      <c r="R140" s="42"/>
      <c r="S140" s="43"/>
      <c r="T140" s="43"/>
      <c r="U140" s="31"/>
      <c r="V140" s="31"/>
      <c r="W140" s="31"/>
      <c r="X140" s="31"/>
      <c r="Y140" s="50"/>
    </row>
    <row r="141" spans="1:25" ht="15" x14ac:dyDescent="0.25">
      <c r="A141" s="31"/>
      <c r="B141" s="31"/>
      <c r="C141" s="32"/>
      <c r="D141" s="33"/>
      <c r="E141" s="35"/>
      <c r="F141" s="33"/>
      <c r="G141" s="35"/>
      <c r="H141" s="33"/>
      <c r="I141" s="33"/>
      <c r="J141" s="33"/>
      <c r="K141" s="35"/>
      <c r="L141" s="41"/>
      <c r="M141" s="41"/>
      <c r="N141" s="42"/>
      <c r="O141" s="42"/>
      <c r="P141" s="42"/>
      <c r="Q141" s="42"/>
      <c r="R141" s="42"/>
      <c r="S141" s="43"/>
      <c r="T141" s="43"/>
      <c r="U141" s="31"/>
      <c r="V141" s="31"/>
      <c r="W141" s="31"/>
      <c r="X141" s="31"/>
      <c r="Y141" s="50"/>
    </row>
    <row r="142" spans="1:25" ht="15" x14ac:dyDescent="0.25">
      <c r="A142" s="31"/>
      <c r="B142" s="31"/>
      <c r="C142" s="32"/>
      <c r="D142" s="33"/>
      <c r="E142" s="35"/>
      <c r="F142" s="33"/>
      <c r="G142" s="35"/>
      <c r="H142" s="33"/>
      <c r="I142" s="33"/>
      <c r="J142" s="33"/>
      <c r="K142" s="35"/>
      <c r="L142" s="41"/>
      <c r="M142" s="41"/>
      <c r="N142" s="42"/>
      <c r="O142" s="42"/>
      <c r="P142" s="42"/>
      <c r="Q142" s="42"/>
      <c r="R142" s="42"/>
      <c r="S142" s="43"/>
      <c r="T142" s="43"/>
      <c r="U142" s="31"/>
      <c r="V142" s="31"/>
      <c r="W142" s="31"/>
      <c r="X142" s="31"/>
      <c r="Y142" s="50"/>
    </row>
    <row r="143" spans="1:25" ht="15" x14ac:dyDescent="0.25">
      <c r="A143" s="31"/>
      <c r="B143" s="31"/>
      <c r="C143" s="32"/>
      <c r="D143" s="33"/>
      <c r="E143" s="35"/>
      <c r="F143" s="33"/>
      <c r="G143" s="35"/>
      <c r="H143" s="33"/>
      <c r="I143" s="33"/>
      <c r="J143" s="33"/>
      <c r="K143" s="35"/>
      <c r="L143" s="41"/>
      <c r="M143" s="41"/>
      <c r="N143" s="42"/>
      <c r="O143" s="42"/>
      <c r="P143" s="42"/>
      <c r="Q143" s="42"/>
      <c r="R143" s="42"/>
      <c r="S143" s="43"/>
      <c r="T143" s="43"/>
      <c r="U143" s="31"/>
      <c r="V143" s="31"/>
      <c r="W143" s="31"/>
      <c r="X143" s="31"/>
      <c r="Y143" s="50"/>
    </row>
    <row r="144" spans="1:25" ht="15" x14ac:dyDescent="0.25">
      <c r="A144" s="31"/>
      <c r="B144" s="31"/>
      <c r="C144" s="32"/>
      <c r="D144" s="33"/>
      <c r="E144" s="35"/>
      <c r="F144" s="33"/>
      <c r="G144" s="35"/>
      <c r="H144" s="33"/>
      <c r="I144" s="33"/>
      <c r="J144" s="33"/>
      <c r="K144" s="35"/>
      <c r="L144" s="41"/>
      <c r="M144" s="41"/>
      <c r="N144" s="42"/>
      <c r="O144" s="42"/>
      <c r="P144" s="42"/>
      <c r="Q144" s="42"/>
      <c r="R144" s="42"/>
      <c r="S144" s="43"/>
      <c r="T144" s="43"/>
      <c r="U144" s="31"/>
      <c r="V144" s="31"/>
      <c r="W144" s="31"/>
      <c r="X144" s="31"/>
      <c r="Y144" s="50"/>
    </row>
    <row r="145" spans="1:25" ht="15" x14ac:dyDescent="0.25">
      <c r="A145" s="31"/>
      <c r="B145" s="31"/>
      <c r="C145" s="32"/>
      <c r="D145" s="33"/>
      <c r="E145" s="35"/>
      <c r="F145" s="33"/>
      <c r="G145" s="35"/>
      <c r="H145" s="33"/>
      <c r="I145" s="33"/>
      <c r="J145" s="33"/>
      <c r="K145" s="35"/>
      <c r="L145" s="41"/>
      <c r="M145" s="41"/>
      <c r="N145" s="42"/>
      <c r="O145" s="42"/>
      <c r="P145" s="42"/>
      <c r="Q145" s="42"/>
      <c r="R145" s="42"/>
      <c r="S145" s="43"/>
      <c r="T145" s="43"/>
      <c r="U145" s="31"/>
      <c r="V145" s="31"/>
      <c r="W145" s="31"/>
      <c r="X145" s="31"/>
      <c r="Y145" s="50"/>
    </row>
    <row r="146" spans="1:25" s="38" customFormat="1" ht="15" x14ac:dyDescent="0.25">
      <c r="A146" s="31"/>
      <c r="B146" s="31"/>
      <c r="C146" s="32"/>
      <c r="D146" s="33"/>
      <c r="E146" s="35"/>
      <c r="F146" s="33"/>
      <c r="G146" s="35"/>
      <c r="H146" s="33"/>
      <c r="I146" s="33"/>
      <c r="J146" s="33"/>
      <c r="K146" s="35"/>
      <c r="L146" s="41"/>
      <c r="M146" s="41"/>
      <c r="N146" s="42"/>
      <c r="O146" s="42"/>
      <c r="P146" s="42"/>
      <c r="Q146" s="42"/>
      <c r="R146" s="42"/>
      <c r="S146" s="43"/>
      <c r="T146" s="43"/>
      <c r="U146" s="31"/>
      <c r="V146" s="31"/>
      <c r="W146" s="31"/>
      <c r="X146" s="31"/>
      <c r="Y146" s="50"/>
    </row>
    <row r="147" spans="1:25" ht="15" x14ac:dyDescent="0.25">
      <c r="A147" s="31"/>
      <c r="B147" s="31"/>
      <c r="C147" s="32"/>
      <c r="D147" s="33"/>
      <c r="E147" s="35"/>
      <c r="F147" s="33"/>
      <c r="G147" s="35"/>
      <c r="H147" s="33"/>
      <c r="I147" s="33"/>
      <c r="J147" s="33"/>
      <c r="K147" s="35"/>
      <c r="L147" s="41"/>
      <c r="M147" s="41"/>
      <c r="N147" s="42"/>
      <c r="O147" s="42"/>
      <c r="P147" s="42"/>
      <c r="Q147" s="42"/>
      <c r="R147" s="42"/>
      <c r="S147" s="43"/>
      <c r="T147" s="43"/>
      <c r="U147" s="31"/>
      <c r="V147" s="31"/>
      <c r="W147" s="31"/>
      <c r="X147" s="31"/>
      <c r="Y147" s="50"/>
    </row>
    <row r="148" spans="1:25" ht="15" x14ac:dyDescent="0.25">
      <c r="A148" s="31"/>
      <c r="B148" s="31"/>
      <c r="C148" s="32"/>
      <c r="D148" s="33"/>
      <c r="E148" s="35"/>
      <c r="F148" s="33"/>
      <c r="G148" s="35"/>
      <c r="H148" s="33"/>
      <c r="I148" s="33"/>
      <c r="J148" s="33"/>
      <c r="K148" s="35"/>
      <c r="L148" s="41"/>
      <c r="M148" s="41"/>
      <c r="N148" s="42"/>
      <c r="O148" s="42"/>
      <c r="P148" s="42"/>
      <c r="Q148" s="42"/>
      <c r="R148" s="42"/>
      <c r="S148" s="43"/>
      <c r="T148" s="43"/>
      <c r="U148" s="31"/>
      <c r="V148" s="31"/>
      <c r="W148" s="31"/>
      <c r="X148" s="31"/>
      <c r="Y148" s="50"/>
    </row>
    <row r="149" spans="1:25" ht="15" x14ac:dyDescent="0.25">
      <c r="A149" s="31"/>
      <c r="B149" s="31"/>
      <c r="C149" s="32"/>
      <c r="D149" s="33"/>
      <c r="E149" s="35"/>
      <c r="F149" s="33"/>
      <c r="G149" s="35"/>
      <c r="H149" s="33"/>
      <c r="I149" s="33"/>
      <c r="J149" s="33"/>
      <c r="K149" s="35"/>
      <c r="L149" s="41"/>
      <c r="M149" s="41"/>
      <c r="N149" s="42"/>
      <c r="O149" s="42"/>
      <c r="P149" s="42"/>
      <c r="Q149" s="42"/>
      <c r="R149" s="42"/>
      <c r="S149" s="43"/>
      <c r="T149" s="43"/>
      <c r="U149" s="31"/>
      <c r="V149" s="31"/>
      <c r="W149" s="31"/>
      <c r="X149" s="31"/>
      <c r="Y149" s="50"/>
    </row>
    <row r="150" spans="1:25" ht="15" x14ac:dyDescent="0.25">
      <c r="A150" s="31"/>
      <c r="B150" s="31"/>
      <c r="C150" s="32"/>
      <c r="D150" s="33"/>
      <c r="E150" s="35"/>
      <c r="F150" s="33"/>
      <c r="G150" s="35"/>
      <c r="H150" s="33"/>
      <c r="I150" s="33"/>
      <c r="J150" s="33"/>
      <c r="K150" s="35"/>
      <c r="L150" s="41"/>
      <c r="M150" s="41"/>
      <c r="N150" s="42"/>
      <c r="O150" s="42"/>
      <c r="P150" s="42"/>
      <c r="Q150" s="42"/>
      <c r="R150" s="42"/>
      <c r="S150" s="43"/>
      <c r="T150" s="43"/>
      <c r="U150" s="31"/>
      <c r="V150" s="31"/>
      <c r="W150" s="31"/>
      <c r="X150" s="31"/>
      <c r="Y150" s="50"/>
    </row>
    <row r="151" spans="1:25" ht="15" x14ac:dyDescent="0.25">
      <c r="A151" s="31"/>
      <c r="B151" s="31"/>
      <c r="C151" s="32"/>
      <c r="D151" s="33"/>
      <c r="E151" s="35"/>
      <c r="F151" s="33"/>
      <c r="G151" s="35"/>
      <c r="H151" s="33"/>
      <c r="I151" s="33"/>
      <c r="J151" s="33"/>
      <c r="K151" s="35"/>
      <c r="L151" s="41"/>
      <c r="M151" s="41"/>
      <c r="N151" s="42"/>
      <c r="O151" s="42"/>
      <c r="P151" s="42"/>
      <c r="Q151" s="42"/>
      <c r="R151" s="42"/>
      <c r="S151" s="43"/>
      <c r="T151" s="43"/>
      <c r="U151" s="31"/>
      <c r="V151" s="31"/>
      <c r="W151" s="31"/>
      <c r="X151" s="31"/>
      <c r="Y151" s="50"/>
    </row>
    <row r="152" spans="1:25" ht="15" x14ac:dyDescent="0.25">
      <c r="A152" s="31"/>
      <c r="B152" s="31"/>
      <c r="C152" s="32"/>
      <c r="D152" s="33"/>
      <c r="E152" s="35"/>
      <c r="F152" s="33"/>
      <c r="G152" s="35"/>
      <c r="H152" s="33"/>
      <c r="I152" s="33"/>
      <c r="J152" s="33"/>
      <c r="K152" s="35"/>
      <c r="L152" s="41"/>
      <c r="M152" s="41"/>
      <c r="N152" s="42"/>
      <c r="O152" s="42"/>
      <c r="P152" s="42"/>
      <c r="Q152" s="42"/>
      <c r="R152" s="42"/>
      <c r="S152" s="43"/>
      <c r="T152" s="43"/>
      <c r="U152" s="31"/>
      <c r="V152" s="31"/>
      <c r="W152" s="31"/>
      <c r="X152" s="31"/>
      <c r="Y152" s="50"/>
    </row>
    <row r="153" spans="1:25" ht="15" x14ac:dyDescent="0.25">
      <c r="A153" s="31"/>
      <c r="B153" s="31"/>
      <c r="C153" s="32"/>
      <c r="D153" s="33"/>
      <c r="E153" s="35"/>
      <c r="F153" s="33"/>
      <c r="G153" s="35"/>
      <c r="H153" s="33"/>
      <c r="I153" s="33"/>
      <c r="J153" s="33"/>
      <c r="K153" s="35"/>
      <c r="L153" s="41"/>
      <c r="M153" s="41"/>
      <c r="N153" s="42"/>
      <c r="O153" s="42"/>
      <c r="P153" s="42"/>
      <c r="Q153" s="42"/>
      <c r="R153" s="42"/>
      <c r="S153" s="43"/>
      <c r="T153" s="43"/>
      <c r="U153" s="31"/>
      <c r="V153" s="31"/>
      <c r="W153" s="31"/>
      <c r="X153" s="31"/>
      <c r="Y153" s="50"/>
    </row>
    <row r="154" spans="1:25" ht="15" x14ac:dyDescent="0.25">
      <c r="A154" s="31"/>
      <c r="B154" s="31"/>
      <c r="C154" s="32"/>
      <c r="D154" s="33"/>
      <c r="E154" s="35"/>
      <c r="F154" s="33"/>
      <c r="G154" s="35"/>
      <c r="H154" s="33"/>
      <c r="I154" s="33"/>
      <c r="J154" s="33"/>
      <c r="K154" s="35"/>
      <c r="L154" s="41"/>
      <c r="M154" s="41"/>
      <c r="N154" s="42"/>
      <c r="O154" s="42"/>
      <c r="P154" s="42"/>
      <c r="Q154" s="42"/>
      <c r="R154" s="42"/>
      <c r="S154" s="43"/>
      <c r="T154" s="43"/>
      <c r="U154" s="31"/>
      <c r="V154" s="31"/>
      <c r="W154" s="31"/>
      <c r="X154" s="31"/>
      <c r="Y154" s="50"/>
    </row>
    <row r="155" spans="1:25" ht="15" x14ac:dyDescent="0.25">
      <c r="A155" s="31"/>
      <c r="B155" s="31"/>
      <c r="C155" s="32"/>
      <c r="D155" s="33"/>
      <c r="E155" s="35"/>
      <c r="F155" s="33"/>
      <c r="G155" s="35"/>
      <c r="H155" s="33"/>
      <c r="I155" s="33"/>
      <c r="J155" s="33"/>
      <c r="K155" s="35"/>
      <c r="L155" s="41"/>
      <c r="M155" s="41"/>
      <c r="N155" s="42"/>
      <c r="O155" s="42"/>
      <c r="P155" s="42"/>
      <c r="Q155" s="42"/>
      <c r="R155" s="42"/>
      <c r="S155" s="43"/>
      <c r="T155" s="43"/>
      <c r="U155" s="31"/>
      <c r="V155" s="31"/>
      <c r="W155" s="31"/>
      <c r="X155" s="31"/>
      <c r="Y155" s="50"/>
    </row>
    <row r="156" spans="1:25" ht="15" x14ac:dyDescent="0.25">
      <c r="A156" s="31"/>
      <c r="B156" s="31"/>
      <c r="C156" s="32"/>
      <c r="D156" s="33"/>
      <c r="E156" s="35"/>
      <c r="F156" s="33"/>
      <c r="G156" s="35"/>
      <c r="H156" s="33"/>
      <c r="I156" s="33"/>
      <c r="J156" s="33"/>
      <c r="K156" s="35"/>
      <c r="L156" s="41"/>
      <c r="M156" s="41"/>
      <c r="N156" s="42"/>
      <c r="O156" s="42"/>
      <c r="P156" s="42"/>
      <c r="Q156" s="42"/>
      <c r="R156" s="42"/>
      <c r="S156" s="43"/>
      <c r="T156" s="43"/>
      <c r="U156" s="31"/>
      <c r="V156" s="31"/>
      <c r="W156" s="31"/>
      <c r="X156" s="31"/>
      <c r="Y156" s="50"/>
    </row>
    <row r="157" spans="1:25" ht="15" x14ac:dyDescent="0.25">
      <c r="A157" s="31"/>
      <c r="B157" s="31"/>
      <c r="C157" s="32"/>
      <c r="D157" s="33"/>
      <c r="E157" s="35"/>
      <c r="F157" s="33"/>
      <c r="G157" s="35"/>
      <c r="H157" s="33"/>
      <c r="I157" s="33"/>
      <c r="J157" s="33"/>
      <c r="K157" s="35"/>
      <c r="L157" s="41"/>
      <c r="M157" s="41"/>
      <c r="N157" s="42"/>
      <c r="O157" s="42"/>
      <c r="P157" s="42"/>
      <c r="Q157" s="42"/>
      <c r="R157" s="42"/>
      <c r="S157" s="43"/>
      <c r="T157" s="43"/>
      <c r="U157" s="31"/>
      <c r="V157" s="31"/>
      <c r="W157" s="31"/>
      <c r="X157" s="31"/>
      <c r="Y157" s="50"/>
    </row>
    <row r="158" spans="1:25" ht="15" x14ac:dyDescent="0.25">
      <c r="A158" s="31"/>
      <c r="B158" s="31"/>
      <c r="C158" s="32"/>
      <c r="D158" s="33"/>
      <c r="E158" s="35"/>
      <c r="F158" s="33"/>
      <c r="G158" s="35"/>
      <c r="H158" s="33"/>
      <c r="I158" s="33"/>
      <c r="J158" s="33"/>
      <c r="K158" s="35"/>
      <c r="L158" s="41"/>
      <c r="M158" s="41"/>
      <c r="N158" s="42"/>
      <c r="O158" s="42"/>
      <c r="P158" s="42"/>
      <c r="Q158" s="42"/>
      <c r="R158" s="42"/>
      <c r="S158" s="43"/>
      <c r="T158" s="43"/>
      <c r="U158" s="31"/>
      <c r="V158" s="31"/>
      <c r="W158" s="31"/>
      <c r="X158" s="31"/>
      <c r="Y158" s="50"/>
    </row>
    <row r="159" spans="1:25" ht="15" x14ac:dyDescent="0.25">
      <c r="A159" s="31"/>
      <c r="B159" s="31"/>
      <c r="C159" s="32"/>
      <c r="D159" s="33"/>
      <c r="E159" s="35"/>
      <c r="F159" s="33"/>
      <c r="G159" s="35"/>
      <c r="H159" s="33"/>
      <c r="I159" s="33"/>
      <c r="J159" s="33"/>
      <c r="K159" s="35"/>
      <c r="L159" s="41"/>
      <c r="M159" s="41"/>
      <c r="N159" s="42"/>
      <c r="O159" s="42"/>
      <c r="P159" s="42"/>
      <c r="Q159" s="42"/>
      <c r="R159" s="42"/>
      <c r="S159" s="43"/>
      <c r="T159" s="43"/>
      <c r="U159" s="31"/>
      <c r="V159" s="31"/>
      <c r="W159" s="31"/>
      <c r="X159" s="31"/>
      <c r="Y159" s="50"/>
    </row>
    <row r="160" spans="1:25" ht="15" x14ac:dyDescent="0.25">
      <c r="A160" s="31"/>
      <c r="B160" s="31"/>
      <c r="C160" s="32"/>
      <c r="D160" s="33"/>
      <c r="E160" s="35"/>
      <c r="F160" s="33"/>
      <c r="G160" s="35"/>
      <c r="H160" s="33"/>
      <c r="I160" s="33"/>
      <c r="J160" s="33"/>
      <c r="K160" s="35"/>
      <c r="L160" s="41"/>
      <c r="M160" s="41"/>
      <c r="N160" s="42"/>
      <c r="O160" s="42"/>
      <c r="P160" s="42"/>
      <c r="Q160" s="42"/>
      <c r="R160" s="42"/>
      <c r="S160" s="43"/>
      <c r="T160" s="43"/>
      <c r="U160" s="31"/>
      <c r="V160" s="31"/>
      <c r="W160" s="31"/>
      <c r="X160" s="31"/>
      <c r="Y160" s="50"/>
    </row>
    <row r="161" spans="1:25" ht="15" x14ac:dyDescent="0.25">
      <c r="A161" s="31"/>
      <c r="B161" s="31"/>
      <c r="C161" s="32"/>
      <c r="D161" s="33"/>
      <c r="E161" s="35"/>
      <c r="F161" s="33"/>
      <c r="G161" s="35"/>
      <c r="H161" s="33"/>
      <c r="I161" s="33"/>
      <c r="J161" s="33"/>
      <c r="K161" s="35"/>
      <c r="L161" s="41"/>
      <c r="M161" s="41"/>
      <c r="N161" s="42"/>
      <c r="O161" s="42"/>
      <c r="P161" s="42"/>
      <c r="Q161" s="42"/>
      <c r="R161" s="42"/>
      <c r="S161" s="43"/>
      <c r="T161" s="43"/>
      <c r="U161" s="31"/>
      <c r="V161" s="31"/>
      <c r="W161" s="31"/>
      <c r="X161" s="31"/>
      <c r="Y161" s="50"/>
    </row>
    <row r="162" spans="1:25" ht="15" x14ac:dyDescent="0.25">
      <c r="A162" s="31"/>
      <c r="B162" s="31"/>
      <c r="C162" s="32"/>
      <c r="D162" s="33"/>
      <c r="E162" s="35"/>
      <c r="F162" s="33"/>
      <c r="G162" s="35"/>
      <c r="H162" s="33"/>
      <c r="I162" s="33"/>
      <c r="J162" s="33"/>
      <c r="K162" s="35"/>
      <c r="L162" s="41"/>
      <c r="M162" s="41"/>
      <c r="N162" s="42"/>
      <c r="O162" s="42"/>
      <c r="P162" s="42"/>
      <c r="Q162" s="42"/>
      <c r="R162" s="42"/>
      <c r="S162" s="43"/>
      <c r="T162" s="43"/>
      <c r="U162" s="31"/>
      <c r="V162" s="31"/>
      <c r="W162" s="31"/>
      <c r="X162" s="31"/>
      <c r="Y162" s="50"/>
    </row>
    <row r="163" spans="1:25" ht="15" x14ac:dyDescent="0.25">
      <c r="A163" s="31"/>
      <c r="B163" s="31"/>
      <c r="C163" s="32"/>
      <c r="D163" s="33"/>
      <c r="E163" s="35"/>
      <c r="F163" s="33"/>
      <c r="G163" s="35"/>
      <c r="H163" s="33"/>
      <c r="I163" s="33"/>
      <c r="J163" s="33"/>
      <c r="K163" s="35"/>
      <c r="L163" s="41"/>
      <c r="M163" s="41"/>
      <c r="N163" s="42"/>
      <c r="O163" s="42"/>
      <c r="P163" s="42"/>
      <c r="Q163" s="42"/>
      <c r="R163" s="42"/>
      <c r="S163" s="43"/>
      <c r="T163" s="43"/>
      <c r="U163" s="31"/>
      <c r="V163" s="31"/>
      <c r="W163" s="31"/>
      <c r="X163" s="31"/>
      <c r="Y163" s="50"/>
    </row>
    <row r="164" spans="1:25" ht="15" x14ac:dyDescent="0.25">
      <c r="A164" s="31"/>
      <c r="B164" s="31"/>
      <c r="C164" s="32"/>
      <c r="D164" s="33"/>
      <c r="E164" s="35"/>
      <c r="F164" s="33"/>
      <c r="G164" s="35"/>
      <c r="H164" s="33"/>
      <c r="I164" s="33"/>
      <c r="J164" s="33"/>
      <c r="K164" s="35"/>
      <c r="L164" s="41"/>
      <c r="M164" s="41"/>
      <c r="N164" s="42"/>
      <c r="O164" s="42"/>
      <c r="P164" s="42"/>
      <c r="Q164" s="42"/>
      <c r="R164" s="42"/>
      <c r="S164" s="43"/>
      <c r="T164" s="43"/>
      <c r="U164" s="31"/>
      <c r="V164" s="31"/>
      <c r="W164" s="31"/>
      <c r="X164" s="31"/>
      <c r="Y164" s="50"/>
    </row>
    <row r="165" spans="1:25" ht="15" x14ac:dyDescent="0.25">
      <c r="A165" s="31"/>
      <c r="B165" s="31"/>
      <c r="C165" s="32"/>
      <c r="D165" s="33"/>
      <c r="E165" s="35"/>
      <c r="F165" s="33"/>
      <c r="G165" s="35"/>
      <c r="H165" s="33"/>
      <c r="I165" s="33"/>
      <c r="J165" s="33"/>
      <c r="K165" s="35"/>
      <c r="L165" s="41"/>
      <c r="M165" s="41"/>
      <c r="N165" s="42"/>
      <c r="O165" s="42"/>
      <c r="P165" s="42"/>
      <c r="Q165" s="42"/>
      <c r="R165" s="42"/>
      <c r="S165" s="43"/>
      <c r="T165" s="43"/>
      <c r="U165" s="31"/>
      <c r="V165" s="31"/>
      <c r="W165" s="31"/>
      <c r="X165" s="31"/>
      <c r="Y165" s="50"/>
    </row>
    <row r="166" spans="1:25" ht="15" x14ac:dyDescent="0.25">
      <c r="A166" s="31"/>
      <c r="B166" s="31"/>
      <c r="C166" s="32"/>
      <c r="D166" s="33"/>
      <c r="E166" s="35"/>
      <c r="F166" s="33"/>
      <c r="G166" s="35"/>
      <c r="H166" s="33"/>
      <c r="I166" s="33"/>
      <c r="J166" s="33"/>
      <c r="K166" s="35"/>
      <c r="L166" s="41"/>
      <c r="M166" s="41"/>
      <c r="N166" s="42"/>
      <c r="O166" s="42"/>
      <c r="P166" s="42"/>
      <c r="Q166" s="42"/>
      <c r="R166" s="42"/>
      <c r="S166" s="43"/>
      <c r="T166" s="43"/>
      <c r="U166" s="31"/>
      <c r="V166" s="31"/>
      <c r="W166" s="31"/>
      <c r="X166" s="31"/>
      <c r="Y166" s="50"/>
    </row>
    <row r="167" spans="1:25" s="38" customFormat="1" ht="15" x14ac:dyDescent="0.25">
      <c r="A167" s="31"/>
      <c r="B167" s="31"/>
      <c r="C167" s="32"/>
      <c r="D167" s="33"/>
      <c r="E167" s="35"/>
      <c r="F167" s="33"/>
      <c r="G167" s="35"/>
      <c r="H167" s="33"/>
      <c r="I167" s="33"/>
      <c r="J167" s="33"/>
      <c r="K167" s="35"/>
      <c r="L167" s="41"/>
      <c r="M167" s="41"/>
      <c r="N167" s="42"/>
      <c r="O167" s="42"/>
      <c r="P167" s="42"/>
      <c r="Q167" s="42"/>
      <c r="R167" s="42"/>
      <c r="S167" s="43"/>
      <c r="T167" s="43"/>
      <c r="U167" s="31"/>
      <c r="V167" s="31"/>
      <c r="W167" s="31"/>
      <c r="X167" s="31"/>
      <c r="Y167" s="50"/>
    </row>
    <row r="168" spans="1:25" ht="15" x14ac:dyDescent="0.25">
      <c r="A168" s="31"/>
      <c r="B168" s="31"/>
      <c r="C168" s="32"/>
      <c r="D168" s="33"/>
      <c r="E168" s="35"/>
      <c r="F168" s="33"/>
      <c r="G168" s="35"/>
      <c r="H168" s="33"/>
      <c r="I168" s="33"/>
      <c r="J168" s="33"/>
      <c r="K168" s="35"/>
      <c r="L168" s="41"/>
      <c r="M168" s="41"/>
      <c r="N168" s="42"/>
      <c r="O168" s="42"/>
      <c r="P168" s="42"/>
      <c r="Q168" s="42"/>
      <c r="R168" s="42"/>
      <c r="S168" s="43"/>
      <c r="T168" s="43"/>
      <c r="U168" s="31"/>
      <c r="V168" s="31"/>
      <c r="W168" s="31"/>
      <c r="X168" s="31"/>
      <c r="Y168" s="50"/>
    </row>
    <row r="169" spans="1:25" ht="15" x14ac:dyDescent="0.25">
      <c r="A169" s="31"/>
      <c r="B169" s="31"/>
      <c r="C169" s="32"/>
      <c r="D169" s="33"/>
      <c r="E169" s="35"/>
      <c r="F169" s="33"/>
      <c r="G169" s="35"/>
      <c r="H169" s="33"/>
      <c r="I169" s="33"/>
      <c r="J169" s="33"/>
      <c r="K169" s="35"/>
      <c r="L169" s="41"/>
      <c r="M169" s="41"/>
      <c r="N169" s="42"/>
      <c r="O169" s="42"/>
      <c r="P169" s="42"/>
      <c r="Q169" s="42"/>
      <c r="R169" s="42"/>
      <c r="S169" s="43"/>
      <c r="T169" s="43"/>
      <c r="U169" s="31"/>
      <c r="V169" s="31"/>
      <c r="W169" s="31"/>
      <c r="X169" s="31"/>
      <c r="Y169" s="50"/>
    </row>
    <row r="170" spans="1:25" ht="15" x14ac:dyDescent="0.25">
      <c r="A170" s="31"/>
      <c r="B170" s="31"/>
      <c r="C170" s="32"/>
      <c r="D170" s="33"/>
      <c r="E170" s="35"/>
      <c r="F170" s="33"/>
      <c r="G170" s="35"/>
      <c r="H170" s="33"/>
      <c r="I170" s="33"/>
      <c r="J170" s="33"/>
      <c r="K170" s="35"/>
      <c r="L170" s="41"/>
      <c r="M170" s="41"/>
      <c r="N170" s="42"/>
      <c r="O170" s="42"/>
      <c r="P170" s="42"/>
      <c r="Q170" s="42"/>
      <c r="R170" s="42"/>
      <c r="S170" s="43"/>
      <c r="T170" s="43"/>
      <c r="U170" s="31"/>
      <c r="V170" s="31"/>
      <c r="W170" s="31"/>
      <c r="X170" s="31"/>
      <c r="Y170" s="50"/>
    </row>
    <row r="171" spans="1:25" ht="15" x14ac:dyDescent="0.25">
      <c r="A171" s="31"/>
      <c r="B171" s="31"/>
      <c r="C171" s="32"/>
      <c r="D171" s="33"/>
      <c r="E171" s="35"/>
      <c r="F171" s="33"/>
      <c r="G171" s="35"/>
      <c r="H171" s="33"/>
      <c r="I171" s="33"/>
      <c r="J171" s="33"/>
      <c r="K171" s="35"/>
      <c r="L171" s="41"/>
      <c r="M171" s="41"/>
      <c r="N171" s="42"/>
      <c r="O171" s="42"/>
      <c r="P171" s="42"/>
      <c r="Q171" s="42"/>
      <c r="R171" s="42"/>
      <c r="S171" s="43"/>
      <c r="T171" s="43"/>
      <c r="U171" s="31"/>
      <c r="V171" s="31"/>
      <c r="W171" s="31"/>
      <c r="X171" s="31"/>
      <c r="Y171" s="50"/>
    </row>
    <row r="172" spans="1:25" ht="15" x14ac:dyDescent="0.25">
      <c r="A172" s="31"/>
      <c r="B172" s="31"/>
      <c r="C172" s="32"/>
      <c r="D172" s="33"/>
      <c r="E172" s="35"/>
      <c r="F172" s="33"/>
      <c r="G172" s="35"/>
      <c r="H172" s="33"/>
      <c r="I172" s="33"/>
      <c r="J172" s="33"/>
      <c r="K172" s="35"/>
      <c r="L172" s="41"/>
      <c r="M172" s="41"/>
      <c r="N172" s="42"/>
      <c r="O172" s="42"/>
      <c r="P172" s="42"/>
      <c r="Q172" s="42"/>
      <c r="R172" s="42"/>
      <c r="S172" s="43"/>
      <c r="T172" s="43"/>
      <c r="U172" s="31"/>
      <c r="V172" s="31"/>
      <c r="W172" s="31"/>
      <c r="X172" s="31"/>
      <c r="Y172" s="50"/>
    </row>
    <row r="173" spans="1:25" ht="15" x14ac:dyDescent="0.25">
      <c r="A173" s="31"/>
      <c r="B173" s="31"/>
      <c r="C173" s="32"/>
      <c r="D173" s="33"/>
      <c r="E173" s="35"/>
      <c r="F173" s="33"/>
      <c r="G173" s="35"/>
      <c r="H173" s="33"/>
      <c r="I173" s="33"/>
      <c r="J173" s="33"/>
      <c r="K173" s="35"/>
      <c r="L173" s="41"/>
      <c r="M173" s="41"/>
      <c r="N173" s="42"/>
      <c r="O173" s="42"/>
      <c r="P173" s="42"/>
      <c r="Q173" s="42"/>
      <c r="R173" s="42"/>
      <c r="S173" s="43"/>
      <c r="T173" s="43"/>
      <c r="U173" s="31"/>
      <c r="V173" s="31"/>
      <c r="W173" s="31"/>
      <c r="X173" s="31"/>
      <c r="Y173" s="50"/>
    </row>
    <row r="174" spans="1:25" ht="15" x14ac:dyDescent="0.25">
      <c r="A174" s="31"/>
      <c r="B174" s="31"/>
      <c r="C174" s="32"/>
      <c r="D174" s="33"/>
      <c r="E174" s="35"/>
      <c r="F174" s="33"/>
      <c r="G174" s="35"/>
      <c r="H174" s="33"/>
      <c r="I174" s="33"/>
      <c r="J174" s="33"/>
      <c r="K174" s="35"/>
      <c r="L174" s="41"/>
      <c r="M174" s="41"/>
      <c r="N174" s="42"/>
      <c r="O174" s="42"/>
      <c r="P174" s="42"/>
      <c r="Q174" s="42"/>
      <c r="R174" s="42"/>
      <c r="S174" s="43"/>
      <c r="T174" s="43"/>
      <c r="U174" s="31"/>
      <c r="V174" s="31"/>
      <c r="W174" s="31"/>
      <c r="X174" s="31"/>
      <c r="Y174" s="50"/>
    </row>
    <row r="175" spans="1:25" ht="15" x14ac:dyDescent="0.25">
      <c r="A175" s="31"/>
      <c r="B175" s="31"/>
      <c r="C175" s="32"/>
      <c r="D175" s="33"/>
      <c r="E175" s="35"/>
      <c r="F175" s="33"/>
      <c r="G175" s="35"/>
      <c r="H175" s="33"/>
      <c r="I175" s="33"/>
      <c r="J175" s="33"/>
      <c r="K175" s="35"/>
      <c r="L175" s="41"/>
      <c r="M175" s="41"/>
      <c r="N175" s="42"/>
      <c r="O175" s="42"/>
      <c r="P175" s="42"/>
      <c r="Q175" s="42"/>
      <c r="R175" s="42"/>
      <c r="S175" s="43"/>
      <c r="T175" s="43"/>
      <c r="U175" s="31"/>
      <c r="V175" s="31"/>
      <c r="W175" s="31"/>
      <c r="X175" s="31"/>
      <c r="Y175" s="50"/>
    </row>
    <row r="176" spans="1:25" ht="15" x14ac:dyDescent="0.25">
      <c r="A176" s="31"/>
      <c r="B176" s="31"/>
      <c r="C176" s="32"/>
      <c r="D176" s="33"/>
      <c r="E176" s="35"/>
      <c r="F176" s="33"/>
      <c r="G176" s="35"/>
      <c r="H176" s="33"/>
      <c r="I176" s="33"/>
      <c r="J176" s="33"/>
      <c r="K176" s="35"/>
      <c r="L176" s="41"/>
      <c r="M176" s="41"/>
      <c r="N176" s="42"/>
      <c r="O176" s="42"/>
      <c r="P176" s="42"/>
      <c r="Q176" s="42"/>
      <c r="R176" s="42"/>
      <c r="S176" s="43"/>
      <c r="T176" s="43"/>
      <c r="U176" s="31"/>
      <c r="V176" s="31"/>
      <c r="W176" s="31"/>
      <c r="X176" s="31"/>
      <c r="Y176" s="50"/>
    </row>
    <row r="177" spans="1:25" ht="15" x14ac:dyDescent="0.25">
      <c r="A177" s="31"/>
      <c r="B177" s="31"/>
      <c r="C177" s="32"/>
      <c r="D177" s="33"/>
      <c r="E177" s="35"/>
      <c r="F177" s="33"/>
      <c r="G177" s="35"/>
      <c r="H177" s="33"/>
      <c r="I177" s="33"/>
      <c r="J177" s="33"/>
      <c r="K177" s="35"/>
      <c r="L177" s="41"/>
      <c r="M177" s="41"/>
      <c r="N177" s="42"/>
      <c r="O177" s="42"/>
      <c r="P177" s="42"/>
      <c r="Q177" s="42"/>
      <c r="R177" s="42"/>
      <c r="S177" s="43"/>
      <c r="T177" s="43"/>
      <c r="U177" s="31"/>
      <c r="V177" s="31"/>
      <c r="W177" s="31"/>
      <c r="X177" s="31"/>
      <c r="Y177" s="50"/>
    </row>
    <row r="178" spans="1:25" ht="15" x14ac:dyDescent="0.25">
      <c r="A178" s="31"/>
      <c r="B178" s="31"/>
      <c r="C178" s="32"/>
      <c r="D178" s="33"/>
      <c r="E178" s="35"/>
      <c r="F178" s="33"/>
      <c r="G178" s="35"/>
      <c r="H178" s="33"/>
      <c r="I178" s="33"/>
      <c r="J178" s="33"/>
      <c r="K178" s="35"/>
      <c r="L178" s="41"/>
      <c r="M178" s="41"/>
      <c r="N178" s="42"/>
      <c r="O178" s="42"/>
      <c r="P178" s="42"/>
      <c r="Q178" s="42"/>
      <c r="R178" s="42"/>
      <c r="S178" s="43"/>
      <c r="T178" s="43"/>
      <c r="U178" s="31"/>
      <c r="V178" s="31"/>
      <c r="W178" s="31"/>
      <c r="X178" s="31"/>
      <c r="Y178" s="50"/>
    </row>
    <row r="179" spans="1:25" ht="15" x14ac:dyDescent="0.25">
      <c r="A179" s="31"/>
      <c r="B179" s="31"/>
      <c r="C179" s="32"/>
      <c r="D179" s="33"/>
      <c r="E179" s="35"/>
      <c r="F179" s="33"/>
      <c r="G179" s="35"/>
      <c r="H179" s="33"/>
      <c r="I179" s="33"/>
      <c r="J179" s="33"/>
      <c r="K179" s="35"/>
      <c r="L179" s="41"/>
      <c r="M179" s="41"/>
      <c r="N179" s="42"/>
      <c r="O179" s="42"/>
      <c r="P179" s="42"/>
      <c r="Q179" s="42"/>
      <c r="R179" s="42"/>
      <c r="S179" s="43"/>
      <c r="T179" s="43"/>
      <c r="U179" s="31"/>
      <c r="V179" s="31"/>
      <c r="W179" s="31"/>
      <c r="X179" s="31"/>
      <c r="Y179" s="50"/>
    </row>
    <row r="180" spans="1:25" ht="15" x14ac:dyDescent="0.25">
      <c r="A180" s="31"/>
      <c r="B180" s="31"/>
      <c r="C180" s="32"/>
      <c r="D180" s="33"/>
      <c r="E180" s="35"/>
      <c r="F180" s="33"/>
      <c r="G180" s="35"/>
      <c r="H180" s="33"/>
      <c r="I180" s="33"/>
      <c r="J180" s="33"/>
      <c r="K180" s="35"/>
      <c r="L180" s="41"/>
      <c r="M180" s="41"/>
      <c r="N180" s="42"/>
      <c r="O180" s="42"/>
      <c r="P180" s="42"/>
      <c r="Q180" s="42"/>
      <c r="R180" s="42"/>
      <c r="S180" s="43"/>
      <c r="T180" s="43"/>
      <c r="U180" s="31"/>
      <c r="V180" s="31"/>
      <c r="W180" s="31"/>
      <c r="X180" s="31"/>
      <c r="Y180" s="50"/>
    </row>
    <row r="181" spans="1:25" s="38" customFormat="1" ht="15" x14ac:dyDescent="0.25">
      <c r="A181" s="31"/>
      <c r="B181" s="31"/>
      <c r="C181" s="32"/>
      <c r="D181" s="33"/>
      <c r="E181" s="35"/>
      <c r="F181" s="33"/>
      <c r="G181" s="35"/>
      <c r="H181" s="33"/>
      <c r="I181" s="33"/>
      <c r="J181" s="33"/>
      <c r="K181" s="35"/>
      <c r="L181" s="41"/>
      <c r="M181" s="41"/>
      <c r="N181" s="42"/>
      <c r="O181" s="42"/>
      <c r="P181" s="42"/>
      <c r="Q181" s="42"/>
      <c r="R181" s="42"/>
      <c r="S181" s="43"/>
      <c r="T181" s="43"/>
      <c r="U181" s="31"/>
      <c r="V181" s="31"/>
      <c r="W181" s="31"/>
      <c r="X181" s="31"/>
      <c r="Y181" s="50"/>
    </row>
    <row r="182" spans="1:25" ht="15" x14ac:dyDescent="0.25">
      <c r="A182" s="31"/>
      <c r="B182" s="31"/>
      <c r="C182" s="32"/>
      <c r="D182" s="33"/>
      <c r="E182" s="35"/>
      <c r="F182" s="33"/>
      <c r="G182" s="35"/>
      <c r="H182" s="33"/>
      <c r="I182" s="33"/>
      <c r="J182" s="33"/>
      <c r="K182" s="35"/>
      <c r="L182" s="41"/>
      <c r="M182" s="41"/>
      <c r="N182" s="42"/>
      <c r="O182" s="42"/>
      <c r="P182" s="42"/>
      <c r="Q182" s="42"/>
      <c r="R182" s="42"/>
      <c r="S182" s="43"/>
      <c r="T182" s="43"/>
      <c r="U182" s="31"/>
      <c r="V182" s="31"/>
      <c r="W182" s="31"/>
      <c r="X182" s="31"/>
      <c r="Y182" s="50"/>
    </row>
    <row r="183" spans="1:25" ht="15" x14ac:dyDescent="0.25">
      <c r="A183" s="31"/>
      <c r="B183" s="31"/>
      <c r="C183" s="32"/>
      <c r="D183" s="33"/>
      <c r="E183" s="35"/>
      <c r="F183" s="33"/>
      <c r="G183" s="35"/>
      <c r="H183" s="33"/>
      <c r="I183" s="33"/>
      <c r="J183" s="33"/>
      <c r="K183" s="35"/>
      <c r="L183" s="41"/>
      <c r="M183" s="41"/>
      <c r="N183" s="42"/>
      <c r="O183" s="42"/>
      <c r="P183" s="42"/>
      <c r="Q183" s="42"/>
      <c r="R183" s="42"/>
      <c r="S183" s="43"/>
      <c r="T183" s="43"/>
      <c r="U183" s="31"/>
      <c r="V183" s="31"/>
      <c r="W183" s="31"/>
      <c r="X183" s="31"/>
      <c r="Y183" s="50"/>
    </row>
    <row r="184" spans="1:25" ht="15" x14ac:dyDescent="0.25">
      <c r="A184" s="31"/>
      <c r="B184" s="31"/>
      <c r="C184" s="32"/>
      <c r="D184" s="33"/>
      <c r="E184" s="35"/>
      <c r="F184" s="33"/>
      <c r="G184" s="35"/>
      <c r="H184" s="33"/>
      <c r="I184" s="33"/>
      <c r="J184" s="33"/>
      <c r="K184" s="35"/>
      <c r="L184" s="41"/>
      <c r="M184" s="41"/>
      <c r="N184" s="42"/>
      <c r="O184" s="42"/>
      <c r="P184" s="42"/>
      <c r="Q184" s="42"/>
      <c r="R184" s="42"/>
      <c r="S184" s="43"/>
      <c r="T184" s="43"/>
      <c r="U184" s="31"/>
      <c r="V184" s="31"/>
      <c r="W184" s="31"/>
      <c r="X184" s="31"/>
      <c r="Y184" s="50"/>
    </row>
    <row r="185" spans="1:25" ht="15" x14ac:dyDescent="0.25">
      <c r="A185" s="31"/>
      <c r="B185" s="31"/>
      <c r="C185" s="32"/>
      <c r="D185" s="33"/>
      <c r="E185" s="35"/>
      <c r="F185" s="33"/>
      <c r="G185" s="35"/>
      <c r="H185" s="33"/>
      <c r="I185" s="33"/>
      <c r="J185" s="33"/>
      <c r="K185" s="35"/>
      <c r="L185" s="41"/>
      <c r="M185" s="41"/>
      <c r="N185" s="42"/>
      <c r="O185" s="42"/>
      <c r="P185" s="42"/>
      <c r="Q185" s="42"/>
      <c r="R185" s="42"/>
      <c r="S185" s="43"/>
      <c r="T185" s="43"/>
      <c r="U185" s="31"/>
      <c r="V185" s="31"/>
      <c r="W185" s="31"/>
      <c r="X185" s="31"/>
      <c r="Y185" s="50"/>
    </row>
    <row r="186" spans="1:25" s="49" customFormat="1" ht="15" x14ac:dyDescent="0.25">
      <c r="A186" s="45"/>
      <c r="B186" s="45"/>
      <c r="C186" s="46"/>
      <c r="D186" s="47"/>
      <c r="E186" s="48"/>
      <c r="F186" s="47"/>
      <c r="G186" s="48"/>
      <c r="H186" s="47"/>
      <c r="I186" s="47"/>
      <c r="J186" s="47"/>
      <c r="K186" s="48"/>
      <c r="L186" s="56"/>
      <c r="M186" s="56"/>
      <c r="N186" s="57"/>
      <c r="O186" s="57"/>
      <c r="P186" s="57"/>
      <c r="Q186" s="57"/>
      <c r="R186" s="57"/>
      <c r="S186" s="58"/>
      <c r="T186" s="58"/>
      <c r="U186" s="45"/>
      <c r="V186" s="45"/>
      <c r="W186" s="45"/>
      <c r="X186" s="45"/>
      <c r="Y186" s="59"/>
    </row>
    <row r="187" spans="1:25" ht="15" x14ac:dyDescent="0.25">
      <c r="A187"/>
      <c r="B187"/>
      <c r="C187" s="32"/>
      <c r="D187" s="33"/>
      <c r="E187" s="35"/>
      <c r="F187" s="33"/>
      <c r="G187" s="35"/>
      <c r="H187" s="33"/>
      <c r="I187" s="33"/>
      <c r="J187" s="33"/>
      <c r="K187" s="35"/>
      <c r="L187" s="41"/>
      <c r="M187" s="41"/>
      <c r="N187" s="42"/>
      <c r="O187" s="42"/>
      <c r="P187" s="42"/>
      <c r="Q187" s="42"/>
      <c r="R187" s="42"/>
      <c r="S187" s="43"/>
      <c r="T187" s="43"/>
      <c r="U187"/>
      <c r="V187"/>
      <c r="W187"/>
      <c r="X187" s="28"/>
      <c r="Y187" s="50"/>
    </row>
    <row r="188" spans="1:25" s="38" customFormat="1" ht="15" x14ac:dyDescent="0.25">
      <c r="A188"/>
      <c r="B188"/>
      <c r="C188" s="32"/>
      <c r="D188" s="33"/>
      <c r="E188" s="35"/>
      <c r="F188" s="33"/>
      <c r="G188" s="35"/>
      <c r="H188" s="33"/>
      <c r="I188" s="33"/>
      <c r="J188" s="33"/>
      <c r="K188" s="35"/>
      <c r="L188" s="41"/>
      <c r="M188" s="41"/>
      <c r="N188" s="42"/>
      <c r="O188" s="42"/>
      <c r="P188" s="42"/>
      <c r="Q188" s="42"/>
      <c r="R188" s="42"/>
      <c r="S188" s="43"/>
      <c r="T188" s="43"/>
      <c r="U188"/>
      <c r="V188"/>
      <c r="W188"/>
      <c r="X188" s="28"/>
      <c r="Y188" s="50"/>
    </row>
    <row r="189" spans="1:25" s="38" customFormat="1" ht="15" x14ac:dyDescent="0.25">
      <c r="A189"/>
      <c r="B189"/>
      <c r="C189" s="32"/>
      <c r="D189" s="33"/>
      <c r="E189" s="35"/>
      <c r="F189" s="33"/>
      <c r="G189" s="35"/>
      <c r="H189" s="33"/>
      <c r="I189" s="33"/>
      <c r="J189" s="33"/>
      <c r="K189" s="35"/>
      <c r="L189" s="41"/>
      <c r="M189" s="41"/>
      <c r="N189" s="42"/>
      <c r="O189" s="42"/>
      <c r="P189" s="42"/>
      <c r="Q189" s="42"/>
      <c r="R189" s="42"/>
      <c r="S189" s="43"/>
      <c r="T189" s="43"/>
      <c r="U189"/>
      <c r="V189"/>
      <c r="W189"/>
      <c r="X189" s="28"/>
      <c r="Y189" s="50"/>
    </row>
    <row r="190" spans="1:25" s="38" customFormat="1" ht="15" x14ac:dyDescent="0.25">
      <c r="A190"/>
      <c r="B190"/>
      <c r="C190" s="32"/>
      <c r="D190" s="33"/>
      <c r="E190" s="35"/>
      <c r="F190" s="33"/>
      <c r="G190" s="35"/>
      <c r="H190" s="33"/>
      <c r="I190" s="33"/>
      <c r="J190" s="33"/>
      <c r="K190" s="35"/>
      <c r="L190" s="41"/>
      <c r="M190" s="41"/>
      <c r="N190" s="42"/>
      <c r="O190" s="42"/>
      <c r="P190" s="42"/>
      <c r="Q190" s="42"/>
      <c r="R190" s="42"/>
      <c r="S190" s="43"/>
      <c r="T190" s="43"/>
      <c r="U190"/>
      <c r="V190"/>
      <c r="W190"/>
      <c r="X190" s="28"/>
      <c r="Y190" s="50"/>
    </row>
    <row r="191" spans="1:25" ht="15" x14ac:dyDescent="0.25">
      <c r="A191"/>
      <c r="B191"/>
      <c r="C191" s="32"/>
      <c r="D191" s="33"/>
      <c r="E191" s="35"/>
      <c r="F191" s="33"/>
      <c r="G191" s="35"/>
      <c r="H191" s="33"/>
      <c r="I191" s="33"/>
      <c r="J191" s="33"/>
      <c r="K191" s="35"/>
      <c r="L191" s="41"/>
      <c r="M191" s="41"/>
      <c r="N191" s="42"/>
      <c r="O191" s="42"/>
      <c r="P191" s="42"/>
      <c r="Q191" s="42"/>
      <c r="R191" s="42"/>
      <c r="S191" s="43"/>
      <c r="T191" s="43"/>
      <c r="U191"/>
      <c r="V191"/>
      <c r="W191"/>
      <c r="X191" s="28"/>
      <c r="Y191" s="50"/>
    </row>
    <row r="192" spans="1:25" s="38" customFormat="1" ht="15" x14ac:dyDescent="0.25">
      <c r="A192"/>
      <c r="B192"/>
      <c r="C192" s="32"/>
      <c r="D192" s="33"/>
      <c r="E192" s="35"/>
      <c r="F192" s="33"/>
      <c r="G192" s="35"/>
      <c r="H192" s="33"/>
      <c r="I192" s="33"/>
      <c r="J192" s="33"/>
      <c r="K192" s="35"/>
      <c r="L192" s="41"/>
      <c r="M192" s="41"/>
      <c r="N192" s="42"/>
      <c r="O192" s="42"/>
      <c r="P192" s="42"/>
      <c r="Q192" s="42"/>
      <c r="R192" s="42"/>
      <c r="S192" s="43"/>
      <c r="T192" s="43"/>
      <c r="U192"/>
      <c r="V192"/>
      <c r="W192"/>
      <c r="X192" s="28"/>
      <c r="Y192" s="50"/>
    </row>
    <row r="193" spans="1:25" ht="15" x14ac:dyDescent="0.25">
      <c r="A193"/>
      <c r="B193"/>
      <c r="C193" s="32"/>
      <c r="D193" s="33"/>
      <c r="E193" s="35"/>
      <c r="F193" s="33"/>
      <c r="G193" s="35"/>
      <c r="H193" s="33"/>
      <c r="I193" s="33"/>
      <c r="J193" s="33"/>
      <c r="K193" s="35"/>
      <c r="L193" s="41"/>
      <c r="M193" s="41"/>
      <c r="N193" s="42"/>
      <c r="O193" s="42"/>
      <c r="P193" s="42"/>
      <c r="Q193" s="42"/>
      <c r="R193" s="42"/>
      <c r="S193" s="43"/>
      <c r="T193" s="43"/>
      <c r="U193"/>
      <c r="V193"/>
      <c r="W193"/>
      <c r="X193" s="28"/>
      <c r="Y193" s="50"/>
    </row>
    <row r="194" spans="1:25" ht="15" x14ac:dyDescent="0.25">
      <c r="A194"/>
      <c r="B194"/>
      <c r="C194" s="32"/>
      <c r="D194" s="33"/>
      <c r="E194" s="35"/>
      <c r="F194" s="33"/>
      <c r="G194" s="35"/>
      <c r="H194" s="33"/>
      <c r="I194" s="33"/>
      <c r="J194" s="33"/>
      <c r="K194" s="35"/>
      <c r="L194" s="41"/>
      <c r="M194" s="41"/>
      <c r="N194" s="42"/>
      <c r="O194" s="42"/>
      <c r="P194" s="42"/>
      <c r="Q194" s="42"/>
      <c r="R194" s="42"/>
      <c r="S194" s="43"/>
      <c r="T194" s="43"/>
      <c r="U194"/>
      <c r="V194"/>
      <c r="W194"/>
      <c r="X194" s="28"/>
      <c r="Y194" s="50"/>
    </row>
    <row r="195" spans="1:25" ht="15" x14ac:dyDescent="0.25">
      <c r="A195"/>
      <c r="B195"/>
      <c r="C195" s="32"/>
      <c r="D195" s="33"/>
      <c r="E195" s="35"/>
      <c r="F195" s="33"/>
      <c r="G195" s="35"/>
      <c r="H195" s="33"/>
      <c r="I195" s="33"/>
      <c r="J195" s="33"/>
      <c r="K195" s="35"/>
      <c r="L195" s="41"/>
      <c r="M195" s="41"/>
      <c r="N195" s="42"/>
      <c r="O195" s="42"/>
      <c r="P195" s="42"/>
      <c r="Q195" s="42"/>
      <c r="R195" s="42"/>
      <c r="S195" s="43"/>
      <c r="T195" s="43"/>
      <c r="U195"/>
      <c r="V195"/>
      <c r="W195"/>
      <c r="X195" s="28"/>
      <c r="Y195" s="50"/>
    </row>
    <row r="196" spans="1:25" ht="15" x14ac:dyDescent="0.25">
      <c r="A196"/>
      <c r="B196"/>
      <c r="C196" s="32"/>
      <c r="D196" s="33"/>
      <c r="E196" s="35"/>
      <c r="F196" s="33"/>
      <c r="G196" s="35"/>
      <c r="H196" s="33"/>
      <c r="I196" s="33"/>
      <c r="J196" s="33"/>
      <c r="K196" s="35"/>
      <c r="L196" s="41"/>
      <c r="M196" s="41"/>
      <c r="N196" s="42"/>
      <c r="O196" s="42"/>
      <c r="P196" s="42"/>
      <c r="Q196" s="42"/>
      <c r="R196" s="42"/>
      <c r="S196" s="43"/>
      <c r="T196" s="43"/>
      <c r="U196"/>
      <c r="V196"/>
      <c r="W196"/>
      <c r="X196" s="28"/>
      <c r="Y196" s="50"/>
    </row>
    <row r="197" spans="1:25" ht="15" x14ac:dyDescent="0.25">
      <c r="A197"/>
      <c r="B197"/>
      <c r="C197" s="32"/>
      <c r="D197" s="33"/>
      <c r="E197" s="35"/>
      <c r="F197" s="33"/>
      <c r="G197" s="35"/>
      <c r="H197" s="33"/>
      <c r="I197" s="33"/>
      <c r="J197" s="33"/>
      <c r="K197" s="35"/>
      <c r="L197" s="41"/>
      <c r="M197" s="41"/>
      <c r="N197" s="42"/>
      <c r="O197" s="42"/>
      <c r="P197" s="42"/>
      <c r="Q197" s="42"/>
      <c r="R197" s="42"/>
      <c r="S197" s="43"/>
      <c r="T197" s="43"/>
      <c r="U197"/>
      <c r="V197"/>
      <c r="W197"/>
      <c r="X197" s="28"/>
      <c r="Y197" s="50"/>
    </row>
    <row r="198" spans="1:25" ht="15" x14ac:dyDescent="0.25">
      <c r="A198"/>
      <c r="B198"/>
      <c r="C198" s="32"/>
      <c r="D198" s="33"/>
      <c r="E198" s="35"/>
      <c r="F198" s="33"/>
      <c r="G198" s="35"/>
      <c r="H198" s="33"/>
      <c r="I198" s="33"/>
      <c r="J198" s="33"/>
      <c r="K198" s="35"/>
      <c r="L198" s="41"/>
      <c r="M198" s="41"/>
      <c r="N198" s="42"/>
      <c r="O198" s="42"/>
      <c r="P198" s="42"/>
      <c r="Q198" s="42"/>
      <c r="R198" s="42"/>
      <c r="S198" s="43"/>
      <c r="T198" s="43"/>
      <c r="U198"/>
      <c r="V198"/>
      <c r="W198"/>
      <c r="X198"/>
      <c r="Y198" s="50"/>
    </row>
    <row r="199" spans="1:25" ht="15" x14ac:dyDescent="0.25">
      <c r="A199"/>
      <c r="B199"/>
      <c r="C199" s="32"/>
      <c r="D199" s="33"/>
      <c r="E199" s="35"/>
      <c r="F199" s="33"/>
      <c r="G199" s="35"/>
      <c r="H199" s="33"/>
      <c r="I199" s="33"/>
      <c r="J199" s="33"/>
      <c r="K199" s="35"/>
      <c r="L199" s="41"/>
      <c r="M199" s="41"/>
      <c r="N199" s="42"/>
      <c r="O199" s="42"/>
      <c r="P199" s="42"/>
      <c r="Q199" s="42"/>
      <c r="R199" s="42"/>
      <c r="S199" s="43"/>
      <c r="T199" s="43"/>
      <c r="U199"/>
      <c r="V199"/>
      <c r="W199"/>
      <c r="X199"/>
      <c r="Y199" s="50"/>
    </row>
    <row r="200" spans="1:25" ht="15" x14ac:dyDescent="0.25">
      <c r="A200"/>
      <c r="B200"/>
      <c r="C200" s="32"/>
      <c r="D200" s="33"/>
      <c r="E200" s="35"/>
      <c r="F200" s="33"/>
      <c r="G200" s="35"/>
      <c r="H200" s="33"/>
      <c r="I200" s="33"/>
      <c r="J200" s="33"/>
      <c r="K200" s="35"/>
      <c r="L200" s="41"/>
      <c r="M200" s="41"/>
      <c r="N200" s="42"/>
      <c r="O200" s="42"/>
      <c r="P200" s="42"/>
      <c r="Q200" s="42"/>
      <c r="R200" s="42"/>
      <c r="S200" s="43"/>
      <c r="T200" s="43"/>
      <c r="U200"/>
      <c r="V200"/>
      <c r="W200"/>
      <c r="X200"/>
      <c r="Y200" s="50"/>
    </row>
    <row r="201" spans="1:25" ht="15" x14ac:dyDescent="0.25">
      <c r="A201"/>
      <c r="B201"/>
      <c r="C201" s="32"/>
      <c r="D201" s="33"/>
      <c r="E201" s="35"/>
      <c r="F201" s="33"/>
      <c r="G201" s="35"/>
      <c r="H201" s="33"/>
      <c r="I201" s="33"/>
      <c r="J201" s="33"/>
      <c r="K201" s="35"/>
      <c r="L201" s="41"/>
      <c r="M201" s="41"/>
      <c r="N201" s="42"/>
      <c r="O201" s="42"/>
      <c r="P201" s="42"/>
      <c r="Q201" s="42"/>
      <c r="R201" s="42"/>
      <c r="S201" s="43"/>
      <c r="T201" s="43"/>
      <c r="U201"/>
      <c r="V201"/>
      <c r="W201"/>
      <c r="X201"/>
      <c r="Y201" s="50"/>
    </row>
    <row r="202" spans="1:25" ht="15" x14ac:dyDescent="0.25">
      <c r="A202"/>
      <c r="B202"/>
      <c r="C202" s="32"/>
      <c r="D202" s="33"/>
      <c r="E202" s="35"/>
      <c r="F202" s="33"/>
      <c r="G202" s="35"/>
      <c r="H202" s="33"/>
      <c r="I202" s="33"/>
      <c r="J202" s="33"/>
      <c r="K202" s="35"/>
      <c r="L202" s="41"/>
      <c r="M202" s="41"/>
      <c r="N202" s="42"/>
      <c r="O202" s="42"/>
      <c r="P202" s="42"/>
      <c r="Q202" s="42"/>
      <c r="R202" s="42"/>
      <c r="S202" s="43"/>
      <c r="T202" s="43"/>
      <c r="U202"/>
      <c r="V202"/>
      <c r="W202"/>
      <c r="X202"/>
      <c r="Y202" s="50"/>
    </row>
    <row r="203" spans="1:25" ht="15" x14ac:dyDescent="0.25">
      <c r="A203"/>
      <c r="B203"/>
      <c r="C203" s="32"/>
      <c r="D203" s="33"/>
      <c r="E203" s="35"/>
      <c r="F203" s="33"/>
      <c r="G203" s="35"/>
      <c r="H203" s="33"/>
      <c r="I203" s="33"/>
      <c r="J203" s="33"/>
      <c r="K203" s="35"/>
      <c r="L203" s="41"/>
      <c r="M203" s="41"/>
      <c r="N203" s="42"/>
      <c r="O203" s="42"/>
      <c r="P203" s="42"/>
      <c r="Q203" s="42"/>
      <c r="R203" s="42"/>
      <c r="S203" s="43"/>
      <c r="T203" s="43"/>
      <c r="U203"/>
      <c r="V203"/>
      <c r="W203"/>
      <c r="X203"/>
      <c r="Y203" s="50"/>
    </row>
    <row r="204" spans="1:25" ht="15" x14ac:dyDescent="0.25">
      <c r="A204"/>
      <c r="B204"/>
      <c r="C204" s="32"/>
      <c r="D204" s="33"/>
      <c r="E204" s="35"/>
      <c r="F204" s="33"/>
      <c r="G204" s="35"/>
      <c r="H204" s="33"/>
      <c r="I204" s="33"/>
      <c r="J204" s="33"/>
      <c r="K204" s="35"/>
      <c r="L204" s="41"/>
      <c r="M204" s="41"/>
      <c r="N204" s="42"/>
      <c r="O204" s="42"/>
      <c r="P204" s="42"/>
      <c r="Q204" s="42"/>
      <c r="R204" s="42"/>
      <c r="S204" s="43"/>
      <c r="T204" s="43"/>
      <c r="U204"/>
      <c r="V204"/>
      <c r="W204"/>
      <c r="X204"/>
      <c r="Y204" s="50"/>
    </row>
    <row r="205" spans="1:25" ht="15" x14ac:dyDescent="0.25">
      <c r="A205"/>
      <c r="B205"/>
      <c r="C205" s="32"/>
      <c r="D205" s="33"/>
      <c r="E205" s="35"/>
      <c r="F205" s="33"/>
      <c r="G205" s="35"/>
      <c r="H205" s="33"/>
      <c r="I205" s="33"/>
      <c r="J205" s="33"/>
      <c r="K205" s="35"/>
      <c r="L205" s="41"/>
      <c r="M205" s="41"/>
      <c r="N205" s="42"/>
      <c r="O205" s="42"/>
      <c r="P205" s="42"/>
      <c r="Q205" s="42"/>
      <c r="R205" s="42"/>
      <c r="S205" s="43"/>
      <c r="T205" s="43"/>
      <c r="U205"/>
      <c r="V205"/>
      <c r="W205"/>
      <c r="X205"/>
      <c r="Y205" s="50"/>
    </row>
    <row r="206" spans="1:25" ht="15" x14ac:dyDescent="0.25">
      <c r="A206"/>
      <c r="B206"/>
      <c r="C206" s="32"/>
      <c r="D206" s="33"/>
      <c r="E206" s="35"/>
      <c r="F206" s="33"/>
      <c r="G206" s="35"/>
      <c r="H206" s="33"/>
      <c r="I206" s="33"/>
      <c r="J206" s="33"/>
      <c r="K206" s="35"/>
      <c r="L206" s="41"/>
      <c r="M206" s="41"/>
      <c r="N206" s="42"/>
      <c r="O206" s="42"/>
      <c r="P206" s="42"/>
      <c r="Q206" s="42"/>
      <c r="R206" s="42"/>
      <c r="S206" s="43"/>
      <c r="T206" s="43"/>
      <c r="U206"/>
      <c r="V206"/>
      <c r="W206"/>
      <c r="X206"/>
      <c r="Y206" s="50"/>
    </row>
    <row r="207" spans="1:25" ht="15" x14ac:dyDescent="0.25">
      <c r="A207"/>
      <c r="B207"/>
      <c r="C207" s="32"/>
      <c r="D207" s="33"/>
      <c r="E207" s="35"/>
      <c r="F207" s="33"/>
      <c r="G207" s="35"/>
      <c r="H207" s="33"/>
      <c r="I207" s="33"/>
      <c r="J207" s="33"/>
      <c r="K207" s="35"/>
      <c r="L207" s="41"/>
      <c r="M207" s="41"/>
      <c r="N207" s="42"/>
      <c r="O207" s="42"/>
      <c r="P207" s="42"/>
      <c r="Q207" s="42"/>
      <c r="R207" s="42"/>
      <c r="S207" s="43"/>
      <c r="T207" s="43"/>
      <c r="U207"/>
      <c r="V207"/>
      <c r="W207"/>
      <c r="X207"/>
      <c r="Y207" s="50"/>
    </row>
    <row r="208" spans="1:25" ht="15" x14ac:dyDescent="0.25">
      <c r="A208"/>
      <c r="B208"/>
      <c r="C208" s="32"/>
      <c r="D208" s="33"/>
      <c r="E208" s="35"/>
      <c r="F208" s="33"/>
      <c r="G208" s="35"/>
      <c r="H208" s="33"/>
      <c r="I208" s="33"/>
      <c r="J208" s="33"/>
      <c r="K208" s="35"/>
      <c r="L208" s="41"/>
      <c r="M208" s="41"/>
      <c r="N208" s="42"/>
      <c r="O208" s="42"/>
      <c r="P208" s="42"/>
      <c r="Q208" s="42"/>
      <c r="R208" s="42"/>
      <c r="S208" s="43"/>
      <c r="T208" s="43"/>
      <c r="U208"/>
      <c r="V208"/>
      <c r="W208"/>
      <c r="X208"/>
      <c r="Y208" s="50"/>
    </row>
    <row r="209" spans="1:25" ht="15" x14ac:dyDescent="0.25">
      <c r="A209"/>
      <c r="B209"/>
      <c r="C209" s="32"/>
      <c r="D209" s="33"/>
      <c r="E209" s="35"/>
      <c r="F209" s="33"/>
      <c r="G209" s="35"/>
      <c r="H209" s="33"/>
      <c r="I209" s="33"/>
      <c r="J209" s="33"/>
      <c r="K209" s="35"/>
      <c r="L209" s="41"/>
      <c r="M209" s="41"/>
      <c r="N209" s="42"/>
      <c r="O209" s="42"/>
      <c r="P209" s="42"/>
      <c r="Q209" s="42"/>
      <c r="R209" s="42"/>
      <c r="S209" s="43"/>
      <c r="T209" s="43"/>
      <c r="U209"/>
      <c r="V209"/>
      <c r="W209"/>
      <c r="X209"/>
      <c r="Y209" s="50"/>
    </row>
    <row r="210" spans="1:25" ht="15" x14ac:dyDescent="0.25">
      <c r="A210"/>
      <c r="B210"/>
      <c r="C210" s="32"/>
      <c r="D210" s="33"/>
      <c r="E210" s="35"/>
      <c r="F210" s="33"/>
      <c r="G210" s="35"/>
      <c r="H210" s="33"/>
      <c r="I210" s="33"/>
      <c r="J210" s="33"/>
      <c r="K210" s="35"/>
      <c r="L210" s="41"/>
      <c r="M210" s="41"/>
      <c r="N210" s="42"/>
      <c r="O210" s="42"/>
      <c r="P210" s="42"/>
      <c r="Q210" s="42"/>
      <c r="R210" s="42"/>
      <c r="S210" s="43"/>
      <c r="T210" s="43"/>
      <c r="U210"/>
      <c r="V210"/>
      <c r="W210"/>
      <c r="X210"/>
      <c r="Y210" s="50"/>
    </row>
    <row r="211" spans="1:25" ht="15" x14ac:dyDescent="0.25">
      <c r="A211"/>
      <c r="B211"/>
      <c r="C211" s="32"/>
      <c r="D211" s="33"/>
      <c r="E211" s="35"/>
      <c r="F211" s="33"/>
      <c r="G211" s="35"/>
      <c r="H211" s="33"/>
      <c r="I211" s="33"/>
      <c r="J211" s="33"/>
      <c r="K211" s="35"/>
      <c r="L211" s="41"/>
      <c r="M211" s="41"/>
      <c r="N211" s="42"/>
      <c r="O211" s="42"/>
      <c r="P211" s="42"/>
      <c r="Q211" s="42"/>
      <c r="R211" s="42"/>
      <c r="S211" s="43"/>
      <c r="T211" s="43"/>
      <c r="U211"/>
      <c r="V211"/>
      <c r="W211"/>
      <c r="X211"/>
      <c r="Y211" s="50"/>
    </row>
    <row r="212" spans="1:25" ht="15" x14ac:dyDescent="0.25">
      <c r="A212"/>
      <c r="B212"/>
      <c r="C212" s="32"/>
      <c r="D212" s="33"/>
      <c r="E212" s="35"/>
      <c r="F212" s="33"/>
      <c r="G212" s="35"/>
      <c r="H212" s="33"/>
      <c r="I212" s="33"/>
      <c r="J212" s="33"/>
      <c r="K212" s="35"/>
      <c r="L212" s="41"/>
      <c r="M212" s="41"/>
      <c r="N212" s="42"/>
      <c r="O212" s="42"/>
      <c r="P212" s="42"/>
      <c r="Q212" s="42"/>
      <c r="R212" s="42"/>
      <c r="S212" s="43"/>
      <c r="T212" s="43"/>
      <c r="U212"/>
      <c r="V212"/>
      <c r="W212"/>
      <c r="X212"/>
      <c r="Y212" s="50"/>
    </row>
    <row r="213" spans="1:25" ht="15" x14ac:dyDescent="0.25">
      <c r="A213"/>
      <c r="B213"/>
      <c r="C213" s="32"/>
      <c r="D213" s="33"/>
      <c r="E213" s="35"/>
      <c r="F213" s="33"/>
      <c r="G213" s="35"/>
      <c r="H213" s="33"/>
      <c r="I213" s="33"/>
      <c r="J213" s="33"/>
      <c r="K213" s="35"/>
      <c r="L213" s="41"/>
      <c r="M213" s="41"/>
      <c r="N213" s="42"/>
      <c r="O213" s="42"/>
      <c r="P213" s="42"/>
      <c r="Q213" s="42"/>
      <c r="R213" s="42"/>
      <c r="S213" s="43"/>
      <c r="T213" s="43"/>
      <c r="U213"/>
      <c r="V213"/>
      <c r="W213"/>
      <c r="X213"/>
      <c r="Y213" s="50"/>
    </row>
    <row r="214" spans="1:25" ht="15" x14ac:dyDescent="0.25">
      <c r="A214"/>
      <c r="B214"/>
      <c r="C214" s="32"/>
      <c r="D214" s="33"/>
      <c r="E214" s="35"/>
      <c r="F214" s="33"/>
      <c r="G214" s="35"/>
      <c r="H214" s="33"/>
      <c r="I214" s="33"/>
      <c r="J214" s="33"/>
      <c r="K214" s="35"/>
      <c r="L214" s="41"/>
      <c r="M214" s="41"/>
      <c r="N214" s="42"/>
      <c r="O214" s="42"/>
      <c r="P214" s="42"/>
      <c r="Q214" s="42"/>
      <c r="R214" s="42"/>
      <c r="S214" s="43"/>
      <c r="T214" s="43"/>
      <c r="U214"/>
      <c r="V214"/>
      <c r="W214"/>
      <c r="X214"/>
      <c r="Y214" s="50"/>
    </row>
    <row r="215" spans="1:25" ht="15" x14ac:dyDescent="0.25">
      <c r="A215"/>
      <c r="B215"/>
      <c r="C215" s="32"/>
      <c r="D215" s="33"/>
      <c r="E215" s="35"/>
      <c r="F215" s="33"/>
      <c r="G215" s="35"/>
      <c r="H215" s="33"/>
      <c r="I215" s="33"/>
      <c r="J215" s="33"/>
      <c r="K215" s="35"/>
      <c r="L215" s="41"/>
      <c r="M215" s="41"/>
      <c r="N215" s="42"/>
      <c r="O215" s="42"/>
      <c r="P215" s="42"/>
      <c r="Q215" s="42"/>
      <c r="R215" s="42"/>
      <c r="S215" s="43"/>
      <c r="T215" s="43"/>
      <c r="U215"/>
      <c r="V215"/>
      <c r="W215"/>
      <c r="X215"/>
      <c r="Y215" s="50"/>
    </row>
    <row r="216" spans="1:25" ht="15" x14ac:dyDescent="0.25">
      <c r="A216"/>
      <c r="B216"/>
      <c r="C216" s="32"/>
      <c r="D216" s="33"/>
      <c r="E216" s="35"/>
      <c r="F216" s="33"/>
      <c r="G216" s="35"/>
      <c r="H216" s="33"/>
      <c r="I216" s="33"/>
      <c r="J216" s="33"/>
      <c r="K216" s="35"/>
      <c r="L216" s="41"/>
      <c r="M216" s="41"/>
      <c r="N216" s="42"/>
      <c r="O216" s="42"/>
      <c r="P216" s="42"/>
      <c r="Q216" s="42"/>
      <c r="R216" s="42"/>
      <c r="S216" s="43"/>
      <c r="T216" s="43"/>
      <c r="U216"/>
      <c r="V216"/>
      <c r="W216"/>
      <c r="X216"/>
      <c r="Y216" s="50"/>
    </row>
    <row r="217" spans="1:25" ht="15" x14ac:dyDescent="0.25">
      <c r="A217"/>
      <c r="B217"/>
      <c r="C217" s="32"/>
      <c r="D217" s="33"/>
      <c r="E217" s="35"/>
      <c r="F217" s="33"/>
      <c r="G217" s="35"/>
      <c r="H217" s="33"/>
      <c r="I217" s="33"/>
      <c r="J217" s="33"/>
      <c r="K217" s="35"/>
      <c r="L217" s="41"/>
      <c r="M217" s="41"/>
      <c r="N217" s="42"/>
      <c r="O217" s="42"/>
      <c r="P217" s="42"/>
      <c r="Q217" s="42"/>
      <c r="R217" s="42"/>
      <c r="S217" s="43"/>
      <c r="T217" s="43"/>
      <c r="U217"/>
      <c r="V217"/>
      <c r="W217"/>
      <c r="X217"/>
      <c r="Y217" s="50"/>
    </row>
    <row r="218" spans="1:25" ht="15" x14ac:dyDescent="0.25">
      <c r="A218"/>
      <c r="B218"/>
      <c r="C218" s="32"/>
      <c r="D218" s="33"/>
      <c r="E218" s="35"/>
      <c r="F218" s="33"/>
      <c r="G218" s="35"/>
      <c r="H218" s="33"/>
      <c r="I218" s="33"/>
      <c r="J218" s="33"/>
      <c r="K218" s="35"/>
      <c r="L218" s="41"/>
      <c r="M218" s="41"/>
      <c r="N218" s="42"/>
      <c r="O218" s="42"/>
      <c r="P218" s="42"/>
      <c r="Q218" s="42"/>
      <c r="R218" s="42"/>
      <c r="S218" s="43"/>
      <c r="T218" s="43"/>
      <c r="U218"/>
      <c r="V218"/>
      <c r="W218"/>
      <c r="X218"/>
      <c r="Y218" s="50"/>
    </row>
    <row r="219" spans="1:25" ht="15" x14ac:dyDescent="0.25">
      <c r="A219"/>
      <c r="B219"/>
      <c r="C219" s="32"/>
      <c r="D219" s="33"/>
      <c r="E219" s="35"/>
      <c r="F219" s="33"/>
      <c r="G219" s="35"/>
      <c r="H219" s="33"/>
      <c r="I219" s="33"/>
      <c r="J219" s="33"/>
      <c r="K219" s="35"/>
      <c r="L219" s="41"/>
      <c r="M219" s="41"/>
      <c r="N219" s="42"/>
      <c r="O219" s="42"/>
      <c r="P219" s="42"/>
      <c r="Q219" s="42"/>
      <c r="R219" s="42"/>
      <c r="S219" s="43"/>
      <c r="T219" s="43"/>
      <c r="U219"/>
      <c r="V219"/>
      <c r="W219"/>
      <c r="X219"/>
      <c r="Y219" s="50"/>
    </row>
    <row r="220" spans="1:25" ht="15" x14ac:dyDescent="0.25">
      <c r="A220"/>
      <c r="B220"/>
      <c r="C220" s="32"/>
      <c r="D220" s="33"/>
      <c r="E220" s="35"/>
      <c r="F220" s="33"/>
      <c r="G220" s="35"/>
      <c r="H220" s="33"/>
      <c r="I220" s="33"/>
      <c r="J220" s="33"/>
      <c r="K220" s="35"/>
      <c r="L220" s="41"/>
      <c r="M220" s="41"/>
      <c r="N220" s="42"/>
      <c r="O220" s="42"/>
      <c r="P220" s="42"/>
      <c r="Q220" s="42"/>
      <c r="R220" s="42"/>
      <c r="S220" s="43"/>
      <c r="T220" s="43"/>
      <c r="U220"/>
      <c r="V220"/>
      <c r="W220"/>
      <c r="X220"/>
      <c r="Y220" s="50"/>
    </row>
    <row r="221" spans="1:25" ht="15" x14ac:dyDescent="0.25">
      <c r="A221"/>
      <c r="B221"/>
      <c r="C221" s="32"/>
      <c r="D221" s="33"/>
      <c r="E221" s="35"/>
      <c r="F221" s="33"/>
      <c r="G221" s="35"/>
      <c r="H221" s="33"/>
      <c r="I221" s="33"/>
      <c r="J221" s="33"/>
      <c r="K221" s="35"/>
      <c r="L221" s="41"/>
      <c r="M221" s="41"/>
      <c r="N221" s="42"/>
      <c r="O221" s="42"/>
      <c r="P221" s="42"/>
      <c r="Q221" s="42"/>
      <c r="R221" s="42"/>
      <c r="S221" s="43"/>
      <c r="T221" s="43"/>
      <c r="U221"/>
      <c r="V221"/>
      <c r="W221"/>
      <c r="X221"/>
      <c r="Y221" s="50"/>
    </row>
    <row r="222" spans="1:25" ht="15" x14ac:dyDescent="0.25">
      <c r="A222"/>
      <c r="B222"/>
      <c r="C222" s="32"/>
      <c r="D222" s="33"/>
      <c r="E222" s="35"/>
      <c r="F222" s="33"/>
      <c r="G222" s="35"/>
      <c r="H222" s="33"/>
      <c r="I222" s="33"/>
      <c r="J222" s="33"/>
      <c r="K222" s="35"/>
      <c r="L222" s="41"/>
      <c r="M222" s="41"/>
      <c r="N222" s="42"/>
      <c r="O222" s="42"/>
      <c r="P222" s="42"/>
      <c r="Q222" s="42"/>
      <c r="R222" s="42"/>
      <c r="S222" s="43"/>
      <c r="T222" s="43"/>
      <c r="U222"/>
      <c r="V222"/>
      <c r="W222"/>
      <c r="X222"/>
      <c r="Y222" s="50"/>
    </row>
    <row r="223" spans="1:25" ht="15" x14ac:dyDescent="0.25">
      <c r="A223"/>
      <c r="B223"/>
      <c r="C223" s="32"/>
      <c r="D223" s="33"/>
      <c r="E223" s="35"/>
      <c r="F223" s="33"/>
      <c r="G223" s="35"/>
      <c r="H223" s="33"/>
      <c r="I223" s="33"/>
      <c r="J223" s="33"/>
      <c r="K223" s="35"/>
      <c r="L223" s="41"/>
      <c r="M223" s="41"/>
      <c r="N223" s="42"/>
      <c r="O223" s="42"/>
      <c r="P223" s="42"/>
      <c r="Q223" s="42"/>
      <c r="R223" s="42"/>
      <c r="S223" s="43"/>
      <c r="T223" s="43"/>
      <c r="U223"/>
      <c r="V223"/>
      <c r="W223"/>
      <c r="X223"/>
      <c r="Y223" s="50"/>
    </row>
    <row r="224" spans="1:25" ht="15" x14ac:dyDescent="0.25">
      <c r="A224"/>
      <c r="B224"/>
      <c r="C224" s="32"/>
      <c r="D224" s="33"/>
      <c r="E224" s="35"/>
      <c r="F224" s="33"/>
      <c r="G224" s="35"/>
      <c r="H224" s="33"/>
      <c r="I224" s="33"/>
      <c r="J224" s="33"/>
      <c r="K224" s="35"/>
      <c r="L224" s="41"/>
      <c r="M224" s="41"/>
      <c r="N224" s="42"/>
      <c r="O224" s="42"/>
      <c r="P224" s="42"/>
      <c r="Q224" s="42"/>
      <c r="R224" s="42"/>
      <c r="S224" s="43"/>
      <c r="T224" s="43"/>
      <c r="U224"/>
      <c r="V224"/>
      <c r="W224"/>
      <c r="X224"/>
      <c r="Y224" s="50"/>
    </row>
    <row r="225" spans="1:25" ht="15" x14ac:dyDescent="0.25">
      <c r="A225"/>
      <c r="B225"/>
      <c r="C225" s="32"/>
      <c r="D225" s="33"/>
      <c r="E225" s="35"/>
      <c r="F225" s="33"/>
      <c r="G225" s="35"/>
      <c r="H225" s="33"/>
      <c r="I225" s="33"/>
      <c r="J225" s="33"/>
      <c r="K225" s="35"/>
      <c r="L225" s="41"/>
      <c r="M225" s="41"/>
      <c r="N225" s="42"/>
      <c r="O225" s="42"/>
      <c r="P225" s="42"/>
      <c r="Q225" s="42"/>
      <c r="R225" s="42"/>
      <c r="S225" s="43"/>
      <c r="T225" s="43"/>
      <c r="U225"/>
      <c r="V225"/>
      <c r="W225"/>
      <c r="X225"/>
      <c r="Y225" s="50"/>
    </row>
    <row r="226" spans="1:25" ht="15" x14ac:dyDescent="0.25">
      <c r="A226"/>
      <c r="B226"/>
      <c r="C226" s="32"/>
      <c r="D226" s="33"/>
      <c r="E226" s="35"/>
      <c r="F226" s="33"/>
      <c r="G226" s="35"/>
      <c r="H226" s="33"/>
      <c r="I226" s="33"/>
      <c r="J226" s="33"/>
      <c r="K226" s="35"/>
      <c r="L226" s="41"/>
      <c r="M226" s="41"/>
      <c r="N226" s="42"/>
      <c r="O226" s="42"/>
      <c r="P226" s="42"/>
      <c r="Q226" s="42"/>
      <c r="R226" s="42"/>
      <c r="S226" s="43"/>
      <c r="T226" s="43"/>
      <c r="U226"/>
      <c r="V226"/>
      <c r="W226"/>
      <c r="X226"/>
      <c r="Y226" s="50"/>
    </row>
    <row r="227" spans="1:25" ht="15" x14ac:dyDescent="0.25">
      <c r="A227"/>
      <c r="B227"/>
      <c r="C227" s="32"/>
      <c r="D227" s="33"/>
      <c r="E227" s="35"/>
      <c r="F227" s="33"/>
      <c r="G227" s="35"/>
      <c r="H227" s="33"/>
      <c r="I227" s="33"/>
      <c r="J227" s="33"/>
      <c r="K227" s="35"/>
      <c r="L227" s="41"/>
      <c r="M227" s="41"/>
      <c r="N227" s="42"/>
      <c r="O227" s="42"/>
      <c r="P227" s="42"/>
      <c r="Q227" s="42"/>
      <c r="R227" s="42"/>
      <c r="S227" s="43"/>
      <c r="T227" s="43"/>
      <c r="U227"/>
      <c r="V227"/>
      <c r="W227"/>
      <c r="X227"/>
      <c r="Y227" s="50"/>
    </row>
    <row r="228" spans="1:25" s="38" customFormat="1" ht="15" x14ac:dyDescent="0.25">
      <c r="A228"/>
      <c r="B228"/>
      <c r="C228" s="32"/>
      <c r="D228" s="33"/>
      <c r="E228" s="35"/>
      <c r="F228" s="33"/>
      <c r="G228" s="35"/>
      <c r="H228" s="33"/>
      <c r="I228" s="33"/>
      <c r="J228" s="33"/>
      <c r="K228" s="35"/>
      <c r="L228" s="41"/>
      <c r="M228" s="41"/>
      <c r="N228" s="42"/>
      <c r="O228" s="42"/>
      <c r="P228" s="42"/>
      <c r="Q228" s="42"/>
      <c r="R228" s="42"/>
      <c r="S228" s="43"/>
      <c r="T228" s="43"/>
      <c r="U228"/>
      <c r="V228"/>
      <c r="W228"/>
      <c r="X228"/>
      <c r="Y228" s="50"/>
    </row>
    <row r="229" spans="1:25" ht="15" x14ac:dyDescent="0.25">
      <c r="A229"/>
      <c r="B229"/>
      <c r="C229" s="32"/>
      <c r="D229" s="33"/>
      <c r="E229" s="35"/>
      <c r="F229" s="33"/>
      <c r="G229" s="35"/>
      <c r="H229" s="33"/>
      <c r="I229" s="33"/>
      <c r="J229" s="33"/>
      <c r="K229" s="35"/>
      <c r="L229" s="41"/>
      <c r="M229" s="41"/>
      <c r="N229" s="42"/>
      <c r="O229" s="42"/>
      <c r="P229" s="42"/>
      <c r="Q229" s="42"/>
      <c r="R229" s="42"/>
      <c r="S229" s="43"/>
      <c r="T229" s="43"/>
      <c r="U229"/>
      <c r="V229"/>
      <c r="W229"/>
      <c r="X229"/>
      <c r="Y229" s="50"/>
    </row>
    <row r="230" spans="1:25" ht="15" x14ac:dyDescent="0.25">
      <c r="A230"/>
      <c r="B230"/>
      <c r="C230" s="32"/>
      <c r="D230" s="33"/>
      <c r="E230" s="35"/>
      <c r="F230" s="33"/>
      <c r="G230" s="35"/>
      <c r="H230" s="33"/>
      <c r="I230" s="33"/>
      <c r="J230" s="33"/>
      <c r="K230" s="35"/>
      <c r="L230" s="41"/>
      <c r="M230" s="41"/>
      <c r="N230" s="42"/>
      <c r="O230" s="42"/>
      <c r="P230" s="42"/>
      <c r="Q230" s="42"/>
      <c r="R230" s="42"/>
      <c r="S230" s="43"/>
      <c r="T230" s="43"/>
      <c r="U230"/>
      <c r="V230"/>
      <c r="W230"/>
      <c r="X230"/>
      <c r="Y230" s="50"/>
    </row>
    <row r="231" spans="1:25" s="38" customFormat="1" ht="15" x14ac:dyDescent="0.25">
      <c r="A231"/>
      <c r="B231"/>
      <c r="C231" s="32"/>
      <c r="D231" s="33"/>
      <c r="E231" s="35"/>
      <c r="F231" s="33"/>
      <c r="G231" s="35"/>
      <c r="H231" s="33"/>
      <c r="I231" s="33"/>
      <c r="J231" s="33"/>
      <c r="K231" s="35"/>
      <c r="L231" s="41"/>
      <c r="M231" s="41"/>
      <c r="N231" s="42"/>
      <c r="O231" s="42"/>
      <c r="P231" s="42"/>
      <c r="Q231" s="42"/>
      <c r="R231" s="42"/>
      <c r="S231" s="43"/>
      <c r="T231" s="43"/>
      <c r="U231"/>
      <c r="V231"/>
      <c r="W231"/>
      <c r="X231"/>
      <c r="Y231" s="50"/>
    </row>
    <row r="232" spans="1:25" ht="15" x14ac:dyDescent="0.25">
      <c r="A232"/>
      <c r="B232"/>
      <c r="C232" s="32"/>
      <c r="D232" s="33"/>
      <c r="E232" s="35"/>
      <c r="F232" s="33"/>
      <c r="G232" s="35"/>
      <c r="H232" s="33"/>
      <c r="I232" s="33"/>
      <c r="J232" s="33"/>
      <c r="K232" s="35"/>
      <c r="L232" s="41"/>
      <c r="M232" s="41"/>
      <c r="N232" s="42"/>
      <c r="O232" s="42"/>
      <c r="P232" s="42"/>
      <c r="Q232" s="42"/>
      <c r="R232" s="42"/>
      <c r="S232" s="43"/>
      <c r="T232" s="43"/>
      <c r="U232"/>
      <c r="V232"/>
      <c r="W232"/>
      <c r="X232"/>
      <c r="Y232" s="50"/>
    </row>
    <row r="233" spans="1:25" ht="15" x14ac:dyDescent="0.25">
      <c r="A233"/>
      <c r="B233"/>
      <c r="C233" s="32"/>
      <c r="D233" s="33"/>
      <c r="E233" s="35"/>
      <c r="F233" s="33"/>
      <c r="G233" s="35"/>
      <c r="H233" s="33"/>
      <c r="I233" s="33"/>
      <c r="J233" s="33"/>
      <c r="K233" s="35"/>
      <c r="L233" s="41"/>
      <c r="M233" s="41"/>
      <c r="N233" s="42"/>
      <c r="O233" s="42"/>
      <c r="P233" s="42"/>
      <c r="Q233" s="42"/>
      <c r="R233" s="42"/>
      <c r="S233" s="43"/>
      <c r="T233" s="43"/>
      <c r="U233"/>
      <c r="V233"/>
      <c r="W233"/>
      <c r="X233"/>
      <c r="Y233" s="50"/>
    </row>
    <row r="234" spans="1:25" ht="15" x14ac:dyDescent="0.25">
      <c r="A234"/>
      <c r="B234"/>
      <c r="C234" s="32"/>
      <c r="D234" s="33"/>
      <c r="E234" s="35"/>
      <c r="F234" s="33"/>
      <c r="G234" s="35"/>
      <c r="H234" s="33"/>
      <c r="I234" s="33"/>
      <c r="J234" s="33"/>
      <c r="K234" s="35"/>
      <c r="L234" s="41"/>
      <c r="M234" s="41"/>
      <c r="N234" s="42"/>
      <c r="O234" s="42"/>
      <c r="P234" s="42"/>
      <c r="Q234" s="42"/>
      <c r="R234" s="42"/>
      <c r="S234" s="43"/>
      <c r="T234" s="43"/>
      <c r="U234"/>
      <c r="V234"/>
      <c r="W234"/>
      <c r="X234"/>
      <c r="Y234" s="50"/>
    </row>
    <row r="235" spans="1:25" ht="15" x14ac:dyDescent="0.25">
      <c r="A235"/>
      <c r="B235"/>
      <c r="C235" s="32"/>
      <c r="D235" s="33"/>
      <c r="E235" s="35"/>
      <c r="F235" s="33"/>
      <c r="G235" s="35"/>
      <c r="H235" s="33"/>
      <c r="I235" s="33"/>
      <c r="J235" s="33"/>
      <c r="K235" s="35"/>
      <c r="L235" s="41"/>
      <c r="M235" s="41"/>
      <c r="N235" s="42"/>
      <c r="O235" s="42"/>
      <c r="P235" s="42"/>
      <c r="Q235" s="42"/>
      <c r="R235" s="42"/>
      <c r="S235" s="43"/>
      <c r="T235" s="43"/>
      <c r="U235"/>
      <c r="V235"/>
      <c r="W235"/>
      <c r="X235"/>
      <c r="Y235" s="50"/>
    </row>
    <row r="236" spans="1:25" ht="15" x14ac:dyDescent="0.25">
      <c r="A236"/>
      <c r="B236"/>
      <c r="C236" s="32"/>
      <c r="D236" s="33"/>
      <c r="E236" s="35"/>
      <c r="F236" s="33"/>
      <c r="G236" s="35"/>
      <c r="H236" s="33"/>
      <c r="I236" s="33"/>
      <c r="J236" s="33"/>
      <c r="K236" s="35"/>
      <c r="L236" s="41"/>
      <c r="M236" s="41"/>
      <c r="N236" s="42"/>
      <c r="O236" s="42"/>
      <c r="P236" s="42"/>
      <c r="Q236" s="42"/>
      <c r="R236" s="42"/>
      <c r="S236" s="43"/>
      <c r="T236" s="43"/>
      <c r="U236"/>
      <c r="V236"/>
      <c r="W236"/>
      <c r="X236"/>
      <c r="Y236" s="50"/>
    </row>
    <row r="237" spans="1:25" ht="15" x14ac:dyDescent="0.25">
      <c r="A237"/>
      <c r="B237"/>
      <c r="C237" s="32"/>
      <c r="D237" s="33"/>
      <c r="E237" s="35"/>
      <c r="F237" s="33"/>
      <c r="G237" s="35"/>
      <c r="H237" s="33"/>
      <c r="I237" s="33"/>
      <c r="J237" s="33"/>
      <c r="K237" s="35"/>
      <c r="L237" s="41"/>
      <c r="M237" s="41"/>
      <c r="N237" s="42"/>
      <c r="O237" s="42"/>
      <c r="P237" s="42"/>
      <c r="Q237" s="42"/>
      <c r="R237" s="42"/>
      <c r="S237" s="43"/>
      <c r="T237" s="43"/>
      <c r="U237"/>
      <c r="V237"/>
      <c r="W237"/>
      <c r="X237"/>
      <c r="Y237" s="50"/>
    </row>
    <row r="238" spans="1:25" ht="15" x14ac:dyDescent="0.25">
      <c r="A238"/>
      <c r="B238"/>
      <c r="C238" s="32"/>
      <c r="D238" s="33"/>
      <c r="E238" s="35"/>
      <c r="F238" s="33"/>
      <c r="G238" s="35"/>
      <c r="H238" s="33"/>
      <c r="I238" s="33"/>
      <c r="J238" s="33"/>
      <c r="K238" s="35"/>
      <c r="L238" s="41"/>
      <c r="M238" s="41"/>
      <c r="N238" s="42"/>
      <c r="O238" s="42"/>
      <c r="P238" s="42"/>
      <c r="Q238" s="42"/>
      <c r="R238" s="42"/>
      <c r="S238" s="43"/>
      <c r="T238" s="43"/>
      <c r="U238"/>
      <c r="V238"/>
      <c r="W238"/>
      <c r="X238"/>
      <c r="Y238" s="50"/>
    </row>
    <row r="239" spans="1:25" ht="15" x14ac:dyDescent="0.25">
      <c r="A239"/>
      <c r="B239"/>
      <c r="C239" s="32"/>
      <c r="D239" s="33"/>
      <c r="E239" s="35"/>
      <c r="F239" s="33"/>
      <c r="G239" s="35"/>
      <c r="H239" s="33"/>
      <c r="I239" s="33"/>
      <c r="J239" s="33"/>
      <c r="K239" s="35"/>
      <c r="L239" s="41"/>
      <c r="M239" s="41"/>
      <c r="N239" s="42"/>
      <c r="O239" s="42"/>
      <c r="P239" s="42"/>
      <c r="Q239" s="42"/>
      <c r="R239" s="42"/>
      <c r="S239" s="43"/>
      <c r="T239" s="43"/>
      <c r="U239"/>
      <c r="V239"/>
      <c r="W239"/>
      <c r="X239"/>
      <c r="Y239" s="50"/>
    </row>
    <row r="240" spans="1:25" ht="15" x14ac:dyDescent="0.25">
      <c r="A240"/>
      <c r="B240"/>
      <c r="C240" s="32"/>
      <c r="D240" s="33"/>
      <c r="E240" s="35"/>
      <c r="F240" s="33"/>
      <c r="G240" s="35"/>
      <c r="H240" s="33"/>
      <c r="I240" s="33"/>
      <c r="J240" s="33"/>
      <c r="K240" s="35"/>
      <c r="L240" s="41"/>
      <c r="M240" s="41"/>
      <c r="N240" s="42"/>
      <c r="O240" s="42"/>
      <c r="P240" s="42"/>
      <c r="Q240" s="42"/>
      <c r="R240" s="42"/>
      <c r="S240" s="43"/>
      <c r="T240" s="43"/>
      <c r="U240"/>
      <c r="V240"/>
      <c r="W240"/>
      <c r="X240"/>
      <c r="Y240" s="50"/>
    </row>
    <row r="241" spans="1:25" ht="15" x14ac:dyDescent="0.25">
      <c r="A241"/>
      <c r="B241"/>
      <c r="C241" s="32"/>
      <c r="D241" s="33"/>
      <c r="E241" s="35"/>
      <c r="F241" s="33"/>
      <c r="G241" s="35"/>
      <c r="H241" s="33"/>
      <c r="I241" s="33"/>
      <c r="J241" s="33"/>
      <c r="K241" s="35"/>
      <c r="L241" s="41"/>
      <c r="M241" s="41"/>
      <c r="N241" s="42"/>
      <c r="O241" s="42"/>
      <c r="P241" s="42"/>
      <c r="Q241" s="42"/>
      <c r="R241" s="42"/>
      <c r="S241" s="43"/>
      <c r="T241" s="43"/>
      <c r="U241"/>
      <c r="V241"/>
      <c r="W241"/>
      <c r="X241"/>
      <c r="Y241" s="50"/>
    </row>
    <row r="242" spans="1:25" ht="15" x14ac:dyDescent="0.25">
      <c r="A242"/>
      <c r="B242"/>
      <c r="C242" s="32"/>
      <c r="D242" s="33"/>
      <c r="E242" s="35"/>
      <c r="F242" s="33"/>
      <c r="G242" s="35"/>
      <c r="H242" s="33"/>
      <c r="I242" s="33"/>
      <c r="J242" s="33"/>
      <c r="K242" s="35"/>
      <c r="L242" s="41"/>
      <c r="M242" s="41"/>
      <c r="N242" s="42"/>
      <c r="O242" s="42"/>
      <c r="P242" s="42"/>
      <c r="Q242" s="42"/>
      <c r="R242" s="42"/>
      <c r="S242" s="43"/>
      <c r="T242" s="43"/>
      <c r="U242"/>
      <c r="V242"/>
      <c r="W242"/>
      <c r="X242"/>
      <c r="Y242" s="50"/>
    </row>
    <row r="243" spans="1:25" ht="15" x14ac:dyDescent="0.25">
      <c r="A243"/>
      <c r="B243"/>
      <c r="C243" s="32"/>
      <c r="D243" s="33"/>
      <c r="E243" s="35"/>
      <c r="F243" s="33"/>
      <c r="G243" s="35"/>
      <c r="H243" s="33"/>
      <c r="I243" s="33"/>
      <c r="J243" s="33"/>
      <c r="K243" s="35"/>
      <c r="L243" s="41"/>
      <c r="M243" s="41"/>
      <c r="N243" s="42"/>
      <c r="O243" s="42"/>
      <c r="P243" s="42"/>
      <c r="Q243" s="42"/>
      <c r="R243" s="42"/>
      <c r="S243" s="43"/>
      <c r="T243" s="43"/>
      <c r="U243"/>
      <c r="V243"/>
      <c r="W243"/>
      <c r="X243"/>
      <c r="Y243" s="50"/>
    </row>
    <row r="244" spans="1:25" ht="15" x14ac:dyDescent="0.25">
      <c r="A244"/>
      <c r="B244"/>
      <c r="C244" s="32"/>
      <c r="D244" s="33"/>
      <c r="E244" s="35"/>
      <c r="F244" s="33"/>
      <c r="G244" s="35"/>
      <c r="H244" s="33"/>
      <c r="I244" s="33"/>
      <c r="J244" s="33"/>
      <c r="K244" s="35"/>
      <c r="L244" s="41"/>
      <c r="M244" s="41"/>
      <c r="N244" s="42"/>
      <c r="O244" s="42"/>
      <c r="P244" s="42"/>
      <c r="Q244" s="42"/>
      <c r="R244" s="42"/>
      <c r="S244" s="43"/>
      <c r="T244" s="43"/>
      <c r="U244"/>
      <c r="V244"/>
      <c r="W244"/>
      <c r="X244"/>
      <c r="Y244" s="50"/>
    </row>
    <row r="245" spans="1:25" ht="15" x14ac:dyDescent="0.25">
      <c r="A245"/>
      <c r="B245"/>
      <c r="C245" s="32"/>
      <c r="D245" s="33"/>
      <c r="E245" s="35"/>
      <c r="F245" s="33"/>
      <c r="G245" s="35"/>
      <c r="H245" s="33"/>
      <c r="I245" s="33"/>
      <c r="J245" s="33"/>
      <c r="K245" s="35"/>
      <c r="L245" s="41"/>
      <c r="M245" s="41"/>
      <c r="N245" s="42"/>
      <c r="O245" s="42"/>
      <c r="P245" s="42"/>
      <c r="Q245" s="42"/>
      <c r="R245" s="42"/>
      <c r="S245" s="43"/>
      <c r="T245" s="43"/>
      <c r="U245"/>
      <c r="V245"/>
      <c r="W245"/>
      <c r="X245"/>
      <c r="Y245" s="50"/>
    </row>
    <row r="246" spans="1:25" ht="15" x14ac:dyDescent="0.25">
      <c r="A246"/>
      <c r="B246"/>
      <c r="C246" s="32"/>
      <c r="D246" s="33"/>
      <c r="E246" s="35"/>
      <c r="F246" s="33"/>
      <c r="G246" s="35"/>
      <c r="H246" s="33"/>
      <c r="I246" s="33"/>
      <c r="J246" s="33"/>
      <c r="K246" s="35"/>
      <c r="L246" s="41"/>
      <c r="M246" s="41"/>
      <c r="N246" s="42"/>
      <c r="O246" s="42"/>
      <c r="P246" s="42"/>
      <c r="Q246" s="42"/>
      <c r="R246" s="42"/>
      <c r="S246" s="43"/>
      <c r="T246" s="43"/>
      <c r="U246"/>
      <c r="V246"/>
      <c r="W246"/>
      <c r="X246"/>
      <c r="Y246" s="50"/>
    </row>
    <row r="247" spans="1:25" ht="15" x14ac:dyDescent="0.25">
      <c r="A247"/>
      <c r="B247"/>
      <c r="C247" s="32"/>
      <c r="D247" s="33"/>
      <c r="E247" s="35"/>
      <c r="F247" s="33"/>
      <c r="G247" s="35"/>
      <c r="H247" s="33"/>
      <c r="I247" s="33"/>
      <c r="J247" s="33"/>
      <c r="K247" s="35"/>
      <c r="L247" s="41"/>
      <c r="M247" s="41"/>
      <c r="N247" s="42"/>
      <c r="O247" s="42"/>
      <c r="P247" s="42"/>
      <c r="Q247" s="42"/>
      <c r="R247" s="42"/>
      <c r="S247" s="43"/>
      <c r="T247" s="43"/>
      <c r="U247"/>
      <c r="V247"/>
      <c r="W247"/>
      <c r="X247"/>
      <c r="Y247" s="50"/>
    </row>
    <row r="248" spans="1:25" s="38" customFormat="1" ht="15" x14ac:dyDescent="0.25">
      <c r="A248"/>
      <c r="B248"/>
      <c r="C248" s="32"/>
      <c r="D248" s="33"/>
      <c r="E248" s="35"/>
      <c r="F248" s="33"/>
      <c r="G248" s="35"/>
      <c r="H248" s="33"/>
      <c r="I248" s="33"/>
      <c r="J248" s="33"/>
      <c r="K248" s="35"/>
      <c r="L248" s="41"/>
      <c r="M248" s="41"/>
      <c r="N248" s="42"/>
      <c r="O248" s="42"/>
      <c r="P248" s="42"/>
      <c r="Q248" s="42"/>
      <c r="R248" s="42"/>
      <c r="S248" s="43"/>
      <c r="T248" s="43"/>
      <c r="U248"/>
      <c r="V248"/>
      <c r="W248"/>
      <c r="X248"/>
      <c r="Y248" s="50"/>
    </row>
    <row r="249" spans="1:25" ht="15" x14ac:dyDescent="0.25">
      <c r="A249"/>
      <c r="B249"/>
      <c r="C249" s="32"/>
      <c r="D249" s="33"/>
      <c r="E249" s="35"/>
      <c r="F249" s="33"/>
      <c r="G249" s="35"/>
      <c r="H249" s="33"/>
      <c r="I249" s="33"/>
      <c r="J249" s="33"/>
      <c r="K249" s="35"/>
      <c r="L249" s="41"/>
      <c r="M249" s="41"/>
      <c r="N249" s="42"/>
      <c r="O249" s="42"/>
      <c r="P249" s="42"/>
      <c r="Q249" s="42"/>
      <c r="R249" s="42"/>
      <c r="S249" s="43"/>
      <c r="T249" s="43"/>
      <c r="U249"/>
      <c r="V249"/>
      <c r="W249"/>
      <c r="X249"/>
      <c r="Y249" s="50"/>
    </row>
    <row r="250" spans="1:25" ht="15" x14ac:dyDescent="0.25">
      <c r="A250"/>
      <c r="B250"/>
      <c r="C250" s="32"/>
      <c r="D250" s="33"/>
      <c r="E250" s="35"/>
      <c r="F250" s="33"/>
      <c r="G250" s="35"/>
      <c r="H250" s="33"/>
      <c r="I250" s="33"/>
      <c r="J250" s="33"/>
      <c r="K250" s="35"/>
      <c r="L250" s="41"/>
      <c r="M250" s="41"/>
      <c r="N250" s="42"/>
      <c r="O250" s="42"/>
      <c r="P250" s="42"/>
      <c r="Q250" s="42"/>
      <c r="R250" s="42"/>
      <c r="S250" s="43"/>
      <c r="T250" s="43"/>
      <c r="U250"/>
      <c r="V250"/>
      <c r="W250"/>
      <c r="X250"/>
      <c r="Y250" s="50"/>
    </row>
    <row r="251" spans="1:25" ht="15" x14ac:dyDescent="0.25">
      <c r="A251"/>
      <c r="B251"/>
      <c r="C251" s="32"/>
      <c r="D251" s="33"/>
      <c r="E251" s="35"/>
      <c r="F251" s="33"/>
      <c r="G251" s="35"/>
      <c r="H251" s="33"/>
      <c r="I251" s="33"/>
      <c r="J251" s="33"/>
      <c r="K251" s="35"/>
      <c r="L251" s="41"/>
      <c r="M251" s="41"/>
      <c r="N251" s="42"/>
      <c r="O251" s="42"/>
      <c r="P251" s="42"/>
      <c r="Q251" s="42"/>
      <c r="R251" s="42"/>
      <c r="S251" s="43"/>
      <c r="T251" s="43"/>
      <c r="U251"/>
      <c r="V251"/>
      <c r="W251"/>
      <c r="X251"/>
      <c r="Y251" s="50"/>
    </row>
    <row r="252" spans="1:25" ht="15" x14ac:dyDescent="0.25">
      <c r="A252"/>
      <c r="B252"/>
      <c r="C252" s="32"/>
      <c r="D252" s="33"/>
      <c r="E252" s="35"/>
      <c r="F252" s="33"/>
      <c r="G252" s="35"/>
      <c r="H252" s="33"/>
      <c r="I252" s="33"/>
      <c r="J252" s="33"/>
      <c r="K252" s="35"/>
      <c r="L252" s="41"/>
      <c r="M252" s="41"/>
      <c r="N252" s="42"/>
      <c r="O252" s="42"/>
      <c r="P252" s="42"/>
      <c r="Q252" s="42"/>
      <c r="R252" s="42"/>
      <c r="S252" s="43"/>
      <c r="T252" s="43"/>
      <c r="U252"/>
      <c r="V252"/>
      <c r="W252"/>
      <c r="X252"/>
      <c r="Y252" s="50"/>
    </row>
    <row r="253" spans="1:25" ht="15" x14ac:dyDescent="0.25">
      <c r="A253"/>
      <c r="B253"/>
      <c r="C253" s="32"/>
      <c r="D253" s="33"/>
      <c r="E253" s="35"/>
      <c r="F253" s="33"/>
      <c r="G253" s="35"/>
      <c r="H253" s="33"/>
      <c r="I253" s="33"/>
      <c r="J253" s="33"/>
      <c r="K253" s="35"/>
      <c r="L253" s="41"/>
      <c r="M253" s="41"/>
      <c r="N253" s="42"/>
      <c r="O253" s="42"/>
      <c r="P253" s="42"/>
      <c r="Q253" s="42"/>
      <c r="R253" s="42"/>
      <c r="S253" s="43"/>
      <c r="T253" s="43"/>
      <c r="U253"/>
      <c r="V253"/>
      <c r="W253"/>
      <c r="X253"/>
      <c r="Y253" s="50"/>
    </row>
    <row r="254" spans="1:25" ht="15" x14ac:dyDescent="0.25">
      <c r="A254"/>
      <c r="B254"/>
      <c r="C254" s="32"/>
      <c r="D254" s="33"/>
      <c r="E254" s="35"/>
      <c r="F254" s="33"/>
      <c r="G254" s="35"/>
      <c r="H254" s="33"/>
      <c r="I254" s="33"/>
      <c r="J254" s="33"/>
      <c r="K254" s="35"/>
      <c r="L254" s="41"/>
      <c r="M254" s="41"/>
      <c r="N254" s="42"/>
      <c r="O254" s="42"/>
      <c r="P254" s="42"/>
      <c r="Q254" s="42"/>
      <c r="R254" s="42"/>
      <c r="S254" s="43"/>
      <c r="T254" s="43"/>
      <c r="U254"/>
      <c r="V254"/>
      <c r="W254"/>
      <c r="X254"/>
      <c r="Y254" s="50"/>
    </row>
    <row r="255" spans="1:25" ht="15" x14ac:dyDescent="0.25">
      <c r="A255"/>
      <c r="B255"/>
      <c r="C255" s="32"/>
      <c r="D255" s="33"/>
      <c r="E255" s="35"/>
      <c r="F255" s="33"/>
      <c r="G255" s="35"/>
      <c r="H255" s="33"/>
      <c r="I255" s="33"/>
      <c r="J255" s="33"/>
      <c r="K255" s="35"/>
      <c r="L255" s="41"/>
      <c r="M255" s="41"/>
      <c r="N255" s="42"/>
      <c r="O255" s="42"/>
      <c r="P255" s="42"/>
      <c r="Q255" s="42"/>
      <c r="R255" s="42"/>
      <c r="S255" s="43"/>
      <c r="T255" s="43"/>
      <c r="U255"/>
      <c r="V255"/>
      <c r="W255"/>
      <c r="X255"/>
      <c r="Y255" s="50"/>
    </row>
    <row r="256" spans="1:25" ht="15" x14ac:dyDescent="0.25">
      <c r="A256"/>
      <c r="B256"/>
      <c r="C256" s="32"/>
      <c r="D256" s="33"/>
      <c r="E256" s="35"/>
      <c r="F256" s="33"/>
      <c r="G256" s="35"/>
      <c r="H256" s="33"/>
      <c r="I256" s="33"/>
      <c r="J256" s="33"/>
      <c r="K256" s="35"/>
      <c r="L256" s="41"/>
      <c r="M256" s="41"/>
      <c r="N256" s="42"/>
      <c r="O256" s="42"/>
      <c r="P256" s="42"/>
      <c r="Q256" s="42"/>
      <c r="R256" s="42"/>
      <c r="S256" s="43"/>
      <c r="T256" s="43"/>
      <c r="U256"/>
      <c r="V256"/>
      <c r="W256"/>
      <c r="X256"/>
      <c r="Y256" s="50"/>
    </row>
    <row r="257" spans="1:25" ht="15" x14ac:dyDescent="0.25">
      <c r="A257"/>
      <c r="B257"/>
      <c r="C257" s="32"/>
      <c r="D257" s="33"/>
      <c r="E257" s="35"/>
      <c r="F257" s="33"/>
      <c r="G257" s="35"/>
      <c r="H257" s="33"/>
      <c r="I257" s="33"/>
      <c r="J257" s="33"/>
      <c r="K257" s="35"/>
      <c r="L257" s="41"/>
      <c r="M257" s="41"/>
      <c r="N257" s="42"/>
      <c r="O257" s="42"/>
      <c r="P257" s="42"/>
      <c r="Q257" s="42"/>
      <c r="R257" s="42"/>
      <c r="S257" s="43"/>
      <c r="T257" s="43"/>
      <c r="U257"/>
      <c r="V257"/>
      <c r="W257"/>
      <c r="X257"/>
      <c r="Y257" s="50"/>
    </row>
    <row r="258" spans="1:25" ht="15" x14ac:dyDescent="0.25">
      <c r="A258"/>
      <c r="B258"/>
      <c r="C258" s="32"/>
      <c r="D258" s="33"/>
      <c r="E258" s="35"/>
      <c r="F258" s="33"/>
      <c r="G258" s="35"/>
      <c r="H258" s="33"/>
      <c r="I258" s="33"/>
      <c r="J258" s="33"/>
      <c r="K258" s="35"/>
      <c r="L258" s="41"/>
      <c r="M258" s="41"/>
      <c r="N258" s="42"/>
      <c r="O258" s="42"/>
      <c r="P258" s="42"/>
      <c r="Q258" s="42"/>
      <c r="R258" s="42"/>
      <c r="S258" s="43"/>
      <c r="T258" s="43"/>
      <c r="U258"/>
      <c r="V258"/>
      <c r="W258"/>
      <c r="X258"/>
      <c r="Y258" s="50"/>
    </row>
    <row r="259" spans="1:25" ht="15" x14ac:dyDescent="0.25">
      <c r="A259"/>
      <c r="B259"/>
      <c r="C259" s="32"/>
      <c r="D259" s="33"/>
      <c r="E259" s="35"/>
      <c r="F259" s="33"/>
      <c r="G259" s="35"/>
      <c r="H259" s="33"/>
      <c r="I259" s="33"/>
      <c r="J259" s="33"/>
      <c r="K259" s="35"/>
      <c r="L259" s="41"/>
      <c r="M259" s="41"/>
      <c r="N259" s="42"/>
      <c r="O259" s="42"/>
      <c r="P259" s="42"/>
      <c r="Q259" s="42"/>
      <c r="R259" s="42"/>
      <c r="S259" s="43"/>
      <c r="T259" s="43"/>
      <c r="U259"/>
      <c r="V259"/>
      <c r="W259"/>
      <c r="X259"/>
      <c r="Y259" s="50"/>
    </row>
    <row r="260" spans="1:25" ht="15" x14ac:dyDescent="0.25">
      <c r="A260"/>
      <c r="B260"/>
      <c r="C260" s="32"/>
      <c r="D260" s="33"/>
      <c r="E260" s="35"/>
      <c r="F260" s="33"/>
      <c r="G260" s="35"/>
      <c r="H260" s="33"/>
      <c r="I260" s="33"/>
      <c r="J260" s="33"/>
      <c r="K260" s="35"/>
      <c r="L260" s="41"/>
      <c r="M260" s="41"/>
      <c r="N260" s="42"/>
      <c r="O260" s="42"/>
      <c r="P260" s="42"/>
      <c r="Q260" s="42"/>
      <c r="R260" s="42"/>
      <c r="S260" s="43"/>
      <c r="T260" s="43"/>
      <c r="U260"/>
      <c r="V260"/>
      <c r="W260"/>
      <c r="X260"/>
      <c r="Y260" s="50"/>
    </row>
    <row r="261" spans="1:25" ht="15" x14ac:dyDescent="0.25">
      <c r="A261"/>
      <c r="B261"/>
      <c r="C261" s="32"/>
      <c r="D261" s="33"/>
      <c r="E261" s="35"/>
      <c r="F261" s="33"/>
      <c r="G261" s="35"/>
      <c r="H261" s="33"/>
      <c r="I261" s="33"/>
      <c r="J261" s="33"/>
      <c r="K261" s="35"/>
      <c r="L261" s="41"/>
      <c r="M261" s="41"/>
      <c r="N261" s="42"/>
      <c r="O261" s="42"/>
      <c r="P261" s="42"/>
      <c r="Q261" s="42"/>
      <c r="R261" s="42"/>
      <c r="S261" s="43"/>
      <c r="T261" s="43"/>
      <c r="U261"/>
      <c r="V261"/>
      <c r="W261"/>
      <c r="X261"/>
      <c r="Y261" s="50"/>
    </row>
    <row r="262" spans="1:25" ht="15" x14ac:dyDescent="0.25">
      <c r="A262"/>
      <c r="B262"/>
      <c r="C262" s="32"/>
      <c r="D262" s="33"/>
      <c r="E262" s="35"/>
      <c r="F262" s="33"/>
      <c r="G262" s="35"/>
      <c r="H262" s="33"/>
      <c r="I262" s="33"/>
      <c r="J262" s="33"/>
      <c r="K262" s="35"/>
      <c r="L262" s="41"/>
      <c r="M262" s="41"/>
      <c r="N262" s="42"/>
      <c r="O262" s="42"/>
      <c r="P262" s="42"/>
      <c r="Q262" s="42"/>
      <c r="R262" s="42"/>
      <c r="S262" s="43"/>
      <c r="T262" s="43"/>
      <c r="U262"/>
      <c r="V262"/>
      <c r="W262"/>
      <c r="X262"/>
      <c r="Y262" s="50"/>
    </row>
    <row r="263" spans="1:25" ht="15" x14ac:dyDescent="0.25">
      <c r="A263"/>
      <c r="B263"/>
      <c r="C263" s="32"/>
      <c r="D263" s="33"/>
      <c r="E263" s="35"/>
      <c r="F263" s="33"/>
      <c r="G263" s="35"/>
      <c r="H263" s="33"/>
      <c r="I263" s="33"/>
      <c r="J263" s="33"/>
      <c r="K263" s="35"/>
      <c r="L263" s="41"/>
      <c r="M263" s="41"/>
      <c r="N263" s="42"/>
      <c r="O263" s="42"/>
      <c r="P263" s="42"/>
      <c r="Q263" s="42"/>
      <c r="R263" s="42"/>
      <c r="S263" s="43"/>
      <c r="T263" s="43"/>
      <c r="U263"/>
      <c r="V263"/>
      <c r="W263"/>
      <c r="X263"/>
      <c r="Y263" s="50"/>
    </row>
    <row r="264" spans="1:25" ht="15" x14ac:dyDescent="0.25">
      <c r="A264"/>
      <c r="B264"/>
      <c r="C264" s="32"/>
      <c r="D264" s="33"/>
      <c r="E264" s="35"/>
      <c r="F264" s="33"/>
      <c r="G264" s="35"/>
      <c r="H264" s="33"/>
      <c r="I264" s="33"/>
      <c r="J264" s="33"/>
      <c r="K264" s="35"/>
      <c r="L264" s="41"/>
      <c r="M264" s="41"/>
      <c r="N264" s="42"/>
      <c r="O264" s="42"/>
      <c r="P264" s="42"/>
      <c r="Q264" s="42"/>
      <c r="R264" s="42"/>
      <c r="S264" s="43"/>
      <c r="T264" s="43"/>
      <c r="U264"/>
      <c r="V264"/>
      <c r="W264"/>
      <c r="X264"/>
      <c r="Y264" s="50"/>
    </row>
    <row r="265" spans="1:25" ht="15" x14ac:dyDescent="0.25">
      <c r="A265"/>
      <c r="B265"/>
      <c r="C265" s="32"/>
      <c r="D265" s="33"/>
      <c r="E265" s="35"/>
      <c r="F265" s="33"/>
      <c r="G265" s="35"/>
      <c r="H265" s="33"/>
      <c r="I265" s="33"/>
      <c r="J265" s="33"/>
      <c r="K265" s="35"/>
      <c r="L265" s="41"/>
      <c r="M265" s="41"/>
      <c r="N265" s="42"/>
      <c r="O265" s="42"/>
      <c r="P265" s="42"/>
      <c r="Q265" s="42"/>
      <c r="R265" s="42"/>
      <c r="S265" s="43"/>
      <c r="T265" s="43"/>
      <c r="U265"/>
      <c r="V265"/>
      <c r="W265"/>
      <c r="X265"/>
      <c r="Y265" s="50"/>
    </row>
    <row r="266" spans="1:25" ht="15" x14ac:dyDescent="0.25">
      <c r="A266"/>
      <c r="B266"/>
      <c r="C266" s="32"/>
      <c r="D266" s="33"/>
      <c r="E266" s="35"/>
      <c r="F266" s="33"/>
      <c r="G266" s="35"/>
      <c r="H266" s="33"/>
      <c r="I266" s="33"/>
      <c r="J266" s="33"/>
      <c r="K266" s="35"/>
      <c r="L266" s="41"/>
      <c r="M266" s="41"/>
      <c r="N266" s="42"/>
      <c r="O266" s="42"/>
      <c r="P266" s="42"/>
      <c r="Q266" s="42"/>
      <c r="R266" s="42"/>
      <c r="S266" s="43"/>
      <c r="T266" s="43"/>
      <c r="U266"/>
      <c r="V266"/>
      <c r="W266"/>
      <c r="X266"/>
      <c r="Y266" s="50"/>
    </row>
    <row r="267" spans="1:25" ht="15" x14ac:dyDescent="0.25">
      <c r="A267"/>
      <c r="B267"/>
      <c r="C267" s="32"/>
      <c r="D267" s="33"/>
      <c r="E267" s="35"/>
      <c r="F267" s="33"/>
      <c r="G267" s="35"/>
      <c r="H267" s="33"/>
      <c r="I267" s="33"/>
      <c r="J267" s="33"/>
      <c r="K267" s="35"/>
      <c r="L267" s="41"/>
      <c r="M267" s="41"/>
      <c r="N267" s="42"/>
      <c r="O267" s="42"/>
      <c r="P267" s="42"/>
      <c r="Q267" s="42"/>
      <c r="R267" s="42"/>
      <c r="S267" s="43"/>
      <c r="T267" s="43"/>
      <c r="U267"/>
      <c r="V267"/>
      <c r="W267"/>
      <c r="X267"/>
      <c r="Y267" s="50"/>
    </row>
    <row r="268" spans="1:25" ht="15" x14ac:dyDescent="0.25">
      <c r="A268"/>
      <c r="B268"/>
      <c r="C268" s="32"/>
      <c r="D268" s="33"/>
      <c r="E268" s="35"/>
      <c r="F268" s="33"/>
      <c r="G268" s="35"/>
      <c r="H268" s="33"/>
      <c r="I268" s="33"/>
      <c r="J268" s="33"/>
      <c r="K268" s="35"/>
      <c r="L268" s="41"/>
      <c r="M268" s="41"/>
      <c r="N268" s="42"/>
      <c r="O268" s="42"/>
      <c r="P268" s="42"/>
      <c r="Q268" s="42"/>
      <c r="R268" s="42"/>
      <c r="S268" s="43"/>
      <c r="T268" s="43"/>
      <c r="U268"/>
      <c r="V268"/>
      <c r="W268"/>
      <c r="X268"/>
      <c r="Y268" s="50"/>
    </row>
    <row r="269" spans="1:25" ht="15" x14ac:dyDescent="0.25">
      <c r="A269"/>
      <c r="B269"/>
      <c r="C269" s="32"/>
      <c r="D269" s="33"/>
      <c r="E269" s="35"/>
      <c r="F269" s="33"/>
      <c r="G269" s="35"/>
      <c r="H269" s="33"/>
      <c r="I269" s="33"/>
      <c r="J269" s="33"/>
      <c r="K269" s="35"/>
      <c r="L269" s="41"/>
      <c r="M269" s="41"/>
      <c r="N269" s="42"/>
      <c r="O269" s="42"/>
      <c r="P269" s="42"/>
      <c r="Q269" s="42"/>
      <c r="R269" s="42"/>
      <c r="S269" s="43"/>
      <c r="T269" s="43"/>
      <c r="U269"/>
      <c r="V269"/>
      <c r="W269"/>
      <c r="X269"/>
      <c r="Y269" s="50"/>
    </row>
    <row r="270" spans="1:25" ht="15" x14ac:dyDescent="0.25">
      <c r="A270"/>
      <c r="B270"/>
      <c r="C270" s="32"/>
      <c r="D270" s="33"/>
      <c r="E270" s="35"/>
      <c r="F270" s="33"/>
      <c r="G270" s="35"/>
      <c r="H270" s="33"/>
      <c r="I270" s="33"/>
      <c r="J270" s="33"/>
      <c r="K270" s="35"/>
      <c r="L270" s="41"/>
      <c r="M270" s="41"/>
      <c r="N270" s="42"/>
      <c r="O270" s="42"/>
      <c r="P270" s="42"/>
      <c r="Q270" s="42"/>
      <c r="R270" s="42"/>
      <c r="S270" s="43"/>
      <c r="T270" s="43"/>
      <c r="U270"/>
      <c r="V270"/>
      <c r="W270"/>
      <c r="X270"/>
      <c r="Y270" s="50"/>
    </row>
    <row r="271" spans="1:25" ht="15" x14ac:dyDescent="0.25">
      <c r="A271"/>
      <c r="B271"/>
      <c r="C271" s="32"/>
      <c r="D271" s="33"/>
      <c r="E271" s="35"/>
      <c r="F271" s="33"/>
      <c r="G271" s="35"/>
      <c r="H271" s="33"/>
      <c r="I271" s="33"/>
      <c r="J271" s="33"/>
      <c r="K271" s="35"/>
      <c r="L271" s="41"/>
      <c r="M271" s="41"/>
      <c r="N271" s="42"/>
      <c r="O271" s="42"/>
      <c r="P271" s="42"/>
      <c r="Q271" s="42"/>
      <c r="R271" s="42"/>
      <c r="S271" s="43"/>
      <c r="T271" s="43"/>
      <c r="U271"/>
      <c r="V271"/>
      <c r="W271"/>
      <c r="X271"/>
      <c r="Y271" s="50"/>
    </row>
    <row r="272" spans="1:25" ht="15" x14ac:dyDescent="0.25">
      <c r="A272"/>
      <c r="B272"/>
      <c r="C272" s="32"/>
      <c r="D272" s="33"/>
      <c r="E272" s="35"/>
      <c r="F272" s="33"/>
      <c r="G272" s="35"/>
      <c r="H272" s="33"/>
      <c r="I272" s="33"/>
      <c r="J272" s="33"/>
      <c r="K272" s="35"/>
      <c r="L272" s="41"/>
      <c r="M272" s="41"/>
      <c r="N272" s="42"/>
      <c r="O272" s="42"/>
      <c r="P272" s="42"/>
      <c r="Q272" s="42"/>
      <c r="R272" s="42"/>
      <c r="S272" s="43"/>
      <c r="T272" s="43"/>
      <c r="U272"/>
      <c r="V272"/>
      <c r="W272"/>
      <c r="X272"/>
      <c r="Y272" s="50"/>
    </row>
    <row r="273" spans="1:25" s="38" customFormat="1" ht="15" x14ac:dyDescent="0.25">
      <c r="A273"/>
      <c r="B273"/>
      <c r="C273" s="32"/>
      <c r="D273" s="33"/>
      <c r="E273" s="35"/>
      <c r="F273" s="33"/>
      <c r="G273" s="35"/>
      <c r="H273" s="33"/>
      <c r="I273" s="33"/>
      <c r="J273" s="33"/>
      <c r="K273" s="35"/>
      <c r="L273" s="41"/>
      <c r="M273" s="41"/>
      <c r="N273" s="42"/>
      <c r="O273" s="42"/>
      <c r="P273" s="42"/>
      <c r="Q273" s="42"/>
      <c r="R273" s="42"/>
      <c r="S273" s="43"/>
      <c r="T273" s="43"/>
      <c r="U273"/>
      <c r="V273"/>
      <c r="W273"/>
      <c r="X273"/>
      <c r="Y273" s="50"/>
    </row>
    <row r="274" spans="1:25" ht="15" x14ac:dyDescent="0.25">
      <c r="A274"/>
      <c r="B274"/>
      <c r="C274" s="32"/>
      <c r="D274" s="33"/>
      <c r="E274" s="35"/>
      <c r="F274" s="33"/>
      <c r="G274" s="35"/>
      <c r="H274" s="33"/>
      <c r="I274" s="33"/>
      <c r="J274" s="33"/>
      <c r="K274" s="35"/>
      <c r="L274" s="41"/>
      <c r="M274" s="41"/>
      <c r="N274" s="42"/>
      <c r="O274" s="42"/>
      <c r="P274" s="42"/>
      <c r="Q274" s="42"/>
      <c r="R274" s="42"/>
      <c r="S274" s="43"/>
      <c r="T274" s="43"/>
      <c r="U274"/>
      <c r="V274"/>
      <c r="W274"/>
      <c r="X274"/>
      <c r="Y274" s="50"/>
    </row>
    <row r="275" spans="1:25" ht="15" x14ac:dyDescent="0.25">
      <c r="A275"/>
      <c r="B275"/>
      <c r="C275" s="32"/>
      <c r="D275" s="33"/>
      <c r="E275" s="35"/>
      <c r="F275" s="33"/>
      <c r="G275" s="35"/>
      <c r="H275" s="33"/>
      <c r="I275" s="33"/>
      <c r="J275" s="33"/>
      <c r="K275" s="35"/>
      <c r="L275" s="41"/>
      <c r="M275" s="41"/>
      <c r="N275" s="42"/>
      <c r="O275" s="42"/>
      <c r="P275" s="42"/>
      <c r="Q275" s="42"/>
      <c r="R275" s="42"/>
      <c r="S275" s="43"/>
      <c r="T275" s="43"/>
      <c r="U275"/>
      <c r="V275"/>
      <c r="W275"/>
      <c r="X275"/>
      <c r="Y275" s="50"/>
    </row>
    <row r="276" spans="1:25" ht="15" x14ac:dyDescent="0.25">
      <c r="A276"/>
      <c r="B276"/>
      <c r="C276" s="32"/>
      <c r="D276" s="33"/>
      <c r="E276" s="35"/>
      <c r="F276" s="33"/>
      <c r="G276" s="35"/>
      <c r="H276" s="33"/>
      <c r="I276" s="33"/>
      <c r="J276" s="33"/>
      <c r="K276" s="35"/>
      <c r="L276" s="41"/>
      <c r="M276" s="41"/>
      <c r="N276" s="42"/>
      <c r="O276" s="42"/>
      <c r="P276" s="42"/>
      <c r="Q276" s="42"/>
      <c r="R276" s="42"/>
      <c r="S276" s="43"/>
      <c r="T276" s="43"/>
      <c r="U276"/>
      <c r="V276"/>
      <c r="W276"/>
      <c r="X276"/>
      <c r="Y276" s="50"/>
    </row>
    <row r="277" spans="1:25" ht="15" x14ac:dyDescent="0.25">
      <c r="A277"/>
      <c r="B277"/>
      <c r="C277" s="32"/>
      <c r="D277" s="33"/>
      <c r="E277" s="35"/>
      <c r="F277" s="33"/>
      <c r="G277" s="35"/>
      <c r="H277" s="33"/>
      <c r="I277" s="33"/>
      <c r="J277" s="33"/>
      <c r="K277" s="35"/>
      <c r="L277" s="41"/>
      <c r="M277" s="41"/>
      <c r="N277" s="42"/>
      <c r="O277" s="42"/>
      <c r="P277" s="42"/>
      <c r="Q277" s="42"/>
      <c r="R277" s="42"/>
      <c r="S277" s="43"/>
      <c r="T277" s="43"/>
      <c r="U277"/>
      <c r="V277"/>
      <c r="W277"/>
      <c r="X277"/>
      <c r="Y277" s="50"/>
    </row>
    <row r="278" spans="1:25" ht="15" x14ac:dyDescent="0.25">
      <c r="A278"/>
      <c r="B278"/>
      <c r="C278" s="32"/>
      <c r="D278" s="33"/>
      <c r="E278" s="35"/>
      <c r="F278" s="33"/>
      <c r="G278" s="35"/>
      <c r="H278" s="33"/>
      <c r="I278" s="33"/>
      <c r="J278" s="33"/>
      <c r="K278" s="35"/>
      <c r="L278" s="41"/>
      <c r="M278" s="41"/>
      <c r="N278" s="42"/>
      <c r="O278" s="42"/>
      <c r="P278" s="42"/>
      <c r="Q278" s="42"/>
      <c r="R278" s="42"/>
      <c r="S278" s="43"/>
      <c r="T278" s="43"/>
      <c r="U278"/>
      <c r="V278"/>
      <c r="W278"/>
      <c r="X278"/>
      <c r="Y278" s="50"/>
    </row>
    <row r="279" spans="1:25" ht="15" x14ac:dyDescent="0.25">
      <c r="A279"/>
      <c r="B279"/>
      <c r="C279" s="32"/>
      <c r="D279" s="33"/>
      <c r="E279" s="35"/>
      <c r="F279" s="33"/>
      <c r="G279" s="35"/>
      <c r="H279" s="33"/>
      <c r="I279" s="33"/>
      <c r="J279" s="33"/>
      <c r="K279" s="35"/>
      <c r="L279" s="41"/>
      <c r="M279" s="41"/>
      <c r="N279" s="42"/>
      <c r="O279" s="42"/>
      <c r="P279" s="42"/>
      <c r="Q279" s="42"/>
      <c r="R279" s="42"/>
      <c r="S279" s="43"/>
      <c r="T279" s="43"/>
      <c r="U279"/>
      <c r="V279"/>
      <c r="W279"/>
      <c r="X279"/>
      <c r="Y279" s="50"/>
    </row>
    <row r="280" spans="1:25" ht="15" x14ac:dyDescent="0.25">
      <c r="A280"/>
      <c r="B280"/>
      <c r="C280" s="32"/>
      <c r="D280" s="33"/>
      <c r="E280" s="35"/>
      <c r="F280" s="33"/>
      <c r="G280" s="35"/>
      <c r="H280" s="33"/>
      <c r="I280" s="33"/>
      <c r="J280" s="33"/>
      <c r="K280" s="35"/>
      <c r="L280" s="41"/>
      <c r="M280" s="41"/>
      <c r="N280" s="42"/>
      <c r="O280" s="42"/>
      <c r="P280" s="42"/>
      <c r="Q280" s="42"/>
      <c r="R280" s="42"/>
      <c r="S280" s="43"/>
      <c r="T280" s="43"/>
      <c r="U280"/>
      <c r="V280"/>
      <c r="W280"/>
      <c r="X280"/>
      <c r="Y280" s="50"/>
    </row>
    <row r="281" spans="1:25" ht="15" x14ac:dyDescent="0.25">
      <c r="A281"/>
      <c r="B281"/>
      <c r="C281" s="32"/>
      <c r="D281" s="33"/>
      <c r="E281" s="35"/>
      <c r="F281" s="33"/>
      <c r="G281" s="35"/>
      <c r="H281" s="33"/>
      <c r="I281" s="33"/>
      <c r="J281" s="33"/>
      <c r="K281" s="35"/>
      <c r="L281" s="41"/>
      <c r="M281" s="41"/>
      <c r="N281" s="42"/>
      <c r="O281" s="42"/>
      <c r="P281" s="42"/>
      <c r="Q281" s="42"/>
      <c r="R281" s="42"/>
      <c r="S281" s="43"/>
      <c r="T281" s="43"/>
      <c r="U281"/>
      <c r="V281"/>
      <c r="W281"/>
      <c r="X281"/>
      <c r="Y281" s="50"/>
    </row>
    <row r="282" spans="1:25" ht="15" x14ac:dyDescent="0.25">
      <c r="A282"/>
      <c r="B282"/>
      <c r="C282" s="32"/>
      <c r="D282" s="33"/>
      <c r="E282" s="35"/>
      <c r="F282" s="33"/>
      <c r="G282" s="35"/>
      <c r="H282" s="33"/>
      <c r="I282" s="33"/>
      <c r="J282" s="33"/>
      <c r="K282" s="35"/>
      <c r="L282" s="41"/>
      <c r="M282" s="41"/>
      <c r="N282" s="42"/>
      <c r="O282" s="42"/>
      <c r="P282" s="42"/>
      <c r="Q282" s="42"/>
      <c r="R282" s="42"/>
      <c r="S282" s="43"/>
      <c r="T282" s="43"/>
      <c r="U282"/>
      <c r="V282"/>
      <c r="W282"/>
      <c r="X282"/>
      <c r="Y282" s="50"/>
    </row>
    <row r="283" spans="1:25" ht="15" x14ac:dyDescent="0.25">
      <c r="A283"/>
      <c r="B283"/>
      <c r="C283" s="32"/>
      <c r="D283" s="33"/>
      <c r="E283" s="35"/>
      <c r="F283" s="33"/>
      <c r="G283" s="35"/>
      <c r="H283" s="33"/>
      <c r="I283" s="33"/>
      <c r="J283" s="33"/>
      <c r="K283" s="35"/>
      <c r="L283" s="41"/>
      <c r="M283" s="41"/>
      <c r="N283" s="42"/>
      <c r="O283" s="42"/>
      <c r="P283" s="42"/>
      <c r="Q283" s="42"/>
      <c r="R283" s="42"/>
      <c r="S283" s="43"/>
      <c r="T283" s="43"/>
      <c r="U283"/>
      <c r="V283"/>
      <c r="W283"/>
      <c r="X283"/>
      <c r="Y283" s="50"/>
    </row>
    <row r="284" spans="1:25" ht="15" x14ac:dyDescent="0.25">
      <c r="A284"/>
      <c r="B284"/>
      <c r="C284" s="32"/>
      <c r="D284" s="33"/>
      <c r="E284" s="35"/>
      <c r="F284" s="33"/>
      <c r="G284" s="35"/>
      <c r="H284" s="33"/>
      <c r="I284" s="33"/>
      <c r="J284" s="33"/>
      <c r="K284" s="35"/>
      <c r="L284" s="41"/>
      <c r="M284" s="41"/>
      <c r="N284" s="42"/>
      <c r="O284" s="42"/>
      <c r="P284" s="42"/>
      <c r="Q284" s="42"/>
      <c r="R284" s="42"/>
      <c r="S284" s="43"/>
      <c r="T284" s="43"/>
      <c r="U284"/>
      <c r="V284"/>
      <c r="W284"/>
      <c r="X284"/>
      <c r="Y284" s="50"/>
    </row>
    <row r="285" spans="1:25" ht="15" x14ac:dyDescent="0.25">
      <c r="A285"/>
      <c r="B285"/>
      <c r="C285" s="32"/>
      <c r="D285" s="33"/>
      <c r="E285" s="35"/>
      <c r="F285" s="33"/>
      <c r="G285" s="35"/>
      <c r="H285" s="33"/>
      <c r="I285" s="33"/>
      <c r="J285" s="33"/>
      <c r="K285" s="35"/>
      <c r="L285" s="41"/>
      <c r="M285" s="41"/>
      <c r="N285" s="42"/>
      <c r="O285" s="42"/>
      <c r="P285" s="42"/>
      <c r="Q285" s="42"/>
      <c r="R285" s="42"/>
      <c r="S285" s="43"/>
      <c r="T285" s="43"/>
      <c r="U285"/>
      <c r="V285"/>
      <c r="W285"/>
      <c r="X285"/>
      <c r="Y285" s="50"/>
    </row>
    <row r="286" spans="1:25" ht="15" x14ac:dyDescent="0.25">
      <c r="A286"/>
      <c r="B286"/>
      <c r="C286" s="32"/>
      <c r="D286" s="33"/>
      <c r="E286" s="35"/>
      <c r="F286" s="33"/>
      <c r="G286" s="35"/>
      <c r="H286" s="33"/>
      <c r="I286" s="33"/>
      <c r="J286" s="33"/>
      <c r="K286" s="35"/>
      <c r="L286" s="41"/>
      <c r="M286" s="41"/>
      <c r="N286" s="42"/>
      <c r="O286" s="42"/>
      <c r="P286" s="42"/>
      <c r="Q286" s="42"/>
      <c r="R286" s="42"/>
      <c r="S286" s="43"/>
      <c r="T286" s="43"/>
      <c r="U286"/>
      <c r="V286"/>
      <c r="W286"/>
      <c r="X286"/>
      <c r="Y286" s="50"/>
    </row>
    <row r="287" spans="1:25" ht="15" x14ac:dyDescent="0.25">
      <c r="A287"/>
      <c r="B287"/>
      <c r="C287" s="32"/>
      <c r="D287" s="33"/>
      <c r="E287" s="35"/>
      <c r="F287" s="33"/>
      <c r="G287" s="35"/>
      <c r="H287" s="33"/>
      <c r="I287" s="33"/>
      <c r="J287" s="33"/>
      <c r="K287" s="35"/>
      <c r="L287" s="41"/>
      <c r="M287" s="41"/>
      <c r="N287" s="42"/>
      <c r="O287" s="42"/>
      <c r="P287" s="42"/>
      <c r="Q287" s="42"/>
      <c r="R287" s="42"/>
      <c r="S287" s="43"/>
      <c r="T287" s="43"/>
      <c r="U287"/>
      <c r="V287"/>
      <c r="W287"/>
      <c r="X287"/>
      <c r="Y287" s="50"/>
    </row>
    <row r="288" spans="1:25" ht="15" x14ac:dyDescent="0.25">
      <c r="A288"/>
      <c r="B288"/>
      <c r="C288" s="32"/>
      <c r="D288" s="33"/>
      <c r="E288" s="35"/>
      <c r="F288" s="33"/>
      <c r="G288" s="35"/>
      <c r="H288" s="33"/>
      <c r="I288" s="33"/>
      <c r="J288" s="33"/>
      <c r="K288" s="35"/>
      <c r="L288" s="41"/>
      <c r="M288" s="41"/>
      <c r="N288" s="42"/>
      <c r="O288" s="42"/>
      <c r="P288" s="42"/>
      <c r="Q288" s="42"/>
      <c r="R288" s="42"/>
      <c r="S288" s="43"/>
      <c r="T288" s="43"/>
      <c r="U288"/>
      <c r="V288"/>
      <c r="W288"/>
      <c r="X288"/>
      <c r="Y288" s="50"/>
    </row>
    <row r="289" spans="1:25" s="38" customFormat="1" ht="15" x14ac:dyDescent="0.25">
      <c r="A289"/>
      <c r="B289"/>
      <c r="C289" s="32"/>
      <c r="D289" s="33"/>
      <c r="E289" s="35"/>
      <c r="F289" s="33"/>
      <c r="G289" s="35"/>
      <c r="H289" s="33"/>
      <c r="I289" s="33"/>
      <c r="J289" s="33"/>
      <c r="K289" s="35"/>
      <c r="L289" s="41"/>
      <c r="M289" s="41"/>
      <c r="N289" s="42"/>
      <c r="O289" s="42"/>
      <c r="P289" s="42"/>
      <c r="Q289" s="42"/>
      <c r="R289" s="42"/>
      <c r="S289" s="43"/>
      <c r="T289" s="43"/>
      <c r="U289"/>
      <c r="V289"/>
      <c r="W289"/>
      <c r="X289"/>
      <c r="Y289" s="50"/>
    </row>
    <row r="290" spans="1:25" ht="15" x14ac:dyDescent="0.25">
      <c r="A290"/>
      <c r="B290"/>
      <c r="C290" s="32"/>
      <c r="D290" s="33"/>
      <c r="E290" s="35"/>
      <c r="F290" s="33"/>
      <c r="G290" s="35"/>
      <c r="H290" s="33"/>
      <c r="I290" s="33"/>
      <c r="J290" s="33"/>
      <c r="K290" s="35"/>
      <c r="L290" s="41"/>
      <c r="M290" s="41"/>
      <c r="N290" s="42"/>
      <c r="O290" s="42"/>
      <c r="P290" s="42"/>
      <c r="Q290" s="42"/>
      <c r="R290" s="42"/>
      <c r="S290" s="43"/>
      <c r="T290" s="43"/>
      <c r="U290"/>
      <c r="V290"/>
      <c r="W290"/>
      <c r="X290"/>
      <c r="Y290" s="50"/>
    </row>
    <row r="291" spans="1:25" ht="15" x14ac:dyDescent="0.25">
      <c r="A291"/>
      <c r="B291"/>
      <c r="C291" s="32"/>
      <c r="D291" s="33"/>
      <c r="E291" s="35"/>
      <c r="F291" s="33"/>
      <c r="G291" s="35"/>
      <c r="H291" s="33"/>
      <c r="I291" s="33"/>
      <c r="J291" s="33"/>
      <c r="K291" s="35"/>
      <c r="L291" s="41"/>
      <c r="M291" s="41"/>
      <c r="N291" s="42"/>
      <c r="O291" s="42"/>
      <c r="P291" s="42"/>
      <c r="Q291" s="42"/>
      <c r="R291" s="42"/>
      <c r="S291" s="43"/>
      <c r="T291" s="43"/>
      <c r="U291"/>
      <c r="V291"/>
      <c r="W291"/>
      <c r="X291"/>
      <c r="Y291" s="50"/>
    </row>
    <row r="292" spans="1:25" ht="15" x14ac:dyDescent="0.25">
      <c r="A292"/>
      <c r="B292"/>
      <c r="C292" s="32"/>
      <c r="D292" s="33"/>
      <c r="E292" s="35"/>
      <c r="F292" s="33"/>
      <c r="G292" s="35"/>
      <c r="H292" s="33"/>
      <c r="I292" s="33"/>
      <c r="J292" s="33"/>
      <c r="K292" s="35"/>
      <c r="L292" s="41"/>
      <c r="M292" s="41"/>
      <c r="N292" s="42"/>
      <c r="O292" s="42"/>
      <c r="P292" s="42"/>
      <c r="Q292" s="42"/>
      <c r="R292" s="42"/>
      <c r="S292" s="43"/>
      <c r="T292" s="43"/>
      <c r="U292"/>
      <c r="V292"/>
      <c r="W292"/>
      <c r="X292"/>
      <c r="Y292" s="50"/>
    </row>
    <row r="293" spans="1:25" ht="15" x14ac:dyDescent="0.25">
      <c r="A293"/>
      <c r="B293"/>
      <c r="C293" s="32"/>
      <c r="D293" s="33"/>
      <c r="E293" s="35"/>
      <c r="F293" s="33"/>
      <c r="G293" s="35"/>
      <c r="H293" s="33"/>
      <c r="I293" s="33"/>
      <c r="J293" s="33"/>
      <c r="K293" s="35"/>
      <c r="L293" s="41"/>
      <c r="M293" s="41"/>
      <c r="N293" s="42"/>
      <c r="O293" s="42"/>
      <c r="P293" s="42"/>
      <c r="Q293" s="42"/>
      <c r="R293" s="42"/>
      <c r="S293" s="43"/>
      <c r="T293" s="43"/>
      <c r="U293"/>
      <c r="V293"/>
      <c r="W293"/>
      <c r="X293"/>
      <c r="Y293" s="50"/>
    </row>
    <row r="294" spans="1:25" ht="15" x14ac:dyDescent="0.25">
      <c r="A294"/>
      <c r="B294"/>
      <c r="C294" s="32"/>
      <c r="D294" s="33"/>
      <c r="E294" s="35"/>
      <c r="F294" s="33"/>
      <c r="G294" s="35"/>
      <c r="H294" s="33"/>
      <c r="I294" s="33"/>
      <c r="J294" s="33"/>
      <c r="K294" s="35"/>
      <c r="L294" s="41"/>
      <c r="M294" s="41"/>
      <c r="N294" s="42"/>
      <c r="O294" s="42"/>
      <c r="P294" s="42"/>
      <c r="Q294" s="42"/>
      <c r="R294" s="42"/>
      <c r="S294" s="43"/>
      <c r="T294" s="43"/>
      <c r="U294"/>
      <c r="V294"/>
      <c r="W294"/>
      <c r="X294"/>
      <c r="Y294" s="50"/>
    </row>
    <row r="295" spans="1:25" ht="15" x14ac:dyDescent="0.25">
      <c r="A295"/>
      <c r="B295"/>
      <c r="C295" s="32"/>
      <c r="D295" s="33"/>
      <c r="E295" s="35"/>
      <c r="F295" s="33"/>
      <c r="G295" s="35"/>
      <c r="H295" s="33"/>
      <c r="I295" s="33"/>
      <c r="J295" s="33"/>
      <c r="K295" s="35"/>
      <c r="L295" s="41"/>
      <c r="M295" s="41"/>
      <c r="N295" s="42"/>
      <c r="O295" s="42"/>
      <c r="P295" s="42"/>
      <c r="Q295" s="42"/>
      <c r="R295" s="42"/>
      <c r="S295" s="43"/>
      <c r="T295" s="43"/>
      <c r="U295"/>
      <c r="V295"/>
      <c r="W295"/>
      <c r="X295"/>
      <c r="Y295" s="50"/>
    </row>
    <row r="296" spans="1:25" ht="15" x14ac:dyDescent="0.25">
      <c r="A296"/>
      <c r="B296"/>
      <c r="C296" s="32"/>
      <c r="D296" s="33"/>
      <c r="E296" s="35"/>
      <c r="F296" s="33"/>
      <c r="G296" s="35"/>
      <c r="H296" s="33"/>
      <c r="I296" s="33"/>
      <c r="J296" s="33"/>
      <c r="K296" s="35"/>
      <c r="L296" s="41"/>
      <c r="M296" s="41"/>
      <c r="N296" s="42"/>
      <c r="O296" s="42"/>
      <c r="P296" s="42"/>
      <c r="Q296" s="42"/>
      <c r="R296" s="42"/>
      <c r="S296" s="43"/>
      <c r="T296" s="43"/>
      <c r="U296"/>
      <c r="V296"/>
      <c r="W296"/>
      <c r="X296"/>
      <c r="Y296" s="50"/>
    </row>
    <row r="297" spans="1:25" ht="15" x14ac:dyDescent="0.25">
      <c r="A297"/>
      <c r="B297"/>
      <c r="C297" s="32"/>
      <c r="D297" s="33"/>
      <c r="E297" s="35"/>
      <c r="F297" s="33"/>
      <c r="G297" s="35"/>
      <c r="H297" s="33"/>
      <c r="I297" s="33"/>
      <c r="J297" s="33"/>
      <c r="K297" s="35"/>
      <c r="L297" s="41"/>
      <c r="M297" s="41"/>
      <c r="N297" s="42"/>
      <c r="O297" s="42"/>
      <c r="P297" s="42"/>
      <c r="Q297" s="42"/>
      <c r="R297" s="42"/>
      <c r="S297" s="43"/>
      <c r="T297" s="43"/>
      <c r="U297"/>
      <c r="V297"/>
      <c r="W297"/>
      <c r="X297"/>
      <c r="Y297" s="50"/>
    </row>
    <row r="298" spans="1:25" ht="15" x14ac:dyDescent="0.25">
      <c r="A298"/>
      <c r="B298"/>
      <c r="C298" s="32"/>
      <c r="D298" s="33"/>
      <c r="E298" s="35"/>
      <c r="F298" s="33"/>
      <c r="G298" s="35"/>
      <c r="H298" s="33"/>
      <c r="I298" s="33"/>
      <c r="J298" s="33"/>
      <c r="K298" s="35"/>
      <c r="L298" s="41"/>
      <c r="M298" s="41"/>
      <c r="N298" s="42"/>
      <c r="O298" s="42"/>
      <c r="P298" s="42"/>
      <c r="Q298" s="42"/>
      <c r="R298" s="42"/>
      <c r="S298" s="43"/>
      <c r="T298" s="43"/>
      <c r="U298"/>
      <c r="V298"/>
      <c r="W298"/>
      <c r="X298"/>
      <c r="Y298" s="50"/>
    </row>
    <row r="299" spans="1:25" ht="15" x14ac:dyDescent="0.25">
      <c r="A299"/>
      <c r="B299"/>
      <c r="C299" s="32"/>
      <c r="D299" s="33"/>
      <c r="E299" s="35"/>
      <c r="F299" s="33"/>
      <c r="G299" s="35"/>
      <c r="H299" s="33"/>
      <c r="I299" s="33"/>
      <c r="J299" s="33"/>
      <c r="K299" s="35"/>
      <c r="L299" s="41"/>
      <c r="M299" s="41"/>
      <c r="N299" s="42"/>
      <c r="O299" s="42"/>
      <c r="P299" s="42"/>
      <c r="Q299" s="42"/>
      <c r="R299" s="42"/>
      <c r="S299" s="43"/>
      <c r="T299" s="43"/>
      <c r="U299"/>
      <c r="V299"/>
      <c r="W299"/>
      <c r="X299"/>
      <c r="Y299" s="50"/>
    </row>
    <row r="300" spans="1:25" ht="15" x14ac:dyDescent="0.25">
      <c r="A300"/>
      <c r="B300"/>
      <c r="C300" s="32"/>
      <c r="D300" s="33"/>
      <c r="E300" s="35"/>
      <c r="F300" s="33"/>
      <c r="G300" s="35"/>
      <c r="H300" s="33"/>
      <c r="I300" s="33"/>
      <c r="J300" s="33"/>
      <c r="K300" s="35"/>
      <c r="L300" s="41"/>
      <c r="M300" s="41"/>
      <c r="N300" s="42"/>
      <c r="O300" s="42"/>
      <c r="P300" s="42"/>
      <c r="Q300" s="42"/>
      <c r="R300" s="42"/>
      <c r="S300" s="43"/>
      <c r="T300" s="43"/>
      <c r="U300"/>
      <c r="V300"/>
      <c r="W300"/>
      <c r="X300"/>
      <c r="Y300" s="50"/>
    </row>
    <row r="301" spans="1:25" ht="15" x14ac:dyDescent="0.25">
      <c r="A301"/>
      <c r="B301"/>
      <c r="C301" s="32"/>
      <c r="D301" s="33"/>
      <c r="E301" s="35"/>
      <c r="F301" s="33"/>
      <c r="G301" s="35"/>
      <c r="H301" s="33"/>
      <c r="I301" s="33"/>
      <c r="J301" s="33"/>
      <c r="K301" s="35"/>
      <c r="L301" s="41"/>
      <c r="M301" s="41"/>
      <c r="N301" s="42"/>
      <c r="O301" s="42"/>
      <c r="P301" s="42"/>
      <c r="Q301" s="42"/>
      <c r="R301" s="42"/>
      <c r="S301" s="43"/>
      <c r="T301" s="43"/>
      <c r="U301"/>
      <c r="V301"/>
      <c r="W301"/>
      <c r="X301"/>
      <c r="Y301" s="50"/>
    </row>
    <row r="302" spans="1:25" ht="15" x14ac:dyDescent="0.25">
      <c r="A302"/>
      <c r="B302"/>
      <c r="C302" s="32"/>
      <c r="D302" s="33"/>
      <c r="E302" s="35"/>
      <c r="F302" s="33"/>
      <c r="G302" s="35"/>
      <c r="H302" s="33"/>
      <c r="I302" s="33"/>
      <c r="J302" s="33"/>
      <c r="K302" s="35"/>
      <c r="L302" s="41"/>
      <c r="M302" s="41"/>
      <c r="N302" s="42"/>
      <c r="O302" s="42"/>
      <c r="P302" s="42"/>
      <c r="Q302" s="42"/>
      <c r="R302" s="42"/>
      <c r="S302" s="43"/>
      <c r="T302" s="43"/>
      <c r="U302"/>
      <c r="V302"/>
      <c r="W302"/>
      <c r="X302"/>
      <c r="Y302" s="50"/>
    </row>
    <row r="303" spans="1:25" ht="15" x14ac:dyDescent="0.25">
      <c r="A303"/>
      <c r="B303"/>
      <c r="C303" s="32"/>
      <c r="D303" s="33"/>
      <c r="E303" s="35"/>
      <c r="F303" s="33"/>
      <c r="G303" s="35"/>
      <c r="H303" s="33"/>
      <c r="I303" s="33"/>
      <c r="J303" s="33"/>
      <c r="K303" s="35"/>
      <c r="L303" s="41"/>
      <c r="M303" s="41"/>
      <c r="N303" s="42"/>
      <c r="O303" s="42"/>
      <c r="P303" s="42"/>
      <c r="Q303" s="42"/>
      <c r="R303" s="42"/>
      <c r="S303" s="43"/>
      <c r="T303" s="43"/>
      <c r="U303"/>
      <c r="V303"/>
      <c r="W303"/>
      <c r="X303"/>
      <c r="Y303" s="50"/>
    </row>
    <row r="304" spans="1:25" ht="15" x14ac:dyDescent="0.25">
      <c r="A304"/>
      <c r="B304"/>
      <c r="C304" s="32"/>
      <c r="D304" s="33"/>
      <c r="E304" s="35"/>
      <c r="F304" s="33"/>
      <c r="G304" s="35"/>
      <c r="H304" s="33"/>
      <c r="I304" s="33"/>
      <c r="J304" s="33"/>
      <c r="K304" s="35"/>
      <c r="L304" s="41"/>
      <c r="M304" s="41"/>
      <c r="N304" s="42"/>
      <c r="O304" s="42"/>
      <c r="P304" s="42"/>
      <c r="Q304" s="42"/>
      <c r="R304" s="42"/>
      <c r="S304" s="43"/>
      <c r="T304" s="43"/>
      <c r="U304"/>
      <c r="V304"/>
      <c r="W304"/>
      <c r="X304"/>
      <c r="Y304" s="50"/>
    </row>
    <row r="305" spans="1:25" ht="15" x14ac:dyDescent="0.25">
      <c r="A305"/>
      <c r="B305"/>
      <c r="C305" s="32"/>
      <c r="D305" s="33"/>
      <c r="E305" s="35"/>
      <c r="F305" s="33"/>
      <c r="G305" s="35"/>
      <c r="H305" s="33"/>
      <c r="I305" s="33"/>
      <c r="J305" s="33"/>
      <c r="K305" s="35"/>
      <c r="L305" s="41"/>
      <c r="M305" s="41"/>
      <c r="N305" s="42"/>
      <c r="O305" s="42"/>
      <c r="P305" s="42"/>
      <c r="Q305" s="42"/>
      <c r="R305" s="42"/>
      <c r="S305" s="43"/>
      <c r="T305" s="43"/>
      <c r="U305"/>
      <c r="V305"/>
      <c r="W305"/>
      <c r="X305"/>
      <c r="Y305" s="50"/>
    </row>
    <row r="306" spans="1:25" ht="15" x14ac:dyDescent="0.25">
      <c r="A306"/>
      <c r="B306"/>
      <c r="C306" s="32"/>
      <c r="D306" s="33"/>
      <c r="E306" s="35"/>
      <c r="F306" s="33"/>
      <c r="G306" s="35"/>
      <c r="H306" s="33"/>
      <c r="I306" s="33"/>
      <c r="J306" s="33"/>
      <c r="K306" s="35"/>
      <c r="L306" s="41"/>
      <c r="M306" s="41"/>
      <c r="N306" s="42"/>
      <c r="O306" s="42"/>
      <c r="P306" s="42"/>
      <c r="Q306" s="42"/>
      <c r="R306" s="42"/>
      <c r="S306" s="43"/>
      <c r="T306" s="43"/>
      <c r="U306"/>
      <c r="V306"/>
      <c r="W306"/>
      <c r="X306"/>
      <c r="Y306" s="50"/>
    </row>
    <row r="307" spans="1:25" ht="15" x14ac:dyDescent="0.25">
      <c r="A307"/>
      <c r="B307"/>
      <c r="C307" s="32"/>
      <c r="D307" s="33"/>
      <c r="E307" s="35"/>
      <c r="F307" s="33"/>
      <c r="G307" s="35"/>
      <c r="H307" s="33"/>
      <c r="I307" s="33"/>
      <c r="J307" s="33"/>
      <c r="K307" s="35"/>
      <c r="L307" s="41"/>
      <c r="M307" s="41"/>
      <c r="N307" s="42"/>
      <c r="O307" s="42"/>
      <c r="P307" s="42"/>
      <c r="Q307" s="42"/>
      <c r="R307" s="42"/>
      <c r="S307" s="43"/>
      <c r="T307" s="43"/>
      <c r="U307"/>
      <c r="V307"/>
      <c r="W307"/>
      <c r="X307"/>
      <c r="Y307" s="50"/>
    </row>
    <row r="308" spans="1:25" ht="15" x14ac:dyDescent="0.25">
      <c r="A308"/>
      <c r="B308"/>
      <c r="C308" s="32"/>
      <c r="D308" s="33"/>
      <c r="E308" s="35"/>
      <c r="F308" s="33"/>
      <c r="G308" s="35"/>
      <c r="H308" s="33"/>
      <c r="I308" s="33"/>
      <c r="J308" s="33"/>
      <c r="K308" s="35"/>
      <c r="L308" s="41"/>
      <c r="M308" s="41"/>
      <c r="N308" s="42"/>
      <c r="O308" s="42"/>
      <c r="P308" s="42"/>
      <c r="Q308" s="42"/>
      <c r="R308" s="42"/>
      <c r="S308" s="43"/>
      <c r="T308" s="43"/>
      <c r="U308"/>
      <c r="V308"/>
      <c r="W308"/>
      <c r="X308"/>
      <c r="Y308" s="50"/>
    </row>
    <row r="309" spans="1:25" ht="15" x14ac:dyDescent="0.25">
      <c r="A309"/>
      <c r="B309"/>
      <c r="C309" s="32"/>
      <c r="D309" s="33"/>
      <c r="E309" s="35"/>
      <c r="F309" s="33"/>
      <c r="G309" s="35"/>
      <c r="H309" s="33"/>
      <c r="I309" s="33"/>
      <c r="J309" s="33"/>
      <c r="K309" s="35"/>
      <c r="L309" s="41"/>
      <c r="M309" s="41"/>
      <c r="N309" s="42"/>
      <c r="O309" s="42"/>
      <c r="P309" s="42"/>
      <c r="Q309" s="42"/>
      <c r="R309" s="42"/>
      <c r="S309" s="43"/>
      <c r="T309" s="43"/>
      <c r="U309"/>
      <c r="V309"/>
      <c r="W309"/>
      <c r="X309"/>
      <c r="Y309" s="50"/>
    </row>
    <row r="310" spans="1:25" ht="15" x14ac:dyDescent="0.25">
      <c r="A310"/>
      <c r="B310"/>
      <c r="C310" s="32"/>
      <c r="D310" s="33"/>
      <c r="E310" s="35"/>
      <c r="F310" s="33"/>
      <c r="G310" s="35"/>
      <c r="H310" s="33"/>
      <c r="I310" s="33"/>
      <c r="J310" s="33"/>
      <c r="K310" s="35"/>
      <c r="L310" s="41"/>
      <c r="M310" s="41"/>
      <c r="N310" s="42"/>
      <c r="O310" s="42"/>
      <c r="P310" s="42"/>
      <c r="Q310" s="42"/>
      <c r="R310" s="42"/>
      <c r="S310" s="43"/>
      <c r="T310" s="43"/>
      <c r="U310"/>
      <c r="V310"/>
      <c r="W310"/>
      <c r="X310"/>
      <c r="Y310" s="50"/>
    </row>
    <row r="311" spans="1:25" ht="15" x14ac:dyDescent="0.25">
      <c r="A311"/>
      <c r="B311"/>
      <c r="C311" s="32"/>
      <c r="D311" s="33"/>
      <c r="E311" s="35"/>
      <c r="F311" s="33"/>
      <c r="G311" s="35"/>
      <c r="H311" s="33"/>
      <c r="I311" s="33"/>
      <c r="J311" s="33"/>
      <c r="K311" s="35"/>
      <c r="L311" s="41"/>
      <c r="M311" s="41"/>
      <c r="N311" s="42"/>
      <c r="O311" s="42"/>
      <c r="P311" s="42"/>
      <c r="Q311" s="42"/>
      <c r="R311" s="42"/>
      <c r="S311" s="43"/>
      <c r="T311" s="43"/>
      <c r="U311"/>
      <c r="V311"/>
      <c r="W311"/>
      <c r="X311"/>
      <c r="Y311" s="50"/>
    </row>
    <row r="312" spans="1:25" ht="15" x14ac:dyDescent="0.25">
      <c r="A312"/>
      <c r="B312"/>
      <c r="C312" s="32"/>
      <c r="D312" s="33"/>
      <c r="E312" s="35"/>
      <c r="F312" s="33"/>
      <c r="G312" s="35"/>
      <c r="H312" s="33"/>
      <c r="I312" s="33"/>
      <c r="J312" s="33"/>
      <c r="K312" s="35"/>
      <c r="L312" s="41"/>
      <c r="M312" s="41"/>
      <c r="N312" s="42"/>
      <c r="O312" s="42"/>
      <c r="P312" s="42"/>
      <c r="Q312" s="42"/>
      <c r="R312" s="42"/>
      <c r="S312" s="43"/>
      <c r="T312" s="43"/>
      <c r="U312"/>
      <c r="V312"/>
      <c r="W312"/>
      <c r="X312"/>
      <c r="Y312" s="50"/>
    </row>
    <row r="313" spans="1:25" ht="15" x14ac:dyDescent="0.25">
      <c r="A313"/>
      <c r="B313"/>
      <c r="C313" s="32"/>
      <c r="D313" s="33"/>
      <c r="E313" s="35"/>
      <c r="F313" s="33"/>
      <c r="G313" s="35"/>
      <c r="H313" s="33"/>
      <c r="I313" s="33"/>
      <c r="J313" s="33"/>
      <c r="K313" s="35"/>
      <c r="L313" s="41"/>
      <c r="M313" s="41"/>
      <c r="N313" s="42"/>
      <c r="O313" s="42"/>
      <c r="P313" s="42"/>
      <c r="Q313" s="42"/>
      <c r="R313" s="42"/>
      <c r="S313" s="43"/>
      <c r="T313" s="43"/>
      <c r="U313"/>
      <c r="V313"/>
      <c r="W313"/>
      <c r="X313"/>
      <c r="Y313" s="50"/>
    </row>
    <row r="314" spans="1:25" ht="15" x14ac:dyDescent="0.25">
      <c r="A314"/>
      <c r="B314"/>
      <c r="C314" s="32"/>
      <c r="D314" s="33"/>
      <c r="E314" s="35"/>
      <c r="F314" s="33"/>
      <c r="G314" s="35"/>
      <c r="H314" s="33"/>
      <c r="I314" s="33"/>
      <c r="J314" s="33"/>
      <c r="K314" s="35"/>
      <c r="L314" s="41"/>
      <c r="M314" s="41"/>
      <c r="N314" s="42"/>
      <c r="O314" s="42"/>
      <c r="P314" s="42"/>
      <c r="Q314" s="42"/>
      <c r="R314" s="42"/>
      <c r="S314" s="43"/>
      <c r="T314" s="43"/>
      <c r="U314"/>
      <c r="V314"/>
      <c r="W314"/>
      <c r="X314" s="28"/>
      <c r="Y314" s="50"/>
    </row>
    <row r="315" spans="1:25" s="38" customFormat="1" ht="15" x14ac:dyDescent="0.25">
      <c r="A315"/>
      <c r="B315"/>
      <c r="C315" s="32"/>
      <c r="D315" s="33"/>
      <c r="E315" s="35"/>
      <c r="F315" s="33"/>
      <c r="G315" s="35"/>
      <c r="H315" s="33"/>
      <c r="I315" s="33"/>
      <c r="J315" s="33"/>
      <c r="K315" s="35"/>
      <c r="L315" s="41"/>
      <c r="M315" s="41"/>
      <c r="N315" s="42"/>
      <c r="O315" s="42"/>
      <c r="P315" s="42"/>
      <c r="Q315" s="42"/>
      <c r="R315" s="42"/>
      <c r="S315" s="43"/>
      <c r="T315" s="43"/>
      <c r="U315"/>
      <c r="V315"/>
      <c r="W315"/>
      <c r="X315" s="28"/>
      <c r="Y315" s="50"/>
    </row>
    <row r="316" spans="1:25" ht="15" x14ac:dyDescent="0.25">
      <c r="A316"/>
      <c r="B316"/>
      <c r="C316" s="32"/>
      <c r="D316" s="33"/>
      <c r="E316" s="35"/>
      <c r="F316" s="33"/>
      <c r="G316" s="35"/>
      <c r="H316" s="33"/>
      <c r="I316" s="33"/>
      <c r="J316" s="33"/>
      <c r="K316" s="35"/>
      <c r="L316" s="41"/>
      <c r="M316" s="41"/>
      <c r="N316" s="42"/>
      <c r="O316" s="42"/>
      <c r="P316" s="42"/>
      <c r="Q316" s="42"/>
      <c r="R316" s="42"/>
      <c r="S316" s="43"/>
      <c r="T316" s="43"/>
      <c r="U316"/>
      <c r="V316"/>
      <c r="W316"/>
      <c r="X316" s="28"/>
      <c r="Y316" s="50"/>
    </row>
    <row r="317" spans="1:25" ht="15" x14ac:dyDescent="0.25">
      <c r="A317"/>
      <c r="B317"/>
      <c r="C317" s="32"/>
      <c r="D317" s="33"/>
      <c r="E317" s="35"/>
      <c r="F317" s="33"/>
      <c r="G317" s="35"/>
      <c r="H317" s="33"/>
      <c r="I317" s="33"/>
      <c r="J317" s="33"/>
      <c r="K317" s="35"/>
      <c r="L317" s="41"/>
      <c r="M317" s="41"/>
      <c r="N317" s="42"/>
      <c r="O317" s="42"/>
      <c r="P317" s="42"/>
      <c r="Q317" s="42"/>
      <c r="R317" s="42"/>
      <c r="S317" s="43"/>
      <c r="T317" s="43"/>
      <c r="U317"/>
      <c r="V317"/>
      <c r="W317"/>
      <c r="X317" s="28"/>
      <c r="Y317" s="50"/>
    </row>
    <row r="318" spans="1:25" ht="15" x14ac:dyDescent="0.25">
      <c r="A318"/>
      <c r="B318"/>
      <c r="C318" s="32"/>
      <c r="D318" s="33"/>
      <c r="E318" s="35"/>
      <c r="F318" s="33"/>
      <c r="G318" s="35"/>
      <c r="H318" s="33"/>
      <c r="I318" s="33"/>
      <c r="J318" s="33"/>
      <c r="K318" s="35"/>
      <c r="L318" s="41"/>
      <c r="M318" s="41"/>
      <c r="N318" s="42"/>
      <c r="O318" s="42"/>
      <c r="P318" s="42"/>
      <c r="Q318" s="42"/>
      <c r="R318" s="42"/>
      <c r="S318" s="43"/>
      <c r="T318" s="43"/>
      <c r="U318"/>
      <c r="V318"/>
      <c r="W318"/>
      <c r="X318" s="28"/>
      <c r="Y318" s="50"/>
    </row>
    <row r="319" spans="1:25" ht="15" x14ac:dyDescent="0.25">
      <c r="A319"/>
      <c r="B319"/>
      <c r="C319" s="32"/>
      <c r="D319" s="33"/>
      <c r="E319" s="35"/>
      <c r="F319" s="33"/>
      <c r="G319" s="35"/>
      <c r="H319" s="33"/>
      <c r="I319" s="33"/>
      <c r="J319" s="33"/>
      <c r="K319" s="35"/>
      <c r="L319" s="41"/>
      <c r="M319" s="41"/>
      <c r="N319" s="42"/>
      <c r="O319" s="42"/>
      <c r="P319" s="42"/>
      <c r="Q319" s="42"/>
      <c r="R319" s="42"/>
      <c r="S319" s="43"/>
      <c r="T319" s="43"/>
      <c r="U319"/>
      <c r="V319"/>
      <c r="W319"/>
      <c r="X319" s="28"/>
      <c r="Y319" s="50"/>
    </row>
    <row r="320" spans="1:25" ht="15" x14ac:dyDescent="0.25">
      <c r="A320"/>
      <c r="B320"/>
      <c r="C320" s="32"/>
      <c r="D320" s="33"/>
      <c r="E320" s="35"/>
      <c r="F320" s="33"/>
      <c r="G320" s="35"/>
      <c r="H320" s="33"/>
      <c r="I320" s="33"/>
      <c r="J320" s="33"/>
      <c r="K320" s="35"/>
      <c r="L320" s="41"/>
      <c r="M320" s="41"/>
      <c r="N320" s="42"/>
      <c r="O320" s="42"/>
      <c r="P320" s="42"/>
      <c r="Q320" s="42"/>
      <c r="R320" s="42"/>
      <c r="S320" s="43"/>
      <c r="T320" s="43"/>
      <c r="U320"/>
      <c r="V320"/>
      <c r="W320"/>
      <c r="X320" s="28"/>
      <c r="Y320" s="50"/>
    </row>
    <row r="321" spans="1:25" s="38" customFormat="1" ht="15" x14ac:dyDescent="0.25">
      <c r="A321"/>
      <c r="B321"/>
      <c r="C321" s="32"/>
      <c r="D321" s="33"/>
      <c r="E321" s="35"/>
      <c r="F321" s="33"/>
      <c r="G321" s="35"/>
      <c r="H321" s="33"/>
      <c r="I321" s="33"/>
      <c r="J321" s="33"/>
      <c r="K321" s="35"/>
      <c r="L321" s="41"/>
      <c r="M321" s="41"/>
      <c r="N321" s="42"/>
      <c r="O321" s="42"/>
      <c r="P321" s="42"/>
      <c r="Q321" s="42"/>
      <c r="R321" s="42"/>
      <c r="S321" s="43"/>
      <c r="T321" s="43"/>
      <c r="U321"/>
      <c r="V321"/>
      <c r="W321"/>
      <c r="X321" s="28"/>
      <c r="Y321" s="50"/>
    </row>
    <row r="322" spans="1:25" ht="15" x14ac:dyDescent="0.25">
      <c r="A322"/>
      <c r="B322"/>
      <c r="C322" s="32"/>
      <c r="D322" s="33"/>
      <c r="E322" s="35"/>
      <c r="F322" s="33"/>
      <c r="G322" s="35"/>
      <c r="H322" s="33"/>
      <c r="I322" s="33"/>
      <c r="J322" s="33"/>
      <c r="K322" s="35"/>
      <c r="L322" s="41"/>
      <c r="M322" s="41"/>
      <c r="N322" s="42"/>
      <c r="O322" s="42"/>
      <c r="P322" s="42"/>
      <c r="Q322" s="42"/>
      <c r="R322" s="42"/>
      <c r="S322" s="43"/>
      <c r="T322" s="43"/>
      <c r="U322"/>
      <c r="V322"/>
      <c r="W322"/>
      <c r="X322" s="28"/>
      <c r="Y322" s="50"/>
    </row>
    <row r="323" spans="1:25" ht="15" x14ac:dyDescent="0.25">
      <c r="A323"/>
      <c r="B323"/>
      <c r="C323" s="32"/>
      <c r="D323" s="33"/>
      <c r="E323" s="35"/>
      <c r="F323" s="33"/>
      <c r="G323" s="35"/>
      <c r="H323" s="33"/>
      <c r="I323" s="33"/>
      <c r="J323" s="33"/>
      <c r="K323" s="35"/>
      <c r="L323" s="41"/>
      <c r="M323" s="41"/>
      <c r="N323" s="42"/>
      <c r="O323" s="42"/>
      <c r="P323" s="42"/>
      <c r="Q323" s="42"/>
      <c r="R323" s="42"/>
      <c r="S323" s="43"/>
      <c r="T323" s="43"/>
      <c r="U323"/>
      <c r="V323"/>
      <c r="W323"/>
      <c r="X323" s="28"/>
      <c r="Y323" s="50"/>
    </row>
    <row r="324" spans="1:25" ht="15" x14ac:dyDescent="0.25">
      <c r="A324"/>
      <c r="B324"/>
      <c r="C324" s="32"/>
      <c r="D324" s="33"/>
      <c r="E324" s="35"/>
      <c r="F324" s="33"/>
      <c r="G324" s="35"/>
      <c r="H324" s="33"/>
      <c r="I324" s="33"/>
      <c r="J324" s="33"/>
      <c r="K324" s="35"/>
      <c r="L324" s="41"/>
      <c r="M324" s="41"/>
      <c r="N324" s="42"/>
      <c r="O324" s="42"/>
      <c r="P324" s="42"/>
      <c r="Q324" s="42"/>
      <c r="R324" s="42"/>
      <c r="S324" s="43"/>
      <c r="T324" s="43"/>
      <c r="U324"/>
      <c r="V324"/>
      <c r="W324"/>
      <c r="X324" s="28"/>
      <c r="Y324" s="50"/>
    </row>
    <row r="325" spans="1:25" ht="15" x14ac:dyDescent="0.25">
      <c r="A325"/>
      <c r="B325"/>
      <c r="C325" s="32"/>
      <c r="D325" s="33"/>
      <c r="E325" s="35"/>
      <c r="F325" s="33"/>
      <c r="G325" s="35"/>
      <c r="H325" s="33"/>
      <c r="I325" s="33"/>
      <c r="J325" s="33"/>
      <c r="K325" s="35"/>
      <c r="L325" s="41"/>
      <c r="M325" s="41"/>
      <c r="N325" s="42"/>
      <c r="O325" s="42"/>
      <c r="P325" s="42"/>
      <c r="Q325" s="42"/>
      <c r="R325" s="42"/>
      <c r="S325" s="43"/>
      <c r="T325" s="43"/>
      <c r="U325"/>
      <c r="V325"/>
      <c r="W325"/>
      <c r="X325" s="28"/>
      <c r="Y325" s="50"/>
    </row>
    <row r="326" spans="1:25" ht="15" x14ac:dyDescent="0.25">
      <c r="A326"/>
      <c r="B326"/>
      <c r="C326" s="32"/>
      <c r="D326" s="33"/>
      <c r="E326" s="35"/>
      <c r="F326" s="33"/>
      <c r="G326" s="35"/>
      <c r="H326" s="33"/>
      <c r="I326" s="33"/>
      <c r="J326" s="33"/>
      <c r="K326" s="35"/>
      <c r="L326" s="41"/>
      <c r="M326" s="41"/>
      <c r="N326" s="42"/>
      <c r="O326" s="42"/>
      <c r="P326" s="42"/>
      <c r="Q326" s="42"/>
      <c r="R326" s="42"/>
      <c r="S326" s="43"/>
      <c r="T326" s="43"/>
      <c r="U326"/>
      <c r="V326"/>
      <c r="W326"/>
      <c r="X326" s="28"/>
      <c r="Y326" s="50"/>
    </row>
    <row r="327" spans="1:25" ht="15" x14ac:dyDescent="0.25">
      <c r="A327"/>
      <c r="B327"/>
      <c r="C327" s="32"/>
      <c r="D327" s="33"/>
      <c r="E327" s="35"/>
      <c r="F327" s="33"/>
      <c r="G327" s="35"/>
      <c r="H327" s="33"/>
      <c r="I327" s="33"/>
      <c r="J327" s="33"/>
      <c r="K327" s="35"/>
      <c r="L327" s="41"/>
      <c r="M327" s="41"/>
      <c r="N327" s="42"/>
      <c r="O327" s="42"/>
      <c r="P327" s="42"/>
      <c r="Q327" s="42"/>
      <c r="R327" s="42"/>
      <c r="S327" s="43"/>
      <c r="T327" s="43"/>
      <c r="U327"/>
      <c r="V327"/>
      <c r="W327"/>
      <c r="X327" s="28"/>
      <c r="Y327" s="50"/>
    </row>
    <row r="328" spans="1:25" ht="15" x14ac:dyDescent="0.25">
      <c r="A328"/>
      <c r="B328"/>
      <c r="C328" s="32"/>
      <c r="D328" s="33"/>
      <c r="E328" s="35"/>
      <c r="F328" s="33"/>
      <c r="G328" s="35"/>
      <c r="H328" s="33"/>
      <c r="I328" s="33"/>
      <c r="J328" s="33"/>
      <c r="K328" s="35"/>
      <c r="L328" s="41"/>
      <c r="M328" s="41"/>
      <c r="N328" s="42"/>
      <c r="O328" s="42"/>
      <c r="P328" s="42"/>
      <c r="Q328" s="42"/>
      <c r="R328" s="42"/>
      <c r="S328" s="43"/>
      <c r="T328" s="43"/>
      <c r="U328"/>
      <c r="V328"/>
      <c r="W328"/>
      <c r="X328" s="28"/>
      <c r="Y328" s="50"/>
    </row>
    <row r="329" spans="1:25" ht="15" x14ac:dyDescent="0.25">
      <c r="A329"/>
      <c r="B329"/>
      <c r="C329" s="32"/>
      <c r="D329" s="33"/>
      <c r="E329" s="35"/>
      <c r="F329" s="33"/>
      <c r="G329" s="35"/>
      <c r="H329" s="33"/>
      <c r="I329" s="33"/>
      <c r="J329" s="33"/>
      <c r="K329" s="35"/>
      <c r="L329" s="41"/>
      <c r="M329" s="41"/>
      <c r="N329" s="42"/>
      <c r="O329" s="42"/>
      <c r="P329" s="42"/>
      <c r="Q329" s="42"/>
      <c r="R329" s="42"/>
      <c r="S329" s="43"/>
      <c r="T329" s="43"/>
      <c r="U329"/>
      <c r="V329"/>
      <c r="W329"/>
      <c r="X329" s="28"/>
      <c r="Y329" s="50"/>
    </row>
    <row r="330" spans="1:25" ht="15" x14ac:dyDescent="0.25">
      <c r="A330"/>
      <c r="B330"/>
      <c r="C330" s="32"/>
      <c r="D330" s="33"/>
      <c r="E330" s="35"/>
      <c r="F330" s="33"/>
      <c r="G330" s="35"/>
      <c r="H330" s="33"/>
      <c r="I330" s="33"/>
      <c r="J330" s="33"/>
      <c r="K330" s="35"/>
      <c r="L330" s="41"/>
      <c r="M330" s="41"/>
      <c r="N330" s="42"/>
      <c r="O330" s="42"/>
      <c r="P330" s="42"/>
      <c r="Q330" s="42"/>
      <c r="R330" s="42"/>
      <c r="S330" s="43"/>
      <c r="T330" s="43"/>
      <c r="U330"/>
      <c r="V330"/>
      <c r="W330"/>
      <c r="X330" s="28"/>
      <c r="Y330" s="50"/>
    </row>
    <row r="331" spans="1:25" ht="15" x14ac:dyDescent="0.25">
      <c r="A331"/>
      <c r="B331"/>
      <c r="C331" s="32"/>
      <c r="D331" s="33"/>
      <c r="E331" s="35"/>
      <c r="F331" s="33"/>
      <c r="G331" s="35"/>
      <c r="H331" s="33"/>
      <c r="I331" s="33"/>
      <c r="J331" s="33"/>
      <c r="K331" s="35"/>
      <c r="L331" s="41"/>
      <c r="M331" s="41"/>
      <c r="N331" s="42"/>
      <c r="O331" s="42"/>
      <c r="P331" s="42"/>
      <c r="Q331" s="42"/>
      <c r="R331" s="42"/>
      <c r="S331" s="43"/>
      <c r="T331" s="43"/>
      <c r="U331"/>
      <c r="V331"/>
      <c r="W331"/>
      <c r="X331" s="28"/>
      <c r="Y331" s="50"/>
    </row>
    <row r="332" spans="1:25" ht="15" x14ac:dyDescent="0.25">
      <c r="A332"/>
      <c r="B332"/>
      <c r="C332" s="32"/>
      <c r="D332" s="33"/>
      <c r="E332" s="35"/>
      <c r="F332" s="33"/>
      <c r="G332" s="35"/>
      <c r="H332" s="33"/>
      <c r="I332" s="33"/>
      <c r="J332" s="33"/>
      <c r="K332" s="35"/>
      <c r="L332" s="41"/>
      <c r="M332" s="41"/>
      <c r="N332" s="42"/>
      <c r="O332" s="42"/>
      <c r="P332" s="42"/>
      <c r="Q332" s="42"/>
      <c r="R332" s="42"/>
      <c r="S332" s="43"/>
      <c r="T332" s="43"/>
      <c r="U332"/>
      <c r="V332"/>
      <c r="W332"/>
      <c r="X332" s="28"/>
      <c r="Y332" s="50"/>
    </row>
    <row r="333" spans="1:25" ht="15" x14ac:dyDescent="0.25">
      <c r="A333"/>
      <c r="B333"/>
      <c r="C333" s="32"/>
      <c r="D333" s="33"/>
      <c r="E333" s="35"/>
      <c r="F333" s="33"/>
      <c r="G333" s="35"/>
      <c r="H333" s="33"/>
      <c r="I333" s="33"/>
      <c r="J333" s="33"/>
      <c r="K333" s="35"/>
      <c r="L333" s="41"/>
      <c r="M333" s="41"/>
      <c r="N333" s="42"/>
      <c r="O333" s="42"/>
      <c r="P333" s="42"/>
      <c r="Q333" s="42"/>
      <c r="R333" s="42"/>
      <c r="S333" s="43"/>
      <c r="T333" s="43"/>
      <c r="U333"/>
      <c r="V333"/>
      <c r="W333"/>
      <c r="X333" s="28"/>
      <c r="Y333" s="50"/>
    </row>
    <row r="334" spans="1:25" ht="15" x14ac:dyDescent="0.25">
      <c r="A334"/>
      <c r="B334"/>
      <c r="C334" s="32"/>
      <c r="D334" s="33"/>
      <c r="E334" s="35"/>
      <c r="F334" s="33"/>
      <c r="G334" s="35"/>
      <c r="H334" s="33"/>
      <c r="I334" s="33"/>
      <c r="J334" s="33"/>
      <c r="K334" s="35"/>
      <c r="L334" s="41"/>
      <c r="M334" s="41"/>
      <c r="N334" s="42"/>
      <c r="O334" s="42"/>
      <c r="P334" s="42"/>
      <c r="Q334" s="42"/>
      <c r="R334" s="42"/>
      <c r="S334" s="43"/>
      <c r="T334" s="43"/>
      <c r="U334"/>
      <c r="V334"/>
      <c r="W334"/>
      <c r="X334" s="28"/>
      <c r="Y334" s="50"/>
    </row>
    <row r="335" spans="1:25" ht="15" x14ac:dyDescent="0.25">
      <c r="A335"/>
      <c r="B335"/>
      <c r="C335" s="32"/>
      <c r="D335" s="33"/>
      <c r="E335" s="35"/>
      <c r="F335" s="33"/>
      <c r="G335" s="35"/>
      <c r="H335" s="33"/>
      <c r="I335" s="33"/>
      <c r="J335" s="33"/>
      <c r="K335" s="35"/>
      <c r="L335" s="41"/>
      <c r="M335" s="41"/>
      <c r="N335" s="42"/>
      <c r="O335" s="42"/>
      <c r="P335" s="42"/>
      <c r="Q335" s="42"/>
      <c r="R335" s="42"/>
      <c r="S335" s="43"/>
      <c r="T335" s="43"/>
      <c r="U335"/>
      <c r="V335"/>
      <c r="W335"/>
      <c r="X335" s="28"/>
      <c r="Y335" s="50"/>
    </row>
    <row r="336" spans="1:25" ht="15" x14ac:dyDescent="0.25">
      <c r="A336"/>
      <c r="B336"/>
      <c r="C336" s="32"/>
      <c r="D336" s="33"/>
      <c r="E336" s="35"/>
      <c r="F336" s="33"/>
      <c r="G336" s="35"/>
      <c r="H336" s="33"/>
      <c r="I336" s="33"/>
      <c r="J336" s="33"/>
      <c r="K336" s="35"/>
      <c r="L336" s="41"/>
      <c r="M336" s="41"/>
      <c r="N336" s="42"/>
      <c r="O336" s="42"/>
      <c r="P336" s="42"/>
      <c r="Q336" s="42"/>
      <c r="R336" s="42"/>
      <c r="S336" s="43"/>
      <c r="T336" s="43"/>
      <c r="U336"/>
      <c r="V336"/>
      <c r="W336"/>
      <c r="X336" s="28"/>
      <c r="Y336" s="50"/>
    </row>
    <row r="337" spans="1:25" ht="15" x14ac:dyDescent="0.25">
      <c r="A337"/>
      <c r="B337"/>
      <c r="C337" s="32"/>
      <c r="D337" s="33"/>
      <c r="E337" s="35"/>
      <c r="F337" s="33"/>
      <c r="G337" s="35"/>
      <c r="H337" s="33"/>
      <c r="I337" s="33"/>
      <c r="J337" s="33"/>
      <c r="K337" s="35"/>
      <c r="L337" s="41"/>
      <c r="M337" s="41"/>
      <c r="N337" s="42"/>
      <c r="O337" s="42"/>
      <c r="P337" s="42"/>
      <c r="Q337" s="42"/>
      <c r="R337" s="42"/>
      <c r="S337" s="43"/>
      <c r="T337" s="43"/>
      <c r="U337"/>
      <c r="V337"/>
      <c r="W337"/>
      <c r="X337" s="28"/>
      <c r="Y337" s="50"/>
    </row>
    <row r="338" spans="1:25" ht="15" x14ac:dyDescent="0.25">
      <c r="A338"/>
      <c r="B338"/>
      <c r="C338" s="32"/>
      <c r="D338" s="33"/>
      <c r="E338" s="35"/>
      <c r="F338" s="33"/>
      <c r="G338" s="35"/>
      <c r="H338" s="33"/>
      <c r="I338" s="33"/>
      <c r="J338" s="33"/>
      <c r="K338" s="35"/>
      <c r="L338" s="41"/>
      <c r="M338" s="41"/>
      <c r="N338" s="42"/>
      <c r="O338" s="42"/>
      <c r="P338" s="42"/>
      <c r="Q338" s="42"/>
      <c r="R338" s="42"/>
      <c r="S338" s="43"/>
      <c r="T338" s="43"/>
      <c r="U338"/>
      <c r="V338"/>
      <c r="W338"/>
      <c r="X338" s="28"/>
      <c r="Y338" s="50"/>
    </row>
    <row r="339" spans="1:25" ht="15" x14ac:dyDescent="0.25">
      <c r="A339"/>
      <c r="B339"/>
      <c r="C339" s="32"/>
      <c r="D339" s="33"/>
      <c r="E339" s="35"/>
      <c r="F339" s="33"/>
      <c r="G339" s="35"/>
      <c r="H339" s="33"/>
      <c r="I339" s="33"/>
      <c r="J339" s="33"/>
      <c r="K339" s="35"/>
      <c r="L339" s="41"/>
      <c r="M339" s="41"/>
      <c r="N339" s="42"/>
      <c r="O339" s="42"/>
      <c r="P339" s="42"/>
      <c r="Q339" s="42"/>
      <c r="R339" s="42"/>
      <c r="S339" s="43"/>
      <c r="T339" s="43"/>
      <c r="U339"/>
      <c r="V339"/>
      <c r="W339"/>
      <c r="X339" s="28"/>
      <c r="Y339" s="50"/>
    </row>
    <row r="340" spans="1:25" ht="15" x14ac:dyDescent="0.25">
      <c r="A340"/>
      <c r="B340"/>
      <c r="C340" s="32"/>
      <c r="D340" s="33"/>
      <c r="E340" s="35"/>
      <c r="F340" s="33"/>
      <c r="G340" s="35"/>
      <c r="H340" s="33"/>
      <c r="I340" s="33"/>
      <c r="J340" s="33"/>
      <c r="K340" s="35"/>
      <c r="L340" s="41"/>
      <c r="M340" s="41"/>
      <c r="N340" s="42"/>
      <c r="O340" s="42"/>
      <c r="P340" s="42"/>
      <c r="Q340" s="42"/>
      <c r="R340" s="42"/>
      <c r="S340" s="43"/>
      <c r="T340" s="43"/>
      <c r="U340"/>
      <c r="V340"/>
      <c r="W340"/>
      <c r="X340" s="28"/>
      <c r="Y340" s="50"/>
    </row>
    <row r="341" spans="1:25" ht="15" x14ac:dyDescent="0.25">
      <c r="A341"/>
      <c r="B341"/>
      <c r="C341" s="32"/>
      <c r="D341" s="33"/>
      <c r="E341" s="35"/>
      <c r="F341" s="33"/>
      <c r="G341" s="35"/>
      <c r="H341" s="33"/>
      <c r="I341" s="33"/>
      <c r="J341" s="33"/>
      <c r="K341" s="35"/>
      <c r="L341" s="41"/>
      <c r="M341" s="41"/>
      <c r="N341" s="42"/>
      <c r="O341" s="42"/>
      <c r="P341" s="42"/>
      <c r="Q341" s="42"/>
      <c r="R341" s="42"/>
      <c r="S341" s="43"/>
      <c r="T341" s="43"/>
      <c r="U341"/>
      <c r="V341"/>
      <c r="W341"/>
      <c r="X341" s="28"/>
      <c r="Y341" s="50"/>
    </row>
    <row r="342" spans="1:25" ht="15" x14ac:dyDescent="0.25">
      <c r="A342"/>
      <c r="B342"/>
      <c r="C342" s="32"/>
      <c r="D342" s="33"/>
      <c r="E342" s="35"/>
      <c r="F342" s="33"/>
      <c r="G342" s="35"/>
      <c r="H342" s="33"/>
      <c r="I342" s="33"/>
      <c r="J342" s="33"/>
      <c r="K342" s="35"/>
      <c r="L342" s="41"/>
      <c r="M342" s="41"/>
      <c r="N342" s="42"/>
      <c r="O342" s="42"/>
      <c r="P342" s="42"/>
      <c r="Q342" s="42"/>
      <c r="R342" s="42"/>
      <c r="S342" s="43"/>
      <c r="T342" s="43"/>
      <c r="U342"/>
      <c r="V342"/>
      <c r="W342"/>
      <c r="X342" s="28"/>
      <c r="Y342" s="50"/>
    </row>
    <row r="343" spans="1:25" ht="15" x14ac:dyDescent="0.25">
      <c r="A343"/>
      <c r="B343"/>
      <c r="C343" s="32"/>
      <c r="D343" s="33"/>
      <c r="E343" s="35"/>
      <c r="F343" s="33"/>
      <c r="G343" s="35"/>
      <c r="H343" s="33"/>
      <c r="I343" s="33"/>
      <c r="J343" s="33"/>
      <c r="K343" s="35"/>
      <c r="L343" s="41"/>
      <c r="M343" s="41"/>
      <c r="N343" s="42"/>
      <c r="O343" s="42"/>
      <c r="P343" s="42"/>
      <c r="Q343" s="42"/>
      <c r="R343" s="42"/>
      <c r="S343" s="43"/>
      <c r="T343" s="43"/>
      <c r="U343"/>
      <c r="V343"/>
      <c r="W343"/>
      <c r="X343" s="28"/>
      <c r="Y343" s="50"/>
    </row>
    <row r="344" spans="1:25" ht="15" x14ac:dyDescent="0.25">
      <c r="A344"/>
      <c r="B344"/>
      <c r="C344" s="32"/>
      <c r="D344" s="33"/>
      <c r="E344" s="35"/>
      <c r="F344" s="33"/>
      <c r="G344" s="35"/>
      <c r="H344" s="33"/>
      <c r="I344" s="33"/>
      <c r="J344" s="33"/>
      <c r="K344" s="35"/>
      <c r="L344" s="41"/>
      <c r="M344" s="41"/>
      <c r="N344" s="42"/>
      <c r="O344" s="42"/>
      <c r="P344" s="42"/>
      <c r="Q344" s="42"/>
      <c r="R344" s="42"/>
      <c r="S344" s="43"/>
      <c r="T344" s="43"/>
      <c r="U344"/>
      <c r="V344"/>
      <c r="W344"/>
      <c r="X344" s="28"/>
      <c r="Y344" s="50"/>
    </row>
    <row r="345" spans="1:25" ht="15" x14ac:dyDescent="0.25">
      <c r="A345"/>
      <c r="B345"/>
      <c r="C345" s="32"/>
      <c r="D345" s="33"/>
      <c r="E345" s="35"/>
      <c r="F345" s="33"/>
      <c r="G345" s="35"/>
      <c r="H345" s="33"/>
      <c r="I345" s="33"/>
      <c r="J345" s="33"/>
      <c r="K345" s="35"/>
      <c r="L345" s="41"/>
      <c r="M345" s="41"/>
      <c r="N345" s="42"/>
      <c r="O345" s="42"/>
      <c r="P345" s="42"/>
      <c r="Q345" s="42"/>
      <c r="R345" s="42"/>
      <c r="S345" s="43"/>
      <c r="T345" s="43"/>
      <c r="U345"/>
      <c r="V345"/>
      <c r="W345"/>
      <c r="X345" s="28"/>
      <c r="Y345" s="50"/>
    </row>
    <row r="346" spans="1:25" ht="15" x14ac:dyDescent="0.25">
      <c r="A346"/>
      <c r="B346"/>
      <c r="C346" s="32"/>
      <c r="D346" s="33"/>
      <c r="E346" s="35"/>
      <c r="F346" s="33"/>
      <c r="G346" s="35"/>
      <c r="H346" s="33"/>
      <c r="I346" s="33"/>
      <c r="J346" s="33"/>
      <c r="K346" s="35"/>
      <c r="L346" s="41"/>
      <c r="M346" s="41"/>
      <c r="N346" s="42"/>
      <c r="O346" s="42"/>
      <c r="P346" s="42"/>
      <c r="Q346" s="42"/>
      <c r="R346" s="42"/>
      <c r="S346" s="43"/>
      <c r="T346" s="43"/>
      <c r="U346"/>
      <c r="V346"/>
      <c r="W346"/>
      <c r="X346" s="28"/>
      <c r="Y346" s="50"/>
    </row>
    <row r="347" spans="1:25" ht="15" x14ac:dyDescent="0.25">
      <c r="A347"/>
      <c r="B347"/>
      <c r="C347" s="32"/>
      <c r="D347" s="33"/>
      <c r="E347" s="35"/>
      <c r="F347" s="33"/>
      <c r="G347" s="35"/>
      <c r="H347" s="33"/>
      <c r="I347" s="33"/>
      <c r="J347" s="33"/>
      <c r="K347" s="35"/>
      <c r="L347" s="41"/>
      <c r="M347" s="41"/>
      <c r="N347" s="42"/>
      <c r="O347" s="42"/>
      <c r="P347" s="42"/>
      <c r="Q347" s="42"/>
      <c r="R347" s="42"/>
      <c r="S347" s="43"/>
      <c r="T347" s="43"/>
      <c r="U347"/>
      <c r="V347"/>
      <c r="W347"/>
      <c r="X347" s="28"/>
      <c r="Y347" s="50"/>
    </row>
    <row r="348" spans="1:25" ht="15" x14ac:dyDescent="0.25">
      <c r="A348"/>
      <c r="B348"/>
      <c r="C348" s="32"/>
      <c r="D348" s="33"/>
      <c r="E348" s="35"/>
      <c r="F348" s="33"/>
      <c r="G348" s="35"/>
      <c r="H348" s="33"/>
      <c r="I348" s="33"/>
      <c r="J348" s="33"/>
      <c r="K348" s="35"/>
      <c r="L348" s="41"/>
      <c r="M348" s="41"/>
      <c r="N348" s="42"/>
      <c r="O348" s="42"/>
      <c r="P348" s="42"/>
      <c r="Q348" s="42"/>
      <c r="R348" s="42"/>
      <c r="S348" s="43"/>
      <c r="T348" s="43"/>
      <c r="U348"/>
      <c r="V348"/>
      <c r="W348"/>
      <c r="X348" s="28"/>
      <c r="Y348" s="50"/>
    </row>
    <row r="349" spans="1:25" ht="15" x14ac:dyDescent="0.25">
      <c r="A349"/>
      <c r="B349"/>
      <c r="C349" s="32"/>
      <c r="D349" s="33"/>
      <c r="E349" s="35"/>
      <c r="F349" s="33"/>
      <c r="G349" s="35"/>
      <c r="H349" s="33"/>
      <c r="I349" s="33"/>
      <c r="J349" s="33"/>
      <c r="K349" s="35"/>
      <c r="L349" s="41"/>
      <c r="M349" s="41"/>
      <c r="N349" s="42"/>
      <c r="O349" s="42"/>
      <c r="P349" s="42"/>
      <c r="Q349" s="42"/>
      <c r="R349" s="42"/>
      <c r="S349" s="43"/>
      <c r="T349" s="43"/>
      <c r="U349"/>
      <c r="V349"/>
      <c r="W349"/>
      <c r="X349" s="28"/>
      <c r="Y349" s="50"/>
    </row>
    <row r="350" spans="1:25" ht="15" x14ac:dyDescent="0.25">
      <c r="A350"/>
      <c r="B350"/>
      <c r="C350" s="32"/>
      <c r="D350" s="33"/>
      <c r="E350" s="35"/>
      <c r="F350" s="33"/>
      <c r="G350" s="35"/>
      <c r="H350" s="33"/>
      <c r="I350" s="33"/>
      <c r="J350" s="33"/>
      <c r="K350" s="35"/>
      <c r="L350" s="41"/>
      <c r="M350" s="41"/>
      <c r="N350" s="42"/>
      <c r="O350" s="42"/>
      <c r="P350" s="42"/>
      <c r="Q350" s="42"/>
      <c r="R350" s="42"/>
      <c r="S350" s="43"/>
      <c r="T350" s="43"/>
      <c r="U350"/>
      <c r="V350"/>
      <c r="W350"/>
      <c r="X350" s="28"/>
      <c r="Y350" s="50"/>
    </row>
    <row r="351" spans="1:25" s="38" customFormat="1" ht="15" x14ac:dyDescent="0.25">
      <c r="A351"/>
      <c r="B351"/>
      <c r="C351" s="32"/>
      <c r="D351" s="33"/>
      <c r="E351" s="35"/>
      <c r="F351" s="33"/>
      <c r="G351" s="35"/>
      <c r="H351" s="33"/>
      <c r="I351" s="33"/>
      <c r="J351" s="33"/>
      <c r="K351" s="35"/>
      <c r="L351" s="41"/>
      <c r="M351" s="41"/>
      <c r="N351" s="42"/>
      <c r="O351" s="42"/>
      <c r="P351" s="42"/>
      <c r="Q351" s="42"/>
      <c r="R351" s="42"/>
      <c r="S351" s="43"/>
      <c r="T351" s="43"/>
      <c r="U351"/>
      <c r="V351"/>
      <c r="W351"/>
      <c r="X351" s="28"/>
      <c r="Y351" s="50"/>
    </row>
    <row r="352" spans="1:25" ht="15" x14ac:dyDescent="0.25">
      <c r="A352"/>
      <c r="B352"/>
      <c r="C352" s="32"/>
      <c r="D352" s="33"/>
      <c r="E352" s="35"/>
      <c r="F352" s="33"/>
      <c r="G352" s="35"/>
      <c r="H352" s="33"/>
      <c r="I352" s="33"/>
      <c r="J352" s="33"/>
      <c r="K352" s="35"/>
      <c r="L352" s="41"/>
      <c r="M352" s="41"/>
      <c r="N352" s="42"/>
      <c r="O352" s="42"/>
      <c r="P352" s="42"/>
      <c r="Q352" s="42"/>
      <c r="R352" s="42"/>
      <c r="S352" s="43"/>
      <c r="T352" s="43"/>
      <c r="U352"/>
      <c r="V352"/>
      <c r="W352"/>
      <c r="X352" s="28"/>
      <c r="Y352" s="50"/>
    </row>
    <row r="353" spans="1:25" ht="15" x14ac:dyDescent="0.25">
      <c r="A353"/>
      <c r="B353"/>
      <c r="C353" s="32"/>
      <c r="D353" s="33"/>
      <c r="E353" s="35"/>
      <c r="F353" s="33"/>
      <c r="G353" s="35"/>
      <c r="H353" s="33"/>
      <c r="I353" s="33"/>
      <c r="J353" s="33"/>
      <c r="K353" s="35"/>
      <c r="L353" s="41"/>
      <c r="M353" s="41"/>
      <c r="N353" s="42"/>
      <c r="O353" s="42"/>
      <c r="P353" s="42"/>
      <c r="Q353" s="42"/>
      <c r="R353" s="42"/>
      <c r="S353" s="43"/>
      <c r="T353" s="43"/>
      <c r="U353"/>
      <c r="V353"/>
      <c r="W353"/>
      <c r="X353" s="28"/>
      <c r="Y353" s="50"/>
    </row>
    <row r="354" spans="1:25" ht="15" x14ac:dyDescent="0.25">
      <c r="A354"/>
      <c r="B354"/>
      <c r="C354" s="32"/>
      <c r="D354" s="33"/>
      <c r="E354" s="35"/>
      <c r="F354" s="33"/>
      <c r="G354" s="35"/>
      <c r="H354" s="33"/>
      <c r="I354" s="33"/>
      <c r="J354" s="33"/>
      <c r="K354" s="35"/>
      <c r="L354" s="41"/>
      <c r="M354" s="41"/>
      <c r="N354" s="42"/>
      <c r="O354" s="42"/>
      <c r="P354" s="42"/>
      <c r="Q354" s="42"/>
      <c r="R354" s="42"/>
      <c r="S354" s="43"/>
      <c r="T354" s="43"/>
      <c r="U354"/>
      <c r="V354"/>
      <c r="W354"/>
      <c r="X354"/>
      <c r="Y354" s="50"/>
    </row>
    <row r="355" spans="1:25" ht="15" x14ac:dyDescent="0.25">
      <c r="A355"/>
      <c r="B355"/>
      <c r="C355" s="32"/>
      <c r="D355" s="33"/>
      <c r="E355" s="35"/>
      <c r="F355" s="33"/>
      <c r="G355" s="35"/>
      <c r="H355" s="33"/>
      <c r="I355" s="33"/>
      <c r="J355" s="33"/>
      <c r="K355" s="35"/>
      <c r="L355" s="41"/>
      <c r="M355" s="41"/>
      <c r="N355" s="42"/>
      <c r="O355" s="42"/>
      <c r="P355" s="42"/>
      <c r="Q355" s="42"/>
      <c r="R355" s="42"/>
      <c r="S355" s="43"/>
      <c r="T355" s="43"/>
      <c r="U355"/>
      <c r="V355"/>
      <c r="W355"/>
      <c r="X355"/>
      <c r="Y355" s="50"/>
    </row>
    <row r="356" spans="1:25" ht="15" x14ac:dyDescent="0.25">
      <c r="A356"/>
      <c r="B356"/>
      <c r="C356" s="32"/>
      <c r="D356" s="33"/>
      <c r="E356" s="35"/>
      <c r="F356" s="33"/>
      <c r="G356" s="35"/>
      <c r="H356" s="33"/>
      <c r="I356" s="33"/>
      <c r="J356" s="33"/>
      <c r="K356" s="35"/>
      <c r="L356" s="41"/>
      <c r="M356" s="41"/>
      <c r="N356" s="42"/>
      <c r="O356" s="42"/>
      <c r="P356" s="42"/>
      <c r="Q356" s="42"/>
      <c r="R356" s="42"/>
      <c r="S356" s="43"/>
      <c r="T356" s="43"/>
      <c r="U356"/>
      <c r="V356"/>
      <c r="W356"/>
      <c r="X356"/>
      <c r="Y356" s="50"/>
    </row>
    <row r="357" spans="1:25" ht="15" x14ac:dyDescent="0.25">
      <c r="A357"/>
      <c r="B357"/>
      <c r="C357" s="32"/>
      <c r="D357" s="33"/>
      <c r="E357" s="35"/>
      <c r="F357" s="33"/>
      <c r="G357" s="35"/>
      <c r="H357" s="33"/>
      <c r="I357" s="33"/>
      <c r="J357" s="33"/>
      <c r="K357" s="35"/>
      <c r="L357" s="41"/>
      <c r="M357" s="41"/>
      <c r="N357" s="42"/>
      <c r="O357" s="42"/>
      <c r="P357" s="42"/>
      <c r="Q357" s="42"/>
      <c r="R357" s="42"/>
      <c r="S357" s="43"/>
      <c r="T357" s="43"/>
      <c r="U357"/>
      <c r="V357"/>
      <c r="W357"/>
      <c r="X357" s="28"/>
      <c r="Y357" s="50"/>
    </row>
    <row r="358" spans="1:25" ht="15" x14ac:dyDescent="0.25">
      <c r="A358"/>
      <c r="B358"/>
      <c r="C358" s="32"/>
      <c r="D358" s="33"/>
      <c r="E358" s="35"/>
      <c r="F358" s="33"/>
      <c r="G358" s="35"/>
      <c r="H358" s="33"/>
      <c r="I358" s="33"/>
      <c r="J358" s="33"/>
      <c r="K358" s="35"/>
      <c r="L358" s="41"/>
      <c r="M358" s="41"/>
      <c r="N358" s="42"/>
      <c r="O358" s="42"/>
      <c r="P358" s="42"/>
      <c r="Q358" s="42"/>
      <c r="R358" s="42"/>
      <c r="S358" s="43"/>
      <c r="T358" s="43"/>
      <c r="U358"/>
      <c r="V358"/>
      <c r="W358"/>
      <c r="X358" s="28"/>
      <c r="Y358" s="50"/>
    </row>
    <row r="359" spans="1:25" ht="15" x14ac:dyDescent="0.25">
      <c r="A359"/>
      <c r="B359"/>
      <c r="C359" s="32"/>
      <c r="D359" s="33"/>
      <c r="E359" s="35"/>
      <c r="F359" s="33"/>
      <c r="G359" s="35"/>
      <c r="H359" s="33"/>
      <c r="I359" s="33"/>
      <c r="J359" s="33"/>
      <c r="K359" s="35"/>
      <c r="L359" s="41"/>
      <c r="M359" s="41"/>
      <c r="N359" s="42"/>
      <c r="O359" s="42"/>
      <c r="P359" s="42"/>
      <c r="Q359" s="42"/>
      <c r="R359" s="42"/>
      <c r="S359" s="43"/>
      <c r="T359" s="43"/>
      <c r="U359"/>
      <c r="V359"/>
      <c r="W359"/>
      <c r="X359" s="28"/>
      <c r="Y359" s="50"/>
    </row>
    <row r="360" spans="1:25" ht="15" x14ac:dyDescent="0.25">
      <c r="A360"/>
      <c r="B360"/>
      <c r="C360" s="32"/>
      <c r="D360" s="33"/>
      <c r="E360" s="35"/>
      <c r="F360" s="33"/>
      <c r="G360" s="35"/>
      <c r="H360" s="33"/>
      <c r="I360" s="33"/>
      <c r="J360" s="33"/>
      <c r="K360" s="35"/>
      <c r="L360" s="41"/>
      <c r="M360" s="41"/>
      <c r="N360" s="42"/>
      <c r="O360" s="42"/>
      <c r="P360" s="42"/>
      <c r="Q360" s="42"/>
      <c r="R360" s="42"/>
      <c r="S360" s="43"/>
      <c r="T360" s="43"/>
      <c r="U360"/>
      <c r="V360"/>
      <c r="W360"/>
      <c r="X360" s="28"/>
      <c r="Y360" s="50"/>
    </row>
    <row r="361" spans="1:25" ht="15" x14ac:dyDescent="0.25">
      <c r="A361"/>
      <c r="B361"/>
      <c r="C361" s="32"/>
      <c r="D361" s="33"/>
      <c r="E361" s="35"/>
      <c r="F361" s="33"/>
      <c r="G361" s="35"/>
      <c r="H361" s="33"/>
      <c r="I361" s="33"/>
      <c r="J361" s="33"/>
      <c r="K361" s="35"/>
      <c r="L361" s="41"/>
      <c r="M361" s="41"/>
      <c r="N361" s="42"/>
      <c r="O361" s="42"/>
      <c r="P361" s="42"/>
      <c r="Q361" s="42"/>
      <c r="R361" s="42"/>
      <c r="S361" s="43"/>
      <c r="T361" s="43"/>
      <c r="U361"/>
      <c r="V361"/>
      <c r="W361"/>
      <c r="X361" s="28"/>
      <c r="Y361" s="50"/>
    </row>
    <row r="362" spans="1:25" ht="15" x14ac:dyDescent="0.25">
      <c r="A362"/>
      <c r="B362"/>
      <c r="C362" s="32"/>
      <c r="D362" s="33"/>
      <c r="E362" s="35"/>
      <c r="F362" s="33"/>
      <c r="G362" s="35"/>
      <c r="H362" s="33"/>
      <c r="I362" s="33"/>
      <c r="J362" s="33"/>
      <c r="K362" s="35"/>
      <c r="L362" s="41"/>
      <c r="M362" s="41"/>
      <c r="N362" s="42"/>
      <c r="O362" s="42"/>
      <c r="P362" s="42"/>
      <c r="Q362" s="42"/>
      <c r="R362" s="42"/>
      <c r="S362" s="43"/>
      <c r="T362" s="43"/>
      <c r="U362"/>
      <c r="V362"/>
      <c r="W362"/>
      <c r="X362" s="28"/>
      <c r="Y362" s="50"/>
    </row>
    <row r="363" spans="1:25" ht="15" x14ac:dyDescent="0.25">
      <c r="A363"/>
      <c r="B363"/>
      <c r="C363" s="32"/>
      <c r="D363" s="33"/>
      <c r="E363" s="35"/>
      <c r="F363" s="33"/>
      <c r="G363" s="35"/>
      <c r="H363" s="33"/>
      <c r="I363" s="33"/>
      <c r="J363" s="33"/>
      <c r="K363" s="35"/>
      <c r="L363" s="41"/>
      <c r="M363" s="41"/>
      <c r="N363" s="42"/>
      <c r="O363" s="42"/>
      <c r="P363" s="42"/>
      <c r="Q363" s="42"/>
      <c r="R363" s="42"/>
      <c r="S363" s="43"/>
      <c r="T363" s="43"/>
      <c r="U363"/>
      <c r="V363"/>
      <c r="W363"/>
      <c r="X363" s="28"/>
      <c r="Y363" s="50"/>
    </row>
    <row r="364" spans="1:25" ht="15" x14ac:dyDescent="0.25">
      <c r="A364"/>
      <c r="B364"/>
      <c r="C364" s="32"/>
      <c r="D364" s="33"/>
      <c r="E364" s="35"/>
      <c r="F364" s="33"/>
      <c r="G364" s="35"/>
      <c r="H364" s="33"/>
      <c r="I364" s="33"/>
      <c r="J364" s="33"/>
      <c r="K364" s="35"/>
      <c r="L364" s="41"/>
      <c r="M364" s="41"/>
      <c r="N364" s="42"/>
      <c r="O364" s="42"/>
      <c r="P364" s="42"/>
      <c r="Q364" s="42"/>
      <c r="R364" s="42"/>
      <c r="S364" s="43"/>
      <c r="T364" s="43"/>
      <c r="U364"/>
      <c r="V364"/>
      <c r="W364"/>
      <c r="X364" s="28"/>
      <c r="Y364" s="50"/>
    </row>
    <row r="365" spans="1:25" ht="15" x14ac:dyDescent="0.25">
      <c r="A365"/>
      <c r="B365"/>
      <c r="C365" s="32"/>
      <c r="D365" s="33"/>
      <c r="E365" s="35"/>
      <c r="F365" s="33"/>
      <c r="G365" s="35"/>
      <c r="H365" s="33"/>
      <c r="I365" s="33"/>
      <c r="J365" s="33"/>
      <c r="K365" s="35"/>
      <c r="L365" s="41"/>
      <c r="M365" s="41"/>
      <c r="N365" s="42"/>
      <c r="O365" s="42"/>
      <c r="P365" s="42"/>
      <c r="Q365" s="42"/>
      <c r="R365" s="42"/>
      <c r="S365" s="43"/>
      <c r="T365" s="43"/>
      <c r="U365"/>
      <c r="V365"/>
      <c r="W365"/>
      <c r="X365" s="28"/>
      <c r="Y365" s="50"/>
    </row>
    <row r="366" spans="1:25" ht="15" x14ac:dyDescent="0.25">
      <c r="A366"/>
      <c r="B366"/>
      <c r="C366" s="32"/>
      <c r="D366" s="33"/>
      <c r="E366" s="35"/>
      <c r="F366" s="33"/>
      <c r="G366" s="35"/>
      <c r="H366" s="33"/>
      <c r="I366" s="33"/>
      <c r="J366" s="33"/>
      <c r="K366" s="35"/>
      <c r="L366" s="41"/>
      <c r="M366" s="41"/>
      <c r="N366" s="42"/>
      <c r="O366" s="42"/>
      <c r="P366" s="42"/>
      <c r="Q366" s="42"/>
      <c r="R366" s="42"/>
      <c r="S366" s="43"/>
      <c r="T366" s="43"/>
      <c r="U366"/>
      <c r="V366"/>
      <c r="W366"/>
      <c r="X366" s="28"/>
      <c r="Y366" s="50"/>
    </row>
    <row r="367" spans="1:25" ht="15" x14ac:dyDescent="0.25">
      <c r="A367"/>
      <c r="B367"/>
      <c r="C367" s="32"/>
      <c r="D367" s="33"/>
      <c r="E367" s="35"/>
      <c r="F367" s="33"/>
      <c r="G367" s="35"/>
      <c r="H367" s="33"/>
      <c r="I367" s="33"/>
      <c r="J367" s="33"/>
      <c r="K367" s="35"/>
      <c r="L367" s="41"/>
      <c r="M367" s="41"/>
      <c r="N367" s="42"/>
      <c r="O367" s="42"/>
      <c r="P367" s="42"/>
      <c r="Q367" s="42"/>
      <c r="R367" s="42"/>
      <c r="S367" s="43"/>
      <c r="T367" s="43"/>
      <c r="U367"/>
      <c r="V367"/>
      <c r="W367"/>
      <c r="X367" s="28"/>
      <c r="Y367" s="50"/>
    </row>
    <row r="368" spans="1:25" ht="15" x14ac:dyDescent="0.25">
      <c r="A368"/>
      <c r="B368"/>
      <c r="C368" s="32"/>
      <c r="D368" s="33"/>
      <c r="E368" s="35"/>
      <c r="F368" s="33"/>
      <c r="G368" s="35"/>
      <c r="H368" s="33"/>
      <c r="I368" s="33"/>
      <c r="J368" s="33"/>
      <c r="K368" s="35"/>
      <c r="L368" s="41"/>
      <c r="M368" s="41"/>
      <c r="N368" s="42"/>
      <c r="O368" s="42"/>
      <c r="P368" s="42"/>
      <c r="Q368" s="42"/>
      <c r="R368" s="42"/>
      <c r="S368" s="43"/>
      <c r="T368" s="43"/>
      <c r="U368"/>
      <c r="V368"/>
      <c r="W368"/>
      <c r="X368" s="28"/>
      <c r="Y368" s="50"/>
    </row>
    <row r="369" spans="1:25" s="38" customFormat="1" ht="15" x14ac:dyDescent="0.25">
      <c r="A369"/>
      <c r="B369"/>
      <c r="C369" s="32"/>
      <c r="D369" s="33"/>
      <c r="E369" s="35"/>
      <c r="F369" s="33"/>
      <c r="G369" s="35"/>
      <c r="H369" s="33"/>
      <c r="I369" s="33"/>
      <c r="J369" s="33"/>
      <c r="K369" s="35"/>
      <c r="L369" s="41"/>
      <c r="M369" s="41"/>
      <c r="N369" s="42"/>
      <c r="O369" s="42"/>
      <c r="P369" s="42"/>
      <c r="Q369" s="42"/>
      <c r="R369" s="42"/>
      <c r="S369" s="43"/>
      <c r="T369" s="43"/>
      <c r="U369"/>
      <c r="V369"/>
      <c r="W369"/>
      <c r="X369" s="28"/>
      <c r="Y369" s="50"/>
    </row>
    <row r="370" spans="1:25" ht="15" x14ac:dyDescent="0.25">
      <c r="A370"/>
      <c r="B370"/>
      <c r="C370" s="32"/>
      <c r="D370" s="33"/>
      <c r="E370" s="35"/>
      <c r="F370" s="33"/>
      <c r="G370" s="35"/>
      <c r="H370" s="33"/>
      <c r="I370" s="33"/>
      <c r="J370" s="33"/>
      <c r="K370" s="35"/>
      <c r="L370" s="41"/>
      <c r="M370" s="41"/>
      <c r="N370" s="42"/>
      <c r="O370" s="42"/>
      <c r="P370" s="42"/>
      <c r="Q370" s="42"/>
      <c r="R370" s="42"/>
      <c r="S370" s="43"/>
      <c r="T370" s="43"/>
      <c r="U370"/>
      <c r="V370"/>
      <c r="W370"/>
      <c r="X370" s="28"/>
      <c r="Y370" s="50"/>
    </row>
    <row r="371" spans="1:25" ht="15" x14ac:dyDescent="0.25">
      <c r="A371"/>
      <c r="B371"/>
      <c r="C371" s="32"/>
      <c r="D371" s="33"/>
      <c r="E371" s="35"/>
      <c r="F371" s="33"/>
      <c r="G371" s="35"/>
      <c r="H371" s="33"/>
      <c r="I371" s="33"/>
      <c r="J371" s="33"/>
      <c r="K371" s="35"/>
      <c r="L371" s="41"/>
      <c r="M371" s="41"/>
      <c r="N371" s="42"/>
      <c r="O371" s="42"/>
      <c r="P371" s="42"/>
      <c r="Q371" s="42"/>
      <c r="R371" s="42"/>
      <c r="S371" s="43"/>
      <c r="T371" s="43"/>
      <c r="U371"/>
      <c r="V371"/>
      <c r="W371"/>
      <c r="X371" s="28"/>
      <c r="Y371" s="50"/>
    </row>
    <row r="372" spans="1:25" ht="15" x14ac:dyDescent="0.25">
      <c r="A372"/>
      <c r="B372"/>
      <c r="C372" s="32"/>
      <c r="D372" s="33"/>
      <c r="E372" s="35"/>
      <c r="F372" s="33"/>
      <c r="G372" s="35"/>
      <c r="H372" s="33"/>
      <c r="I372" s="33"/>
      <c r="J372" s="33"/>
      <c r="K372" s="35"/>
      <c r="L372" s="41"/>
      <c r="M372" s="41"/>
      <c r="N372" s="42"/>
      <c r="O372" s="42"/>
      <c r="P372" s="42"/>
      <c r="Q372" s="42"/>
      <c r="R372" s="42"/>
      <c r="S372" s="43"/>
      <c r="T372" s="43"/>
      <c r="U372"/>
      <c r="V372"/>
      <c r="W372"/>
      <c r="X372" s="28"/>
      <c r="Y372" s="50"/>
    </row>
    <row r="373" spans="1:25" ht="15" x14ac:dyDescent="0.25">
      <c r="A373"/>
      <c r="B373"/>
      <c r="C373" s="32"/>
      <c r="D373" s="33"/>
      <c r="E373" s="35"/>
      <c r="F373" s="33"/>
      <c r="G373" s="35"/>
      <c r="H373" s="33"/>
      <c r="I373" s="33"/>
      <c r="J373" s="33"/>
      <c r="K373" s="35"/>
      <c r="L373" s="41"/>
      <c r="M373" s="41"/>
      <c r="N373" s="42"/>
      <c r="O373" s="42"/>
      <c r="P373" s="42"/>
      <c r="Q373" s="42"/>
      <c r="R373" s="42"/>
      <c r="S373" s="43"/>
      <c r="T373" s="43"/>
      <c r="U373"/>
      <c r="V373"/>
      <c r="W373"/>
      <c r="X373" s="28"/>
      <c r="Y373" s="50"/>
    </row>
    <row r="374" spans="1:25" ht="15" x14ac:dyDescent="0.25">
      <c r="A374"/>
      <c r="B374"/>
      <c r="C374" s="32"/>
      <c r="D374" s="33"/>
      <c r="E374" s="35"/>
      <c r="F374" s="33"/>
      <c r="G374" s="35"/>
      <c r="H374" s="33"/>
      <c r="I374" s="33"/>
      <c r="J374" s="33"/>
      <c r="K374" s="35"/>
      <c r="L374" s="41"/>
      <c r="M374" s="41"/>
      <c r="N374" s="42"/>
      <c r="O374" s="42"/>
      <c r="P374" s="42"/>
      <c r="Q374" s="42"/>
      <c r="R374" s="42"/>
      <c r="S374" s="43"/>
      <c r="T374" s="43"/>
      <c r="U374"/>
      <c r="V374"/>
      <c r="W374"/>
      <c r="X374" s="28"/>
      <c r="Y374" s="50"/>
    </row>
    <row r="375" spans="1:25" ht="15" x14ac:dyDescent="0.25">
      <c r="A375"/>
      <c r="B375"/>
      <c r="C375" s="32"/>
      <c r="D375" s="33"/>
      <c r="E375" s="35"/>
      <c r="F375" s="33"/>
      <c r="G375" s="35"/>
      <c r="H375" s="33"/>
      <c r="I375" s="33"/>
      <c r="J375" s="33"/>
      <c r="K375" s="35"/>
      <c r="L375" s="41"/>
      <c r="M375" s="41"/>
      <c r="N375" s="42"/>
      <c r="O375" s="42"/>
      <c r="P375" s="42"/>
      <c r="Q375" s="42"/>
      <c r="R375" s="42"/>
      <c r="S375" s="43"/>
      <c r="T375" s="43"/>
      <c r="U375"/>
      <c r="V375"/>
      <c r="W375"/>
      <c r="X375" s="28"/>
      <c r="Y375" s="50"/>
    </row>
    <row r="376" spans="1:25" ht="15" x14ac:dyDescent="0.25">
      <c r="A376"/>
      <c r="B376"/>
      <c r="C376" s="32"/>
      <c r="D376" s="33"/>
      <c r="E376" s="35"/>
      <c r="F376" s="33"/>
      <c r="G376" s="35"/>
      <c r="H376" s="33"/>
      <c r="I376" s="33"/>
      <c r="J376" s="33"/>
      <c r="K376" s="35"/>
      <c r="L376" s="41"/>
      <c r="M376" s="41"/>
      <c r="N376" s="42"/>
      <c r="O376" s="42"/>
      <c r="P376" s="42"/>
      <c r="Q376" s="42"/>
      <c r="R376" s="42"/>
      <c r="S376" s="43"/>
      <c r="T376" s="43"/>
      <c r="U376"/>
      <c r="V376"/>
      <c r="W376"/>
      <c r="X376" s="28"/>
      <c r="Y376" s="50"/>
    </row>
    <row r="377" spans="1:25" ht="15" x14ac:dyDescent="0.25">
      <c r="A377"/>
      <c r="B377"/>
      <c r="C377" s="32"/>
      <c r="D377" s="33"/>
      <c r="E377" s="35"/>
      <c r="F377" s="33"/>
      <c r="G377" s="35"/>
      <c r="H377" s="33"/>
      <c r="I377" s="33"/>
      <c r="J377" s="33"/>
      <c r="K377" s="35"/>
      <c r="L377" s="41"/>
      <c r="M377" s="41"/>
      <c r="N377" s="42"/>
      <c r="O377" s="42"/>
      <c r="P377" s="42"/>
      <c r="Q377" s="42"/>
      <c r="R377" s="42"/>
      <c r="S377" s="43"/>
      <c r="T377" s="43"/>
      <c r="U377"/>
      <c r="V377"/>
      <c r="W377"/>
      <c r="X377" s="28"/>
      <c r="Y377" s="50"/>
    </row>
    <row r="378" spans="1:25" ht="15" x14ac:dyDescent="0.25">
      <c r="A378"/>
      <c r="B378"/>
      <c r="C378" s="32"/>
      <c r="D378" s="33"/>
      <c r="E378" s="35"/>
      <c r="F378" s="33"/>
      <c r="G378" s="35"/>
      <c r="H378" s="33"/>
      <c r="I378" s="33"/>
      <c r="J378" s="33"/>
      <c r="K378" s="35"/>
      <c r="L378" s="41"/>
      <c r="M378" s="41"/>
      <c r="N378" s="42"/>
      <c r="O378" s="42"/>
      <c r="P378" s="42"/>
      <c r="Q378" s="42"/>
      <c r="R378" s="42"/>
      <c r="S378" s="43"/>
      <c r="T378" s="43"/>
      <c r="U378"/>
      <c r="V378"/>
      <c r="W378"/>
      <c r="X378" s="28"/>
      <c r="Y378" s="50"/>
    </row>
    <row r="379" spans="1:25" ht="15" x14ac:dyDescent="0.25">
      <c r="A379"/>
      <c r="B379"/>
      <c r="C379" s="32"/>
      <c r="D379" s="33"/>
      <c r="E379" s="35"/>
      <c r="F379" s="33"/>
      <c r="G379" s="35"/>
      <c r="H379" s="33"/>
      <c r="I379" s="33"/>
      <c r="J379" s="33"/>
      <c r="K379" s="35"/>
      <c r="L379" s="41"/>
      <c r="M379" s="41"/>
      <c r="N379" s="42"/>
      <c r="O379" s="42"/>
      <c r="P379" s="42"/>
      <c r="Q379" s="42"/>
      <c r="R379" s="42"/>
      <c r="S379" s="43"/>
      <c r="T379" s="43"/>
      <c r="U379"/>
      <c r="V379"/>
      <c r="W379"/>
      <c r="X379" s="28"/>
      <c r="Y379" s="50"/>
    </row>
    <row r="380" spans="1:25" ht="15" x14ac:dyDescent="0.25">
      <c r="A380"/>
      <c r="B380"/>
      <c r="C380" s="32"/>
      <c r="D380" s="33"/>
      <c r="E380" s="35"/>
      <c r="F380" s="33"/>
      <c r="G380" s="35"/>
      <c r="H380" s="33"/>
      <c r="I380" s="33"/>
      <c r="J380" s="33"/>
      <c r="K380" s="35"/>
      <c r="L380" s="41"/>
      <c r="M380" s="41"/>
      <c r="N380" s="42"/>
      <c r="O380" s="42"/>
      <c r="P380" s="42"/>
      <c r="Q380" s="42"/>
      <c r="R380" s="42"/>
      <c r="S380" s="43"/>
      <c r="T380" s="43"/>
      <c r="U380"/>
      <c r="V380"/>
      <c r="W380"/>
      <c r="X380" s="28"/>
      <c r="Y380" s="50"/>
    </row>
    <row r="381" spans="1:25" ht="15" x14ac:dyDescent="0.25">
      <c r="A381"/>
      <c r="B381"/>
      <c r="C381" s="32"/>
      <c r="D381" s="33"/>
      <c r="E381" s="35"/>
      <c r="F381" s="33"/>
      <c r="G381" s="35"/>
      <c r="H381" s="33"/>
      <c r="I381" s="33"/>
      <c r="J381" s="33"/>
      <c r="K381" s="35"/>
      <c r="L381" s="41"/>
      <c r="M381" s="41"/>
      <c r="N381" s="42"/>
      <c r="O381" s="42"/>
      <c r="P381" s="42"/>
      <c r="Q381" s="42"/>
      <c r="R381" s="42"/>
      <c r="S381" s="43"/>
      <c r="T381" s="43"/>
      <c r="U381"/>
      <c r="V381"/>
      <c r="W381"/>
      <c r="X381" s="28"/>
      <c r="Y381" s="50"/>
    </row>
    <row r="382" spans="1:25" ht="15" x14ac:dyDescent="0.25">
      <c r="A382"/>
      <c r="B382"/>
      <c r="C382" s="32"/>
      <c r="D382" s="33"/>
      <c r="E382" s="35"/>
      <c r="F382" s="33"/>
      <c r="G382" s="35"/>
      <c r="H382" s="33"/>
      <c r="I382" s="33"/>
      <c r="J382" s="33"/>
      <c r="K382" s="35"/>
      <c r="L382" s="41"/>
      <c r="M382" s="41"/>
      <c r="N382" s="42"/>
      <c r="O382" s="42"/>
      <c r="P382" s="42"/>
      <c r="Q382" s="42"/>
      <c r="R382" s="42"/>
      <c r="S382" s="43"/>
      <c r="T382" s="43"/>
      <c r="U382"/>
      <c r="V382"/>
      <c r="W382"/>
      <c r="X382" s="28"/>
      <c r="Y382" s="50"/>
    </row>
    <row r="383" spans="1:25" ht="15" x14ac:dyDescent="0.25">
      <c r="A383"/>
      <c r="B383"/>
      <c r="C383" s="32"/>
      <c r="D383" s="33"/>
      <c r="E383" s="35"/>
      <c r="F383" s="33"/>
      <c r="G383" s="35"/>
      <c r="H383" s="33"/>
      <c r="I383" s="33"/>
      <c r="J383" s="33"/>
      <c r="K383" s="35"/>
      <c r="L383" s="41"/>
      <c r="M383" s="41"/>
      <c r="N383" s="42"/>
      <c r="O383" s="42"/>
      <c r="P383" s="42"/>
      <c r="Q383" s="42"/>
      <c r="R383" s="42"/>
      <c r="S383" s="43"/>
      <c r="T383" s="43"/>
      <c r="U383"/>
      <c r="V383"/>
      <c r="W383"/>
      <c r="X383" s="28"/>
      <c r="Y383" s="50"/>
    </row>
    <row r="384" spans="1:25" ht="15" x14ac:dyDescent="0.25">
      <c r="A384"/>
      <c r="B384"/>
      <c r="C384" s="32"/>
      <c r="D384" s="33"/>
      <c r="E384" s="35"/>
      <c r="F384" s="33"/>
      <c r="G384" s="35"/>
      <c r="H384" s="33"/>
      <c r="I384" s="33"/>
      <c r="J384" s="33"/>
      <c r="K384" s="35"/>
      <c r="L384" s="41"/>
      <c r="M384" s="41"/>
      <c r="N384" s="42"/>
      <c r="O384" s="42"/>
      <c r="P384" s="42"/>
      <c r="Q384" s="42"/>
      <c r="R384" s="42"/>
      <c r="S384" s="43"/>
      <c r="T384" s="43"/>
      <c r="U384"/>
      <c r="V384"/>
      <c r="W384"/>
      <c r="X384" s="28"/>
      <c r="Y384" s="50"/>
    </row>
    <row r="385" spans="1:25" ht="15" x14ac:dyDescent="0.25">
      <c r="A385"/>
      <c r="B385"/>
      <c r="C385" s="32"/>
      <c r="D385" s="33"/>
      <c r="E385" s="35"/>
      <c r="F385" s="33"/>
      <c r="G385" s="35"/>
      <c r="H385" s="33"/>
      <c r="I385" s="33"/>
      <c r="J385" s="33"/>
      <c r="K385" s="35"/>
      <c r="L385" s="41"/>
      <c r="M385" s="41"/>
      <c r="N385" s="42"/>
      <c r="O385" s="42"/>
      <c r="P385" s="42"/>
      <c r="Q385" s="42"/>
      <c r="R385" s="42"/>
      <c r="S385" s="43"/>
      <c r="T385" s="43"/>
      <c r="U385"/>
      <c r="V385"/>
      <c r="W385"/>
      <c r="X385" s="28"/>
      <c r="Y385" s="50"/>
    </row>
    <row r="386" spans="1:25" ht="15" x14ac:dyDescent="0.25">
      <c r="A386"/>
      <c r="B386"/>
      <c r="C386" s="32"/>
      <c r="D386" s="33"/>
      <c r="E386" s="35"/>
      <c r="F386" s="33"/>
      <c r="G386" s="35"/>
      <c r="H386" s="33"/>
      <c r="I386" s="33"/>
      <c r="J386" s="33"/>
      <c r="K386" s="35"/>
      <c r="L386" s="41"/>
      <c r="M386" s="41"/>
      <c r="N386" s="42"/>
      <c r="O386" s="42"/>
      <c r="P386" s="42"/>
      <c r="Q386" s="42"/>
      <c r="R386" s="42"/>
      <c r="S386" s="43"/>
      <c r="T386" s="43"/>
      <c r="U386"/>
      <c r="V386"/>
      <c r="W386"/>
      <c r="X386" s="28"/>
      <c r="Y386" s="50"/>
    </row>
    <row r="387" spans="1:25" ht="15" x14ac:dyDescent="0.25">
      <c r="A387"/>
      <c r="B387"/>
      <c r="C387" s="32"/>
      <c r="D387" s="33"/>
      <c r="E387" s="35"/>
      <c r="F387" s="33"/>
      <c r="G387" s="35"/>
      <c r="H387" s="33"/>
      <c r="I387" s="33"/>
      <c r="J387" s="33"/>
      <c r="K387" s="35"/>
      <c r="L387" s="41"/>
      <c r="M387" s="41"/>
      <c r="N387" s="42"/>
      <c r="O387" s="42"/>
      <c r="P387" s="42"/>
      <c r="Q387" s="42"/>
      <c r="R387" s="42"/>
      <c r="S387" s="43"/>
      <c r="T387" s="43"/>
      <c r="U387"/>
      <c r="V387"/>
      <c r="W387"/>
      <c r="X387" s="28"/>
      <c r="Y387" s="50"/>
    </row>
    <row r="388" spans="1:25" ht="15" x14ac:dyDescent="0.25">
      <c r="A388"/>
      <c r="B388"/>
      <c r="C388" s="32"/>
      <c r="D388" s="33"/>
      <c r="E388" s="35"/>
      <c r="F388" s="33"/>
      <c r="G388" s="35"/>
      <c r="H388" s="33"/>
      <c r="I388" s="33"/>
      <c r="J388" s="33"/>
      <c r="K388" s="35"/>
      <c r="L388" s="41"/>
      <c r="M388" s="41"/>
      <c r="N388" s="42"/>
      <c r="O388" s="42"/>
      <c r="P388" s="42"/>
      <c r="Q388" s="42"/>
      <c r="R388" s="42"/>
      <c r="S388" s="43"/>
      <c r="T388" s="43"/>
      <c r="U388"/>
      <c r="V388"/>
      <c r="W388"/>
      <c r="X388" s="28"/>
      <c r="Y388" s="50"/>
    </row>
    <row r="389" spans="1:25" ht="15" x14ac:dyDescent="0.25">
      <c r="A389"/>
      <c r="B389"/>
      <c r="C389" s="32"/>
      <c r="D389" s="33"/>
      <c r="E389" s="35"/>
      <c r="F389" s="33"/>
      <c r="G389" s="35"/>
      <c r="H389" s="33"/>
      <c r="I389" s="33"/>
      <c r="J389" s="33"/>
      <c r="K389" s="35"/>
      <c r="L389" s="41"/>
      <c r="M389" s="41"/>
      <c r="N389" s="42"/>
      <c r="O389" s="42"/>
      <c r="P389" s="42"/>
      <c r="Q389" s="42"/>
      <c r="R389" s="42"/>
      <c r="S389" s="43"/>
      <c r="T389" s="43"/>
      <c r="U389"/>
      <c r="V389"/>
      <c r="W389"/>
      <c r="X389" s="28"/>
      <c r="Y389" s="50"/>
    </row>
    <row r="390" spans="1:25" ht="15" x14ac:dyDescent="0.25">
      <c r="A390"/>
      <c r="B390"/>
      <c r="C390" s="32"/>
      <c r="D390" s="33"/>
      <c r="E390" s="35"/>
      <c r="F390" s="33"/>
      <c r="G390" s="35"/>
      <c r="H390" s="33"/>
      <c r="I390" s="33"/>
      <c r="J390" s="33"/>
      <c r="K390" s="35"/>
      <c r="L390" s="41"/>
      <c r="M390" s="41"/>
      <c r="N390" s="42"/>
      <c r="O390" s="42"/>
      <c r="P390" s="42"/>
      <c r="Q390" s="42"/>
      <c r="R390" s="42"/>
      <c r="S390" s="43"/>
      <c r="T390" s="43"/>
      <c r="U390"/>
      <c r="V390"/>
      <c r="W390"/>
      <c r="X390" s="28"/>
      <c r="Y390" s="50"/>
    </row>
    <row r="391" spans="1:25" ht="15" x14ac:dyDescent="0.25">
      <c r="A391"/>
      <c r="B391"/>
      <c r="C391" s="32"/>
      <c r="D391" s="33"/>
      <c r="E391" s="35"/>
      <c r="F391" s="33"/>
      <c r="G391" s="35"/>
      <c r="H391" s="33"/>
      <c r="I391" s="33"/>
      <c r="J391" s="33"/>
      <c r="K391" s="35"/>
      <c r="L391" s="41"/>
      <c r="M391" s="41"/>
      <c r="N391" s="42"/>
      <c r="O391" s="42"/>
      <c r="P391" s="42"/>
      <c r="Q391" s="42"/>
      <c r="R391" s="42"/>
      <c r="S391" s="43"/>
      <c r="T391" s="43"/>
      <c r="U391"/>
      <c r="V391"/>
      <c r="W391"/>
      <c r="X391" s="28"/>
      <c r="Y391" s="50"/>
    </row>
    <row r="392" spans="1:25" ht="15" x14ac:dyDescent="0.25">
      <c r="A392"/>
      <c r="B392"/>
      <c r="C392" s="32"/>
      <c r="D392" s="33"/>
      <c r="E392" s="35"/>
      <c r="F392" s="33"/>
      <c r="G392" s="35"/>
      <c r="H392" s="33"/>
      <c r="I392" s="33"/>
      <c r="J392" s="33"/>
      <c r="K392" s="35"/>
      <c r="L392" s="41"/>
      <c r="M392" s="41"/>
      <c r="N392" s="42"/>
      <c r="O392" s="42"/>
      <c r="P392" s="42"/>
      <c r="Q392" s="42"/>
      <c r="R392" s="42"/>
      <c r="S392" s="43"/>
      <c r="T392" s="43"/>
      <c r="U392"/>
      <c r="V392"/>
      <c r="W392"/>
      <c r="X392" s="28"/>
      <c r="Y392" s="50"/>
    </row>
    <row r="393" spans="1:25" ht="15" x14ac:dyDescent="0.25">
      <c r="A393"/>
      <c r="B393"/>
      <c r="C393" s="32"/>
      <c r="D393" s="33"/>
      <c r="E393" s="35"/>
      <c r="F393" s="33"/>
      <c r="G393" s="35"/>
      <c r="H393" s="33"/>
      <c r="I393" s="33"/>
      <c r="J393" s="33"/>
      <c r="K393" s="35"/>
      <c r="L393" s="41"/>
      <c r="M393" s="41"/>
      <c r="N393" s="42"/>
      <c r="O393" s="42"/>
      <c r="P393" s="42"/>
      <c r="Q393" s="42"/>
      <c r="R393" s="42"/>
      <c r="S393" s="43"/>
      <c r="T393" s="43"/>
      <c r="U393"/>
      <c r="V393"/>
      <c r="W393"/>
      <c r="X393" s="28"/>
      <c r="Y393" s="50"/>
    </row>
    <row r="394" spans="1:25" ht="15" x14ac:dyDescent="0.25">
      <c r="A394"/>
      <c r="B394"/>
      <c r="C394" s="32"/>
      <c r="D394" s="33"/>
      <c r="E394" s="35"/>
      <c r="F394" s="33"/>
      <c r="G394" s="35"/>
      <c r="H394" s="33"/>
      <c r="I394" s="33"/>
      <c r="J394" s="33"/>
      <c r="K394" s="35"/>
      <c r="L394" s="41"/>
      <c r="M394" s="41"/>
      <c r="N394" s="42"/>
      <c r="O394" s="42"/>
      <c r="P394" s="42"/>
      <c r="Q394" s="42"/>
      <c r="R394" s="42"/>
      <c r="S394" s="43"/>
      <c r="T394" s="43"/>
      <c r="U394"/>
      <c r="V394"/>
      <c r="W394"/>
      <c r="X394" s="28"/>
      <c r="Y394" s="50"/>
    </row>
    <row r="395" spans="1:25" ht="15" x14ac:dyDescent="0.25">
      <c r="A395"/>
      <c r="B395"/>
      <c r="C395" s="32"/>
      <c r="D395" s="33"/>
      <c r="E395" s="35"/>
      <c r="F395" s="33"/>
      <c r="G395" s="35"/>
      <c r="H395" s="33"/>
      <c r="I395" s="33"/>
      <c r="J395" s="33"/>
      <c r="K395" s="35"/>
      <c r="L395" s="41"/>
      <c r="M395" s="41"/>
      <c r="N395" s="42"/>
      <c r="O395" s="42"/>
      <c r="P395" s="42"/>
      <c r="Q395" s="42"/>
      <c r="R395" s="42"/>
      <c r="S395" s="43"/>
      <c r="T395" s="43"/>
      <c r="U395"/>
      <c r="V395"/>
      <c r="W395"/>
      <c r="X395" s="28"/>
      <c r="Y395" s="50"/>
    </row>
    <row r="396" spans="1:25" s="38" customFormat="1" ht="15" x14ac:dyDescent="0.25">
      <c r="A396"/>
      <c r="B396"/>
      <c r="C396" s="32"/>
      <c r="D396" s="33"/>
      <c r="E396" s="35"/>
      <c r="F396" s="33"/>
      <c r="G396" s="35"/>
      <c r="H396" s="33"/>
      <c r="I396" s="33"/>
      <c r="J396" s="33"/>
      <c r="K396" s="35"/>
      <c r="L396" s="41"/>
      <c r="M396" s="41"/>
      <c r="N396" s="42"/>
      <c r="O396" s="42"/>
      <c r="P396" s="42"/>
      <c r="Q396" s="42"/>
      <c r="R396" s="42"/>
      <c r="S396" s="43"/>
      <c r="T396" s="43"/>
      <c r="U396"/>
      <c r="V396"/>
      <c r="W396"/>
      <c r="X396" s="28"/>
      <c r="Y396" s="50"/>
    </row>
    <row r="397" spans="1:25" ht="15" x14ac:dyDescent="0.25">
      <c r="A397"/>
      <c r="B397"/>
      <c r="C397" s="32"/>
      <c r="D397" s="33"/>
      <c r="E397" s="35"/>
      <c r="F397" s="33"/>
      <c r="G397" s="35"/>
      <c r="H397" s="33"/>
      <c r="I397" s="33"/>
      <c r="J397" s="33"/>
      <c r="K397" s="35"/>
      <c r="L397" s="41"/>
      <c r="M397" s="41"/>
      <c r="N397" s="42"/>
      <c r="O397" s="42"/>
      <c r="P397" s="42"/>
      <c r="Q397" s="42"/>
      <c r="R397" s="42"/>
      <c r="S397" s="43"/>
      <c r="T397" s="43"/>
      <c r="U397"/>
      <c r="V397"/>
      <c r="W397"/>
      <c r="X397" s="28"/>
      <c r="Y397" s="50"/>
    </row>
    <row r="398" spans="1:25" ht="15" x14ac:dyDescent="0.25">
      <c r="A398"/>
      <c r="B398"/>
      <c r="C398" s="32"/>
      <c r="D398" s="33"/>
      <c r="E398" s="35"/>
      <c r="F398" s="33"/>
      <c r="G398" s="35"/>
      <c r="H398" s="33"/>
      <c r="I398" s="33"/>
      <c r="J398" s="33"/>
      <c r="K398" s="35"/>
      <c r="L398" s="41"/>
      <c r="M398" s="41"/>
      <c r="N398" s="42"/>
      <c r="O398" s="42"/>
      <c r="P398" s="42"/>
      <c r="Q398" s="42"/>
      <c r="R398" s="42"/>
      <c r="S398" s="43"/>
      <c r="T398" s="43"/>
      <c r="U398"/>
      <c r="V398"/>
      <c r="W398"/>
      <c r="X398" s="28"/>
      <c r="Y398" s="50"/>
    </row>
    <row r="399" spans="1:25" ht="15" x14ac:dyDescent="0.25">
      <c r="A399"/>
      <c r="B399"/>
      <c r="C399" s="32"/>
      <c r="D399" s="33"/>
      <c r="E399" s="35"/>
      <c r="F399" s="33"/>
      <c r="G399" s="35"/>
      <c r="H399" s="33"/>
      <c r="I399" s="33"/>
      <c r="J399" s="33"/>
      <c r="K399" s="35"/>
      <c r="L399" s="41"/>
      <c r="M399" s="41"/>
      <c r="N399" s="42"/>
      <c r="O399" s="42"/>
      <c r="P399" s="42"/>
      <c r="Q399" s="42"/>
      <c r="R399" s="42"/>
      <c r="S399" s="43"/>
      <c r="T399" s="43"/>
      <c r="U399"/>
      <c r="V399"/>
      <c r="W399"/>
      <c r="X399" s="28"/>
      <c r="Y399" s="50"/>
    </row>
    <row r="400" spans="1:25" ht="15" x14ac:dyDescent="0.25">
      <c r="A400"/>
      <c r="B400"/>
      <c r="C400" s="32"/>
      <c r="D400" s="33"/>
      <c r="E400" s="35"/>
      <c r="F400" s="33"/>
      <c r="G400" s="35"/>
      <c r="H400" s="33"/>
      <c r="I400" s="33"/>
      <c r="J400" s="33"/>
      <c r="K400" s="35"/>
      <c r="L400" s="41"/>
      <c r="M400" s="41"/>
      <c r="N400" s="42"/>
      <c r="O400" s="42"/>
      <c r="P400" s="42"/>
      <c r="Q400" s="42"/>
      <c r="R400" s="42"/>
      <c r="S400" s="43"/>
      <c r="T400" s="43"/>
      <c r="U400"/>
      <c r="V400"/>
      <c r="W400"/>
      <c r="X400" s="28"/>
      <c r="Y400" s="50"/>
    </row>
    <row r="401" spans="1:25" ht="15" x14ac:dyDescent="0.25">
      <c r="A401"/>
      <c r="B401"/>
      <c r="C401" s="32"/>
      <c r="D401" s="33"/>
      <c r="E401" s="35"/>
      <c r="F401" s="33"/>
      <c r="G401" s="35"/>
      <c r="H401" s="33"/>
      <c r="I401" s="33"/>
      <c r="J401" s="33"/>
      <c r="K401" s="35"/>
      <c r="L401" s="41"/>
      <c r="M401" s="41"/>
      <c r="N401" s="42"/>
      <c r="O401" s="42"/>
      <c r="P401" s="42"/>
      <c r="Q401" s="42"/>
      <c r="R401" s="42"/>
      <c r="S401" s="43"/>
      <c r="T401" s="43"/>
      <c r="U401"/>
      <c r="V401"/>
      <c r="W401"/>
      <c r="X401" s="28"/>
      <c r="Y401" s="50"/>
    </row>
    <row r="402" spans="1:25" ht="15" x14ac:dyDescent="0.25">
      <c r="A402"/>
      <c r="B402"/>
      <c r="C402" s="32"/>
      <c r="D402" s="33"/>
      <c r="E402" s="35"/>
      <c r="F402" s="33"/>
      <c r="G402" s="35"/>
      <c r="H402" s="33"/>
      <c r="I402" s="33"/>
      <c r="J402" s="33"/>
      <c r="K402" s="35"/>
      <c r="L402" s="41"/>
      <c r="M402" s="41"/>
      <c r="N402" s="42"/>
      <c r="O402" s="42"/>
      <c r="P402" s="42"/>
      <c r="Q402" s="42"/>
      <c r="R402" s="42"/>
      <c r="S402" s="43"/>
      <c r="T402" s="43"/>
      <c r="U402"/>
      <c r="V402"/>
      <c r="W402"/>
      <c r="X402" s="28"/>
      <c r="Y402" s="50"/>
    </row>
    <row r="403" spans="1:25" ht="15" x14ac:dyDescent="0.25">
      <c r="A403"/>
      <c r="B403"/>
      <c r="C403" s="32"/>
      <c r="D403" s="33"/>
      <c r="E403" s="35"/>
      <c r="F403" s="33"/>
      <c r="G403" s="35"/>
      <c r="H403" s="33"/>
      <c r="I403" s="33"/>
      <c r="J403" s="33"/>
      <c r="K403" s="35"/>
      <c r="L403" s="41"/>
      <c r="M403" s="41"/>
      <c r="N403" s="42"/>
      <c r="O403" s="42"/>
      <c r="P403" s="42"/>
      <c r="Q403" s="42"/>
      <c r="R403" s="42"/>
      <c r="S403" s="43"/>
      <c r="T403" s="43"/>
      <c r="U403"/>
      <c r="V403"/>
      <c r="W403"/>
      <c r="X403" s="28"/>
      <c r="Y403" s="50"/>
    </row>
    <row r="404" spans="1:25" ht="15" x14ac:dyDescent="0.25">
      <c r="A404"/>
      <c r="B404"/>
      <c r="C404" s="32"/>
      <c r="D404" s="33"/>
      <c r="E404" s="35"/>
      <c r="F404" s="33"/>
      <c r="G404" s="35"/>
      <c r="H404" s="33"/>
      <c r="I404" s="33"/>
      <c r="J404" s="33"/>
      <c r="K404" s="35"/>
      <c r="L404" s="41"/>
      <c r="M404" s="41"/>
      <c r="N404" s="42"/>
      <c r="O404" s="42"/>
      <c r="P404" s="42"/>
      <c r="Q404" s="42"/>
      <c r="R404" s="42"/>
      <c r="S404" s="43"/>
      <c r="T404" s="43"/>
      <c r="U404"/>
      <c r="V404"/>
      <c r="W404"/>
      <c r="X404" s="28"/>
      <c r="Y404" s="50"/>
    </row>
    <row r="405" spans="1:25" ht="15" x14ac:dyDescent="0.25">
      <c r="A405"/>
      <c r="B405"/>
      <c r="C405" s="32"/>
      <c r="D405" s="33"/>
      <c r="E405" s="35"/>
      <c r="F405" s="33"/>
      <c r="G405" s="35"/>
      <c r="H405" s="33"/>
      <c r="I405" s="33"/>
      <c r="J405" s="33"/>
      <c r="K405" s="35"/>
      <c r="L405" s="41"/>
      <c r="M405" s="41"/>
      <c r="N405" s="42"/>
      <c r="O405" s="42"/>
      <c r="P405" s="42"/>
      <c r="Q405" s="42"/>
      <c r="R405" s="42"/>
      <c r="S405" s="43"/>
      <c r="T405" s="43"/>
      <c r="U405"/>
      <c r="V405"/>
      <c r="W405"/>
      <c r="X405" s="28"/>
      <c r="Y405" s="50"/>
    </row>
    <row r="406" spans="1:25" ht="15" x14ac:dyDescent="0.25">
      <c r="A406"/>
      <c r="B406"/>
      <c r="C406" s="32"/>
      <c r="D406" s="33"/>
      <c r="E406" s="35"/>
      <c r="F406" s="33"/>
      <c r="G406" s="35"/>
      <c r="H406" s="33"/>
      <c r="I406" s="33"/>
      <c r="J406" s="33"/>
      <c r="K406" s="35"/>
      <c r="L406" s="41"/>
      <c r="M406" s="41"/>
      <c r="N406" s="42"/>
      <c r="O406" s="42"/>
      <c r="P406" s="42"/>
      <c r="Q406" s="42"/>
      <c r="R406" s="42"/>
      <c r="S406" s="43"/>
      <c r="T406" s="43"/>
      <c r="U406"/>
      <c r="V406"/>
      <c r="W406"/>
      <c r="X406" s="28"/>
      <c r="Y406" s="50"/>
    </row>
    <row r="407" spans="1:25" ht="15" x14ac:dyDescent="0.25">
      <c r="A407"/>
      <c r="B407"/>
      <c r="C407" s="32"/>
      <c r="D407" s="33"/>
      <c r="E407" s="35"/>
      <c r="F407" s="33"/>
      <c r="G407" s="35"/>
      <c r="H407" s="33"/>
      <c r="I407" s="33"/>
      <c r="J407" s="33"/>
      <c r="K407" s="35"/>
      <c r="L407" s="41"/>
      <c r="M407" s="41"/>
      <c r="N407" s="42"/>
      <c r="O407" s="42"/>
      <c r="P407" s="42"/>
      <c r="Q407" s="42"/>
      <c r="R407" s="42"/>
      <c r="S407" s="43"/>
      <c r="T407" s="43"/>
      <c r="U407"/>
      <c r="V407"/>
      <c r="W407"/>
      <c r="X407" s="28"/>
      <c r="Y407" s="50"/>
    </row>
    <row r="408" spans="1:25" ht="15" x14ac:dyDescent="0.25">
      <c r="A408"/>
      <c r="B408"/>
      <c r="C408" s="32"/>
      <c r="D408" s="33"/>
      <c r="E408" s="35"/>
      <c r="F408" s="33"/>
      <c r="G408" s="35"/>
      <c r="H408" s="33"/>
      <c r="I408" s="33"/>
      <c r="J408" s="33"/>
      <c r="K408" s="35"/>
      <c r="L408" s="41"/>
      <c r="M408" s="41"/>
      <c r="N408" s="42"/>
      <c r="O408" s="42"/>
      <c r="P408" s="42"/>
      <c r="Q408" s="42"/>
      <c r="R408" s="42"/>
      <c r="S408" s="43"/>
      <c r="T408" s="43"/>
      <c r="U408"/>
      <c r="V408"/>
      <c r="W408"/>
      <c r="X408" s="28"/>
      <c r="Y408" s="50"/>
    </row>
    <row r="409" spans="1:25" ht="15" x14ac:dyDescent="0.25">
      <c r="A409"/>
      <c r="B409"/>
      <c r="C409" s="32"/>
      <c r="D409" s="33"/>
      <c r="E409" s="35"/>
      <c r="F409" s="33"/>
      <c r="G409" s="35"/>
      <c r="H409" s="33"/>
      <c r="I409" s="33"/>
      <c r="J409" s="33"/>
      <c r="K409" s="35"/>
      <c r="L409" s="41"/>
      <c r="M409" s="41"/>
      <c r="N409" s="42"/>
      <c r="O409" s="42"/>
      <c r="P409" s="42"/>
      <c r="Q409" s="42"/>
      <c r="R409" s="42"/>
      <c r="S409" s="43"/>
      <c r="T409" s="43"/>
      <c r="U409"/>
      <c r="V409"/>
      <c r="W409"/>
      <c r="X409" s="28"/>
      <c r="Y409" s="50"/>
    </row>
    <row r="410" spans="1:25" ht="15" x14ac:dyDescent="0.25">
      <c r="A410"/>
      <c r="B410"/>
      <c r="C410" s="32"/>
      <c r="D410" s="33"/>
      <c r="E410" s="35"/>
      <c r="F410" s="33"/>
      <c r="G410" s="35"/>
      <c r="H410" s="33"/>
      <c r="I410" s="33"/>
      <c r="J410" s="33"/>
      <c r="K410" s="35"/>
      <c r="L410" s="41"/>
      <c r="M410" s="41"/>
      <c r="N410" s="42"/>
      <c r="O410" s="42"/>
      <c r="P410" s="42"/>
      <c r="Q410" s="42"/>
      <c r="R410" s="42"/>
      <c r="S410" s="43"/>
      <c r="T410" s="43"/>
      <c r="U410"/>
      <c r="V410"/>
      <c r="W410"/>
      <c r="X410" s="28"/>
      <c r="Y410" s="50"/>
    </row>
    <row r="411" spans="1:25" ht="15" x14ac:dyDescent="0.25">
      <c r="A411"/>
      <c r="B411"/>
      <c r="C411" s="32"/>
      <c r="D411" s="33"/>
      <c r="E411" s="35"/>
      <c r="F411" s="33"/>
      <c r="G411" s="35"/>
      <c r="H411" s="33"/>
      <c r="I411" s="33"/>
      <c r="J411" s="33"/>
      <c r="K411" s="35"/>
      <c r="L411" s="41"/>
      <c r="M411" s="41"/>
      <c r="N411" s="42"/>
      <c r="O411" s="42"/>
      <c r="P411" s="42"/>
      <c r="Q411" s="42"/>
      <c r="R411" s="42"/>
      <c r="S411" s="43"/>
      <c r="T411" s="43"/>
      <c r="U411"/>
      <c r="V411"/>
      <c r="W411"/>
      <c r="X411" s="28"/>
      <c r="Y411" s="50"/>
    </row>
    <row r="412" spans="1:25" ht="15" x14ac:dyDescent="0.25">
      <c r="A412"/>
      <c r="B412"/>
      <c r="C412" s="32"/>
      <c r="D412" s="33"/>
      <c r="E412" s="35"/>
      <c r="F412" s="33"/>
      <c r="G412" s="35"/>
      <c r="H412" s="33"/>
      <c r="I412" s="33"/>
      <c r="J412" s="33"/>
      <c r="K412" s="35"/>
      <c r="L412" s="41"/>
      <c r="M412" s="41"/>
      <c r="N412" s="42"/>
      <c r="O412" s="42"/>
      <c r="P412" s="42"/>
      <c r="Q412" s="42"/>
      <c r="R412" s="42"/>
      <c r="S412" s="43"/>
      <c r="T412" s="43"/>
      <c r="U412"/>
      <c r="V412"/>
      <c r="W412"/>
      <c r="X412" s="28"/>
      <c r="Y412" s="50"/>
    </row>
    <row r="413" spans="1:25" ht="15" x14ac:dyDescent="0.25">
      <c r="A413"/>
      <c r="B413"/>
      <c r="C413" s="32"/>
      <c r="D413" s="33"/>
      <c r="E413" s="35"/>
      <c r="F413" s="33"/>
      <c r="G413" s="35"/>
      <c r="H413" s="33"/>
      <c r="I413" s="33"/>
      <c r="J413" s="33"/>
      <c r="K413" s="35"/>
      <c r="L413" s="41"/>
      <c r="M413" s="41"/>
      <c r="N413" s="42"/>
      <c r="O413" s="42"/>
      <c r="P413" s="42"/>
      <c r="Q413" s="42"/>
      <c r="R413" s="42"/>
      <c r="S413" s="43"/>
      <c r="T413" s="43"/>
      <c r="U413"/>
      <c r="V413"/>
      <c r="W413"/>
      <c r="X413" s="28"/>
      <c r="Y413" s="50"/>
    </row>
    <row r="414" spans="1:25" ht="15" x14ac:dyDescent="0.25">
      <c r="A414"/>
      <c r="B414"/>
      <c r="C414" s="32"/>
      <c r="D414" s="33"/>
      <c r="E414" s="35"/>
      <c r="F414" s="33"/>
      <c r="G414" s="35"/>
      <c r="H414" s="33"/>
      <c r="I414" s="33"/>
      <c r="J414" s="33"/>
      <c r="K414" s="35"/>
      <c r="L414" s="41"/>
      <c r="M414" s="41"/>
      <c r="N414" s="42"/>
      <c r="O414" s="42"/>
      <c r="P414" s="42"/>
      <c r="Q414" s="42"/>
      <c r="R414" s="42"/>
      <c r="S414" s="43"/>
      <c r="T414" s="43"/>
      <c r="U414"/>
      <c r="V414"/>
      <c r="W414"/>
      <c r="X414" s="28"/>
      <c r="Y414" s="50"/>
    </row>
    <row r="415" spans="1:25" ht="15" x14ac:dyDescent="0.25">
      <c r="A415"/>
      <c r="B415"/>
      <c r="C415" s="32"/>
      <c r="D415" s="33"/>
      <c r="E415" s="35"/>
      <c r="F415" s="33"/>
      <c r="G415" s="35"/>
      <c r="H415" s="33"/>
      <c r="I415" s="33"/>
      <c r="J415" s="33"/>
      <c r="K415" s="35"/>
      <c r="L415" s="41"/>
      <c r="M415" s="41"/>
      <c r="N415" s="42"/>
      <c r="O415" s="42"/>
      <c r="P415" s="42"/>
      <c r="Q415" s="42"/>
      <c r="R415" s="42"/>
      <c r="S415" s="43"/>
      <c r="T415" s="43"/>
      <c r="U415"/>
      <c r="V415"/>
      <c r="W415"/>
      <c r="X415" s="28"/>
      <c r="Y415" s="50"/>
    </row>
    <row r="416" spans="1:25" ht="15" x14ac:dyDescent="0.25">
      <c r="A416"/>
      <c r="B416"/>
      <c r="C416" s="32"/>
      <c r="D416" s="33"/>
      <c r="E416" s="35"/>
      <c r="F416" s="33"/>
      <c r="G416" s="35"/>
      <c r="H416" s="33"/>
      <c r="I416" s="33"/>
      <c r="J416" s="33"/>
      <c r="K416" s="35"/>
      <c r="L416" s="41"/>
      <c r="M416" s="41"/>
      <c r="N416" s="42"/>
      <c r="O416" s="42"/>
      <c r="P416" s="42"/>
      <c r="Q416" s="42"/>
      <c r="R416" s="42"/>
      <c r="S416" s="43"/>
      <c r="T416" s="43"/>
      <c r="U416"/>
      <c r="V416"/>
      <c r="W416"/>
      <c r="X416" s="28"/>
      <c r="Y416" s="50"/>
    </row>
    <row r="417" spans="1:25" ht="15" x14ac:dyDescent="0.25">
      <c r="A417"/>
      <c r="B417"/>
      <c r="C417" s="32"/>
      <c r="D417" s="33"/>
      <c r="E417" s="35"/>
      <c r="F417" s="33"/>
      <c r="G417" s="35"/>
      <c r="H417" s="33"/>
      <c r="I417" s="33"/>
      <c r="J417" s="33"/>
      <c r="K417" s="35"/>
      <c r="L417" s="41"/>
      <c r="M417" s="41"/>
      <c r="N417" s="42"/>
      <c r="O417" s="42"/>
      <c r="P417" s="42"/>
      <c r="Q417" s="42"/>
      <c r="R417" s="42"/>
      <c r="S417" s="43"/>
      <c r="T417" s="43"/>
      <c r="U417"/>
      <c r="V417"/>
      <c r="W417"/>
      <c r="X417" s="28"/>
      <c r="Y417" s="50"/>
    </row>
    <row r="418" spans="1:25" s="38" customFormat="1" ht="15" x14ac:dyDescent="0.25">
      <c r="A418"/>
      <c r="B418"/>
      <c r="C418" s="32"/>
      <c r="D418" s="33"/>
      <c r="E418" s="35"/>
      <c r="F418" s="33"/>
      <c r="G418" s="35"/>
      <c r="H418" s="33"/>
      <c r="I418" s="33"/>
      <c r="J418" s="33"/>
      <c r="K418" s="35"/>
      <c r="L418" s="41"/>
      <c r="M418" s="41"/>
      <c r="N418" s="42"/>
      <c r="O418" s="42"/>
      <c r="P418" s="42"/>
      <c r="Q418" s="42"/>
      <c r="R418" s="42"/>
      <c r="S418" s="43"/>
      <c r="T418" s="43"/>
      <c r="U418"/>
      <c r="V418"/>
      <c r="W418"/>
      <c r="X418" s="28"/>
      <c r="Y418" s="50"/>
    </row>
    <row r="419" spans="1:25" s="38" customFormat="1" ht="15" x14ac:dyDescent="0.25">
      <c r="A419" s="31"/>
      <c r="B419" s="31"/>
      <c r="C419" s="32"/>
      <c r="D419" s="33"/>
      <c r="E419" s="35"/>
      <c r="F419" s="33"/>
      <c r="G419" s="35"/>
      <c r="H419" s="33"/>
      <c r="I419" s="33"/>
      <c r="J419" s="33"/>
      <c r="K419" s="35"/>
      <c r="L419" s="41"/>
      <c r="M419" s="41"/>
      <c r="N419" s="42"/>
      <c r="O419" s="42"/>
      <c r="P419" s="42"/>
      <c r="Q419" s="42"/>
      <c r="R419" s="42"/>
      <c r="S419" s="43"/>
      <c r="T419" s="43"/>
      <c r="U419" s="31"/>
      <c r="V419" s="31"/>
      <c r="W419" s="31"/>
      <c r="X419" s="40"/>
      <c r="Y419" s="50"/>
    </row>
    <row r="420" spans="1:25" ht="15" x14ac:dyDescent="0.25">
      <c r="A420"/>
      <c r="B420"/>
      <c r="C420" s="32"/>
      <c r="D420" s="33"/>
      <c r="E420" s="35"/>
      <c r="F420" s="33"/>
      <c r="G420" s="35"/>
      <c r="H420" s="33"/>
      <c r="I420" s="33"/>
      <c r="J420" s="33"/>
      <c r="K420" s="35"/>
      <c r="L420" s="41"/>
      <c r="M420" s="41"/>
      <c r="N420" s="42"/>
      <c r="O420" s="42"/>
      <c r="P420" s="42"/>
      <c r="Q420" s="42"/>
      <c r="R420" s="42"/>
      <c r="S420" s="43"/>
      <c r="T420" s="43"/>
      <c r="U420"/>
      <c r="V420"/>
      <c r="W420"/>
      <c r="X420" s="28"/>
      <c r="Y420" s="50"/>
    </row>
    <row r="421" spans="1:25" ht="15" x14ac:dyDescent="0.25">
      <c r="A421"/>
      <c r="B421"/>
      <c r="C421" s="32"/>
      <c r="D421" s="33"/>
      <c r="E421" s="35"/>
      <c r="F421" s="33"/>
      <c r="G421" s="35"/>
      <c r="H421" s="33"/>
      <c r="I421" s="33"/>
      <c r="J421" s="33"/>
      <c r="K421" s="35"/>
      <c r="L421" s="41"/>
      <c r="M421" s="41"/>
      <c r="N421" s="42"/>
      <c r="O421" s="42"/>
      <c r="P421" s="42"/>
      <c r="Q421" s="42"/>
      <c r="R421" s="42"/>
      <c r="S421" s="43"/>
      <c r="T421" s="43"/>
      <c r="U421"/>
      <c r="V421"/>
      <c r="W421"/>
      <c r="X421" s="28"/>
      <c r="Y421" s="50"/>
    </row>
    <row r="422" spans="1:25" ht="15" x14ac:dyDescent="0.25">
      <c r="A422"/>
      <c r="B422"/>
      <c r="C422" s="32"/>
      <c r="D422" s="33"/>
      <c r="E422" s="35"/>
      <c r="F422" s="33"/>
      <c r="G422" s="35"/>
      <c r="H422" s="33"/>
      <c r="I422" s="33"/>
      <c r="J422" s="33"/>
      <c r="K422" s="35"/>
      <c r="L422" s="41"/>
      <c r="M422" s="41"/>
      <c r="N422" s="42"/>
      <c r="O422" s="42"/>
      <c r="P422" s="42"/>
      <c r="Q422" s="42"/>
      <c r="R422" s="42"/>
      <c r="S422" s="43"/>
      <c r="T422" s="43"/>
      <c r="U422"/>
      <c r="V422"/>
      <c r="W422"/>
      <c r="X422" s="28"/>
      <c r="Y422" s="50"/>
    </row>
    <row r="423" spans="1:25" ht="15" x14ac:dyDescent="0.25">
      <c r="A423"/>
      <c r="B423"/>
      <c r="C423" s="32"/>
      <c r="D423" s="33"/>
      <c r="E423" s="35"/>
      <c r="F423" s="33"/>
      <c r="G423" s="35"/>
      <c r="H423" s="33"/>
      <c r="I423" s="33"/>
      <c r="J423" s="33"/>
      <c r="K423" s="35"/>
      <c r="L423" s="41"/>
      <c r="M423" s="41"/>
      <c r="N423" s="42"/>
      <c r="O423" s="42"/>
      <c r="P423" s="42"/>
      <c r="Q423" s="42"/>
      <c r="R423" s="42"/>
      <c r="S423" s="43"/>
      <c r="T423" s="43"/>
      <c r="U423"/>
      <c r="V423"/>
      <c r="W423"/>
      <c r="X423" s="28"/>
      <c r="Y423" s="50"/>
    </row>
    <row r="424" spans="1:25" ht="15" x14ac:dyDescent="0.25">
      <c r="A424"/>
      <c r="B424"/>
      <c r="C424" s="32"/>
      <c r="D424" s="33"/>
      <c r="E424" s="35"/>
      <c r="F424" s="33"/>
      <c r="G424" s="35"/>
      <c r="H424" s="33"/>
      <c r="I424" s="33"/>
      <c r="J424" s="33"/>
      <c r="K424" s="35"/>
      <c r="L424" s="41"/>
      <c r="M424" s="41"/>
      <c r="N424" s="42"/>
      <c r="O424" s="42"/>
      <c r="P424" s="42"/>
      <c r="Q424" s="42"/>
      <c r="R424" s="42"/>
      <c r="S424" s="43"/>
      <c r="T424" s="43"/>
      <c r="U424"/>
      <c r="V424"/>
      <c r="W424"/>
      <c r="X424" s="28"/>
      <c r="Y424" s="50"/>
    </row>
    <row r="425" spans="1:25" ht="15" x14ac:dyDescent="0.25">
      <c r="A425"/>
      <c r="B425"/>
      <c r="C425" s="32"/>
      <c r="D425" s="33"/>
      <c r="E425" s="35"/>
      <c r="F425" s="33"/>
      <c r="G425" s="35"/>
      <c r="H425" s="33"/>
      <c r="I425" s="33"/>
      <c r="J425" s="33"/>
      <c r="K425" s="35"/>
      <c r="L425" s="41"/>
      <c r="M425" s="41"/>
      <c r="N425" s="42"/>
      <c r="O425" s="42"/>
      <c r="P425" s="42"/>
      <c r="Q425" s="42"/>
      <c r="R425" s="42"/>
      <c r="S425" s="43"/>
      <c r="T425" s="43"/>
      <c r="U425"/>
      <c r="V425"/>
      <c r="W425"/>
      <c r="X425" s="28"/>
      <c r="Y425" s="50"/>
    </row>
    <row r="426" spans="1:25" ht="15" x14ac:dyDescent="0.25">
      <c r="A426"/>
      <c r="B426"/>
      <c r="C426" s="32"/>
      <c r="D426" s="33"/>
      <c r="E426" s="35"/>
      <c r="F426" s="33"/>
      <c r="G426" s="35"/>
      <c r="H426" s="33"/>
      <c r="I426" s="33"/>
      <c r="J426" s="33"/>
      <c r="K426" s="35"/>
      <c r="L426" s="41"/>
      <c r="M426" s="41"/>
      <c r="N426" s="42"/>
      <c r="O426" s="42"/>
      <c r="P426" s="42"/>
      <c r="Q426" s="42"/>
      <c r="R426" s="42"/>
      <c r="S426" s="43"/>
      <c r="T426" s="43"/>
      <c r="U426"/>
      <c r="V426"/>
      <c r="W426"/>
      <c r="X426" s="28"/>
      <c r="Y426" s="50"/>
    </row>
    <row r="427" spans="1:25" ht="15" x14ac:dyDescent="0.25">
      <c r="A427"/>
      <c r="B427"/>
      <c r="C427" s="32"/>
      <c r="D427" s="33"/>
      <c r="E427" s="35"/>
      <c r="F427" s="33"/>
      <c r="G427" s="35"/>
      <c r="H427" s="33"/>
      <c r="I427" s="33"/>
      <c r="J427" s="33"/>
      <c r="K427" s="35"/>
      <c r="L427" s="41"/>
      <c r="M427" s="41"/>
      <c r="N427" s="42"/>
      <c r="O427" s="42"/>
      <c r="P427" s="42"/>
      <c r="Q427" s="42"/>
      <c r="R427" s="42"/>
      <c r="S427" s="43"/>
      <c r="T427" s="43"/>
      <c r="U427"/>
      <c r="V427"/>
      <c r="W427"/>
      <c r="X427" s="28"/>
      <c r="Y427" s="50"/>
    </row>
    <row r="428" spans="1:25" ht="15" x14ac:dyDescent="0.25">
      <c r="A428"/>
      <c r="B428"/>
      <c r="C428" s="32"/>
      <c r="D428" s="33"/>
      <c r="E428" s="35"/>
      <c r="F428" s="33"/>
      <c r="G428" s="35"/>
      <c r="H428" s="33"/>
      <c r="I428" s="33"/>
      <c r="J428" s="33"/>
      <c r="K428" s="35"/>
      <c r="L428" s="41"/>
      <c r="M428" s="41"/>
      <c r="N428" s="42"/>
      <c r="O428" s="42"/>
      <c r="P428" s="42"/>
      <c r="Q428" s="42"/>
      <c r="R428" s="42"/>
      <c r="S428" s="43"/>
      <c r="T428" s="43"/>
      <c r="U428"/>
      <c r="V428"/>
      <c r="W428"/>
      <c r="X428" s="28"/>
      <c r="Y428" s="50"/>
    </row>
    <row r="429" spans="1:25" ht="15" x14ac:dyDescent="0.25">
      <c r="A429"/>
      <c r="B429"/>
      <c r="C429" s="32"/>
      <c r="D429" s="33"/>
      <c r="E429" s="35"/>
      <c r="F429" s="33"/>
      <c r="G429" s="35"/>
      <c r="H429" s="33"/>
      <c r="I429" s="33"/>
      <c r="J429" s="33"/>
      <c r="K429" s="35"/>
      <c r="L429" s="41"/>
      <c r="M429" s="41"/>
      <c r="N429" s="42"/>
      <c r="O429" s="42"/>
      <c r="P429" s="42"/>
      <c r="Q429" s="42"/>
      <c r="R429" s="42"/>
      <c r="S429" s="43"/>
      <c r="T429" s="43"/>
      <c r="U429"/>
      <c r="V429"/>
      <c r="W429"/>
      <c r="X429" s="28"/>
      <c r="Y429" s="50"/>
    </row>
    <row r="430" spans="1:25" ht="15" x14ac:dyDescent="0.25">
      <c r="A430"/>
      <c r="B430"/>
      <c r="C430" s="32"/>
      <c r="D430" s="33"/>
      <c r="E430" s="35"/>
      <c r="F430" s="33"/>
      <c r="G430" s="35"/>
      <c r="H430" s="33"/>
      <c r="I430" s="33"/>
      <c r="J430" s="33"/>
      <c r="K430" s="35"/>
      <c r="L430" s="41"/>
      <c r="M430" s="41"/>
      <c r="N430" s="42"/>
      <c r="O430" s="42"/>
      <c r="P430" s="42"/>
      <c r="Q430" s="42"/>
      <c r="R430" s="42"/>
      <c r="S430" s="43"/>
      <c r="T430" s="43"/>
      <c r="U430"/>
      <c r="V430"/>
      <c r="W430"/>
      <c r="X430" s="28"/>
      <c r="Y430" s="50"/>
    </row>
    <row r="431" spans="1:25" ht="15" x14ac:dyDescent="0.25">
      <c r="A431"/>
      <c r="B431"/>
      <c r="C431" s="32"/>
      <c r="D431" s="33"/>
      <c r="E431" s="35"/>
      <c r="F431" s="33"/>
      <c r="G431" s="35"/>
      <c r="H431" s="33"/>
      <c r="I431" s="33"/>
      <c r="J431" s="33"/>
      <c r="K431" s="35"/>
      <c r="L431" s="41"/>
      <c r="M431" s="41"/>
      <c r="N431" s="42"/>
      <c r="O431" s="42"/>
      <c r="P431" s="42"/>
      <c r="Q431" s="42"/>
      <c r="R431" s="42"/>
      <c r="S431" s="43"/>
      <c r="T431" s="43"/>
      <c r="U431"/>
      <c r="V431"/>
      <c r="W431"/>
      <c r="X431" s="28"/>
      <c r="Y431" s="50"/>
    </row>
    <row r="432" spans="1:25" ht="15" x14ac:dyDescent="0.25">
      <c r="A432"/>
      <c r="B432"/>
      <c r="C432" s="32"/>
      <c r="D432" s="33"/>
      <c r="E432" s="35"/>
      <c r="F432" s="33"/>
      <c r="G432" s="35"/>
      <c r="H432" s="33"/>
      <c r="I432" s="33"/>
      <c r="J432" s="33"/>
      <c r="K432" s="35"/>
      <c r="L432" s="41"/>
      <c r="M432" s="41"/>
      <c r="N432" s="42"/>
      <c r="O432" s="42"/>
      <c r="P432" s="42"/>
      <c r="Q432" s="42"/>
      <c r="R432" s="42"/>
      <c r="S432" s="43"/>
      <c r="T432" s="43"/>
      <c r="U432"/>
      <c r="V432"/>
      <c r="W432"/>
      <c r="X432" s="28"/>
      <c r="Y432" s="50"/>
    </row>
    <row r="433" spans="1:25" ht="15" x14ac:dyDescent="0.25">
      <c r="A433"/>
      <c r="B433"/>
      <c r="C433" s="32"/>
      <c r="D433" s="33"/>
      <c r="E433" s="35"/>
      <c r="F433" s="33"/>
      <c r="G433" s="35"/>
      <c r="H433" s="33"/>
      <c r="I433" s="33"/>
      <c r="J433" s="33"/>
      <c r="K433" s="35"/>
      <c r="L433" s="41"/>
      <c r="M433" s="41"/>
      <c r="N433" s="42"/>
      <c r="O433" s="42"/>
      <c r="P433" s="42"/>
      <c r="Q433" s="42"/>
      <c r="R433" s="42"/>
      <c r="S433" s="43"/>
      <c r="T433" s="43"/>
      <c r="U433"/>
      <c r="V433"/>
      <c r="W433"/>
      <c r="X433" s="28"/>
      <c r="Y433" s="50"/>
    </row>
    <row r="434" spans="1:25" ht="15" x14ac:dyDescent="0.25">
      <c r="A434"/>
      <c r="B434"/>
      <c r="C434" s="32"/>
      <c r="D434" s="33"/>
      <c r="E434" s="35"/>
      <c r="F434" s="33"/>
      <c r="G434" s="35"/>
      <c r="H434" s="33"/>
      <c r="I434" s="33"/>
      <c r="J434" s="33"/>
      <c r="K434" s="35"/>
      <c r="L434" s="41"/>
      <c r="M434" s="41"/>
      <c r="N434" s="42"/>
      <c r="O434" s="42"/>
      <c r="P434" s="42"/>
      <c r="Q434" s="42"/>
      <c r="R434" s="42"/>
      <c r="S434" s="43"/>
      <c r="T434" s="43"/>
      <c r="U434"/>
      <c r="V434"/>
      <c r="W434"/>
      <c r="X434" s="28"/>
      <c r="Y434" s="50"/>
    </row>
    <row r="435" spans="1:25" ht="15" x14ac:dyDescent="0.25">
      <c r="A435"/>
      <c r="B435"/>
      <c r="C435" s="32"/>
      <c r="D435" s="33"/>
      <c r="E435" s="35"/>
      <c r="F435" s="33"/>
      <c r="G435" s="35"/>
      <c r="H435" s="33"/>
      <c r="I435" s="33"/>
      <c r="J435" s="33"/>
      <c r="K435" s="35"/>
      <c r="L435" s="41"/>
      <c r="M435" s="41"/>
      <c r="N435" s="42"/>
      <c r="O435" s="42"/>
      <c r="P435" s="42"/>
      <c r="Q435" s="42"/>
      <c r="R435" s="42"/>
      <c r="S435" s="43"/>
      <c r="T435" s="43"/>
      <c r="U435"/>
      <c r="V435"/>
      <c r="W435"/>
      <c r="X435" s="28"/>
      <c r="Y435" s="50"/>
    </row>
    <row r="436" spans="1:25" ht="15" x14ac:dyDescent="0.25">
      <c r="A436"/>
      <c r="B436"/>
      <c r="C436" s="32"/>
      <c r="D436" s="33"/>
      <c r="E436" s="35"/>
      <c r="F436" s="33"/>
      <c r="G436" s="35"/>
      <c r="H436" s="33"/>
      <c r="I436" s="33"/>
      <c r="J436" s="33"/>
      <c r="K436" s="35"/>
      <c r="L436" s="41"/>
      <c r="M436" s="41"/>
      <c r="N436" s="42"/>
      <c r="O436" s="42"/>
      <c r="P436" s="42"/>
      <c r="Q436" s="42"/>
      <c r="R436" s="42"/>
      <c r="S436" s="43"/>
      <c r="T436" s="43"/>
      <c r="U436"/>
      <c r="V436"/>
      <c r="W436"/>
      <c r="X436" s="28"/>
      <c r="Y436" s="50"/>
    </row>
    <row r="437" spans="1:25" ht="15" x14ac:dyDescent="0.25">
      <c r="A437"/>
      <c r="B437"/>
      <c r="C437" s="32"/>
      <c r="D437" s="33"/>
      <c r="E437" s="35"/>
      <c r="F437" s="33"/>
      <c r="G437" s="35"/>
      <c r="H437" s="33"/>
      <c r="I437" s="33"/>
      <c r="J437" s="33"/>
      <c r="K437" s="35"/>
      <c r="L437" s="41"/>
      <c r="M437" s="41"/>
      <c r="N437" s="42"/>
      <c r="O437" s="42"/>
      <c r="P437" s="42"/>
      <c r="Q437" s="42"/>
      <c r="R437" s="42"/>
      <c r="S437" s="43"/>
      <c r="T437" s="43"/>
      <c r="U437"/>
      <c r="V437"/>
      <c r="W437"/>
      <c r="X437" s="28"/>
      <c r="Y437" s="50"/>
    </row>
    <row r="438" spans="1:25" ht="15" x14ac:dyDescent="0.25">
      <c r="A438"/>
      <c r="B438"/>
      <c r="C438" s="32"/>
      <c r="D438" s="33"/>
      <c r="E438" s="35"/>
      <c r="F438" s="33"/>
      <c r="G438" s="35"/>
      <c r="H438" s="33"/>
      <c r="I438" s="33"/>
      <c r="J438" s="33"/>
      <c r="K438" s="35"/>
      <c r="L438" s="41"/>
      <c r="M438" s="41"/>
      <c r="N438" s="42"/>
      <c r="O438" s="42"/>
      <c r="P438" s="42"/>
      <c r="Q438" s="42"/>
      <c r="R438" s="42"/>
      <c r="S438" s="43"/>
      <c r="T438" s="43"/>
      <c r="U438"/>
      <c r="V438"/>
      <c r="W438"/>
      <c r="X438" s="28"/>
      <c r="Y438" s="50"/>
    </row>
    <row r="439" spans="1:25" ht="15" x14ac:dyDescent="0.25">
      <c r="A439"/>
      <c r="B439"/>
      <c r="C439" s="32"/>
      <c r="D439" s="33"/>
      <c r="E439" s="35"/>
      <c r="F439" s="33"/>
      <c r="G439" s="35"/>
      <c r="H439" s="33"/>
      <c r="I439" s="33"/>
      <c r="J439" s="33"/>
      <c r="K439" s="35"/>
      <c r="L439" s="41"/>
      <c r="M439" s="41"/>
      <c r="N439" s="42"/>
      <c r="O439" s="42"/>
      <c r="P439" s="42"/>
      <c r="Q439" s="42"/>
      <c r="R439" s="42"/>
      <c r="S439" s="43"/>
      <c r="T439" s="43"/>
      <c r="U439"/>
      <c r="V439"/>
      <c r="W439"/>
      <c r="X439" s="28"/>
      <c r="Y439" s="50"/>
    </row>
    <row r="440" spans="1:25" ht="15" x14ac:dyDescent="0.25">
      <c r="A440"/>
      <c r="B440"/>
      <c r="C440" s="32"/>
      <c r="D440" s="33"/>
      <c r="E440" s="35"/>
      <c r="F440" s="33"/>
      <c r="G440" s="35"/>
      <c r="H440" s="33"/>
      <c r="I440" s="33"/>
      <c r="J440" s="33"/>
      <c r="K440" s="35"/>
      <c r="L440" s="41"/>
      <c r="M440" s="41"/>
      <c r="N440" s="42"/>
      <c r="O440" s="42"/>
      <c r="P440" s="42"/>
      <c r="Q440" s="42"/>
      <c r="R440" s="42"/>
      <c r="S440" s="43"/>
      <c r="T440" s="43"/>
      <c r="U440"/>
      <c r="V440"/>
      <c r="W440"/>
      <c r="X440" s="28"/>
      <c r="Y440" s="50"/>
    </row>
    <row r="441" spans="1:25" ht="15" x14ac:dyDescent="0.25">
      <c r="A441"/>
      <c r="B441"/>
      <c r="C441" s="32"/>
      <c r="D441" s="33"/>
      <c r="E441" s="35"/>
      <c r="F441" s="33"/>
      <c r="G441" s="35"/>
      <c r="H441" s="33"/>
      <c r="I441" s="33"/>
      <c r="J441" s="33"/>
      <c r="K441" s="35"/>
      <c r="L441" s="41"/>
      <c r="M441" s="41"/>
      <c r="N441" s="42"/>
      <c r="O441" s="42"/>
      <c r="P441" s="42"/>
      <c r="Q441" s="42"/>
      <c r="R441" s="42"/>
      <c r="S441" s="43"/>
      <c r="T441" s="43"/>
      <c r="U441"/>
      <c r="V441"/>
      <c r="W441"/>
      <c r="X441" s="28"/>
      <c r="Y441" s="50"/>
    </row>
    <row r="442" spans="1:25" ht="15" x14ac:dyDescent="0.25">
      <c r="A442"/>
      <c r="B442"/>
      <c r="C442" s="32"/>
      <c r="D442" s="33"/>
      <c r="E442" s="35"/>
      <c r="F442" s="33"/>
      <c r="G442" s="35"/>
      <c r="H442" s="33"/>
      <c r="I442" s="33"/>
      <c r="J442" s="33"/>
      <c r="K442" s="35"/>
      <c r="L442" s="41"/>
      <c r="M442" s="41"/>
      <c r="N442" s="42"/>
      <c r="O442" s="42"/>
      <c r="P442" s="42"/>
      <c r="Q442" s="42"/>
      <c r="R442" s="42"/>
      <c r="S442" s="43"/>
      <c r="T442" s="43"/>
      <c r="U442"/>
      <c r="V442"/>
      <c r="W442"/>
      <c r="X442" s="28"/>
      <c r="Y442" s="50"/>
    </row>
    <row r="443" spans="1:25" ht="15" x14ac:dyDescent="0.25">
      <c r="A443"/>
      <c r="B443"/>
      <c r="C443" s="32"/>
      <c r="D443" s="33"/>
      <c r="E443" s="35"/>
      <c r="F443" s="33"/>
      <c r="G443" s="35"/>
      <c r="H443" s="33"/>
      <c r="I443" s="33"/>
      <c r="J443" s="33"/>
      <c r="K443" s="35"/>
      <c r="L443" s="41"/>
      <c r="M443" s="41"/>
      <c r="N443" s="42"/>
      <c r="O443" s="42"/>
      <c r="P443" s="42"/>
      <c r="Q443" s="42"/>
      <c r="R443" s="42"/>
      <c r="S443" s="43"/>
      <c r="T443" s="43"/>
      <c r="U443"/>
      <c r="V443"/>
      <c r="W443"/>
      <c r="X443" s="28"/>
      <c r="Y443" s="50"/>
    </row>
    <row r="444" spans="1:25" ht="15" x14ac:dyDescent="0.25">
      <c r="A444"/>
      <c r="B444"/>
      <c r="C444" s="32"/>
      <c r="D444" s="33"/>
      <c r="E444" s="35"/>
      <c r="F444" s="33"/>
      <c r="G444" s="35"/>
      <c r="H444" s="33"/>
      <c r="I444" s="33"/>
      <c r="J444" s="33"/>
      <c r="K444" s="35"/>
      <c r="L444" s="41"/>
      <c r="M444" s="41"/>
      <c r="N444" s="42"/>
      <c r="O444" s="42"/>
      <c r="P444" s="42"/>
      <c r="Q444" s="42"/>
      <c r="R444" s="42"/>
      <c r="S444" s="43"/>
      <c r="T444" s="43"/>
      <c r="U444"/>
      <c r="V444"/>
      <c r="W444"/>
      <c r="X444" s="28"/>
      <c r="Y444" s="50"/>
    </row>
    <row r="445" spans="1:25" ht="15" x14ac:dyDescent="0.25">
      <c r="A445"/>
      <c r="B445"/>
      <c r="C445" s="32"/>
      <c r="D445" s="33"/>
      <c r="E445" s="35"/>
      <c r="F445" s="33"/>
      <c r="G445" s="35"/>
      <c r="H445" s="33"/>
      <c r="I445" s="33"/>
      <c r="J445" s="33"/>
      <c r="K445" s="35"/>
      <c r="L445" s="41"/>
      <c r="M445" s="41"/>
      <c r="N445" s="42"/>
      <c r="O445" s="42"/>
      <c r="P445" s="42"/>
      <c r="Q445" s="42"/>
      <c r="R445" s="42"/>
      <c r="S445" s="43"/>
      <c r="T445" s="43"/>
      <c r="U445"/>
      <c r="V445"/>
      <c r="W445"/>
      <c r="X445" s="28"/>
      <c r="Y445" s="50"/>
    </row>
    <row r="446" spans="1:25" ht="15" x14ac:dyDescent="0.25">
      <c r="A446"/>
      <c r="B446"/>
      <c r="C446" s="32"/>
      <c r="D446" s="33"/>
      <c r="E446" s="35"/>
      <c r="F446" s="33"/>
      <c r="G446" s="35"/>
      <c r="H446" s="33"/>
      <c r="I446" s="33"/>
      <c r="J446" s="33"/>
      <c r="K446" s="35"/>
      <c r="L446" s="41"/>
      <c r="M446" s="41"/>
      <c r="N446" s="42"/>
      <c r="O446" s="42"/>
      <c r="P446" s="42"/>
      <c r="Q446" s="42"/>
      <c r="R446" s="42"/>
      <c r="S446" s="43"/>
      <c r="T446" s="43"/>
      <c r="U446"/>
      <c r="V446"/>
      <c r="W446"/>
      <c r="X446" s="28"/>
      <c r="Y446" s="50"/>
    </row>
    <row r="447" spans="1:25" ht="15" x14ac:dyDescent="0.25">
      <c r="A447"/>
      <c r="B447"/>
      <c r="C447" s="32"/>
      <c r="D447" s="33"/>
      <c r="E447" s="35"/>
      <c r="F447" s="33"/>
      <c r="G447" s="35"/>
      <c r="H447" s="33"/>
      <c r="I447" s="33"/>
      <c r="J447" s="33"/>
      <c r="K447" s="35"/>
      <c r="L447" s="41"/>
      <c r="M447" s="41"/>
      <c r="N447" s="42"/>
      <c r="O447" s="42"/>
      <c r="P447" s="42"/>
      <c r="Q447" s="42"/>
      <c r="R447" s="42"/>
      <c r="S447" s="43"/>
      <c r="T447" s="43"/>
      <c r="U447"/>
      <c r="V447"/>
      <c r="W447"/>
      <c r="X447" s="28"/>
      <c r="Y447" s="50"/>
    </row>
    <row r="448" spans="1:25" ht="15" x14ac:dyDescent="0.25">
      <c r="A448"/>
      <c r="B448"/>
      <c r="C448" s="32"/>
      <c r="D448" s="33"/>
      <c r="E448" s="35"/>
      <c r="F448" s="33"/>
      <c r="G448" s="35"/>
      <c r="H448" s="33"/>
      <c r="I448" s="33"/>
      <c r="J448" s="33"/>
      <c r="K448" s="35"/>
      <c r="L448" s="41"/>
      <c r="M448" s="41"/>
      <c r="N448" s="42"/>
      <c r="O448" s="42"/>
      <c r="P448" s="42"/>
      <c r="Q448" s="42"/>
      <c r="R448" s="42"/>
      <c r="S448" s="43"/>
      <c r="T448" s="43"/>
      <c r="U448"/>
      <c r="V448"/>
      <c r="W448"/>
      <c r="X448" s="28"/>
      <c r="Y448" s="50"/>
    </row>
    <row r="449" spans="1:25" ht="15" x14ac:dyDescent="0.25">
      <c r="A449"/>
      <c r="B449"/>
      <c r="C449" s="32"/>
      <c r="D449" s="33"/>
      <c r="E449" s="35"/>
      <c r="F449" s="33"/>
      <c r="G449" s="35"/>
      <c r="H449" s="33"/>
      <c r="I449" s="33"/>
      <c r="J449" s="33"/>
      <c r="K449" s="35"/>
      <c r="L449" s="41"/>
      <c r="M449" s="41"/>
      <c r="N449" s="42"/>
      <c r="O449" s="42"/>
      <c r="P449" s="42"/>
      <c r="Q449" s="42"/>
      <c r="R449" s="42"/>
      <c r="S449" s="43"/>
      <c r="T449" s="43"/>
      <c r="U449"/>
      <c r="V449"/>
      <c r="W449"/>
      <c r="X449" s="28"/>
      <c r="Y449" s="50"/>
    </row>
    <row r="450" spans="1:25" ht="15" x14ac:dyDescent="0.25">
      <c r="A450"/>
      <c r="B450"/>
      <c r="C450" s="32"/>
      <c r="D450" s="33"/>
      <c r="E450" s="35"/>
      <c r="F450" s="33"/>
      <c r="G450" s="35"/>
      <c r="H450" s="33"/>
      <c r="I450" s="33"/>
      <c r="J450" s="33"/>
      <c r="K450" s="35"/>
      <c r="L450" s="41"/>
      <c r="M450" s="41"/>
      <c r="N450" s="42"/>
      <c r="O450" s="42"/>
      <c r="P450" s="42"/>
      <c r="Q450" s="42"/>
      <c r="R450" s="42"/>
      <c r="S450" s="43"/>
      <c r="T450" s="43"/>
      <c r="U450"/>
      <c r="V450"/>
      <c r="W450"/>
      <c r="X450" s="28"/>
      <c r="Y450" s="50"/>
    </row>
    <row r="451" spans="1:25" s="38" customFormat="1" ht="15" x14ac:dyDescent="0.25">
      <c r="A451" s="31"/>
      <c r="B451" s="31"/>
      <c r="C451" s="32"/>
      <c r="D451" s="33"/>
      <c r="E451" s="35"/>
      <c r="F451" s="33"/>
      <c r="G451" s="35"/>
      <c r="H451" s="33"/>
      <c r="I451" s="33"/>
      <c r="J451" s="33"/>
      <c r="K451" s="35"/>
      <c r="L451" s="41"/>
      <c r="M451" s="41"/>
      <c r="N451" s="42"/>
      <c r="O451" s="42"/>
      <c r="P451" s="42"/>
      <c r="Q451" s="42"/>
      <c r="R451" s="42"/>
      <c r="S451" s="43"/>
      <c r="T451" s="43"/>
      <c r="U451" s="31"/>
      <c r="V451" s="31"/>
      <c r="W451" s="31"/>
      <c r="X451" s="40"/>
      <c r="Y451" s="50"/>
    </row>
    <row r="452" spans="1:25" ht="15" x14ac:dyDescent="0.25">
      <c r="A452"/>
      <c r="B452"/>
      <c r="C452" s="32"/>
      <c r="D452" s="33"/>
      <c r="E452" s="35"/>
      <c r="F452" s="33"/>
      <c r="G452" s="35"/>
      <c r="H452" s="33"/>
      <c r="I452" s="33"/>
      <c r="J452" s="33"/>
      <c r="K452" s="35"/>
      <c r="L452" s="41"/>
      <c r="M452" s="41"/>
      <c r="N452" s="42"/>
      <c r="O452" s="42"/>
      <c r="P452" s="42"/>
      <c r="Q452" s="42"/>
      <c r="R452" s="42"/>
      <c r="S452" s="43"/>
      <c r="T452" s="43"/>
      <c r="U452"/>
      <c r="V452"/>
      <c r="W452"/>
      <c r="X452" s="28"/>
      <c r="Y452" s="50"/>
    </row>
    <row r="453" spans="1:25" ht="15" x14ac:dyDescent="0.25">
      <c r="A453"/>
      <c r="B453"/>
      <c r="C453" s="32"/>
      <c r="D453" s="33"/>
      <c r="E453" s="35"/>
      <c r="F453" s="33"/>
      <c r="G453" s="35"/>
      <c r="H453" s="33"/>
      <c r="I453" s="33"/>
      <c r="J453" s="33"/>
      <c r="K453" s="35"/>
      <c r="L453" s="41"/>
      <c r="M453" s="41"/>
      <c r="N453" s="42"/>
      <c r="O453" s="42"/>
      <c r="P453" s="42"/>
      <c r="Q453" s="42"/>
      <c r="R453" s="42"/>
      <c r="S453" s="43"/>
      <c r="T453" s="43"/>
      <c r="U453"/>
      <c r="V453"/>
      <c r="W453"/>
      <c r="X453" s="28"/>
      <c r="Y453" s="50"/>
    </row>
    <row r="454" spans="1:25" ht="15" x14ac:dyDescent="0.25">
      <c r="A454"/>
      <c r="B454"/>
      <c r="C454" s="32"/>
      <c r="D454" s="33"/>
      <c r="E454" s="35"/>
      <c r="F454" s="33"/>
      <c r="G454" s="35"/>
      <c r="H454" s="33"/>
      <c r="I454" s="33"/>
      <c r="J454" s="33"/>
      <c r="K454" s="35"/>
      <c r="L454" s="41"/>
      <c r="M454" s="41"/>
      <c r="N454" s="42"/>
      <c r="O454" s="42"/>
      <c r="P454" s="42"/>
      <c r="Q454" s="42"/>
      <c r="R454" s="42"/>
      <c r="S454" s="43"/>
      <c r="T454" s="43"/>
      <c r="U454"/>
      <c r="V454"/>
      <c r="W454"/>
      <c r="X454" s="28"/>
      <c r="Y454" s="50"/>
    </row>
    <row r="455" spans="1:25" s="38" customFormat="1" ht="15" x14ac:dyDescent="0.25">
      <c r="A455"/>
      <c r="B455"/>
      <c r="C455" s="32"/>
      <c r="D455" s="33"/>
      <c r="E455" s="35"/>
      <c r="F455" s="33"/>
      <c r="G455" s="35"/>
      <c r="H455" s="33"/>
      <c r="I455" s="33"/>
      <c r="J455" s="33"/>
      <c r="K455" s="35"/>
      <c r="L455" s="41"/>
      <c r="M455" s="41"/>
      <c r="N455" s="42"/>
      <c r="O455" s="42"/>
      <c r="P455" s="42"/>
      <c r="Q455" s="42"/>
      <c r="R455" s="42"/>
      <c r="S455" s="43"/>
      <c r="T455" s="43"/>
      <c r="U455"/>
      <c r="V455"/>
      <c r="W455"/>
      <c r="X455" s="28"/>
      <c r="Y455" s="50"/>
    </row>
    <row r="456" spans="1:25" ht="15" x14ac:dyDescent="0.25">
      <c r="A456"/>
      <c r="B456"/>
      <c r="C456" s="32"/>
      <c r="D456" s="33"/>
      <c r="E456" s="35"/>
      <c r="F456" s="33"/>
      <c r="G456" s="35"/>
      <c r="H456" s="33"/>
      <c r="I456" s="33"/>
      <c r="J456" s="33"/>
      <c r="K456" s="35"/>
      <c r="L456" s="41"/>
      <c r="M456" s="41"/>
      <c r="N456" s="42"/>
      <c r="O456" s="42"/>
      <c r="P456" s="42"/>
      <c r="Q456" s="42"/>
      <c r="R456" s="42"/>
      <c r="S456" s="43"/>
      <c r="T456" s="43"/>
      <c r="U456"/>
      <c r="V456"/>
      <c r="W456"/>
      <c r="X456" s="28"/>
      <c r="Y456" s="50"/>
    </row>
    <row r="457" spans="1:25" ht="15" x14ac:dyDescent="0.25">
      <c r="A457"/>
      <c r="B457"/>
      <c r="C457" s="32"/>
      <c r="D457" s="33"/>
      <c r="E457" s="35"/>
      <c r="F457" s="33"/>
      <c r="G457" s="35"/>
      <c r="H457" s="33"/>
      <c r="I457" s="33"/>
      <c r="J457" s="33"/>
      <c r="K457" s="35"/>
      <c r="L457" s="41"/>
      <c r="M457" s="41"/>
      <c r="N457" s="42"/>
      <c r="O457" s="42"/>
      <c r="P457" s="42"/>
      <c r="Q457" s="42"/>
      <c r="R457" s="42"/>
      <c r="S457" s="43"/>
      <c r="T457" s="43"/>
      <c r="U457"/>
      <c r="V457"/>
      <c r="W457"/>
      <c r="X457" s="28"/>
      <c r="Y457" s="50"/>
    </row>
    <row r="458" spans="1:25" ht="15" x14ac:dyDescent="0.25">
      <c r="A458"/>
      <c r="B458"/>
      <c r="C458" s="32"/>
      <c r="D458" s="33"/>
      <c r="E458" s="35"/>
      <c r="F458" s="33"/>
      <c r="G458" s="35"/>
      <c r="H458" s="33"/>
      <c r="I458" s="33"/>
      <c r="J458" s="33"/>
      <c r="K458" s="35"/>
      <c r="L458" s="41"/>
      <c r="M458" s="41"/>
      <c r="N458" s="42"/>
      <c r="O458" s="42"/>
      <c r="P458" s="42"/>
      <c r="Q458" s="42"/>
      <c r="R458" s="42"/>
      <c r="S458" s="43"/>
      <c r="T458" s="43"/>
      <c r="U458"/>
      <c r="V458"/>
      <c r="W458"/>
      <c r="X458" s="28"/>
      <c r="Y458" s="50"/>
    </row>
    <row r="459" spans="1:25" s="38" customFormat="1" ht="15" x14ac:dyDescent="0.25">
      <c r="A459"/>
      <c r="B459"/>
      <c r="C459" s="32"/>
      <c r="D459" s="33"/>
      <c r="E459" s="35"/>
      <c r="F459" s="33"/>
      <c r="G459" s="35"/>
      <c r="H459" s="33"/>
      <c r="I459" s="33"/>
      <c r="J459" s="33"/>
      <c r="K459" s="35"/>
      <c r="L459" s="41"/>
      <c r="M459" s="41"/>
      <c r="N459" s="42"/>
      <c r="O459" s="42"/>
      <c r="P459" s="42"/>
      <c r="Q459" s="42"/>
      <c r="R459" s="42"/>
      <c r="S459" s="43"/>
      <c r="T459" s="43"/>
      <c r="U459"/>
      <c r="V459"/>
      <c r="W459"/>
      <c r="X459" s="28"/>
      <c r="Y459" s="50"/>
    </row>
    <row r="460" spans="1:25" ht="15" x14ac:dyDescent="0.25">
      <c r="A460"/>
      <c r="B460"/>
      <c r="C460" s="32"/>
      <c r="D460" s="33"/>
      <c r="E460" s="35"/>
      <c r="F460" s="33"/>
      <c r="G460" s="35"/>
      <c r="H460" s="33"/>
      <c r="I460" s="33"/>
      <c r="J460" s="33"/>
      <c r="K460" s="35"/>
      <c r="L460" s="41"/>
      <c r="M460" s="41"/>
      <c r="N460" s="42"/>
      <c r="O460" s="42"/>
      <c r="P460" s="42"/>
      <c r="Q460" s="42"/>
      <c r="R460" s="42"/>
      <c r="S460" s="43"/>
      <c r="T460" s="43"/>
      <c r="U460"/>
      <c r="V460"/>
      <c r="W460"/>
      <c r="X460" s="28"/>
      <c r="Y460" s="50"/>
    </row>
    <row r="461" spans="1:25" ht="15" x14ac:dyDescent="0.25">
      <c r="A461"/>
      <c r="B461"/>
      <c r="C461" s="32"/>
      <c r="D461" s="33"/>
      <c r="E461" s="35"/>
      <c r="F461" s="33"/>
      <c r="G461" s="35"/>
      <c r="H461" s="33"/>
      <c r="I461" s="33"/>
      <c r="J461" s="33"/>
      <c r="K461" s="35"/>
      <c r="L461" s="41"/>
      <c r="M461" s="41"/>
      <c r="N461" s="42"/>
      <c r="O461" s="42"/>
      <c r="P461" s="42"/>
      <c r="Q461" s="42"/>
      <c r="R461" s="42"/>
      <c r="S461" s="43"/>
      <c r="T461" s="43"/>
      <c r="U461"/>
      <c r="V461"/>
      <c r="W461"/>
      <c r="X461" s="28"/>
      <c r="Y461" s="50"/>
    </row>
    <row r="462" spans="1:25" ht="15" x14ac:dyDescent="0.25">
      <c r="A462"/>
      <c r="B462"/>
      <c r="C462" s="32"/>
      <c r="D462" s="33"/>
      <c r="E462" s="35"/>
      <c r="F462" s="33"/>
      <c r="G462" s="35"/>
      <c r="H462" s="33"/>
      <c r="I462" s="33"/>
      <c r="J462" s="33"/>
      <c r="K462" s="35"/>
      <c r="L462" s="41"/>
      <c r="M462" s="41"/>
      <c r="N462" s="42"/>
      <c r="O462" s="42"/>
      <c r="P462" s="42"/>
      <c r="Q462" s="42"/>
      <c r="R462" s="42"/>
      <c r="S462" s="43"/>
      <c r="T462" s="43"/>
      <c r="U462"/>
      <c r="V462"/>
      <c r="W462"/>
      <c r="X462" s="28"/>
      <c r="Y462" s="50"/>
    </row>
    <row r="463" spans="1:25" ht="15" x14ac:dyDescent="0.25">
      <c r="A463"/>
      <c r="B463"/>
      <c r="C463" s="32"/>
      <c r="D463" s="33"/>
      <c r="E463" s="35"/>
      <c r="F463" s="33"/>
      <c r="G463" s="35"/>
      <c r="H463" s="33"/>
      <c r="I463" s="33"/>
      <c r="J463" s="33"/>
      <c r="K463" s="35"/>
      <c r="L463" s="41"/>
      <c r="M463" s="41"/>
      <c r="N463" s="42"/>
      <c r="O463" s="42"/>
      <c r="P463" s="42"/>
      <c r="Q463" s="42"/>
      <c r="R463" s="42"/>
      <c r="S463" s="43"/>
      <c r="T463" s="43"/>
      <c r="U463"/>
      <c r="V463"/>
      <c r="W463"/>
      <c r="X463" s="28"/>
      <c r="Y463" s="50"/>
    </row>
    <row r="464" spans="1:25" ht="15" x14ac:dyDescent="0.25">
      <c r="A464"/>
      <c r="B464"/>
      <c r="C464" s="32"/>
      <c r="D464" s="33"/>
      <c r="E464" s="35"/>
      <c r="F464" s="33"/>
      <c r="G464" s="35"/>
      <c r="H464" s="33"/>
      <c r="I464" s="33"/>
      <c r="J464" s="33"/>
      <c r="K464" s="35"/>
      <c r="L464" s="41"/>
      <c r="M464" s="41"/>
      <c r="N464" s="42"/>
      <c r="O464" s="42"/>
      <c r="P464" s="42"/>
      <c r="Q464" s="42"/>
      <c r="R464" s="42"/>
      <c r="S464" s="43"/>
      <c r="T464" s="43"/>
      <c r="U464"/>
      <c r="V464"/>
      <c r="W464"/>
      <c r="X464" s="28"/>
      <c r="Y464" s="50"/>
    </row>
    <row r="465" spans="1:25" ht="15" x14ac:dyDescent="0.25">
      <c r="A465"/>
      <c r="B465"/>
      <c r="C465" s="32"/>
      <c r="D465" s="33"/>
      <c r="E465" s="35"/>
      <c r="F465" s="33"/>
      <c r="G465" s="35"/>
      <c r="H465" s="33"/>
      <c r="I465" s="33"/>
      <c r="J465" s="33"/>
      <c r="K465" s="35"/>
      <c r="L465" s="41"/>
      <c r="M465" s="41"/>
      <c r="N465" s="42"/>
      <c r="O465" s="42"/>
      <c r="P465" s="42"/>
      <c r="Q465" s="42"/>
      <c r="R465" s="42"/>
      <c r="S465" s="43"/>
      <c r="T465" s="43"/>
      <c r="U465"/>
      <c r="V465"/>
      <c r="W465"/>
      <c r="X465" s="28"/>
      <c r="Y465" s="50"/>
    </row>
    <row r="466" spans="1:25" ht="15" x14ac:dyDescent="0.25">
      <c r="A466"/>
      <c r="B466"/>
      <c r="C466" s="32"/>
      <c r="D466" s="33"/>
      <c r="E466" s="35"/>
      <c r="F466" s="33"/>
      <c r="G466" s="35"/>
      <c r="H466" s="33"/>
      <c r="I466" s="33"/>
      <c r="J466" s="33"/>
      <c r="K466" s="35"/>
      <c r="L466" s="41"/>
      <c r="M466" s="41"/>
      <c r="N466" s="42"/>
      <c r="O466" s="42"/>
      <c r="P466" s="42"/>
      <c r="Q466" s="42"/>
      <c r="R466" s="42"/>
      <c r="S466" s="43"/>
      <c r="T466" s="43"/>
      <c r="U466"/>
      <c r="V466"/>
      <c r="W466"/>
      <c r="X466" s="28"/>
      <c r="Y466" s="50"/>
    </row>
    <row r="467" spans="1:25" ht="15" x14ac:dyDescent="0.25">
      <c r="A467"/>
      <c r="B467"/>
      <c r="C467" s="32"/>
      <c r="D467" s="33"/>
      <c r="E467" s="35"/>
      <c r="F467" s="33"/>
      <c r="G467" s="35"/>
      <c r="H467" s="33"/>
      <c r="I467" s="33"/>
      <c r="J467" s="33"/>
      <c r="K467" s="35"/>
      <c r="L467" s="41"/>
      <c r="M467" s="41"/>
      <c r="N467" s="42"/>
      <c r="O467" s="42"/>
      <c r="P467" s="42"/>
      <c r="Q467" s="42"/>
      <c r="R467" s="42"/>
      <c r="S467" s="43"/>
      <c r="T467" s="43"/>
      <c r="U467"/>
      <c r="V467"/>
      <c r="W467"/>
      <c r="X467" s="28"/>
      <c r="Y467" s="50"/>
    </row>
    <row r="468" spans="1:25" ht="15" x14ac:dyDescent="0.25">
      <c r="A468"/>
      <c r="B468"/>
      <c r="C468" s="32"/>
      <c r="D468" s="33"/>
      <c r="E468" s="35"/>
      <c r="F468" s="33"/>
      <c r="G468" s="35"/>
      <c r="H468" s="33"/>
      <c r="I468" s="33"/>
      <c r="J468" s="33"/>
      <c r="K468" s="35"/>
      <c r="L468" s="41"/>
      <c r="M468" s="41"/>
      <c r="N468" s="42"/>
      <c r="O468" s="42"/>
      <c r="P468" s="42"/>
      <c r="Q468" s="42"/>
      <c r="R468" s="42"/>
      <c r="S468" s="43"/>
      <c r="T468" s="43"/>
      <c r="U468"/>
      <c r="V468"/>
      <c r="W468"/>
      <c r="X468" s="28"/>
      <c r="Y468" s="50"/>
    </row>
    <row r="469" spans="1:25" ht="15" x14ac:dyDescent="0.25">
      <c r="A469"/>
      <c r="B469"/>
      <c r="C469" s="32"/>
      <c r="D469" s="33"/>
      <c r="E469" s="35"/>
      <c r="F469" s="33"/>
      <c r="G469" s="35"/>
      <c r="H469" s="33"/>
      <c r="I469" s="33"/>
      <c r="J469" s="33"/>
      <c r="K469" s="35"/>
      <c r="L469" s="41"/>
      <c r="M469" s="41"/>
      <c r="N469" s="42"/>
      <c r="O469" s="42"/>
      <c r="P469" s="42"/>
      <c r="Q469" s="42"/>
      <c r="R469" s="42"/>
      <c r="S469" s="43"/>
      <c r="T469" s="43"/>
      <c r="U469"/>
      <c r="V469"/>
      <c r="W469"/>
      <c r="X469" s="28"/>
      <c r="Y469" s="50"/>
    </row>
    <row r="470" spans="1:25" ht="15" x14ac:dyDescent="0.25">
      <c r="A470"/>
      <c r="B470"/>
      <c r="C470" s="32"/>
      <c r="D470" s="33"/>
      <c r="E470" s="35"/>
      <c r="F470" s="33"/>
      <c r="G470" s="35"/>
      <c r="H470" s="33"/>
      <c r="I470" s="33"/>
      <c r="J470" s="33"/>
      <c r="K470" s="35"/>
      <c r="L470" s="41"/>
      <c r="M470" s="41"/>
      <c r="N470" s="42"/>
      <c r="O470" s="42"/>
      <c r="P470" s="42"/>
      <c r="Q470" s="42"/>
      <c r="R470" s="42"/>
      <c r="S470" s="43"/>
      <c r="T470" s="43"/>
      <c r="U470"/>
      <c r="V470"/>
      <c r="W470"/>
      <c r="X470" s="28"/>
      <c r="Y470" s="50"/>
    </row>
    <row r="471" spans="1:25" ht="15" x14ac:dyDescent="0.25">
      <c r="A471"/>
      <c r="B471"/>
      <c r="C471" s="32"/>
      <c r="D471" s="33"/>
      <c r="E471" s="35"/>
      <c r="F471" s="33"/>
      <c r="G471" s="35"/>
      <c r="H471" s="33"/>
      <c r="I471" s="33"/>
      <c r="J471" s="33"/>
      <c r="K471" s="35"/>
      <c r="L471" s="41"/>
      <c r="M471" s="41"/>
      <c r="N471" s="42"/>
      <c r="O471" s="42"/>
      <c r="P471" s="42"/>
      <c r="Q471" s="42"/>
      <c r="R471" s="42"/>
      <c r="S471" s="43"/>
      <c r="T471" s="43"/>
      <c r="U471"/>
      <c r="V471"/>
      <c r="W471"/>
      <c r="X471" s="28"/>
      <c r="Y471" s="50"/>
    </row>
    <row r="472" spans="1:25" ht="15" x14ac:dyDescent="0.25">
      <c r="A472"/>
      <c r="B472"/>
      <c r="C472" s="32"/>
      <c r="D472" s="33"/>
      <c r="E472" s="35"/>
      <c r="F472" s="33"/>
      <c r="G472" s="35"/>
      <c r="H472" s="33"/>
      <c r="I472" s="33"/>
      <c r="J472" s="33"/>
      <c r="K472" s="35"/>
      <c r="L472" s="41"/>
      <c r="M472" s="41"/>
      <c r="N472" s="42"/>
      <c r="O472" s="42"/>
      <c r="P472" s="42"/>
      <c r="Q472" s="42"/>
      <c r="R472" s="42"/>
      <c r="S472" s="43"/>
      <c r="T472" s="43"/>
      <c r="U472"/>
      <c r="V472"/>
      <c r="W472"/>
      <c r="X472" s="28"/>
      <c r="Y472" s="50"/>
    </row>
    <row r="473" spans="1:25" ht="15" x14ac:dyDescent="0.25">
      <c r="A473"/>
      <c r="B473"/>
      <c r="C473" s="32"/>
      <c r="D473" s="33"/>
      <c r="E473" s="35"/>
      <c r="F473" s="33"/>
      <c r="G473" s="35"/>
      <c r="H473" s="33"/>
      <c r="I473" s="33"/>
      <c r="J473" s="33"/>
      <c r="K473" s="35"/>
      <c r="L473" s="41"/>
      <c r="M473" s="41"/>
      <c r="N473" s="42"/>
      <c r="O473" s="42"/>
      <c r="P473" s="42"/>
      <c r="Q473" s="42"/>
      <c r="R473" s="42"/>
      <c r="S473" s="43"/>
      <c r="T473" s="43"/>
      <c r="U473"/>
      <c r="V473"/>
      <c r="W473"/>
      <c r="X473" s="28"/>
      <c r="Y473" s="50"/>
    </row>
    <row r="474" spans="1:25" ht="15" x14ac:dyDescent="0.25">
      <c r="A474"/>
      <c r="B474"/>
      <c r="C474" s="32"/>
      <c r="D474" s="33"/>
      <c r="E474" s="35"/>
      <c r="F474" s="33"/>
      <c r="G474" s="35"/>
      <c r="H474" s="33"/>
      <c r="I474" s="33"/>
      <c r="J474" s="33"/>
      <c r="K474" s="35"/>
      <c r="L474" s="41"/>
      <c r="M474" s="41"/>
      <c r="N474" s="42"/>
      <c r="O474" s="42"/>
      <c r="P474" s="42"/>
      <c r="Q474" s="42"/>
      <c r="R474" s="42"/>
      <c r="S474" s="43"/>
      <c r="T474" s="43"/>
      <c r="U474"/>
      <c r="V474"/>
      <c r="W474"/>
      <c r="X474" s="28"/>
      <c r="Y474" s="50"/>
    </row>
    <row r="475" spans="1:25" ht="15" x14ac:dyDescent="0.25">
      <c r="A475"/>
      <c r="B475"/>
      <c r="C475" s="32"/>
      <c r="D475" s="33"/>
      <c r="E475" s="35"/>
      <c r="F475" s="33"/>
      <c r="G475" s="35"/>
      <c r="H475" s="33"/>
      <c r="I475" s="33"/>
      <c r="J475" s="33"/>
      <c r="K475" s="35"/>
      <c r="L475" s="41"/>
      <c r="M475" s="41"/>
      <c r="N475" s="42"/>
      <c r="O475" s="42"/>
      <c r="P475" s="42"/>
      <c r="Q475" s="42"/>
      <c r="R475" s="42"/>
      <c r="S475" s="43"/>
      <c r="T475" s="43"/>
      <c r="U475"/>
      <c r="V475"/>
      <c r="W475"/>
      <c r="X475" s="28"/>
      <c r="Y475" s="50"/>
    </row>
    <row r="476" spans="1:25" ht="15" x14ac:dyDescent="0.25">
      <c r="A476"/>
      <c r="B476"/>
      <c r="C476" s="32"/>
      <c r="D476" s="33"/>
      <c r="E476" s="35"/>
      <c r="F476" s="33"/>
      <c r="G476" s="35"/>
      <c r="H476" s="33"/>
      <c r="I476" s="33"/>
      <c r="J476" s="33"/>
      <c r="K476" s="35"/>
      <c r="L476" s="41"/>
      <c r="M476" s="41"/>
      <c r="N476" s="42"/>
      <c r="O476" s="42"/>
      <c r="P476" s="42"/>
      <c r="Q476" s="42"/>
      <c r="R476" s="42"/>
      <c r="S476" s="43"/>
      <c r="T476" s="43"/>
      <c r="U476"/>
      <c r="V476"/>
      <c r="W476"/>
      <c r="X476" s="28"/>
      <c r="Y476" s="50"/>
    </row>
    <row r="477" spans="1:25" ht="15" x14ac:dyDescent="0.25">
      <c r="A477"/>
      <c r="B477"/>
      <c r="C477" s="32"/>
      <c r="D477" s="33"/>
      <c r="E477" s="35"/>
      <c r="F477" s="33"/>
      <c r="G477" s="35"/>
      <c r="H477" s="33"/>
      <c r="I477" s="33"/>
      <c r="J477" s="33"/>
      <c r="K477" s="35"/>
      <c r="L477" s="41"/>
      <c r="M477" s="41"/>
      <c r="N477" s="42"/>
      <c r="O477" s="42"/>
      <c r="P477" s="42"/>
      <c r="Q477" s="42"/>
      <c r="R477" s="42"/>
      <c r="S477" s="43"/>
      <c r="T477" s="43"/>
      <c r="U477"/>
      <c r="V477"/>
      <c r="W477"/>
      <c r="X477" s="28"/>
      <c r="Y477" s="50"/>
    </row>
    <row r="478" spans="1:25" ht="15" x14ac:dyDescent="0.25">
      <c r="A478"/>
      <c r="B478"/>
      <c r="C478" s="32"/>
      <c r="D478" s="33"/>
      <c r="E478" s="35"/>
      <c r="F478" s="33"/>
      <c r="G478" s="35"/>
      <c r="H478" s="33"/>
      <c r="I478" s="33"/>
      <c r="J478" s="33"/>
      <c r="K478" s="35"/>
      <c r="L478" s="41"/>
      <c r="M478" s="41"/>
      <c r="N478" s="42"/>
      <c r="O478" s="42"/>
      <c r="P478" s="42"/>
      <c r="Q478" s="42"/>
      <c r="R478" s="42"/>
      <c r="S478" s="43"/>
      <c r="T478" s="43"/>
      <c r="U478"/>
      <c r="V478"/>
      <c r="W478"/>
      <c r="X478" s="28"/>
      <c r="Y478" s="50"/>
    </row>
    <row r="479" spans="1:25" ht="15" x14ac:dyDescent="0.25">
      <c r="A479"/>
      <c r="B479"/>
      <c r="C479" s="32"/>
      <c r="D479" s="33"/>
      <c r="E479" s="35"/>
      <c r="F479" s="33"/>
      <c r="G479" s="35"/>
      <c r="H479" s="33"/>
      <c r="I479" s="33"/>
      <c r="J479" s="33"/>
      <c r="K479" s="35"/>
      <c r="L479" s="41"/>
      <c r="M479" s="41"/>
      <c r="N479" s="42"/>
      <c r="O479" s="42"/>
      <c r="P479" s="42"/>
      <c r="Q479" s="42"/>
      <c r="R479" s="42"/>
      <c r="S479" s="43"/>
      <c r="T479" s="43"/>
      <c r="U479"/>
      <c r="V479"/>
      <c r="W479"/>
      <c r="X479" s="28"/>
      <c r="Y479" s="50"/>
    </row>
    <row r="480" spans="1:25" ht="15" x14ac:dyDescent="0.25">
      <c r="A480"/>
      <c r="B480"/>
      <c r="C480" s="32"/>
      <c r="D480" s="33"/>
      <c r="E480" s="35"/>
      <c r="F480" s="33"/>
      <c r="G480" s="35"/>
      <c r="H480" s="33"/>
      <c r="I480" s="33"/>
      <c r="J480" s="33"/>
      <c r="K480" s="35"/>
      <c r="L480" s="41"/>
      <c r="M480" s="41"/>
      <c r="N480" s="42"/>
      <c r="O480" s="42"/>
      <c r="P480" s="42"/>
      <c r="Q480" s="42"/>
      <c r="R480" s="42"/>
      <c r="S480" s="43"/>
      <c r="T480" s="43"/>
      <c r="U480"/>
      <c r="V480"/>
      <c r="W480"/>
      <c r="X480" s="28"/>
      <c r="Y480" s="50"/>
    </row>
    <row r="481" spans="1:25" ht="15" x14ac:dyDescent="0.25">
      <c r="A481"/>
      <c r="B481"/>
      <c r="C481" s="32"/>
      <c r="D481" s="33"/>
      <c r="E481" s="35"/>
      <c r="F481" s="33"/>
      <c r="G481" s="35"/>
      <c r="H481" s="33"/>
      <c r="I481" s="33"/>
      <c r="J481" s="33"/>
      <c r="K481" s="35"/>
      <c r="L481" s="41"/>
      <c r="M481" s="41"/>
      <c r="N481" s="42"/>
      <c r="O481" s="42"/>
      <c r="P481" s="42"/>
      <c r="Q481" s="42"/>
      <c r="R481" s="42"/>
      <c r="S481" s="43"/>
      <c r="T481" s="43"/>
      <c r="U481"/>
      <c r="V481"/>
      <c r="W481"/>
      <c r="X481" s="28"/>
      <c r="Y481" s="50"/>
    </row>
    <row r="482" spans="1:25" ht="15" x14ac:dyDescent="0.25">
      <c r="A482"/>
      <c r="B482"/>
      <c r="C482" s="32"/>
      <c r="D482" s="33"/>
      <c r="E482" s="35"/>
      <c r="F482" s="33"/>
      <c r="G482" s="35"/>
      <c r="H482" s="33"/>
      <c r="I482" s="33"/>
      <c r="J482" s="33"/>
      <c r="K482" s="35"/>
      <c r="L482" s="41"/>
      <c r="M482" s="41"/>
      <c r="N482" s="42"/>
      <c r="O482" s="42"/>
      <c r="P482" s="42"/>
      <c r="Q482" s="42"/>
      <c r="R482" s="42"/>
      <c r="S482" s="43"/>
      <c r="T482" s="43"/>
      <c r="U482"/>
      <c r="V482"/>
      <c r="W482"/>
      <c r="X482" s="28"/>
      <c r="Y482" s="50"/>
    </row>
    <row r="483" spans="1:25" ht="15" x14ac:dyDescent="0.25">
      <c r="A483"/>
      <c r="B483"/>
      <c r="C483" s="32"/>
      <c r="D483" s="33"/>
      <c r="E483" s="35"/>
      <c r="F483" s="33"/>
      <c r="G483" s="35"/>
      <c r="H483" s="33"/>
      <c r="I483" s="33"/>
      <c r="J483" s="33"/>
      <c r="K483" s="35"/>
      <c r="L483" s="41"/>
      <c r="M483" s="41"/>
      <c r="N483" s="42"/>
      <c r="O483" s="42"/>
      <c r="P483" s="42"/>
      <c r="Q483" s="42"/>
      <c r="R483" s="42"/>
      <c r="S483" s="43"/>
      <c r="T483" s="43"/>
      <c r="U483"/>
      <c r="V483"/>
      <c r="W483"/>
      <c r="X483" s="28"/>
      <c r="Y483" s="50"/>
    </row>
    <row r="484" spans="1:25" ht="15" x14ac:dyDescent="0.25">
      <c r="A484"/>
      <c r="B484"/>
      <c r="C484" s="32"/>
      <c r="D484" s="33"/>
      <c r="E484" s="35"/>
      <c r="F484" s="33"/>
      <c r="G484" s="35"/>
      <c r="H484" s="33"/>
      <c r="I484" s="33"/>
      <c r="J484" s="33"/>
      <c r="K484" s="35"/>
      <c r="L484" s="41"/>
      <c r="M484" s="41"/>
      <c r="N484" s="42"/>
      <c r="O484" s="42"/>
      <c r="P484" s="42"/>
      <c r="Q484" s="42"/>
      <c r="R484" s="42"/>
      <c r="S484" s="43"/>
      <c r="T484" s="43"/>
      <c r="U484"/>
      <c r="V484"/>
      <c r="W484"/>
      <c r="X484" s="28"/>
      <c r="Y484" s="50"/>
    </row>
    <row r="485" spans="1:25" ht="15" x14ac:dyDescent="0.25">
      <c r="A485"/>
      <c r="B485"/>
      <c r="C485" s="32"/>
      <c r="D485" s="33"/>
      <c r="E485" s="35"/>
      <c r="F485" s="33"/>
      <c r="G485" s="35"/>
      <c r="H485" s="33"/>
      <c r="I485" s="33"/>
      <c r="J485" s="33"/>
      <c r="K485" s="35"/>
      <c r="L485" s="41"/>
      <c r="M485" s="41"/>
      <c r="N485" s="42"/>
      <c r="O485" s="42"/>
      <c r="P485" s="42"/>
      <c r="Q485" s="42"/>
      <c r="R485" s="42"/>
      <c r="S485" s="43"/>
      <c r="T485" s="43"/>
      <c r="U485"/>
      <c r="V485"/>
      <c r="W485"/>
      <c r="X485" s="28"/>
      <c r="Y485" s="50"/>
    </row>
    <row r="486" spans="1:25" ht="15" x14ac:dyDescent="0.25">
      <c r="A486"/>
      <c r="B486"/>
      <c r="C486" s="32"/>
      <c r="D486" s="33"/>
      <c r="E486" s="35"/>
      <c r="F486" s="33"/>
      <c r="G486" s="35"/>
      <c r="H486" s="33"/>
      <c r="I486" s="33"/>
      <c r="J486" s="33"/>
      <c r="K486" s="35"/>
      <c r="L486" s="41"/>
      <c r="M486" s="41"/>
      <c r="N486" s="42"/>
      <c r="O486" s="42"/>
      <c r="P486" s="42"/>
      <c r="Q486" s="42"/>
      <c r="R486" s="42"/>
      <c r="S486" s="43"/>
      <c r="T486" s="43"/>
      <c r="U486"/>
      <c r="V486"/>
      <c r="W486"/>
      <c r="X486" s="28"/>
      <c r="Y486" s="50"/>
    </row>
    <row r="487" spans="1:25" ht="15" x14ac:dyDescent="0.25">
      <c r="A487"/>
      <c r="B487"/>
      <c r="C487" s="32"/>
      <c r="D487" s="33"/>
      <c r="E487" s="35"/>
      <c r="F487" s="33"/>
      <c r="G487" s="35"/>
      <c r="H487" s="33"/>
      <c r="I487" s="33"/>
      <c r="J487" s="33"/>
      <c r="K487" s="35"/>
      <c r="L487" s="41"/>
      <c r="M487" s="41"/>
      <c r="N487" s="42"/>
      <c r="O487" s="42"/>
      <c r="P487" s="42"/>
      <c r="Q487" s="42"/>
      <c r="R487" s="42"/>
      <c r="S487" s="43"/>
      <c r="T487" s="43"/>
      <c r="U487"/>
      <c r="V487"/>
      <c r="W487"/>
      <c r="X487" s="28"/>
      <c r="Y487" s="50"/>
    </row>
    <row r="488" spans="1:25" ht="15" x14ac:dyDescent="0.25">
      <c r="A488"/>
      <c r="B488"/>
      <c r="C488" s="32"/>
      <c r="D488" s="33"/>
      <c r="E488" s="35"/>
      <c r="F488" s="33"/>
      <c r="G488" s="35"/>
      <c r="H488" s="33"/>
      <c r="I488" s="33"/>
      <c r="J488" s="33"/>
      <c r="K488" s="35"/>
      <c r="L488" s="41"/>
      <c r="M488" s="41"/>
      <c r="N488" s="42"/>
      <c r="O488" s="42"/>
      <c r="P488" s="42"/>
      <c r="Q488" s="42"/>
      <c r="R488" s="42"/>
      <c r="S488" s="43"/>
      <c r="T488" s="43"/>
      <c r="U488"/>
      <c r="V488"/>
      <c r="W488"/>
      <c r="X488" s="28"/>
      <c r="Y488" s="50"/>
    </row>
    <row r="489" spans="1:25" ht="15" x14ac:dyDescent="0.25">
      <c r="A489"/>
      <c r="B489"/>
      <c r="C489" s="32"/>
      <c r="D489" s="33"/>
      <c r="E489" s="35"/>
      <c r="F489" s="33"/>
      <c r="G489" s="35"/>
      <c r="H489" s="33"/>
      <c r="I489" s="33"/>
      <c r="J489" s="33"/>
      <c r="K489" s="35"/>
      <c r="L489" s="41"/>
      <c r="M489" s="41"/>
      <c r="N489" s="42"/>
      <c r="O489" s="42"/>
      <c r="P489" s="42"/>
      <c r="Q489" s="42"/>
      <c r="R489" s="42"/>
      <c r="S489" s="43"/>
      <c r="T489" s="43"/>
      <c r="U489"/>
      <c r="V489"/>
      <c r="W489"/>
      <c r="X489" s="28"/>
      <c r="Y489" s="50"/>
    </row>
    <row r="490" spans="1:25" ht="15" x14ac:dyDescent="0.25">
      <c r="A490"/>
      <c r="B490"/>
      <c r="C490" s="32"/>
      <c r="D490" s="33"/>
      <c r="E490" s="35"/>
      <c r="F490" s="33"/>
      <c r="G490" s="35"/>
      <c r="H490" s="33"/>
      <c r="I490" s="33"/>
      <c r="J490" s="33"/>
      <c r="K490" s="35"/>
      <c r="L490" s="41"/>
      <c r="M490" s="41"/>
      <c r="N490" s="42"/>
      <c r="O490" s="42"/>
      <c r="P490" s="42"/>
      <c r="Q490" s="42"/>
      <c r="R490" s="42"/>
      <c r="S490" s="43"/>
      <c r="T490" s="43"/>
      <c r="U490"/>
      <c r="V490"/>
      <c r="W490"/>
      <c r="X490" s="28"/>
      <c r="Y490" s="50"/>
    </row>
    <row r="491" spans="1:25" ht="15" x14ac:dyDescent="0.25">
      <c r="A491"/>
      <c r="B491"/>
      <c r="C491" s="32"/>
      <c r="D491" s="33"/>
      <c r="E491" s="35"/>
      <c r="F491" s="33"/>
      <c r="G491" s="35"/>
      <c r="H491" s="33"/>
      <c r="I491" s="33"/>
      <c r="J491" s="33"/>
      <c r="K491" s="35"/>
      <c r="L491" s="41"/>
      <c r="M491" s="41"/>
      <c r="N491" s="42"/>
      <c r="O491" s="42"/>
      <c r="P491" s="42"/>
      <c r="Q491" s="42"/>
      <c r="R491" s="42"/>
      <c r="S491" s="43"/>
      <c r="T491" s="43"/>
      <c r="U491"/>
      <c r="V491"/>
      <c r="W491"/>
      <c r="X491" s="28"/>
      <c r="Y491" s="50"/>
    </row>
    <row r="492" spans="1:25" ht="15" x14ac:dyDescent="0.25">
      <c r="A492"/>
      <c r="B492"/>
      <c r="C492" s="32"/>
      <c r="D492" s="33"/>
      <c r="E492" s="35"/>
      <c r="F492" s="33"/>
      <c r="G492" s="35"/>
      <c r="H492" s="33"/>
      <c r="I492" s="33"/>
      <c r="J492" s="33"/>
      <c r="K492" s="35"/>
      <c r="L492" s="41"/>
      <c r="M492" s="41"/>
      <c r="N492" s="42"/>
      <c r="O492" s="42"/>
      <c r="P492" s="42"/>
      <c r="Q492" s="42"/>
      <c r="R492" s="42"/>
      <c r="S492" s="43"/>
      <c r="T492" s="43"/>
      <c r="U492"/>
      <c r="V492"/>
      <c r="W492"/>
      <c r="X492" s="28"/>
      <c r="Y492" s="50"/>
    </row>
    <row r="493" spans="1:25" ht="15" x14ac:dyDescent="0.25">
      <c r="A493"/>
      <c r="B493"/>
      <c r="C493" s="32"/>
      <c r="D493" s="33"/>
      <c r="E493" s="35"/>
      <c r="F493" s="33"/>
      <c r="G493" s="35"/>
      <c r="H493" s="33"/>
      <c r="I493" s="33"/>
      <c r="J493" s="33"/>
      <c r="K493" s="35"/>
      <c r="L493" s="41"/>
      <c r="M493" s="41"/>
      <c r="N493" s="42"/>
      <c r="O493" s="42"/>
      <c r="P493" s="42"/>
      <c r="Q493" s="42"/>
      <c r="R493" s="42"/>
      <c r="S493" s="43"/>
      <c r="T493" s="43"/>
      <c r="U493"/>
      <c r="V493"/>
      <c r="W493"/>
      <c r="X493" s="28"/>
      <c r="Y493" s="50"/>
    </row>
    <row r="494" spans="1:25" ht="15" x14ac:dyDescent="0.25">
      <c r="A494"/>
      <c r="B494"/>
      <c r="C494" s="32"/>
      <c r="D494" s="33"/>
      <c r="E494" s="35"/>
      <c r="F494" s="33"/>
      <c r="G494" s="35"/>
      <c r="H494" s="33"/>
      <c r="I494" s="33"/>
      <c r="J494" s="33"/>
      <c r="K494" s="35"/>
      <c r="L494" s="41"/>
      <c r="M494" s="41"/>
      <c r="N494" s="42"/>
      <c r="O494" s="42"/>
      <c r="P494" s="42"/>
      <c r="Q494" s="42"/>
      <c r="R494" s="42"/>
      <c r="S494" s="43"/>
      <c r="T494" s="43"/>
      <c r="U494"/>
      <c r="V494"/>
      <c r="W494"/>
      <c r="X494" s="28"/>
      <c r="Y494" s="50"/>
    </row>
    <row r="495" spans="1:25" ht="15" x14ac:dyDescent="0.25">
      <c r="A495"/>
      <c r="B495"/>
      <c r="C495" s="32"/>
      <c r="D495" s="33"/>
      <c r="E495" s="35"/>
      <c r="F495" s="33"/>
      <c r="G495" s="35"/>
      <c r="H495" s="33"/>
      <c r="I495" s="33"/>
      <c r="J495" s="33"/>
      <c r="K495" s="35"/>
      <c r="L495" s="41"/>
      <c r="M495" s="41"/>
      <c r="N495" s="42"/>
      <c r="O495" s="42"/>
      <c r="P495" s="42"/>
      <c r="Q495" s="42"/>
      <c r="R495" s="42"/>
      <c r="S495" s="43"/>
      <c r="T495" s="43"/>
      <c r="U495"/>
      <c r="V495"/>
      <c r="W495"/>
      <c r="X495" s="28"/>
      <c r="Y495" s="50"/>
    </row>
    <row r="496" spans="1:25" ht="15" x14ac:dyDescent="0.25">
      <c r="A496"/>
      <c r="B496"/>
      <c r="C496" s="32"/>
      <c r="D496" s="33"/>
      <c r="E496" s="35"/>
      <c r="F496" s="33"/>
      <c r="G496" s="35"/>
      <c r="H496" s="33"/>
      <c r="I496" s="33"/>
      <c r="J496" s="33"/>
      <c r="K496" s="35"/>
      <c r="L496" s="41"/>
      <c r="M496" s="41"/>
      <c r="N496" s="42"/>
      <c r="O496" s="42"/>
      <c r="P496" s="42"/>
      <c r="Q496" s="42"/>
      <c r="R496" s="42"/>
      <c r="S496" s="43"/>
      <c r="T496" s="43"/>
      <c r="U496"/>
      <c r="V496"/>
      <c r="W496"/>
      <c r="X496" s="28"/>
      <c r="Y496" s="50"/>
    </row>
    <row r="497" spans="1:25" ht="15" x14ac:dyDescent="0.25">
      <c r="A497"/>
      <c r="B497"/>
      <c r="C497" s="32"/>
      <c r="D497" s="33"/>
      <c r="E497" s="35"/>
      <c r="F497" s="33"/>
      <c r="G497" s="35"/>
      <c r="H497" s="33"/>
      <c r="I497" s="33"/>
      <c r="J497" s="33"/>
      <c r="K497" s="35"/>
      <c r="L497" s="41"/>
      <c r="M497" s="41"/>
      <c r="N497" s="42"/>
      <c r="O497" s="42"/>
      <c r="P497" s="42"/>
      <c r="Q497" s="42"/>
      <c r="R497" s="42"/>
      <c r="S497" s="43"/>
      <c r="T497" s="43"/>
      <c r="U497"/>
      <c r="V497"/>
      <c r="W497"/>
      <c r="X497" s="28"/>
      <c r="Y497" s="50"/>
    </row>
    <row r="498" spans="1:25" ht="15" x14ac:dyDescent="0.25">
      <c r="A498"/>
      <c r="B498"/>
      <c r="C498" s="32"/>
      <c r="D498" s="33"/>
      <c r="E498" s="35"/>
      <c r="F498" s="33"/>
      <c r="G498" s="35"/>
      <c r="H498" s="33"/>
      <c r="I498" s="33"/>
      <c r="J498" s="33"/>
      <c r="K498" s="35"/>
      <c r="L498" s="41"/>
      <c r="M498" s="41"/>
      <c r="N498" s="42"/>
      <c r="O498" s="42"/>
      <c r="P498" s="42"/>
      <c r="Q498" s="42"/>
      <c r="R498" s="42"/>
      <c r="S498" s="43"/>
      <c r="T498" s="43"/>
      <c r="U498"/>
      <c r="V498"/>
      <c r="W498"/>
      <c r="X498" s="28"/>
      <c r="Y498" s="50"/>
    </row>
    <row r="499" spans="1:25" ht="15" x14ac:dyDescent="0.25">
      <c r="A499"/>
      <c r="B499"/>
      <c r="C499" s="32"/>
      <c r="D499" s="33"/>
      <c r="E499" s="35"/>
      <c r="F499" s="33"/>
      <c r="G499" s="35"/>
      <c r="H499" s="33"/>
      <c r="I499" s="33"/>
      <c r="J499" s="33"/>
      <c r="K499" s="35"/>
      <c r="L499" s="41"/>
      <c r="M499" s="41"/>
      <c r="N499" s="42"/>
      <c r="O499" s="42"/>
      <c r="P499" s="42"/>
      <c r="Q499" s="42"/>
      <c r="R499" s="42"/>
      <c r="S499" s="43"/>
      <c r="T499" s="43"/>
      <c r="U499"/>
      <c r="V499"/>
      <c r="W499"/>
      <c r="X499" s="28"/>
      <c r="Y499" s="50"/>
    </row>
    <row r="500" spans="1:25" ht="15" x14ac:dyDescent="0.25">
      <c r="A500"/>
      <c r="B500"/>
      <c r="C500" s="32"/>
      <c r="D500" s="33"/>
      <c r="E500" s="35"/>
      <c r="F500" s="33"/>
      <c r="G500" s="35"/>
      <c r="H500" s="33"/>
      <c r="I500" s="33"/>
      <c r="J500" s="33"/>
      <c r="K500" s="35"/>
      <c r="L500" s="41"/>
      <c r="M500" s="41"/>
      <c r="N500" s="42"/>
      <c r="O500" s="42"/>
      <c r="P500" s="42"/>
      <c r="Q500" s="42"/>
      <c r="R500" s="42"/>
      <c r="S500" s="43"/>
      <c r="T500" s="43"/>
      <c r="U500"/>
      <c r="V500"/>
      <c r="W500"/>
      <c r="X500" s="28"/>
      <c r="Y500" s="50"/>
    </row>
    <row r="501" spans="1:25" ht="15" x14ac:dyDescent="0.25">
      <c r="A501"/>
      <c r="B501"/>
      <c r="C501" s="32"/>
      <c r="D501" s="33"/>
      <c r="E501" s="35"/>
      <c r="F501" s="33"/>
      <c r="G501" s="35"/>
      <c r="H501" s="33"/>
      <c r="I501" s="33"/>
      <c r="J501" s="33"/>
      <c r="K501" s="35"/>
      <c r="L501" s="41"/>
      <c r="M501" s="41"/>
      <c r="N501" s="42"/>
      <c r="O501" s="42"/>
      <c r="P501" s="42"/>
      <c r="Q501" s="42"/>
      <c r="R501" s="42"/>
      <c r="S501" s="43"/>
      <c r="T501" s="43"/>
      <c r="U501"/>
      <c r="V501"/>
      <c r="W501"/>
      <c r="X501" s="28"/>
      <c r="Y501" s="50"/>
    </row>
    <row r="502" spans="1:25" ht="15" x14ac:dyDescent="0.25">
      <c r="A502"/>
      <c r="B502"/>
      <c r="C502" s="32"/>
      <c r="D502" s="33"/>
      <c r="E502" s="35"/>
      <c r="F502" s="33"/>
      <c r="G502" s="35"/>
      <c r="H502" s="33"/>
      <c r="I502" s="33"/>
      <c r="J502" s="33"/>
      <c r="K502" s="35"/>
      <c r="L502" s="41"/>
      <c r="M502" s="41"/>
      <c r="N502" s="42"/>
      <c r="O502" s="42"/>
      <c r="P502" s="42"/>
      <c r="Q502" s="42"/>
      <c r="R502" s="42"/>
      <c r="S502" s="43"/>
      <c r="T502" s="43"/>
      <c r="U502"/>
      <c r="V502"/>
      <c r="W502"/>
      <c r="X502" s="28"/>
      <c r="Y502" s="50"/>
    </row>
    <row r="503" spans="1:25" ht="15" x14ac:dyDescent="0.25">
      <c r="A503"/>
      <c r="B503"/>
      <c r="C503" s="32"/>
      <c r="D503" s="33"/>
      <c r="E503" s="35"/>
      <c r="F503" s="33"/>
      <c r="G503" s="35"/>
      <c r="H503" s="33"/>
      <c r="I503" s="33"/>
      <c r="J503" s="33"/>
      <c r="K503" s="35"/>
      <c r="L503" s="41"/>
      <c r="M503" s="41"/>
      <c r="N503" s="42"/>
      <c r="O503" s="42"/>
      <c r="P503" s="42"/>
      <c r="Q503" s="42"/>
      <c r="R503" s="42"/>
      <c r="S503" s="43"/>
      <c r="T503" s="43"/>
      <c r="U503"/>
      <c r="V503"/>
      <c r="W503"/>
      <c r="X503" s="28"/>
      <c r="Y503" s="50"/>
    </row>
    <row r="504" spans="1:25" ht="15" x14ac:dyDescent="0.25">
      <c r="A504"/>
      <c r="B504"/>
      <c r="C504" s="32"/>
      <c r="D504" s="33"/>
      <c r="E504" s="35"/>
      <c r="F504" s="33"/>
      <c r="G504" s="35"/>
      <c r="H504" s="33"/>
      <c r="I504" s="33"/>
      <c r="J504" s="33"/>
      <c r="K504" s="35"/>
      <c r="L504" s="41"/>
      <c r="M504" s="41"/>
      <c r="N504" s="42"/>
      <c r="O504" s="42"/>
      <c r="P504" s="42"/>
      <c r="Q504" s="42"/>
      <c r="R504" s="42"/>
      <c r="S504" s="43"/>
      <c r="T504" s="43"/>
      <c r="U504"/>
      <c r="V504"/>
      <c r="W504"/>
      <c r="X504" s="28"/>
      <c r="Y504" s="50"/>
    </row>
    <row r="505" spans="1:25" ht="15" x14ac:dyDescent="0.25">
      <c r="A505"/>
      <c r="B505"/>
      <c r="C505" s="32"/>
      <c r="D505" s="33"/>
      <c r="E505" s="35"/>
      <c r="F505" s="33"/>
      <c r="G505" s="35"/>
      <c r="H505" s="33"/>
      <c r="I505" s="33"/>
      <c r="J505" s="33"/>
      <c r="K505" s="35"/>
      <c r="L505" s="41"/>
      <c r="M505" s="41"/>
      <c r="N505" s="42"/>
      <c r="O505" s="42"/>
      <c r="P505" s="42"/>
      <c r="Q505" s="42"/>
      <c r="R505" s="42"/>
      <c r="S505" s="43"/>
      <c r="T505" s="43"/>
      <c r="U505"/>
      <c r="V505"/>
      <c r="W505"/>
      <c r="X505" s="28"/>
      <c r="Y505" s="50"/>
    </row>
    <row r="506" spans="1:25" ht="15" x14ac:dyDescent="0.25">
      <c r="A506"/>
      <c r="B506"/>
      <c r="C506" s="32"/>
      <c r="D506" s="33"/>
      <c r="E506" s="35"/>
      <c r="F506" s="33"/>
      <c r="G506" s="35"/>
      <c r="H506" s="33"/>
      <c r="I506" s="33"/>
      <c r="J506" s="33"/>
      <c r="K506" s="35"/>
      <c r="L506" s="41"/>
      <c r="M506" s="41"/>
      <c r="N506" s="42"/>
      <c r="O506" s="42"/>
      <c r="P506" s="42"/>
      <c r="Q506" s="42"/>
      <c r="R506" s="42"/>
      <c r="S506" s="43"/>
      <c r="T506" s="43"/>
      <c r="U506"/>
      <c r="V506"/>
      <c r="W506"/>
      <c r="X506" s="28"/>
      <c r="Y506" s="50"/>
    </row>
    <row r="507" spans="1:25" ht="15" x14ac:dyDescent="0.25">
      <c r="A507"/>
      <c r="B507"/>
      <c r="C507" s="32"/>
      <c r="D507" s="33"/>
      <c r="E507" s="35"/>
      <c r="F507" s="33"/>
      <c r="G507" s="35"/>
      <c r="H507" s="33"/>
      <c r="I507" s="33"/>
      <c r="J507" s="33"/>
      <c r="K507" s="35"/>
      <c r="L507" s="41"/>
      <c r="M507" s="41"/>
      <c r="N507" s="42"/>
      <c r="O507" s="42"/>
      <c r="P507" s="42"/>
      <c r="Q507" s="42"/>
      <c r="R507" s="42"/>
      <c r="S507" s="43"/>
      <c r="T507" s="43"/>
      <c r="U507"/>
      <c r="V507"/>
      <c r="W507"/>
      <c r="X507" s="28"/>
      <c r="Y507" s="50"/>
    </row>
    <row r="508" spans="1:25" ht="15" x14ac:dyDescent="0.25">
      <c r="A508"/>
      <c r="B508"/>
      <c r="C508" s="32"/>
      <c r="D508" s="33"/>
      <c r="E508" s="35"/>
      <c r="F508" s="33"/>
      <c r="G508" s="35"/>
      <c r="H508" s="33"/>
      <c r="I508" s="33"/>
      <c r="J508" s="33"/>
      <c r="K508" s="35"/>
      <c r="L508" s="41"/>
      <c r="M508" s="41"/>
      <c r="N508" s="42"/>
      <c r="O508" s="42"/>
      <c r="P508" s="42"/>
      <c r="Q508" s="42"/>
      <c r="R508" s="42"/>
      <c r="S508" s="43"/>
      <c r="T508" s="43"/>
      <c r="U508"/>
      <c r="V508"/>
      <c r="W508"/>
      <c r="X508" s="28"/>
      <c r="Y508" s="50"/>
    </row>
    <row r="509" spans="1:25" ht="15" x14ac:dyDescent="0.25">
      <c r="A509"/>
      <c r="B509"/>
      <c r="C509" s="32"/>
      <c r="D509" s="33"/>
      <c r="E509" s="35"/>
      <c r="F509" s="33"/>
      <c r="G509" s="35"/>
      <c r="H509" s="33"/>
      <c r="I509" s="33"/>
      <c r="J509" s="33"/>
      <c r="K509" s="35"/>
      <c r="L509" s="41"/>
      <c r="M509" s="41"/>
      <c r="N509" s="42"/>
      <c r="O509" s="42"/>
      <c r="P509" s="42"/>
      <c r="Q509" s="42"/>
      <c r="R509" s="42"/>
      <c r="S509" s="43"/>
      <c r="T509" s="43"/>
      <c r="U509"/>
      <c r="V509"/>
      <c r="W509"/>
      <c r="X509" s="28"/>
      <c r="Y509" s="50"/>
    </row>
    <row r="510" spans="1:25" ht="15" x14ac:dyDescent="0.25">
      <c r="A510"/>
      <c r="B510"/>
      <c r="C510" s="32"/>
      <c r="D510" s="33"/>
      <c r="E510" s="35"/>
      <c r="F510" s="33"/>
      <c r="G510" s="35"/>
      <c r="H510" s="33"/>
      <c r="I510" s="33"/>
      <c r="J510" s="33"/>
      <c r="K510" s="35"/>
      <c r="L510" s="41"/>
      <c r="M510" s="41"/>
      <c r="N510" s="42"/>
      <c r="O510" s="42"/>
      <c r="P510" s="42"/>
      <c r="Q510" s="42"/>
      <c r="R510" s="42"/>
      <c r="S510" s="43"/>
      <c r="T510" s="43"/>
      <c r="U510"/>
      <c r="V510"/>
      <c r="W510"/>
      <c r="X510" s="28"/>
      <c r="Y510" s="50"/>
    </row>
    <row r="511" spans="1:25" ht="15" x14ac:dyDescent="0.25">
      <c r="A511"/>
      <c r="B511"/>
      <c r="C511" s="32"/>
      <c r="D511" s="33"/>
      <c r="E511" s="35"/>
      <c r="F511" s="33"/>
      <c r="G511" s="35"/>
      <c r="H511" s="33"/>
      <c r="I511" s="33"/>
      <c r="J511" s="33"/>
      <c r="K511" s="35"/>
      <c r="L511" s="41"/>
      <c r="M511" s="41"/>
      <c r="N511" s="42"/>
      <c r="O511" s="42"/>
      <c r="P511" s="42"/>
      <c r="Q511" s="42"/>
      <c r="R511" s="42"/>
      <c r="S511" s="43"/>
      <c r="T511" s="43"/>
      <c r="U511"/>
      <c r="V511"/>
      <c r="W511"/>
      <c r="X511" s="28"/>
      <c r="Y511" s="50"/>
    </row>
    <row r="512" spans="1:25" ht="15" x14ac:dyDescent="0.25">
      <c r="A512"/>
      <c r="B512"/>
      <c r="C512" s="32"/>
      <c r="D512" s="33"/>
      <c r="E512" s="35"/>
      <c r="F512" s="33"/>
      <c r="G512" s="35"/>
      <c r="H512" s="33"/>
      <c r="I512" s="33"/>
      <c r="J512" s="33"/>
      <c r="K512" s="35"/>
      <c r="L512" s="41"/>
      <c r="M512" s="41"/>
      <c r="N512" s="42"/>
      <c r="O512" s="42"/>
      <c r="P512" s="42"/>
      <c r="Q512" s="42"/>
      <c r="R512" s="42"/>
      <c r="S512" s="43"/>
      <c r="T512" s="43"/>
      <c r="U512"/>
      <c r="V512"/>
      <c r="W512"/>
      <c r="X512" s="28"/>
      <c r="Y512" s="50"/>
    </row>
    <row r="513" spans="1:25" ht="15" x14ac:dyDescent="0.25">
      <c r="A513"/>
      <c r="B513"/>
      <c r="C513" s="32"/>
      <c r="D513" s="33"/>
      <c r="E513" s="35"/>
      <c r="F513" s="33"/>
      <c r="G513" s="35"/>
      <c r="H513" s="33"/>
      <c r="I513" s="33"/>
      <c r="J513" s="33"/>
      <c r="K513" s="35"/>
      <c r="L513" s="41"/>
      <c r="M513" s="41"/>
      <c r="N513" s="42"/>
      <c r="O513" s="42"/>
      <c r="P513" s="42"/>
      <c r="Q513" s="42"/>
      <c r="R513" s="42"/>
      <c r="S513" s="43"/>
      <c r="T513" s="43"/>
      <c r="U513"/>
      <c r="V513"/>
      <c r="W513"/>
      <c r="X513" s="28"/>
      <c r="Y513" s="50"/>
    </row>
    <row r="514" spans="1:25" ht="15" x14ac:dyDescent="0.25">
      <c r="A514"/>
      <c r="B514"/>
      <c r="C514" s="32"/>
      <c r="D514" s="33"/>
      <c r="E514" s="35"/>
      <c r="F514" s="33"/>
      <c r="G514" s="35"/>
      <c r="H514" s="33"/>
      <c r="I514" s="33"/>
      <c r="J514" s="33"/>
      <c r="K514" s="35"/>
      <c r="L514" s="41"/>
      <c r="M514" s="41"/>
      <c r="N514" s="42"/>
      <c r="O514" s="42"/>
      <c r="P514" s="42"/>
      <c r="Q514" s="42"/>
      <c r="R514" s="42"/>
      <c r="S514" s="43"/>
      <c r="T514" s="43"/>
      <c r="U514"/>
      <c r="V514"/>
      <c r="W514"/>
      <c r="X514" s="28"/>
      <c r="Y514" s="50"/>
    </row>
    <row r="515" spans="1:25" ht="15" x14ac:dyDescent="0.25">
      <c r="A515"/>
      <c r="B515"/>
      <c r="C515" s="32"/>
      <c r="D515" s="33"/>
      <c r="E515" s="35"/>
      <c r="F515" s="33"/>
      <c r="G515" s="35"/>
      <c r="H515" s="33"/>
      <c r="I515" s="33"/>
      <c r="J515" s="33"/>
      <c r="K515" s="35"/>
      <c r="L515" s="41"/>
      <c r="M515" s="41"/>
      <c r="N515" s="42"/>
      <c r="O515" s="42"/>
      <c r="P515" s="42"/>
      <c r="Q515" s="42"/>
      <c r="R515" s="42"/>
      <c r="S515" s="43"/>
      <c r="T515" s="43"/>
      <c r="U515"/>
      <c r="V515"/>
      <c r="W515"/>
      <c r="X515" s="28"/>
      <c r="Y515" s="50"/>
    </row>
    <row r="516" spans="1:25" ht="15" x14ac:dyDescent="0.25">
      <c r="A516"/>
      <c r="B516"/>
      <c r="C516" s="32"/>
      <c r="D516" s="33"/>
      <c r="E516" s="35"/>
      <c r="F516" s="33"/>
      <c r="G516" s="35"/>
      <c r="H516" s="33"/>
      <c r="I516" s="33"/>
      <c r="J516" s="33"/>
      <c r="K516" s="35"/>
      <c r="L516" s="41"/>
      <c r="M516" s="41"/>
      <c r="N516" s="42"/>
      <c r="O516" s="42"/>
      <c r="P516" s="42"/>
      <c r="Q516" s="42"/>
      <c r="R516" s="42"/>
      <c r="S516" s="43"/>
      <c r="T516" s="43"/>
      <c r="U516"/>
      <c r="V516"/>
      <c r="W516"/>
      <c r="X516" s="28"/>
      <c r="Y516" s="50"/>
    </row>
    <row r="517" spans="1:25" ht="15" x14ac:dyDescent="0.25">
      <c r="A517"/>
      <c r="B517"/>
      <c r="C517" s="32"/>
      <c r="D517" s="33"/>
      <c r="E517" s="35"/>
      <c r="F517" s="33"/>
      <c r="G517" s="35"/>
      <c r="H517" s="33"/>
      <c r="I517" s="33"/>
      <c r="J517" s="33"/>
      <c r="K517" s="35"/>
      <c r="L517" s="41"/>
      <c r="M517" s="41"/>
      <c r="N517" s="42"/>
      <c r="O517" s="42"/>
      <c r="P517" s="42"/>
      <c r="Q517" s="42"/>
      <c r="R517" s="42"/>
      <c r="S517" s="43"/>
      <c r="T517" s="43"/>
      <c r="U517"/>
      <c r="V517"/>
      <c r="W517"/>
      <c r="X517" s="28"/>
      <c r="Y517" s="50"/>
    </row>
    <row r="518" spans="1:25" ht="15" x14ac:dyDescent="0.25">
      <c r="A518"/>
      <c r="B518"/>
      <c r="C518" s="32"/>
      <c r="D518" s="33"/>
      <c r="E518" s="35"/>
      <c r="F518" s="33"/>
      <c r="G518" s="35"/>
      <c r="H518" s="33"/>
      <c r="I518" s="33"/>
      <c r="J518" s="33"/>
      <c r="K518" s="35"/>
      <c r="L518" s="41"/>
      <c r="M518" s="41"/>
      <c r="N518" s="42"/>
      <c r="O518" s="42"/>
      <c r="P518" s="42"/>
      <c r="Q518" s="42"/>
      <c r="R518" s="42"/>
      <c r="S518" s="43"/>
      <c r="T518" s="43"/>
      <c r="U518"/>
      <c r="V518"/>
      <c r="W518"/>
      <c r="X518" s="28"/>
      <c r="Y518" s="50"/>
    </row>
    <row r="519" spans="1:25" ht="15" x14ac:dyDescent="0.25">
      <c r="A519"/>
      <c r="B519"/>
      <c r="C519" s="32"/>
      <c r="D519" s="33"/>
      <c r="E519" s="35"/>
      <c r="F519" s="33"/>
      <c r="G519" s="35"/>
      <c r="H519" s="33"/>
      <c r="I519" s="33"/>
      <c r="J519" s="33"/>
      <c r="K519" s="35"/>
      <c r="L519" s="41"/>
      <c r="M519" s="41"/>
      <c r="N519" s="42"/>
      <c r="O519" s="42"/>
      <c r="P519" s="42"/>
      <c r="Q519" s="42"/>
      <c r="R519" s="42"/>
      <c r="S519" s="43"/>
      <c r="T519" s="43"/>
      <c r="U519"/>
      <c r="V519"/>
      <c r="W519"/>
      <c r="X519" s="28"/>
      <c r="Y519" s="50"/>
    </row>
    <row r="520" spans="1:25" ht="15" x14ac:dyDescent="0.25">
      <c r="A520"/>
      <c r="B520"/>
      <c r="C520" s="32"/>
      <c r="D520" s="33"/>
      <c r="E520" s="35"/>
      <c r="F520" s="33"/>
      <c r="G520" s="35"/>
      <c r="H520" s="33"/>
      <c r="I520" s="33"/>
      <c r="J520" s="33"/>
      <c r="K520" s="35"/>
      <c r="L520" s="41"/>
      <c r="M520" s="41"/>
      <c r="N520" s="42"/>
      <c r="O520" s="42"/>
      <c r="P520" s="42"/>
      <c r="Q520" s="42"/>
      <c r="R520" s="42"/>
      <c r="S520" s="43"/>
      <c r="T520" s="43"/>
      <c r="U520"/>
      <c r="V520"/>
      <c r="W520"/>
      <c r="X520" s="28"/>
      <c r="Y520" s="50"/>
    </row>
    <row r="521" spans="1:25" ht="15" x14ac:dyDescent="0.25">
      <c r="A521"/>
      <c r="B521"/>
      <c r="C521" s="32"/>
      <c r="D521" s="33"/>
      <c r="E521" s="35"/>
      <c r="F521" s="33"/>
      <c r="G521" s="35"/>
      <c r="H521" s="33"/>
      <c r="I521" s="33"/>
      <c r="J521" s="33"/>
      <c r="K521" s="35"/>
      <c r="L521" s="41"/>
      <c r="M521" s="41"/>
      <c r="N521" s="42"/>
      <c r="O521" s="42"/>
      <c r="P521" s="42"/>
      <c r="Q521" s="42"/>
      <c r="R521" s="42"/>
      <c r="S521" s="43"/>
      <c r="T521" s="43"/>
      <c r="U521"/>
      <c r="V521"/>
      <c r="W521"/>
      <c r="X521" s="28"/>
      <c r="Y521" s="50"/>
    </row>
    <row r="522" spans="1:25" ht="15" x14ac:dyDescent="0.25">
      <c r="A522"/>
      <c r="B522"/>
      <c r="C522" s="32"/>
      <c r="D522" s="33"/>
      <c r="E522" s="35"/>
      <c r="F522" s="33"/>
      <c r="G522" s="35"/>
      <c r="H522" s="33"/>
      <c r="I522" s="33"/>
      <c r="J522" s="33"/>
      <c r="K522" s="35"/>
      <c r="L522" s="41"/>
      <c r="M522" s="41"/>
      <c r="N522" s="42"/>
      <c r="O522" s="42"/>
      <c r="P522" s="42"/>
      <c r="Q522" s="42"/>
      <c r="R522" s="42"/>
      <c r="S522" s="43"/>
      <c r="T522" s="43"/>
      <c r="U522"/>
      <c r="V522"/>
      <c r="W522"/>
      <c r="X522" s="28"/>
      <c r="Y522" s="50"/>
    </row>
    <row r="523" spans="1:25" ht="15" x14ac:dyDescent="0.25">
      <c r="A523"/>
      <c r="B523"/>
      <c r="C523" s="32"/>
      <c r="D523" s="33"/>
      <c r="E523" s="35"/>
      <c r="F523" s="33"/>
      <c r="G523" s="35"/>
      <c r="H523" s="33"/>
      <c r="I523" s="33"/>
      <c r="J523" s="33"/>
      <c r="K523" s="35"/>
      <c r="L523" s="41"/>
      <c r="M523" s="41"/>
      <c r="N523" s="42"/>
      <c r="O523" s="42"/>
      <c r="P523" s="42"/>
      <c r="Q523" s="42"/>
      <c r="R523" s="42"/>
      <c r="S523" s="43"/>
      <c r="T523" s="43"/>
      <c r="U523"/>
      <c r="V523"/>
      <c r="W523"/>
      <c r="X523" s="28"/>
      <c r="Y523" s="50"/>
    </row>
    <row r="524" spans="1:25" ht="15" x14ac:dyDescent="0.25">
      <c r="A524"/>
      <c r="B524"/>
      <c r="C524" s="32"/>
      <c r="D524" s="33"/>
      <c r="E524" s="35"/>
      <c r="F524" s="33"/>
      <c r="G524" s="35"/>
      <c r="H524" s="33"/>
      <c r="I524" s="33"/>
      <c r="J524" s="33"/>
      <c r="K524" s="35"/>
      <c r="L524" s="41"/>
      <c r="M524" s="41"/>
      <c r="N524" s="42"/>
      <c r="O524" s="42"/>
      <c r="P524" s="42"/>
      <c r="Q524" s="42"/>
      <c r="R524" s="42"/>
      <c r="S524" s="43"/>
      <c r="T524" s="43"/>
      <c r="U524"/>
      <c r="V524"/>
      <c r="W524"/>
      <c r="X524" s="28"/>
      <c r="Y524" s="50"/>
    </row>
    <row r="525" spans="1:25" ht="15" x14ac:dyDescent="0.25">
      <c r="A525"/>
      <c r="B525"/>
      <c r="C525" s="32"/>
      <c r="D525" s="33"/>
      <c r="E525" s="35"/>
      <c r="F525" s="33"/>
      <c r="G525" s="35"/>
      <c r="H525" s="33"/>
      <c r="I525" s="33"/>
      <c r="J525" s="33"/>
      <c r="K525" s="35"/>
      <c r="L525" s="41"/>
      <c r="M525" s="41"/>
      <c r="N525" s="42"/>
      <c r="O525" s="42"/>
      <c r="P525" s="42"/>
      <c r="Q525" s="42"/>
      <c r="R525" s="42"/>
      <c r="S525" s="43"/>
      <c r="T525" s="43"/>
      <c r="U525"/>
      <c r="V525"/>
      <c r="W525"/>
      <c r="X525" s="28"/>
      <c r="Y525" s="50"/>
    </row>
    <row r="526" spans="1:25" ht="15" x14ac:dyDescent="0.25">
      <c r="A526"/>
      <c r="B526"/>
      <c r="C526" s="32"/>
      <c r="D526" s="33"/>
      <c r="E526" s="35"/>
      <c r="F526" s="33"/>
      <c r="G526" s="35"/>
      <c r="H526" s="33"/>
      <c r="I526" s="33"/>
      <c r="J526" s="33"/>
      <c r="K526" s="35"/>
      <c r="L526" s="41"/>
      <c r="M526" s="41"/>
      <c r="N526" s="42"/>
      <c r="O526" s="42"/>
      <c r="P526" s="42"/>
      <c r="Q526" s="42"/>
      <c r="R526" s="42"/>
      <c r="S526" s="43"/>
      <c r="T526" s="43"/>
      <c r="U526"/>
      <c r="V526"/>
      <c r="W526"/>
      <c r="X526" s="28"/>
      <c r="Y526" s="50"/>
    </row>
    <row r="527" spans="1:25" ht="15" x14ac:dyDescent="0.25">
      <c r="A527"/>
      <c r="B527"/>
      <c r="C527" s="32"/>
      <c r="D527" s="33"/>
      <c r="E527" s="35"/>
      <c r="F527" s="33"/>
      <c r="G527" s="35"/>
      <c r="H527" s="33"/>
      <c r="I527" s="33"/>
      <c r="J527" s="33"/>
      <c r="K527" s="35"/>
      <c r="L527" s="41"/>
      <c r="M527" s="41"/>
      <c r="N527" s="42"/>
      <c r="O527" s="42"/>
      <c r="P527" s="42"/>
      <c r="Q527" s="42"/>
      <c r="R527" s="42"/>
      <c r="S527" s="43"/>
      <c r="T527" s="43"/>
      <c r="U527"/>
      <c r="V527"/>
      <c r="W527"/>
      <c r="X527" s="28"/>
      <c r="Y527" s="50"/>
    </row>
    <row r="528" spans="1:25" ht="15" x14ac:dyDescent="0.25">
      <c r="A528"/>
      <c r="B528"/>
      <c r="C528" s="32"/>
      <c r="D528" s="33"/>
      <c r="E528" s="35"/>
      <c r="F528" s="33"/>
      <c r="G528" s="35"/>
      <c r="H528" s="33"/>
      <c r="I528" s="33"/>
      <c r="J528" s="33"/>
      <c r="K528" s="35"/>
      <c r="L528" s="41"/>
      <c r="M528" s="41"/>
      <c r="N528" s="42"/>
      <c r="O528" s="42"/>
      <c r="P528" s="42"/>
      <c r="Q528" s="42"/>
      <c r="R528" s="42"/>
      <c r="S528" s="43"/>
      <c r="T528" s="43"/>
      <c r="U528"/>
      <c r="V528"/>
      <c r="W528"/>
      <c r="X528" s="28"/>
      <c r="Y528" s="50"/>
    </row>
    <row r="529" spans="1:25" ht="15" x14ac:dyDescent="0.25">
      <c r="A529"/>
      <c r="B529"/>
      <c r="C529" s="32"/>
      <c r="D529" s="33"/>
      <c r="E529" s="35"/>
      <c r="F529" s="33"/>
      <c r="G529" s="35"/>
      <c r="H529" s="33"/>
      <c r="I529" s="33"/>
      <c r="J529" s="33"/>
      <c r="K529" s="35"/>
      <c r="L529" s="41"/>
      <c r="M529" s="41"/>
      <c r="N529" s="42"/>
      <c r="O529" s="42"/>
      <c r="P529" s="42"/>
      <c r="Q529" s="42"/>
      <c r="R529" s="42"/>
      <c r="S529" s="43"/>
      <c r="T529" s="43"/>
      <c r="U529"/>
      <c r="V529"/>
      <c r="W529"/>
      <c r="X529" s="28"/>
      <c r="Y529" s="50"/>
    </row>
    <row r="530" spans="1:25" ht="15" x14ac:dyDescent="0.25">
      <c r="A530"/>
      <c r="B530"/>
      <c r="C530" s="32"/>
      <c r="D530" s="33"/>
      <c r="E530" s="35"/>
      <c r="F530" s="33"/>
      <c r="G530" s="35"/>
      <c r="H530" s="33"/>
      <c r="I530" s="33"/>
      <c r="J530" s="33"/>
      <c r="K530" s="35"/>
      <c r="L530" s="41"/>
      <c r="M530" s="41"/>
      <c r="N530" s="42"/>
      <c r="O530" s="42"/>
      <c r="P530" s="42"/>
      <c r="Q530" s="42"/>
      <c r="R530" s="42"/>
      <c r="S530" s="43"/>
      <c r="T530" s="43"/>
      <c r="U530"/>
      <c r="V530"/>
      <c r="W530"/>
      <c r="X530" s="28"/>
      <c r="Y530" s="50"/>
    </row>
    <row r="531" spans="1:25" ht="15" x14ac:dyDescent="0.25">
      <c r="A531"/>
      <c r="B531"/>
      <c r="C531" s="32"/>
      <c r="D531" s="33"/>
      <c r="E531" s="35"/>
      <c r="F531" s="33"/>
      <c r="G531" s="35"/>
      <c r="H531" s="33"/>
      <c r="I531" s="33"/>
      <c r="J531" s="33"/>
      <c r="K531" s="35"/>
      <c r="L531" s="41"/>
      <c r="M531" s="41"/>
      <c r="N531" s="42"/>
      <c r="O531" s="42"/>
      <c r="P531" s="42"/>
      <c r="Q531" s="42"/>
      <c r="R531" s="42"/>
      <c r="S531" s="43"/>
      <c r="T531" s="43"/>
      <c r="U531"/>
      <c r="V531"/>
      <c r="W531"/>
      <c r="X531" s="28"/>
      <c r="Y531" s="50"/>
    </row>
    <row r="532" spans="1:25" ht="15" x14ac:dyDescent="0.25">
      <c r="A532"/>
      <c r="B532"/>
      <c r="C532" s="32"/>
      <c r="D532" s="33"/>
      <c r="E532" s="35"/>
      <c r="F532" s="33"/>
      <c r="G532" s="35"/>
      <c r="H532" s="33"/>
      <c r="I532" s="33"/>
      <c r="J532" s="33"/>
      <c r="K532" s="35"/>
      <c r="L532" s="41"/>
      <c r="M532" s="41"/>
      <c r="N532" s="42"/>
      <c r="O532" s="42"/>
      <c r="P532" s="42"/>
      <c r="Q532" s="42"/>
      <c r="R532" s="42"/>
      <c r="S532" s="43"/>
      <c r="T532" s="43"/>
      <c r="U532"/>
      <c r="V532"/>
      <c r="W532"/>
      <c r="X532" s="28"/>
      <c r="Y532" s="50"/>
    </row>
    <row r="533" spans="1:25" ht="15" x14ac:dyDescent="0.25">
      <c r="A533"/>
      <c r="B533"/>
      <c r="C533" s="32"/>
      <c r="D533" s="33"/>
      <c r="E533" s="35"/>
      <c r="F533" s="33"/>
      <c r="G533" s="35"/>
      <c r="H533" s="33"/>
      <c r="I533" s="33"/>
      <c r="J533" s="33"/>
      <c r="K533" s="35"/>
      <c r="L533" s="41"/>
      <c r="M533" s="41"/>
      <c r="N533" s="42"/>
      <c r="O533" s="42"/>
      <c r="P533" s="42"/>
      <c r="Q533" s="42"/>
      <c r="R533" s="42"/>
      <c r="S533" s="43"/>
      <c r="T533" s="43"/>
      <c r="U533"/>
      <c r="V533"/>
      <c r="W533"/>
      <c r="X533" s="28"/>
      <c r="Y533" s="50"/>
    </row>
    <row r="534" spans="1:25" ht="15" x14ac:dyDescent="0.25">
      <c r="A534"/>
      <c r="B534"/>
      <c r="C534" s="32"/>
      <c r="D534" s="33"/>
      <c r="E534" s="35"/>
      <c r="F534" s="33"/>
      <c r="G534" s="35"/>
      <c r="H534" s="33"/>
      <c r="I534" s="33"/>
      <c r="J534" s="33"/>
      <c r="K534" s="35"/>
      <c r="L534" s="41"/>
      <c r="M534" s="41"/>
      <c r="N534" s="42"/>
      <c r="O534" s="42"/>
      <c r="P534" s="42"/>
      <c r="Q534" s="42"/>
      <c r="R534" s="42"/>
      <c r="S534" s="43"/>
      <c r="T534" s="43"/>
      <c r="U534"/>
      <c r="V534"/>
      <c r="W534"/>
      <c r="X534" s="28"/>
      <c r="Y534" s="50"/>
    </row>
    <row r="535" spans="1:25" ht="15" x14ac:dyDescent="0.25">
      <c r="A535"/>
      <c r="B535"/>
      <c r="C535" s="32"/>
      <c r="D535" s="33"/>
      <c r="E535" s="35"/>
      <c r="F535" s="33"/>
      <c r="G535" s="35"/>
      <c r="H535" s="33"/>
      <c r="I535" s="33"/>
      <c r="J535" s="33"/>
      <c r="K535" s="35"/>
      <c r="L535" s="41"/>
      <c r="M535" s="41"/>
      <c r="N535" s="42"/>
      <c r="O535" s="42"/>
      <c r="P535" s="42"/>
      <c r="Q535" s="42"/>
      <c r="R535" s="42"/>
      <c r="S535" s="43"/>
      <c r="T535" s="43"/>
      <c r="U535"/>
      <c r="V535"/>
      <c r="W535"/>
      <c r="X535" s="28"/>
      <c r="Y535" s="50"/>
    </row>
    <row r="536" spans="1:25" ht="15" x14ac:dyDescent="0.25">
      <c r="A536"/>
      <c r="B536"/>
      <c r="C536" s="32"/>
      <c r="D536" s="33"/>
      <c r="E536" s="35"/>
      <c r="F536" s="33"/>
      <c r="G536" s="35"/>
      <c r="H536" s="33"/>
      <c r="I536" s="33"/>
      <c r="J536" s="33"/>
      <c r="K536" s="35"/>
      <c r="L536" s="41"/>
      <c r="M536" s="41"/>
      <c r="N536" s="42"/>
      <c r="O536" s="42"/>
      <c r="P536" s="42"/>
      <c r="Q536" s="42"/>
      <c r="R536" s="42"/>
      <c r="S536" s="43"/>
      <c r="T536" s="43"/>
      <c r="U536"/>
      <c r="V536"/>
      <c r="W536"/>
      <c r="X536" s="28"/>
      <c r="Y536" s="50"/>
    </row>
    <row r="537" spans="1:25" ht="15" x14ac:dyDescent="0.25">
      <c r="A537"/>
      <c r="B537"/>
      <c r="C537" s="32"/>
      <c r="D537" s="33"/>
      <c r="E537" s="35"/>
      <c r="F537" s="33"/>
      <c r="G537" s="35"/>
      <c r="H537" s="33"/>
      <c r="I537" s="33"/>
      <c r="J537" s="33"/>
      <c r="K537" s="35"/>
      <c r="L537" s="41"/>
      <c r="M537" s="41"/>
      <c r="N537" s="42"/>
      <c r="O537" s="42"/>
      <c r="P537" s="42"/>
      <c r="Q537" s="42"/>
      <c r="R537" s="42"/>
      <c r="S537" s="43"/>
      <c r="T537" s="43"/>
      <c r="U537"/>
      <c r="V537"/>
      <c r="W537"/>
      <c r="X537" s="28"/>
      <c r="Y537" s="50"/>
    </row>
    <row r="538" spans="1:25" ht="15" x14ac:dyDescent="0.25">
      <c r="A538"/>
      <c r="B538"/>
      <c r="C538" s="32"/>
      <c r="D538" s="33"/>
      <c r="E538" s="35"/>
      <c r="F538" s="33"/>
      <c r="G538" s="35"/>
      <c r="H538" s="33"/>
      <c r="I538" s="33"/>
      <c r="J538" s="33"/>
      <c r="K538" s="35"/>
      <c r="L538" s="41"/>
      <c r="M538" s="41"/>
      <c r="N538" s="42"/>
      <c r="O538" s="42"/>
      <c r="P538" s="42"/>
      <c r="Q538" s="42"/>
      <c r="R538" s="42"/>
      <c r="S538" s="43"/>
      <c r="T538" s="43"/>
      <c r="U538"/>
      <c r="V538"/>
      <c r="W538"/>
      <c r="X538" s="28"/>
      <c r="Y538" s="50"/>
    </row>
    <row r="539" spans="1:25" ht="15" x14ac:dyDescent="0.25">
      <c r="A539"/>
      <c r="B539"/>
      <c r="C539" s="32"/>
      <c r="D539" s="33"/>
      <c r="E539" s="35"/>
      <c r="F539" s="33"/>
      <c r="G539" s="35"/>
      <c r="H539" s="33"/>
      <c r="I539" s="33"/>
      <c r="J539" s="33"/>
      <c r="K539" s="35"/>
      <c r="L539" s="41"/>
      <c r="M539" s="41"/>
      <c r="N539" s="42"/>
      <c r="O539" s="42"/>
      <c r="P539" s="42"/>
      <c r="Q539" s="42"/>
      <c r="R539" s="42"/>
      <c r="S539" s="43"/>
      <c r="T539" s="43"/>
      <c r="U539"/>
      <c r="V539"/>
      <c r="W539"/>
      <c r="X539" s="28"/>
      <c r="Y539" s="50"/>
    </row>
    <row r="540" spans="1:25" ht="15" x14ac:dyDescent="0.25">
      <c r="A540"/>
      <c r="B540"/>
      <c r="C540" s="32"/>
      <c r="D540" s="33"/>
      <c r="E540" s="35"/>
      <c r="F540" s="33"/>
      <c r="G540" s="35"/>
      <c r="H540" s="33"/>
      <c r="I540" s="33"/>
      <c r="J540" s="33"/>
      <c r="K540" s="35"/>
      <c r="L540" s="41"/>
      <c r="M540" s="41"/>
      <c r="N540" s="42"/>
      <c r="O540" s="42"/>
      <c r="P540" s="42"/>
      <c r="Q540" s="42"/>
      <c r="R540" s="42"/>
      <c r="S540" s="43"/>
      <c r="T540" s="43"/>
      <c r="U540"/>
      <c r="V540"/>
      <c r="W540"/>
      <c r="X540" s="28"/>
      <c r="Y540" s="50"/>
    </row>
    <row r="541" spans="1:25" ht="15" x14ac:dyDescent="0.25">
      <c r="A541"/>
      <c r="B541"/>
      <c r="C541" s="32"/>
      <c r="D541" s="33"/>
      <c r="E541" s="35"/>
      <c r="F541" s="33"/>
      <c r="G541" s="35"/>
      <c r="H541" s="33"/>
      <c r="I541" s="33"/>
      <c r="J541" s="33"/>
      <c r="K541" s="35"/>
      <c r="L541" s="41"/>
      <c r="M541" s="41"/>
      <c r="N541" s="42"/>
      <c r="O541" s="42"/>
      <c r="P541" s="42"/>
      <c r="Q541" s="42"/>
      <c r="R541" s="42"/>
      <c r="S541" s="43"/>
      <c r="T541" s="43"/>
      <c r="U541"/>
      <c r="V541"/>
      <c r="W541"/>
      <c r="X541" s="28"/>
      <c r="Y541" s="50"/>
    </row>
    <row r="542" spans="1:25" ht="15" x14ac:dyDescent="0.25">
      <c r="A542"/>
      <c r="B542"/>
      <c r="C542" s="32"/>
      <c r="D542" s="33"/>
      <c r="E542" s="35"/>
      <c r="F542" s="33"/>
      <c r="G542" s="35"/>
      <c r="H542" s="33"/>
      <c r="I542" s="33"/>
      <c r="J542" s="33"/>
      <c r="K542" s="35"/>
      <c r="L542" s="41"/>
      <c r="M542" s="41"/>
      <c r="N542" s="42"/>
      <c r="O542" s="42"/>
      <c r="P542" s="42"/>
      <c r="Q542" s="42"/>
      <c r="R542" s="42"/>
      <c r="S542" s="43"/>
      <c r="T542" s="43"/>
      <c r="U542"/>
      <c r="V542"/>
      <c r="W542"/>
      <c r="X542" s="28"/>
      <c r="Y542" s="50"/>
    </row>
    <row r="543" spans="1:25" ht="15" x14ac:dyDescent="0.25">
      <c r="A543"/>
      <c r="B543"/>
      <c r="C543" s="32"/>
      <c r="D543" s="33"/>
      <c r="E543" s="35"/>
      <c r="F543" s="33"/>
      <c r="G543" s="35"/>
      <c r="H543" s="33"/>
      <c r="I543" s="33"/>
      <c r="J543" s="33"/>
      <c r="K543" s="35"/>
      <c r="L543" s="41"/>
      <c r="M543" s="41"/>
      <c r="N543" s="42"/>
      <c r="O543" s="42"/>
      <c r="P543" s="42"/>
      <c r="Q543" s="42"/>
      <c r="R543" s="42"/>
      <c r="S543" s="43"/>
      <c r="T543" s="43"/>
      <c r="U543"/>
      <c r="V543"/>
      <c r="W543"/>
      <c r="X543" s="28"/>
      <c r="Y543" s="50"/>
    </row>
    <row r="544" spans="1:25" ht="15" x14ac:dyDescent="0.25">
      <c r="A544"/>
      <c r="B544"/>
      <c r="C544" s="32"/>
      <c r="D544" s="33"/>
      <c r="E544" s="35"/>
      <c r="F544" s="33"/>
      <c r="G544" s="35"/>
      <c r="H544" s="33"/>
      <c r="I544" s="33"/>
      <c r="J544" s="33"/>
      <c r="K544" s="35"/>
      <c r="L544" s="41"/>
      <c r="M544" s="41"/>
      <c r="N544" s="42"/>
      <c r="O544" s="42"/>
      <c r="P544" s="42"/>
      <c r="Q544" s="42"/>
      <c r="R544" s="42"/>
      <c r="S544" s="43"/>
      <c r="T544" s="43"/>
      <c r="U544"/>
      <c r="V544"/>
      <c r="W544"/>
      <c r="X544" s="28"/>
      <c r="Y544" s="50"/>
    </row>
    <row r="545" spans="1:25" ht="15" x14ac:dyDescent="0.25">
      <c r="A545"/>
      <c r="B545"/>
      <c r="C545" s="32"/>
      <c r="D545" s="33"/>
      <c r="E545" s="35"/>
      <c r="F545" s="33"/>
      <c r="G545" s="35"/>
      <c r="H545" s="33"/>
      <c r="I545" s="33"/>
      <c r="J545" s="33"/>
      <c r="K545" s="35"/>
      <c r="L545" s="41"/>
      <c r="M545" s="41"/>
      <c r="N545" s="42"/>
      <c r="O545" s="42"/>
      <c r="P545" s="42"/>
      <c r="Q545" s="42"/>
      <c r="R545" s="42"/>
      <c r="S545" s="43"/>
      <c r="T545" s="43"/>
      <c r="U545"/>
      <c r="V545"/>
      <c r="W545"/>
      <c r="X545" s="28"/>
      <c r="Y545" s="50"/>
    </row>
    <row r="546" spans="1:25" ht="15" x14ac:dyDescent="0.25">
      <c r="A546"/>
      <c r="B546"/>
      <c r="C546" s="32"/>
      <c r="D546" s="33"/>
      <c r="E546" s="35"/>
      <c r="F546" s="33"/>
      <c r="G546" s="35"/>
      <c r="H546" s="33"/>
      <c r="I546" s="33"/>
      <c r="J546" s="33"/>
      <c r="K546" s="35"/>
      <c r="L546" s="41"/>
      <c r="M546" s="41"/>
      <c r="N546" s="42"/>
      <c r="O546" s="42"/>
      <c r="P546" s="42"/>
      <c r="Q546" s="42"/>
      <c r="R546" s="42"/>
      <c r="S546" s="43"/>
      <c r="T546" s="43"/>
      <c r="U546"/>
      <c r="V546"/>
      <c r="W546"/>
      <c r="X546" s="28"/>
      <c r="Y546" s="50"/>
    </row>
    <row r="547" spans="1:25" ht="15" x14ac:dyDescent="0.25">
      <c r="A547"/>
      <c r="B547"/>
      <c r="C547" s="32"/>
      <c r="D547" s="33"/>
      <c r="E547" s="35"/>
      <c r="F547" s="33"/>
      <c r="G547" s="35"/>
      <c r="H547" s="33"/>
      <c r="I547" s="33"/>
      <c r="J547" s="33"/>
      <c r="K547" s="35"/>
      <c r="L547" s="41"/>
      <c r="M547" s="41"/>
      <c r="N547" s="42"/>
      <c r="O547" s="42"/>
      <c r="P547" s="42"/>
      <c r="Q547" s="42"/>
      <c r="R547" s="42"/>
      <c r="S547" s="43"/>
      <c r="T547" s="43"/>
      <c r="U547"/>
      <c r="V547"/>
      <c r="W547"/>
      <c r="X547" s="28"/>
      <c r="Y547" s="50"/>
    </row>
    <row r="548" spans="1:25" ht="15" x14ac:dyDescent="0.25">
      <c r="A548"/>
      <c r="B548"/>
      <c r="C548" s="32"/>
      <c r="D548" s="33"/>
      <c r="E548" s="35"/>
      <c r="F548" s="33"/>
      <c r="G548" s="35"/>
      <c r="H548" s="33"/>
      <c r="I548" s="33"/>
      <c r="J548" s="33"/>
      <c r="K548" s="35"/>
      <c r="L548" s="41"/>
      <c r="M548" s="41"/>
      <c r="N548" s="42"/>
      <c r="O548" s="42"/>
      <c r="P548" s="42"/>
      <c r="Q548" s="42"/>
      <c r="R548" s="42"/>
      <c r="S548" s="43"/>
      <c r="T548" s="43"/>
      <c r="U548"/>
      <c r="V548"/>
      <c r="W548"/>
      <c r="X548" s="28"/>
      <c r="Y548" s="50"/>
    </row>
    <row r="549" spans="1:25" ht="15" x14ac:dyDescent="0.25">
      <c r="A549"/>
      <c r="B549"/>
      <c r="C549" s="32"/>
      <c r="D549" s="33"/>
      <c r="E549" s="35"/>
      <c r="F549" s="33"/>
      <c r="G549" s="35"/>
      <c r="H549" s="33"/>
      <c r="I549" s="33"/>
      <c r="J549" s="33"/>
      <c r="K549" s="35"/>
      <c r="L549" s="41"/>
      <c r="M549" s="41"/>
      <c r="N549" s="42"/>
      <c r="O549" s="42"/>
      <c r="P549" s="42"/>
      <c r="Q549" s="42"/>
      <c r="R549" s="42"/>
      <c r="S549" s="43"/>
      <c r="T549" s="43"/>
      <c r="U549"/>
      <c r="V549"/>
      <c r="W549"/>
      <c r="X549" s="28"/>
      <c r="Y549" s="50"/>
    </row>
    <row r="550" spans="1:25" ht="15" x14ac:dyDescent="0.25">
      <c r="A550"/>
      <c r="B550"/>
      <c r="C550" s="32"/>
      <c r="D550" s="33"/>
      <c r="E550" s="35"/>
      <c r="F550" s="33"/>
      <c r="G550" s="35"/>
      <c r="H550" s="33"/>
      <c r="I550" s="33"/>
      <c r="J550" s="33"/>
      <c r="K550" s="35"/>
      <c r="L550" s="41"/>
      <c r="M550" s="41"/>
      <c r="N550" s="42"/>
      <c r="O550" s="42"/>
      <c r="P550" s="42"/>
      <c r="Q550" s="42"/>
      <c r="R550" s="42"/>
      <c r="S550" s="43"/>
      <c r="T550" s="43"/>
      <c r="U550"/>
      <c r="V550"/>
      <c r="W550"/>
      <c r="X550" s="28"/>
      <c r="Y550" s="50"/>
    </row>
    <row r="551" spans="1:25" ht="15" x14ac:dyDescent="0.25">
      <c r="A551"/>
      <c r="B551"/>
      <c r="C551" s="32"/>
      <c r="D551" s="33"/>
      <c r="E551" s="35"/>
      <c r="F551" s="33"/>
      <c r="G551" s="35"/>
      <c r="H551" s="33"/>
      <c r="I551" s="33"/>
      <c r="J551" s="33"/>
      <c r="K551" s="35"/>
      <c r="L551" s="41"/>
      <c r="M551" s="41"/>
      <c r="N551" s="42"/>
      <c r="O551" s="42"/>
      <c r="P551" s="42"/>
      <c r="Q551" s="42"/>
      <c r="R551" s="42"/>
      <c r="S551" s="43"/>
      <c r="T551" s="43"/>
      <c r="U551"/>
      <c r="V551"/>
      <c r="W551"/>
      <c r="X551" s="28"/>
      <c r="Y551" s="50"/>
    </row>
    <row r="552" spans="1:25" ht="15" x14ac:dyDescent="0.25">
      <c r="A552"/>
      <c r="B552"/>
      <c r="C552" s="32"/>
      <c r="D552" s="33"/>
      <c r="E552" s="35"/>
      <c r="F552" s="33"/>
      <c r="G552" s="35"/>
      <c r="H552" s="33"/>
      <c r="I552" s="33"/>
      <c r="J552" s="33"/>
      <c r="K552" s="35"/>
      <c r="L552" s="41"/>
      <c r="M552" s="41"/>
      <c r="N552" s="42"/>
      <c r="O552" s="42"/>
      <c r="P552" s="42"/>
      <c r="Q552" s="42"/>
      <c r="R552" s="42"/>
      <c r="S552" s="43"/>
      <c r="T552" s="43"/>
      <c r="U552"/>
      <c r="V552"/>
      <c r="W552"/>
      <c r="X552" s="28"/>
      <c r="Y552" s="50"/>
    </row>
    <row r="553" spans="1:25" ht="15" x14ac:dyDescent="0.25">
      <c r="A553"/>
      <c r="B553"/>
      <c r="C553" s="32"/>
      <c r="D553" s="33"/>
      <c r="E553" s="35"/>
      <c r="F553" s="33"/>
      <c r="G553" s="35"/>
      <c r="H553" s="33"/>
      <c r="I553" s="33"/>
      <c r="J553" s="33"/>
      <c r="K553" s="35"/>
      <c r="L553" s="41"/>
      <c r="M553" s="41"/>
      <c r="N553" s="42"/>
      <c r="O553" s="42"/>
      <c r="P553" s="42"/>
      <c r="Q553" s="42"/>
      <c r="R553" s="42"/>
      <c r="S553" s="43"/>
      <c r="T553" s="43"/>
      <c r="U553"/>
      <c r="V553"/>
      <c r="W553"/>
      <c r="X553" s="28"/>
      <c r="Y553" s="50"/>
    </row>
    <row r="554" spans="1:25" ht="15" x14ac:dyDescent="0.25">
      <c r="A554"/>
      <c r="B554"/>
      <c r="C554" s="32"/>
      <c r="D554" s="33"/>
      <c r="E554" s="35"/>
      <c r="F554" s="33"/>
      <c r="G554" s="35"/>
      <c r="H554" s="33"/>
      <c r="I554" s="33"/>
      <c r="J554" s="33"/>
      <c r="K554" s="35"/>
      <c r="L554" s="41"/>
      <c r="M554" s="41"/>
      <c r="N554" s="42"/>
      <c r="O554" s="42"/>
      <c r="P554" s="42"/>
      <c r="Q554" s="42"/>
      <c r="R554" s="42"/>
      <c r="S554" s="43"/>
      <c r="T554" s="43"/>
      <c r="U554"/>
      <c r="V554"/>
      <c r="W554"/>
      <c r="X554" s="28"/>
      <c r="Y554" s="50"/>
    </row>
    <row r="555" spans="1:25" ht="15" x14ac:dyDescent="0.25">
      <c r="A555"/>
      <c r="B555"/>
      <c r="C555" s="32"/>
      <c r="D555" s="33"/>
      <c r="E555" s="35"/>
      <c r="F555" s="33"/>
      <c r="G555" s="35"/>
      <c r="H555" s="33"/>
      <c r="I555" s="33"/>
      <c r="J555" s="33"/>
      <c r="K555" s="35"/>
      <c r="L555" s="41"/>
      <c r="M555" s="41"/>
      <c r="N555" s="42"/>
      <c r="O555" s="42"/>
      <c r="P555" s="42"/>
      <c r="Q555" s="42"/>
      <c r="R555" s="42"/>
      <c r="S555" s="43"/>
      <c r="T555" s="43"/>
      <c r="U555"/>
      <c r="V555"/>
      <c r="W555"/>
      <c r="X555" s="28"/>
      <c r="Y555" s="50"/>
    </row>
    <row r="556" spans="1:25" ht="15" x14ac:dyDescent="0.25">
      <c r="A556"/>
      <c r="B556"/>
      <c r="C556" s="32"/>
      <c r="D556" s="33"/>
      <c r="E556" s="35"/>
      <c r="F556" s="33"/>
      <c r="G556" s="35"/>
      <c r="H556" s="33"/>
      <c r="I556" s="33"/>
      <c r="J556" s="33"/>
      <c r="K556" s="35"/>
      <c r="L556" s="41"/>
      <c r="M556" s="41"/>
      <c r="N556" s="42"/>
      <c r="O556" s="42"/>
      <c r="P556" s="42"/>
      <c r="Q556" s="42"/>
      <c r="R556" s="42"/>
      <c r="S556" s="43"/>
      <c r="T556" s="43"/>
      <c r="U556"/>
      <c r="V556"/>
      <c r="W556"/>
      <c r="X556" s="28"/>
      <c r="Y556" s="50"/>
    </row>
    <row r="557" spans="1:25" ht="15" x14ac:dyDescent="0.25">
      <c r="A557"/>
      <c r="B557"/>
      <c r="C557" s="32"/>
      <c r="D557" s="33"/>
      <c r="E557" s="35"/>
      <c r="F557" s="33"/>
      <c r="G557" s="35"/>
      <c r="H557" s="33"/>
      <c r="I557" s="33"/>
      <c r="J557" s="33"/>
      <c r="K557" s="35"/>
      <c r="L557" s="41"/>
      <c r="M557" s="41"/>
      <c r="N557" s="42"/>
      <c r="O557" s="42"/>
      <c r="P557" s="42"/>
      <c r="Q557" s="42"/>
      <c r="R557" s="42"/>
      <c r="S557" s="43"/>
      <c r="T557" s="43"/>
      <c r="U557"/>
      <c r="V557"/>
      <c r="W557"/>
      <c r="X557" s="28"/>
      <c r="Y557" s="50"/>
    </row>
    <row r="558" spans="1:25" ht="15" x14ac:dyDescent="0.25">
      <c r="A558"/>
      <c r="B558"/>
      <c r="C558" s="32"/>
      <c r="D558" s="33"/>
      <c r="E558" s="35"/>
      <c r="F558" s="33"/>
      <c r="G558" s="35"/>
      <c r="H558" s="33"/>
      <c r="I558" s="33"/>
      <c r="J558" s="33"/>
      <c r="K558" s="35"/>
      <c r="L558" s="41"/>
      <c r="M558" s="41"/>
      <c r="N558" s="42"/>
      <c r="O558" s="42"/>
      <c r="P558" s="42"/>
      <c r="Q558" s="42"/>
      <c r="R558" s="42"/>
      <c r="S558" s="43"/>
      <c r="T558" s="43"/>
      <c r="U558"/>
      <c r="V558"/>
      <c r="W558"/>
      <c r="X558" s="28"/>
      <c r="Y558" s="50"/>
    </row>
    <row r="559" spans="1:25" s="38" customFormat="1" ht="15" x14ac:dyDescent="0.25">
      <c r="A559"/>
      <c r="B559"/>
      <c r="C559" s="32"/>
      <c r="D559" s="33"/>
      <c r="E559" s="35"/>
      <c r="F559" s="33"/>
      <c r="G559" s="35"/>
      <c r="H559" s="33"/>
      <c r="I559" s="33"/>
      <c r="J559" s="33"/>
      <c r="K559" s="35"/>
      <c r="L559" s="41"/>
      <c r="M559" s="41"/>
      <c r="N559" s="42"/>
      <c r="O559" s="42"/>
      <c r="P559" s="42"/>
      <c r="Q559" s="42"/>
      <c r="R559" s="42"/>
      <c r="S559" s="43"/>
      <c r="T559" s="43"/>
      <c r="U559"/>
      <c r="V559"/>
      <c r="W559"/>
      <c r="X559" s="28"/>
      <c r="Y559" s="50"/>
    </row>
    <row r="560" spans="1:25" s="38" customFormat="1" ht="15" x14ac:dyDescent="0.25">
      <c r="A560"/>
      <c r="B560"/>
      <c r="C560" s="32"/>
      <c r="D560" s="33"/>
      <c r="E560" s="35"/>
      <c r="F560" s="33"/>
      <c r="G560" s="35"/>
      <c r="H560" s="33"/>
      <c r="I560" s="33"/>
      <c r="J560" s="33"/>
      <c r="K560" s="35"/>
      <c r="L560" s="41"/>
      <c r="M560" s="41"/>
      <c r="N560" s="42"/>
      <c r="O560" s="42"/>
      <c r="P560" s="42"/>
      <c r="Q560" s="42"/>
      <c r="R560" s="42"/>
      <c r="S560" s="43"/>
      <c r="T560" s="43"/>
      <c r="U560"/>
      <c r="V560"/>
      <c r="W560"/>
      <c r="X560" s="28"/>
      <c r="Y560" s="50"/>
    </row>
    <row r="561" spans="1:25" ht="15" x14ac:dyDescent="0.25">
      <c r="A561"/>
      <c r="B561"/>
      <c r="C561" s="32"/>
      <c r="D561" s="33"/>
      <c r="E561" s="35"/>
      <c r="F561" s="33"/>
      <c r="G561" s="35"/>
      <c r="H561" s="33"/>
      <c r="I561" s="33"/>
      <c r="J561" s="33"/>
      <c r="K561" s="35"/>
      <c r="L561" s="41"/>
      <c r="M561" s="41"/>
      <c r="N561" s="42"/>
      <c r="O561" s="42"/>
      <c r="P561" s="42"/>
      <c r="Q561" s="42"/>
      <c r="R561" s="42"/>
      <c r="S561" s="43"/>
      <c r="T561" s="43"/>
      <c r="U561"/>
      <c r="V561"/>
      <c r="W561"/>
      <c r="X561" s="28"/>
      <c r="Y561" s="50"/>
    </row>
    <row r="562" spans="1:25" ht="15" x14ac:dyDescent="0.25">
      <c r="A562"/>
      <c r="B562"/>
      <c r="C562" s="32"/>
      <c r="D562" s="33"/>
      <c r="E562" s="35"/>
      <c r="F562" s="33"/>
      <c r="G562" s="35"/>
      <c r="H562" s="33"/>
      <c r="I562" s="33"/>
      <c r="J562" s="33"/>
      <c r="K562" s="35"/>
      <c r="L562" s="41"/>
      <c r="M562" s="41"/>
      <c r="N562" s="42"/>
      <c r="O562" s="42"/>
      <c r="P562" s="42"/>
      <c r="Q562" s="42"/>
      <c r="R562" s="42"/>
      <c r="S562" s="43"/>
      <c r="T562" s="43"/>
      <c r="U562"/>
      <c r="V562"/>
      <c r="W562"/>
      <c r="X562" s="28"/>
      <c r="Y562" s="50"/>
    </row>
    <row r="563" spans="1:25" ht="15" x14ac:dyDescent="0.25">
      <c r="A563"/>
      <c r="B563"/>
      <c r="C563" s="32"/>
      <c r="D563" s="33"/>
      <c r="E563" s="35"/>
      <c r="F563" s="33"/>
      <c r="G563" s="35"/>
      <c r="H563" s="33"/>
      <c r="I563" s="33"/>
      <c r="J563" s="33"/>
      <c r="K563" s="35"/>
      <c r="L563" s="41"/>
      <c r="M563" s="41"/>
      <c r="N563" s="42"/>
      <c r="O563" s="42"/>
      <c r="P563" s="42"/>
      <c r="Q563" s="42"/>
      <c r="R563" s="42"/>
      <c r="S563" s="43"/>
      <c r="T563" s="43"/>
      <c r="U563"/>
      <c r="V563"/>
      <c r="W563"/>
      <c r="X563" s="28"/>
      <c r="Y563" s="50"/>
    </row>
    <row r="564" spans="1:25" ht="15" x14ac:dyDescent="0.25">
      <c r="A564"/>
      <c r="B564"/>
      <c r="C564" s="32"/>
      <c r="D564" s="33"/>
      <c r="E564" s="35"/>
      <c r="F564" s="33"/>
      <c r="G564" s="35"/>
      <c r="H564" s="33"/>
      <c r="I564" s="33"/>
      <c r="J564" s="33"/>
      <c r="K564" s="35"/>
      <c r="L564" s="41"/>
      <c r="M564" s="41"/>
      <c r="N564" s="42"/>
      <c r="O564" s="42"/>
      <c r="P564" s="42"/>
      <c r="Q564" s="42"/>
      <c r="R564" s="42"/>
      <c r="S564" s="43"/>
      <c r="T564" s="43"/>
      <c r="U564"/>
      <c r="V564"/>
      <c r="W564"/>
      <c r="X564" s="28"/>
      <c r="Y564" s="50"/>
    </row>
    <row r="565" spans="1:25" ht="15" x14ac:dyDescent="0.25">
      <c r="A565"/>
      <c r="B565"/>
      <c r="C565" s="32"/>
      <c r="D565" s="33"/>
      <c r="E565" s="35"/>
      <c r="F565" s="33"/>
      <c r="G565" s="35"/>
      <c r="H565" s="33"/>
      <c r="I565" s="33"/>
      <c r="J565" s="33"/>
      <c r="K565" s="35"/>
      <c r="L565" s="41"/>
      <c r="M565" s="41"/>
      <c r="N565" s="42"/>
      <c r="O565" s="42"/>
      <c r="P565" s="42"/>
      <c r="Q565" s="42"/>
      <c r="R565" s="42"/>
      <c r="S565" s="43"/>
      <c r="T565" s="43"/>
      <c r="U565"/>
      <c r="V565"/>
      <c r="W565"/>
      <c r="X565" s="28"/>
      <c r="Y565" s="50"/>
    </row>
    <row r="566" spans="1:25" ht="15" x14ac:dyDescent="0.25">
      <c r="A566"/>
      <c r="B566"/>
      <c r="C566" s="32"/>
      <c r="D566" s="33"/>
      <c r="E566" s="35"/>
      <c r="F566" s="33"/>
      <c r="G566" s="35"/>
      <c r="H566" s="33"/>
      <c r="I566" s="33"/>
      <c r="J566" s="33"/>
      <c r="K566" s="35"/>
      <c r="L566" s="41"/>
      <c r="M566" s="41"/>
      <c r="N566" s="42"/>
      <c r="O566" s="42"/>
      <c r="P566" s="42"/>
      <c r="Q566" s="42"/>
      <c r="R566" s="42"/>
      <c r="S566" s="43"/>
      <c r="T566" s="43"/>
      <c r="U566"/>
      <c r="V566"/>
      <c r="W566"/>
      <c r="X566" s="28"/>
      <c r="Y566" s="50"/>
    </row>
    <row r="567" spans="1:25" ht="15" x14ac:dyDescent="0.25">
      <c r="A567"/>
      <c r="B567"/>
      <c r="C567" s="32"/>
      <c r="D567" s="33"/>
      <c r="E567" s="35"/>
      <c r="F567" s="33"/>
      <c r="G567" s="35"/>
      <c r="H567" s="33"/>
      <c r="I567" s="33"/>
      <c r="J567" s="33"/>
      <c r="K567" s="35"/>
      <c r="L567" s="41"/>
      <c r="M567" s="41"/>
      <c r="N567" s="42"/>
      <c r="O567" s="42"/>
      <c r="P567" s="42"/>
      <c r="Q567" s="42"/>
      <c r="R567" s="42"/>
      <c r="S567" s="43"/>
      <c r="T567" s="43"/>
      <c r="U567"/>
      <c r="V567"/>
      <c r="W567"/>
      <c r="X567" s="28"/>
      <c r="Y567" s="50"/>
    </row>
    <row r="568" spans="1:25" ht="15" x14ac:dyDescent="0.25">
      <c r="A568"/>
      <c r="B568"/>
      <c r="C568" s="32"/>
      <c r="D568" s="33"/>
      <c r="E568" s="35"/>
      <c r="F568" s="33"/>
      <c r="G568" s="35"/>
      <c r="H568" s="33"/>
      <c r="I568" s="33"/>
      <c r="J568" s="33"/>
      <c r="K568" s="35"/>
      <c r="L568" s="41"/>
      <c r="M568" s="41"/>
      <c r="N568" s="42"/>
      <c r="O568" s="42"/>
      <c r="P568" s="42"/>
      <c r="Q568" s="42"/>
      <c r="R568" s="42"/>
      <c r="S568" s="43"/>
      <c r="T568" s="43"/>
      <c r="U568"/>
      <c r="V568"/>
      <c r="W568"/>
      <c r="X568" s="28"/>
      <c r="Y568" s="50"/>
    </row>
    <row r="569" spans="1:25" ht="15" x14ac:dyDescent="0.25">
      <c r="A569"/>
      <c r="B569"/>
      <c r="C569" s="32"/>
      <c r="D569" s="33"/>
      <c r="E569" s="35"/>
      <c r="F569" s="33"/>
      <c r="G569" s="35"/>
      <c r="H569" s="33"/>
      <c r="I569" s="33"/>
      <c r="J569" s="33"/>
      <c r="K569" s="35"/>
      <c r="L569" s="41"/>
      <c r="M569" s="41"/>
      <c r="N569" s="42"/>
      <c r="O569" s="42"/>
      <c r="P569" s="42"/>
      <c r="Q569" s="42"/>
      <c r="R569" s="42"/>
      <c r="S569" s="43"/>
      <c r="T569" s="43"/>
      <c r="U569"/>
      <c r="V569"/>
      <c r="W569"/>
      <c r="X569" s="28"/>
      <c r="Y569" s="50"/>
    </row>
    <row r="570" spans="1:25" ht="15" x14ac:dyDescent="0.25">
      <c r="A570"/>
      <c r="B570"/>
      <c r="C570" s="32"/>
      <c r="D570" s="33"/>
      <c r="E570" s="35"/>
      <c r="F570" s="33"/>
      <c r="G570" s="35"/>
      <c r="H570" s="33"/>
      <c r="I570" s="33"/>
      <c r="J570" s="33"/>
      <c r="K570" s="35"/>
      <c r="L570" s="41"/>
      <c r="M570" s="41"/>
      <c r="N570" s="42"/>
      <c r="O570" s="42"/>
      <c r="P570" s="42"/>
      <c r="Q570" s="42"/>
      <c r="R570" s="42"/>
      <c r="S570" s="43"/>
      <c r="T570" s="43"/>
      <c r="U570"/>
      <c r="V570"/>
      <c r="W570"/>
      <c r="X570" s="28"/>
      <c r="Y570" s="50"/>
    </row>
    <row r="571" spans="1:25" ht="15" x14ac:dyDescent="0.25">
      <c r="A571"/>
      <c r="B571"/>
      <c r="C571" s="32"/>
      <c r="D571" s="33"/>
      <c r="E571" s="35"/>
      <c r="F571" s="33"/>
      <c r="G571" s="35"/>
      <c r="H571" s="33"/>
      <c r="I571" s="33"/>
      <c r="J571" s="33"/>
      <c r="K571" s="35"/>
      <c r="L571" s="41"/>
      <c r="M571" s="41"/>
      <c r="N571" s="42"/>
      <c r="O571" s="42"/>
      <c r="P571" s="42"/>
      <c r="Q571" s="42"/>
      <c r="R571" s="42"/>
      <c r="S571" s="43"/>
      <c r="T571" s="43"/>
      <c r="U571"/>
      <c r="V571"/>
      <c r="W571"/>
      <c r="X571" s="28"/>
      <c r="Y571" s="50"/>
    </row>
    <row r="572" spans="1:25" ht="15" x14ac:dyDescent="0.25">
      <c r="A572"/>
      <c r="B572"/>
      <c r="C572" s="32"/>
      <c r="D572" s="33"/>
      <c r="E572" s="35"/>
      <c r="F572" s="33"/>
      <c r="G572" s="35"/>
      <c r="H572" s="33"/>
      <c r="I572" s="33"/>
      <c r="J572" s="33"/>
      <c r="K572" s="35"/>
      <c r="L572" s="41"/>
      <c r="M572" s="41"/>
      <c r="N572" s="42"/>
      <c r="O572" s="42"/>
      <c r="P572" s="42"/>
      <c r="Q572" s="42"/>
      <c r="R572" s="42"/>
      <c r="S572" s="43"/>
      <c r="T572" s="43"/>
      <c r="U572"/>
      <c r="V572"/>
      <c r="W572"/>
      <c r="X572" s="28"/>
      <c r="Y572" s="50"/>
    </row>
    <row r="573" spans="1:25" ht="15" x14ac:dyDescent="0.25">
      <c r="A573"/>
      <c r="B573"/>
      <c r="C573" s="32"/>
      <c r="D573" s="33"/>
      <c r="E573" s="35"/>
      <c r="F573" s="33"/>
      <c r="G573" s="35"/>
      <c r="H573" s="33"/>
      <c r="I573" s="33"/>
      <c r="J573" s="33"/>
      <c r="K573" s="35"/>
      <c r="L573" s="41"/>
      <c r="M573" s="41"/>
      <c r="N573" s="42"/>
      <c r="O573" s="42"/>
      <c r="P573" s="42"/>
      <c r="Q573" s="42"/>
      <c r="R573" s="42"/>
      <c r="S573" s="43"/>
      <c r="T573" s="43"/>
      <c r="U573"/>
      <c r="V573"/>
      <c r="W573"/>
      <c r="X573" s="28"/>
      <c r="Y573" s="50"/>
    </row>
    <row r="574" spans="1:25" ht="15" x14ac:dyDescent="0.25">
      <c r="A574"/>
      <c r="B574"/>
      <c r="C574" s="32"/>
      <c r="D574" s="33"/>
      <c r="E574" s="35"/>
      <c r="F574" s="33"/>
      <c r="G574" s="35"/>
      <c r="H574" s="33"/>
      <c r="I574" s="33"/>
      <c r="J574" s="33"/>
      <c r="K574" s="35"/>
      <c r="L574" s="41"/>
      <c r="M574" s="41"/>
      <c r="N574" s="42"/>
      <c r="O574" s="42"/>
      <c r="P574" s="42"/>
      <c r="Q574" s="42"/>
      <c r="R574" s="42"/>
      <c r="S574" s="43"/>
      <c r="T574" s="43"/>
      <c r="U574"/>
      <c r="V574"/>
      <c r="W574"/>
      <c r="X574" s="28"/>
      <c r="Y574" s="50"/>
    </row>
    <row r="575" spans="1:25" ht="15" x14ac:dyDescent="0.25">
      <c r="A575"/>
      <c r="B575"/>
      <c r="C575" s="32"/>
      <c r="D575" s="33"/>
      <c r="E575" s="35"/>
      <c r="F575" s="33"/>
      <c r="G575" s="35"/>
      <c r="H575" s="33"/>
      <c r="I575" s="33"/>
      <c r="J575" s="33"/>
      <c r="K575" s="35"/>
      <c r="L575" s="41"/>
      <c r="M575" s="41"/>
      <c r="N575" s="42"/>
      <c r="O575" s="42"/>
      <c r="P575" s="42"/>
      <c r="Q575" s="42"/>
      <c r="R575" s="42"/>
      <c r="S575" s="43"/>
      <c r="T575" s="43"/>
      <c r="U575"/>
      <c r="V575"/>
      <c r="W575"/>
      <c r="X575" s="28"/>
      <c r="Y575" s="50"/>
    </row>
    <row r="576" spans="1:25" ht="15" x14ac:dyDescent="0.25">
      <c r="A576"/>
      <c r="B576"/>
      <c r="C576" s="32"/>
      <c r="D576" s="33"/>
      <c r="E576" s="35"/>
      <c r="F576" s="33"/>
      <c r="G576" s="35"/>
      <c r="H576" s="33"/>
      <c r="I576" s="33"/>
      <c r="J576" s="33"/>
      <c r="K576" s="35"/>
      <c r="L576" s="41"/>
      <c r="M576" s="41"/>
      <c r="N576" s="42"/>
      <c r="O576" s="42"/>
      <c r="P576" s="42"/>
      <c r="Q576" s="42"/>
      <c r="R576" s="42"/>
      <c r="S576" s="43"/>
      <c r="T576" s="43"/>
      <c r="U576"/>
      <c r="V576"/>
      <c r="W576"/>
      <c r="X576" s="28"/>
      <c r="Y576" s="50"/>
    </row>
    <row r="577" spans="1:25" ht="15" x14ac:dyDescent="0.25">
      <c r="A577"/>
      <c r="B577"/>
      <c r="C577" s="32"/>
      <c r="D577" s="33"/>
      <c r="E577" s="35"/>
      <c r="F577" s="33"/>
      <c r="G577" s="35"/>
      <c r="H577" s="33"/>
      <c r="I577" s="33"/>
      <c r="J577" s="33"/>
      <c r="K577" s="35"/>
      <c r="L577" s="41"/>
      <c r="M577" s="41"/>
      <c r="N577" s="42"/>
      <c r="O577" s="42"/>
      <c r="P577" s="42"/>
      <c r="Q577" s="42"/>
      <c r="R577" s="42"/>
      <c r="S577" s="43"/>
      <c r="T577" s="43"/>
      <c r="U577"/>
      <c r="V577"/>
      <c r="W577"/>
      <c r="X577" s="28"/>
      <c r="Y577" s="50"/>
    </row>
    <row r="578" spans="1:25" ht="15" x14ac:dyDescent="0.25">
      <c r="A578"/>
      <c r="B578"/>
      <c r="C578" s="32"/>
      <c r="D578" s="33"/>
      <c r="E578" s="35"/>
      <c r="F578" s="33"/>
      <c r="G578" s="35"/>
      <c r="H578" s="33"/>
      <c r="I578" s="33"/>
      <c r="J578" s="33"/>
      <c r="K578" s="35"/>
      <c r="L578" s="41"/>
      <c r="M578" s="41"/>
      <c r="N578" s="42"/>
      <c r="O578" s="42"/>
      <c r="P578" s="42"/>
      <c r="Q578" s="42"/>
      <c r="R578" s="42"/>
      <c r="S578" s="43"/>
      <c r="T578" s="43"/>
      <c r="U578"/>
      <c r="V578"/>
      <c r="W578"/>
      <c r="X578" s="28"/>
      <c r="Y578" s="50"/>
    </row>
    <row r="579" spans="1:25" ht="15" x14ac:dyDescent="0.25">
      <c r="A579"/>
      <c r="B579"/>
      <c r="C579" s="32"/>
      <c r="D579" s="33"/>
      <c r="E579" s="35"/>
      <c r="F579" s="33"/>
      <c r="G579" s="35"/>
      <c r="H579" s="33"/>
      <c r="I579" s="33"/>
      <c r="J579" s="33"/>
      <c r="K579" s="35"/>
      <c r="L579" s="41"/>
      <c r="M579" s="41"/>
      <c r="N579" s="42"/>
      <c r="O579" s="42"/>
      <c r="P579" s="42"/>
      <c r="Q579" s="42"/>
      <c r="R579" s="42"/>
      <c r="S579" s="43"/>
      <c r="T579" s="43"/>
      <c r="U579"/>
      <c r="V579"/>
      <c r="W579"/>
      <c r="X579" s="28"/>
      <c r="Y579" s="50"/>
    </row>
    <row r="580" spans="1:25" s="38" customFormat="1" ht="15" x14ac:dyDescent="0.25">
      <c r="A580"/>
      <c r="B580"/>
      <c r="C580" s="32"/>
      <c r="D580" s="33"/>
      <c r="E580" s="35"/>
      <c r="F580" s="33"/>
      <c r="G580" s="35"/>
      <c r="H580" s="33"/>
      <c r="I580" s="33"/>
      <c r="J580" s="33"/>
      <c r="K580" s="35"/>
      <c r="L580" s="41"/>
      <c r="M580" s="41"/>
      <c r="N580" s="42"/>
      <c r="O580" s="42"/>
      <c r="P580" s="42"/>
      <c r="Q580" s="42"/>
      <c r="R580" s="42"/>
      <c r="S580" s="43"/>
      <c r="T580" s="43"/>
      <c r="U580"/>
      <c r="V580"/>
      <c r="W580"/>
      <c r="X580" s="28"/>
      <c r="Y580" s="50"/>
    </row>
    <row r="581" spans="1:25" ht="15" x14ac:dyDescent="0.25">
      <c r="A581"/>
      <c r="B581"/>
      <c r="C581" s="32"/>
      <c r="D581" s="33"/>
      <c r="E581" s="35"/>
      <c r="F581" s="33"/>
      <c r="G581" s="35"/>
      <c r="H581" s="33"/>
      <c r="I581" s="33"/>
      <c r="J581" s="33"/>
      <c r="K581" s="35"/>
      <c r="L581" s="41"/>
      <c r="M581" s="41"/>
      <c r="N581" s="42"/>
      <c r="O581" s="42"/>
      <c r="P581" s="42"/>
      <c r="Q581" s="42"/>
      <c r="R581" s="42"/>
      <c r="S581" s="43"/>
      <c r="T581" s="43"/>
      <c r="U581"/>
      <c r="V581"/>
      <c r="W581"/>
      <c r="X581" s="28"/>
      <c r="Y581" s="50"/>
    </row>
    <row r="582" spans="1:25" ht="15" x14ac:dyDescent="0.25">
      <c r="A582"/>
      <c r="B582"/>
      <c r="C582" s="32"/>
      <c r="D582" s="33"/>
      <c r="E582" s="35"/>
      <c r="F582" s="33"/>
      <c r="G582" s="35"/>
      <c r="H582" s="33"/>
      <c r="I582" s="33"/>
      <c r="J582" s="33"/>
      <c r="K582" s="35"/>
      <c r="L582" s="41"/>
      <c r="M582" s="41"/>
      <c r="N582" s="42"/>
      <c r="O582" s="42"/>
      <c r="P582" s="42"/>
      <c r="Q582" s="42"/>
      <c r="R582" s="42"/>
      <c r="S582" s="43"/>
      <c r="T582" s="43"/>
      <c r="U582"/>
      <c r="V582"/>
      <c r="W582"/>
      <c r="X582" s="28"/>
      <c r="Y582" s="50"/>
    </row>
    <row r="583" spans="1:25" ht="15" x14ac:dyDescent="0.25">
      <c r="A583"/>
      <c r="B583"/>
      <c r="C583" s="32"/>
      <c r="D583" s="33"/>
      <c r="E583" s="35"/>
      <c r="F583" s="33"/>
      <c r="G583" s="35"/>
      <c r="H583" s="33"/>
      <c r="I583" s="33"/>
      <c r="J583" s="33"/>
      <c r="K583" s="35"/>
      <c r="L583" s="41"/>
      <c r="M583" s="41"/>
      <c r="N583" s="42"/>
      <c r="O583" s="42"/>
      <c r="P583" s="42"/>
      <c r="Q583" s="42"/>
      <c r="R583" s="42"/>
      <c r="S583" s="43"/>
      <c r="T583" s="43"/>
      <c r="U583"/>
      <c r="V583"/>
      <c r="W583"/>
      <c r="X583" s="28"/>
      <c r="Y583" s="50"/>
    </row>
    <row r="584" spans="1:25" ht="15" x14ac:dyDescent="0.25">
      <c r="A584"/>
      <c r="B584"/>
      <c r="C584" s="32"/>
      <c r="D584" s="33"/>
      <c r="E584" s="35"/>
      <c r="F584" s="33"/>
      <c r="G584" s="35"/>
      <c r="H584" s="33"/>
      <c r="I584" s="33"/>
      <c r="J584" s="33"/>
      <c r="K584" s="35"/>
      <c r="L584" s="41"/>
      <c r="M584" s="41"/>
      <c r="N584" s="42"/>
      <c r="O584" s="42"/>
      <c r="P584" s="42"/>
      <c r="Q584" s="42"/>
      <c r="R584" s="42"/>
      <c r="S584" s="43"/>
      <c r="T584" s="43"/>
      <c r="U584"/>
      <c r="V584"/>
      <c r="W584"/>
      <c r="X584" s="28"/>
      <c r="Y584" s="50"/>
    </row>
    <row r="585" spans="1:25" ht="15" x14ac:dyDescent="0.25">
      <c r="A585"/>
      <c r="B585"/>
      <c r="C585" s="32"/>
      <c r="D585" s="33"/>
      <c r="E585" s="35"/>
      <c r="F585" s="33"/>
      <c r="G585" s="35"/>
      <c r="H585" s="33"/>
      <c r="I585" s="33"/>
      <c r="J585" s="33"/>
      <c r="K585" s="35"/>
      <c r="L585" s="41"/>
      <c r="M585" s="41"/>
      <c r="N585" s="42"/>
      <c r="O585" s="42"/>
      <c r="P585" s="42"/>
      <c r="Q585" s="42"/>
      <c r="R585" s="42"/>
      <c r="S585" s="43"/>
      <c r="T585" s="43"/>
      <c r="U585"/>
      <c r="V585"/>
      <c r="W585"/>
      <c r="X585" s="28"/>
      <c r="Y585" s="50"/>
    </row>
    <row r="586" spans="1:25" ht="15" x14ac:dyDescent="0.25">
      <c r="A586"/>
      <c r="B586"/>
      <c r="C586" s="32"/>
      <c r="D586" s="33"/>
      <c r="E586" s="35"/>
      <c r="F586" s="33"/>
      <c r="G586" s="35"/>
      <c r="H586" s="33"/>
      <c r="I586" s="33"/>
      <c r="J586" s="33"/>
      <c r="K586" s="35"/>
      <c r="L586" s="41"/>
      <c r="M586" s="41"/>
      <c r="N586" s="42"/>
      <c r="O586" s="42"/>
      <c r="P586" s="42"/>
      <c r="Q586" s="42"/>
      <c r="R586" s="42"/>
      <c r="S586" s="43"/>
      <c r="T586" s="43"/>
      <c r="U586"/>
      <c r="V586"/>
      <c r="W586"/>
      <c r="X586" s="28"/>
      <c r="Y586" s="50"/>
    </row>
    <row r="587" spans="1:25" ht="15" x14ac:dyDescent="0.25">
      <c r="A587"/>
      <c r="B587"/>
      <c r="C587" s="32"/>
      <c r="D587" s="33"/>
      <c r="E587" s="35"/>
      <c r="F587" s="33"/>
      <c r="G587" s="35"/>
      <c r="H587" s="33"/>
      <c r="I587" s="33"/>
      <c r="J587" s="33"/>
      <c r="K587" s="35"/>
      <c r="L587" s="41"/>
      <c r="M587" s="41"/>
      <c r="N587" s="42"/>
      <c r="O587" s="42"/>
      <c r="P587" s="42"/>
      <c r="Q587" s="42"/>
      <c r="R587" s="42"/>
      <c r="S587" s="43"/>
      <c r="T587" s="43"/>
      <c r="U587"/>
      <c r="V587"/>
      <c r="W587"/>
      <c r="X587" s="28"/>
      <c r="Y587" s="50"/>
    </row>
    <row r="588" spans="1:25" ht="15" x14ac:dyDescent="0.25">
      <c r="A588"/>
      <c r="B588"/>
      <c r="C588" s="32"/>
      <c r="D588" s="33"/>
      <c r="E588" s="35"/>
      <c r="F588" s="33"/>
      <c r="G588" s="35"/>
      <c r="H588" s="33"/>
      <c r="I588" s="33"/>
      <c r="J588" s="33"/>
      <c r="K588" s="35"/>
      <c r="L588" s="41"/>
      <c r="M588" s="41"/>
      <c r="N588" s="42"/>
      <c r="O588" s="42"/>
      <c r="P588" s="42"/>
      <c r="Q588" s="42"/>
      <c r="R588" s="42"/>
      <c r="S588" s="43"/>
      <c r="T588" s="43"/>
      <c r="U588"/>
      <c r="V588"/>
      <c r="W588"/>
      <c r="X588" s="28"/>
      <c r="Y588" s="50"/>
    </row>
    <row r="589" spans="1:25" ht="15" x14ac:dyDescent="0.25">
      <c r="A589"/>
      <c r="B589"/>
      <c r="C589" s="32"/>
      <c r="D589" s="33"/>
      <c r="E589" s="35"/>
      <c r="F589" s="33"/>
      <c r="G589" s="35"/>
      <c r="H589" s="33"/>
      <c r="I589" s="33"/>
      <c r="J589" s="33"/>
      <c r="K589" s="35"/>
      <c r="L589" s="41"/>
      <c r="M589" s="41"/>
      <c r="N589" s="42"/>
      <c r="O589" s="42"/>
      <c r="P589" s="42"/>
      <c r="Q589" s="42"/>
      <c r="R589" s="42"/>
      <c r="S589" s="43"/>
      <c r="T589" s="43"/>
      <c r="U589"/>
      <c r="V589"/>
      <c r="W589"/>
      <c r="X589" s="28"/>
      <c r="Y589" s="50"/>
    </row>
    <row r="590" spans="1:25" ht="15" x14ac:dyDescent="0.25">
      <c r="A590"/>
      <c r="B590"/>
      <c r="C590" s="32"/>
      <c r="D590" s="33"/>
      <c r="E590" s="35"/>
      <c r="F590" s="33"/>
      <c r="G590" s="35"/>
      <c r="H590" s="33"/>
      <c r="I590" s="33"/>
      <c r="J590" s="33"/>
      <c r="K590" s="35"/>
      <c r="L590" s="41"/>
      <c r="M590" s="41"/>
      <c r="N590" s="42"/>
      <c r="O590" s="42"/>
      <c r="P590" s="42"/>
      <c r="Q590" s="42"/>
      <c r="R590" s="42"/>
      <c r="S590" s="43"/>
      <c r="T590" s="43"/>
      <c r="U590"/>
      <c r="V590"/>
      <c r="W590"/>
      <c r="X590" s="28"/>
      <c r="Y590" s="50"/>
    </row>
    <row r="591" spans="1:25" ht="15" x14ac:dyDescent="0.25">
      <c r="A591"/>
      <c r="B591"/>
      <c r="C591" s="32"/>
      <c r="D591" s="33"/>
      <c r="E591" s="35"/>
      <c r="F591" s="33"/>
      <c r="G591" s="35"/>
      <c r="H591" s="33"/>
      <c r="I591" s="33"/>
      <c r="J591" s="33"/>
      <c r="K591" s="35"/>
      <c r="L591" s="41"/>
      <c r="M591" s="41"/>
      <c r="N591" s="42"/>
      <c r="O591" s="42"/>
      <c r="P591" s="42"/>
      <c r="Q591" s="42"/>
      <c r="R591" s="42"/>
      <c r="S591" s="43"/>
      <c r="T591" s="43"/>
      <c r="U591"/>
      <c r="V591"/>
      <c r="W591"/>
      <c r="X591" s="28"/>
      <c r="Y591" s="50"/>
    </row>
    <row r="592" spans="1:25" ht="15" x14ac:dyDescent="0.25">
      <c r="A592"/>
      <c r="B592"/>
      <c r="C592" s="32"/>
      <c r="D592" s="33"/>
      <c r="E592" s="35"/>
      <c r="F592" s="33"/>
      <c r="G592" s="35"/>
      <c r="H592" s="33"/>
      <c r="I592" s="33"/>
      <c r="J592" s="33"/>
      <c r="K592" s="35"/>
      <c r="L592" s="41"/>
      <c r="M592" s="41"/>
      <c r="N592" s="42"/>
      <c r="O592" s="42"/>
      <c r="P592" s="42"/>
      <c r="Q592" s="42"/>
      <c r="R592" s="42"/>
      <c r="S592" s="43"/>
      <c r="T592" s="43"/>
      <c r="U592"/>
      <c r="V592"/>
      <c r="W592"/>
      <c r="X592" s="28"/>
      <c r="Y592" s="50"/>
    </row>
    <row r="593" spans="1:25" ht="15" x14ac:dyDescent="0.25">
      <c r="A593"/>
      <c r="B593"/>
      <c r="C593" s="32"/>
      <c r="D593" s="33"/>
      <c r="E593" s="35"/>
      <c r="F593" s="33"/>
      <c r="G593" s="35"/>
      <c r="H593" s="33"/>
      <c r="I593" s="33"/>
      <c r="J593" s="33"/>
      <c r="K593" s="35"/>
      <c r="L593" s="41"/>
      <c r="M593" s="41"/>
      <c r="N593" s="42"/>
      <c r="O593" s="42"/>
      <c r="P593" s="42"/>
      <c r="Q593" s="42"/>
      <c r="R593" s="42"/>
      <c r="S593" s="43"/>
      <c r="T593" s="43"/>
      <c r="U593"/>
      <c r="V593"/>
      <c r="W593"/>
      <c r="X593" s="28"/>
      <c r="Y593" s="50"/>
    </row>
    <row r="594" spans="1:25" ht="15" x14ac:dyDescent="0.25">
      <c r="A594"/>
      <c r="B594"/>
      <c r="C594" s="32"/>
      <c r="D594" s="33"/>
      <c r="E594" s="35"/>
      <c r="F594" s="33"/>
      <c r="G594" s="35"/>
      <c r="H594" s="33"/>
      <c r="I594" s="33"/>
      <c r="J594" s="33"/>
      <c r="K594" s="35"/>
      <c r="L594" s="41"/>
      <c r="M594" s="41"/>
      <c r="N594" s="42"/>
      <c r="O594" s="42"/>
      <c r="P594" s="42"/>
      <c r="Q594" s="42"/>
      <c r="R594" s="42"/>
      <c r="S594" s="43"/>
      <c r="T594" s="43"/>
      <c r="U594"/>
      <c r="V594"/>
      <c r="W594"/>
      <c r="X594" s="28"/>
      <c r="Y594" s="50"/>
    </row>
    <row r="595" spans="1:25" ht="15" x14ac:dyDescent="0.25">
      <c r="A595"/>
      <c r="B595"/>
      <c r="C595" s="32"/>
      <c r="D595" s="33"/>
      <c r="E595" s="35"/>
      <c r="F595" s="33"/>
      <c r="G595" s="35"/>
      <c r="H595" s="33"/>
      <c r="I595" s="33"/>
      <c r="J595" s="33"/>
      <c r="K595" s="35"/>
      <c r="L595" s="41"/>
      <c r="M595" s="41"/>
      <c r="N595" s="42"/>
      <c r="O595" s="42"/>
      <c r="P595" s="42"/>
      <c r="Q595" s="42"/>
      <c r="R595" s="42"/>
      <c r="S595" s="43"/>
      <c r="T595" s="43"/>
      <c r="U595"/>
      <c r="V595"/>
      <c r="W595"/>
      <c r="X595" s="28"/>
      <c r="Y595" s="50"/>
    </row>
    <row r="596" spans="1:25" ht="15" x14ac:dyDescent="0.25">
      <c r="A596"/>
      <c r="B596"/>
      <c r="C596" s="32"/>
      <c r="D596" s="33"/>
      <c r="E596" s="35"/>
      <c r="F596" s="33"/>
      <c r="G596" s="35"/>
      <c r="H596" s="33"/>
      <c r="I596" s="33"/>
      <c r="J596" s="33"/>
      <c r="K596" s="35"/>
      <c r="L596" s="41"/>
      <c r="M596" s="41"/>
      <c r="N596" s="42"/>
      <c r="O596" s="42"/>
      <c r="P596" s="42"/>
      <c r="Q596" s="42"/>
      <c r="R596" s="42"/>
      <c r="S596" s="43"/>
      <c r="T596" s="43"/>
      <c r="U596"/>
      <c r="V596"/>
      <c r="W596"/>
      <c r="X596" s="28"/>
      <c r="Y596" s="50"/>
    </row>
    <row r="597" spans="1:25" ht="15" x14ac:dyDescent="0.25">
      <c r="A597"/>
      <c r="B597"/>
      <c r="C597" s="32"/>
      <c r="D597" s="33"/>
      <c r="E597" s="35"/>
      <c r="F597" s="33"/>
      <c r="G597" s="35"/>
      <c r="H597" s="33"/>
      <c r="I597" s="33"/>
      <c r="J597" s="33"/>
      <c r="K597" s="35"/>
      <c r="L597" s="41"/>
      <c r="M597" s="41"/>
      <c r="N597" s="42"/>
      <c r="O597" s="42"/>
      <c r="P597" s="42"/>
      <c r="Q597" s="42"/>
      <c r="R597" s="42"/>
      <c r="S597" s="43"/>
      <c r="T597" s="43"/>
      <c r="U597"/>
      <c r="V597"/>
      <c r="W597"/>
      <c r="X597" s="28"/>
      <c r="Y597" s="50"/>
    </row>
    <row r="598" spans="1:25" ht="15" x14ac:dyDescent="0.25">
      <c r="A598"/>
      <c r="B598"/>
      <c r="C598" s="32"/>
      <c r="D598" s="33"/>
      <c r="E598" s="35"/>
      <c r="F598" s="33"/>
      <c r="G598" s="35"/>
      <c r="H598" s="33"/>
      <c r="I598" s="33"/>
      <c r="J598" s="33"/>
      <c r="K598" s="35"/>
      <c r="L598" s="41"/>
      <c r="M598" s="41"/>
      <c r="N598" s="42"/>
      <c r="O598" s="42"/>
      <c r="P598" s="42"/>
      <c r="Q598" s="42"/>
      <c r="R598" s="42"/>
      <c r="S598" s="43"/>
      <c r="T598" s="43"/>
      <c r="U598"/>
      <c r="V598"/>
      <c r="W598"/>
      <c r="X598" s="28"/>
      <c r="Y598" s="50"/>
    </row>
    <row r="599" spans="1:25" ht="15" x14ac:dyDescent="0.25">
      <c r="A599"/>
      <c r="B599"/>
      <c r="C599" s="32"/>
      <c r="D599" s="33"/>
      <c r="E599" s="35"/>
      <c r="F599" s="33"/>
      <c r="G599" s="35"/>
      <c r="H599" s="33"/>
      <c r="I599" s="33"/>
      <c r="J599" s="33"/>
      <c r="K599" s="35"/>
      <c r="L599" s="41"/>
      <c r="M599" s="41"/>
      <c r="N599" s="42"/>
      <c r="O599" s="42"/>
      <c r="P599" s="42"/>
      <c r="Q599" s="42"/>
      <c r="R599" s="42"/>
      <c r="S599" s="43"/>
      <c r="T599" s="43"/>
      <c r="U599"/>
      <c r="V599"/>
      <c r="W599"/>
      <c r="X599" s="28"/>
      <c r="Y599" s="50"/>
    </row>
    <row r="600" spans="1:25" ht="15" x14ac:dyDescent="0.25">
      <c r="A600"/>
      <c r="B600"/>
      <c r="C600" s="32"/>
      <c r="D600" s="33"/>
      <c r="E600" s="35"/>
      <c r="F600" s="33"/>
      <c r="G600" s="35"/>
      <c r="H600" s="33"/>
      <c r="I600" s="33"/>
      <c r="J600" s="33"/>
      <c r="K600" s="35"/>
      <c r="L600" s="41"/>
      <c r="M600" s="41"/>
      <c r="N600" s="42"/>
      <c r="O600" s="42"/>
      <c r="P600" s="42"/>
      <c r="Q600" s="42"/>
      <c r="R600" s="42"/>
      <c r="S600" s="43"/>
      <c r="T600" s="43"/>
      <c r="U600"/>
      <c r="V600"/>
      <c r="W600"/>
      <c r="X600" s="28"/>
      <c r="Y600" s="50"/>
    </row>
    <row r="601" spans="1:25" ht="15" x14ac:dyDescent="0.25">
      <c r="A601"/>
      <c r="B601"/>
      <c r="C601" s="32"/>
      <c r="D601" s="33"/>
      <c r="E601" s="35"/>
      <c r="F601" s="33"/>
      <c r="G601" s="35"/>
      <c r="H601" s="33"/>
      <c r="I601" s="33"/>
      <c r="J601" s="33"/>
      <c r="K601" s="35"/>
      <c r="L601" s="41"/>
      <c r="M601" s="41"/>
      <c r="N601" s="42"/>
      <c r="O601" s="42"/>
      <c r="P601" s="42"/>
      <c r="Q601" s="42"/>
      <c r="R601" s="42"/>
      <c r="S601" s="43"/>
      <c r="T601" s="43"/>
      <c r="U601"/>
      <c r="V601"/>
      <c r="W601"/>
      <c r="X601" s="28"/>
      <c r="Y601" s="50"/>
    </row>
    <row r="602" spans="1:25" ht="15" x14ac:dyDescent="0.25">
      <c r="A602"/>
      <c r="B602"/>
      <c r="C602" s="32"/>
      <c r="D602" s="33"/>
      <c r="E602" s="35"/>
      <c r="F602" s="33"/>
      <c r="G602" s="35"/>
      <c r="H602" s="33"/>
      <c r="I602" s="33"/>
      <c r="J602" s="33"/>
      <c r="K602" s="35"/>
      <c r="L602" s="41"/>
      <c r="M602" s="41"/>
      <c r="N602" s="42"/>
      <c r="O602" s="42"/>
      <c r="P602" s="42"/>
      <c r="Q602" s="42"/>
      <c r="R602" s="42"/>
      <c r="S602" s="43"/>
      <c r="T602" s="43"/>
      <c r="U602"/>
      <c r="V602"/>
      <c r="W602"/>
      <c r="X602" s="28"/>
      <c r="Y602" s="50"/>
    </row>
    <row r="603" spans="1:25" ht="15" x14ac:dyDescent="0.25">
      <c r="A603"/>
      <c r="B603"/>
      <c r="C603" s="32"/>
      <c r="D603" s="33"/>
      <c r="E603" s="35"/>
      <c r="F603" s="33"/>
      <c r="G603" s="35"/>
      <c r="H603" s="33"/>
      <c r="I603" s="33"/>
      <c r="J603" s="33"/>
      <c r="K603" s="35"/>
      <c r="L603" s="41"/>
      <c r="M603" s="41"/>
      <c r="N603" s="42"/>
      <c r="O603" s="42"/>
      <c r="P603" s="42"/>
      <c r="Q603" s="42"/>
      <c r="R603" s="42"/>
      <c r="S603" s="43"/>
      <c r="T603" s="43"/>
      <c r="U603"/>
      <c r="V603"/>
      <c r="W603"/>
      <c r="X603" s="28"/>
      <c r="Y603" s="50"/>
    </row>
    <row r="604" spans="1:25" ht="15" x14ac:dyDescent="0.25">
      <c r="A604"/>
      <c r="B604"/>
      <c r="C604" s="32"/>
      <c r="D604" s="33"/>
      <c r="E604" s="35"/>
      <c r="F604" s="33"/>
      <c r="G604" s="35"/>
      <c r="H604" s="33"/>
      <c r="I604" s="33"/>
      <c r="J604" s="33"/>
      <c r="K604" s="35"/>
      <c r="L604" s="41"/>
      <c r="M604" s="41"/>
      <c r="N604" s="42"/>
      <c r="O604" s="42"/>
      <c r="P604" s="42"/>
      <c r="Q604" s="42"/>
      <c r="R604" s="42"/>
      <c r="S604" s="43"/>
      <c r="T604" s="43"/>
      <c r="U604"/>
      <c r="V604"/>
      <c r="W604"/>
      <c r="X604" s="28"/>
      <c r="Y604" s="50"/>
    </row>
    <row r="605" spans="1:25" ht="15" x14ac:dyDescent="0.25">
      <c r="A605"/>
      <c r="B605"/>
      <c r="C605" s="32"/>
      <c r="D605" s="33"/>
      <c r="E605" s="35"/>
      <c r="F605" s="33"/>
      <c r="G605" s="35"/>
      <c r="H605" s="33"/>
      <c r="I605" s="33"/>
      <c r="J605" s="33"/>
      <c r="K605" s="35"/>
      <c r="L605" s="41"/>
      <c r="M605" s="41"/>
      <c r="N605" s="42"/>
      <c r="O605" s="42"/>
      <c r="P605" s="42"/>
      <c r="Q605" s="42"/>
      <c r="R605" s="42"/>
      <c r="S605" s="43"/>
      <c r="T605" s="43"/>
      <c r="U605"/>
      <c r="V605"/>
      <c r="W605"/>
      <c r="X605" s="28"/>
      <c r="Y605" s="50"/>
    </row>
    <row r="606" spans="1:25" ht="15" x14ac:dyDescent="0.25">
      <c r="A606"/>
      <c r="B606"/>
      <c r="C606" s="32"/>
      <c r="D606" s="33"/>
      <c r="E606" s="35"/>
      <c r="F606" s="33"/>
      <c r="G606" s="35"/>
      <c r="H606" s="33"/>
      <c r="I606" s="33"/>
      <c r="J606" s="33"/>
      <c r="K606" s="35"/>
      <c r="L606" s="41"/>
      <c r="M606" s="41"/>
      <c r="N606" s="42"/>
      <c r="O606" s="42"/>
      <c r="P606" s="42"/>
      <c r="Q606" s="42"/>
      <c r="R606" s="42"/>
      <c r="S606" s="43"/>
      <c r="T606" s="43"/>
      <c r="U606"/>
      <c r="V606"/>
      <c r="W606"/>
      <c r="X606" s="28"/>
      <c r="Y606" s="50"/>
    </row>
    <row r="607" spans="1:25" ht="15" x14ac:dyDescent="0.25">
      <c r="A607"/>
      <c r="B607"/>
      <c r="C607" s="32"/>
      <c r="D607" s="33"/>
      <c r="E607" s="35"/>
      <c r="F607" s="33"/>
      <c r="G607" s="35"/>
      <c r="H607" s="33"/>
      <c r="I607" s="33"/>
      <c r="J607" s="33"/>
      <c r="K607" s="35"/>
      <c r="L607" s="41"/>
      <c r="M607" s="41"/>
      <c r="N607" s="42"/>
      <c r="O607" s="42"/>
      <c r="P607" s="42"/>
      <c r="Q607" s="42"/>
      <c r="R607" s="42"/>
      <c r="S607" s="43"/>
      <c r="T607" s="43"/>
      <c r="U607"/>
      <c r="V607"/>
      <c r="W607"/>
      <c r="X607" s="28"/>
      <c r="Y607" s="50"/>
    </row>
    <row r="608" spans="1:25" ht="15" x14ac:dyDescent="0.25">
      <c r="A608"/>
      <c r="B608"/>
      <c r="C608" s="32"/>
      <c r="D608" s="33"/>
      <c r="E608" s="35"/>
      <c r="F608" s="33"/>
      <c r="G608" s="35"/>
      <c r="H608" s="33"/>
      <c r="I608" s="33"/>
      <c r="J608" s="33"/>
      <c r="K608" s="35"/>
      <c r="L608" s="41"/>
      <c r="M608" s="41"/>
      <c r="N608" s="42"/>
      <c r="O608" s="42"/>
      <c r="P608" s="42"/>
      <c r="Q608" s="42"/>
      <c r="R608" s="42"/>
      <c r="S608" s="43"/>
      <c r="T608" s="43"/>
      <c r="U608"/>
      <c r="V608"/>
      <c r="W608"/>
      <c r="X608" s="28"/>
      <c r="Y608" s="50"/>
    </row>
    <row r="609" spans="1:25" ht="15" x14ac:dyDescent="0.25">
      <c r="A609"/>
      <c r="B609"/>
      <c r="C609" s="32"/>
      <c r="D609" s="33"/>
      <c r="E609" s="35"/>
      <c r="F609" s="33"/>
      <c r="G609" s="35"/>
      <c r="H609" s="33"/>
      <c r="I609" s="33"/>
      <c r="J609" s="33"/>
      <c r="K609" s="35"/>
      <c r="L609" s="41"/>
      <c r="M609" s="41"/>
      <c r="N609" s="42"/>
      <c r="O609" s="42"/>
      <c r="P609" s="42"/>
      <c r="Q609" s="42"/>
      <c r="R609" s="42"/>
      <c r="S609" s="43"/>
      <c r="T609" s="43"/>
      <c r="U609"/>
      <c r="V609"/>
      <c r="W609"/>
      <c r="X609" s="28"/>
      <c r="Y609" s="50"/>
    </row>
    <row r="610" spans="1:25" ht="15" x14ac:dyDescent="0.25">
      <c r="A610"/>
      <c r="B610"/>
      <c r="C610" s="32"/>
      <c r="D610" s="33"/>
      <c r="E610" s="35"/>
      <c r="F610" s="33"/>
      <c r="G610" s="35"/>
      <c r="H610" s="33"/>
      <c r="I610" s="33"/>
      <c r="J610" s="33"/>
      <c r="K610" s="35"/>
      <c r="L610" s="41"/>
      <c r="M610" s="41"/>
      <c r="N610" s="42"/>
      <c r="O610" s="42"/>
      <c r="P610" s="42"/>
      <c r="Q610" s="42"/>
      <c r="R610" s="42"/>
      <c r="S610" s="43"/>
      <c r="T610" s="43"/>
      <c r="U610"/>
      <c r="V610"/>
      <c r="W610"/>
      <c r="X610" s="28"/>
      <c r="Y610" s="50"/>
    </row>
    <row r="611" spans="1:25" ht="15" x14ac:dyDescent="0.25">
      <c r="A611"/>
      <c r="B611"/>
      <c r="C611" s="32"/>
      <c r="D611" s="33"/>
      <c r="E611" s="35"/>
      <c r="F611" s="33"/>
      <c r="G611" s="35"/>
      <c r="H611" s="33"/>
      <c r="I611" s="33"/>
      <c r="J611" s="33"/>
      <c r="K611" s="35"/>
      <c r="L611" s="41"/>
      <c r="M611" s="41"/>
      <c r="N611" s="42"/>
      <c r="O611" s="42"/>
      <c r="P611" s="42"/>
      <c r="Q611" s="42"/>
      <c r="R611" s="42"/>
      <c r="S611" s="43"/>
      <c r="T611" s="43"/>
      <c r="U611"/>
      <c r="V611"/>
      <c r="W611"/>
      <c r="X611" s="28"/>
      <c r="Y611" s="50"/>
    </row>
    <row r="612" spans="1:25" ht="15" x14ac:dyDescent="0.25">
      <c r="A612"/>
      <c r="B612"/>
      <c r="C612" s="32"/>
      <c r="D612" s="33"/>
      <c r="E612" s="35"/>
      <c r="F612" s="33"/>
      <c r="G612" s="35"/>
      <c r="H612" s="33"/>
      <c r="I612" s="33"/>
      <c r="J612" s="33"/>
      <c r="K612" s="35"/>
      <c r="L612" s="41"/>
      <c r="M612" s="41"/>
      <c r="N612" s="42"/>
      <c r="O612" s="42"/>
      <c r="P612" s="42"/>
      <c r="Q612" s="42"/>
      <c r="R612" s="42"/>
      <c r="S612" s="43"/>
      <c r="T612" s="43"/>
      <c r="U612"/>
      <c r="V612"/>
      <c r="W612"/>
      <c r="X612" s="28"/>
      <c r="Y612" s="50"/>
    </row>
    <row r="613" spans="1:25" ht="15" x14ac:dyDescent="0.25">
      <c r="A613"/>
      <c r="B613"/>
      <c r="C613" s="32"/>
      <c r="D613" s="33"/>
      <c r="E613" s="35"/>
      <c r="F613" s="33"/>
      <c r="G613" s="35"/>
      <c r="H613" s="33"/>
      <c r="I613" s="33"/>
      <c r="J613" s="33"/>
      <c r="K613" s="35"/>
      <c r="L613" s="41"/>
      <c r="M613" s="41"/>
      <c r="N613" s="42"/>
      <c r="O613" s="42"/>
      <c r="P613" s="42"/>
      <c r="Q613" s="42"/>
      <c r="R613" s="42"/>
      <c r="S613" s="43"/>
      <c r="T613" s="43"/>
      <c r="U613"/>
      <c r="V613"/>
      <c r="W613"/>
      <c r="X613" s="28"/>
      <c r="Y613" s="50"/>
    </row>
    <row r="614" spans="1:25" ht="15" x14ac:dyDescent="0.25">
      <c r="A614"/>
      <c r="B614"/>
      <c r="C614" s="32"/>
      <c r="D614" s="33"/>
      <c r="E614" s="35"/>
      <c r="F614" s="33"/>
      <c r="G614" s="35"/>
      <c r="H614" s="33"/>
      <c r="I614" s="33"/>
      <c r="J614" s="33"/>
      <c r="K614" s="35"/>
      <c r="L614" s="41"/>
      <c r="M614" s="41"/>
      <c r="N614" s="42"/>
      <c r="O614" s="42"/>
      <c r="P614" s="42"/>
      <c r="Q614" s="42"/>
      <c r="R614" s="42"/>
      <c r="S614" s="43"/>
      <c r="T614" s="43"/>
      <c r="U614"/>
      <c r="V614"/>
      <c r="W614"/>
      <c r="X614" s="28"/>
      <c r="Y614" s="50"/>
    </row>
    <row r="615" spans="1:25" ht="15" x14ac:dyDescent="0.25">
      <c r="A615"/>
      <c r="B615"/>
      <c r="C615" s="32"/>
      <c r="D615" s="33"/>
      <c r="E615" s="35"/>
      <c r="F615" s="33"/>
      <c r="G615" s="35"/>
      <c r="H615" s="33"/>
      <c r="I615" s="33"/>
      <c r="J615" s="33"/>
      <c r="K615" s="35"/>
      <c r="L615" s="41"/>
      <c r="M615" s="41"/>
      <c r="N615" s="42"/>
      <c r="O615" s="42"/>
      <c r="P615" s="42"/>
      <c r="Q615" s="42"/>
      <c r="R615" s="42"/>
      <c r="S615" s="43"/>
      <c r="T615" s="43"/>
      <c r="U615"/>
      <c r="V615"/>
      <c r="W615"/>
      <c r="X615" s="28"/>
      <c r="Y615" s="50"/>
    </row>
    <row r="616" spans="1:25" ht="15" x14ac:dyDescent="0.25">
      <c r="A616"/>
      <c r="B616"/>
      <c r="C616" s="32"/>
      <c r="D616" s="33"/>
      <c r="E616" s="35"/>
      <c r="F616" s="33"/>
      <c r="G616" s="35"/>
      <c r="H616" s="33"/>
      <c r="I616" s="33"/>
      <c r="J616" s="33"/>
      <c r="K616" s="35"/>
      <c r="L616" s="41"/>
      <c r="M616" s="41"/>
      <c r="N616" s="42"/>
      <c r="O616" s="42"/>
      <c r="P616" s="42"/>
      <c r="Q616" s="42"/>
      <c r="R616" s="42"/>
      <c r="S616" s="43"/>
      <c r="T616" s="43"/>
      <c r="U616"/>
      <c r="V616"/>
      <c r="W616"/>
      <c r="X616" s="28"/>
      <c r="Y616" s="50"/>
    </row>
    <row r="617" spans="1:25" ht="15" x14ac:dyDescent="0.25">
      <c r="A617"/>
      <c r="B617"/>
      <c r="C617" s="32"/>
      <c r="D617" s="33"/>
      <c r="E617" s="35"/>
      <c r="F617" s="33"/>
      <c r="G617" s="35"/>
      <c r="H617" s="33"/>
      <c r="I617" s="33"/>
      <c r="J617" s="33"/>
      <c r="K617" s="35"/>
      <c r="L617" s="41"/>
      <c r="M617" s="41"/>
      <c r="N617" s="42"/>
      <c r="O617" s="42"/>
      <c r="P617" s="42"/>
      <c r="Q617" s="42"/>
      <c r="R617" s="42"/>
      <c r="S617" s="43"/>
      <c r="T617" s="43"/>
      <c r="U617"/>
      <c r="V617"/>
      <c r="W617"/>
      <c r="X617" s="28"/>
      <c r="Y617" s="50"/>
    </row>
    <row r="618" spans="1:25" ht="15" x14ac:dyDescent="0.25">
      <c r="A618"/>
      <c r="B618"/>
      <c r="C618" s="32"/>
      <c r="D618" s="33"/>
      <c r="E618" s="35"/>
      <c r="F618" s="33"/>
      <c r="G618" s="35"/>
      <c r="H618" s="33"/>
      <c r="I618" s="33"/>
      <c r="J618" s="33"/>
      <c r="K618" s="35"/>
      <c r="L618" s="41"/>
      <c r="M618" s="41"/>
      <c r="N618" s="42"/>
      <c r="O618" s="42"/>
      <c r="P618" s="42"/>
      <c r="Q618" s="42"/>
      <c r="R618" s="42"/>
      <c r="S618" s="43"/>
      <c r="T618" s="43"/>
      <c r="U618"/>
      <c r="V618"/>
      <c r="W618"/>
      <c r="X618" s="28"/>
      <c r="Y618" s="50"/>
    </row>
    <row r="619" spans="1:25" ht="15" x14ac:dyDescent="0.25">
      <c r="A619"/>
      <c r="B619"/>
      <c r="C619" s="32"/>
      <c r="D619" s="33"/>
      <c r="E619" s="35"/>
      <c r="F619" s="33"/>
      <c r="G619" s="35"/>
      <c r="H619" s="33"/>
      <c r="I619" s="33"/>
      <c r="J619" s="33"/>
      <c r="K619" s="35"/>
      <c r="L619" s="41"/>
      <c r="M619" s="41"/>
      <c r="N619" s="42"/>
      <c r="O619" s="42"/>
      <c r="P619" s="42"/>
      <c r="Q619" s="42"/>
      <c r="R619" s="42"/>
      <c r="S619" s="43"/>
      <c r="T619" s="43"/>
      <c r="U619"/>
      <c r="V619"/>
      <c r="W619"/>
      <c r="X619" s="28"/>
      <c r="Y619" s="50"/>
    </row>
    <row r="620" spans="1:25" ht="15" x14ac:dyDescent="0.25">
      <c r="A620"/>
      <c r="B620"/>
      <c r="C620" s="32"/>
      <c r="D620" s="33"/>
      <c r="E620" s="35"/>
      <c r="F620" s="33"/>
      <c r="G620" s="35"/>
      <c r="H620" s="33"/>
      <c r="I620" s="33"/>
      <c r="J620" s="33"/>
      <c r="K620" s="35"/>
      <c r="L620" s="41"/>
      <c r="M620" s="41"/>
      <c r="N620" s="42"/>
      <c r="O620" s="42"/>
      <c r="P620" s="42"/>
      <c r="Q620" s="42"/>
      <c r="R620" s="42"/>
      <c r="S620" s="43"/>
      <c r="T620" s="43"/>
      <c r="U620"/>
      <c r="V620"/>
      <c r="W620"/>
      <c r="X620" s="28"/>
      <c r="Y620" s="50"/>
    </row>
    <row r="621" spans="1:25" ht="15" x14ac:dyDescent="0.25">
      <c r="A621"/>
      <c r="B621"/>
      <c r="C621" s="32"/>
      <c r="D621" s="33"/>
      <c r="E621" s="35"/>
      <c r="F621" s="33"/>
      <c r="G621" s="35"/>
      <c r="H621" s="33"/>
      <c r="I621" s="33"/>
      <c r="J621" s="33"/>
      <c r="K621" s="35"/>
      <c r="L621" s="41"/>
      <c r="M621" s="41"/>
      <c r="N621" s="42"/>
      <c r="O621" s="42"/>
      <c r="P621" s="42"/>
      <c r="Q621" s="42"/>
      <c r="R621" s="42"/>
      <c r="S621" s="43"/>
      <c r="T621" s="43"/>
      <c r="U621"/>
      <c r="V621"/>
      <c r="W621"/>
      <c r="X621" s="28"/>
      <c r="Y621" s="50"/>
    </row>
    <row r="622" spans="1:25" ht="15" x14ac:dyDescent="0.25">
      <c r="A622"/>
      <c r="B622"/>
      <c r="C622" s="32"/>
      <c r="D622" s="33"/>
      <c r="E622" s="35"/>
      <c r="F622" s="33"/>
      <c r="G622" s="35"/>
      <c r="H622" s="33"/>
      <c r="I622" s="33"/>
      <c r="J622" s="33"/>
      <c r="K622" s="35"/>
      <c r="L622" s="41"/>
      <c r="M622" s="41"/>
      <c r="N622" s="42"/>
      <c r="O622" s="42"/>
      <c r="P622" s="42"/>
      <c r="Q622" s="42"/>
      <c r="R622" s="42"/>
      <c r="S622" s="43"/>
      <c r="T622" s="43"/>
      <c r="U622"/>
      <c r="V622"/>
      <c r="W622"/>
      <c r="X622" s="28"/>
      <c r="Y622" s="50"/>
    </row>
    <row r="623" spans="1:25" ht="15" x14ac:dyDescent="0.25">
      <c r="A623"/>
      <c r="B623"/>
      <c r="C623" s="32"/>
      <c r="D623" s="33"/>
      <c r="E623" s="35"/>
      <c r="F623" s="33"/>
      <c r="G623" s="35"/>
      <c r="H623" s="33"/>
      <c r="I623" s="33"/>
      <c r="J623" s="33"/>
      <c r="K623" s="35"/>
      <c r="L623" s="41"/>
      <c r="M623" s="41"/>
      <c r="N623" s="42"/>
      <c r="O623" s="42"/>
      <c r="P623" s="42"/>
      <c r="Q623" s="42"/>
      <c r="R623" s="42"/>
      <c r="S623" s="43"/>
      <c r="T623" s="43"/>
      <c r="U623"/>
      <c r="V623"/>
      <c r="W623"/>
      <c r="X623" s="28"/>
      <c r="Y623" s="50"/>
    </row>
    <row r="624" spans="1:25" ht="15" x14ac:dyDescent="0.25">
      <c r="A624"/>
      <c r="B624"/>
      <c r="C624" s="32"/>
      <c r="D624" s="33"/>
      <c r="E624" s="35"/>
      <c r="F624" s="33"/>
      <c r="G624" s="35"/>
      <c r="H624" s="33"/>
      <c r="I624" s="33"/>
      <c r="J624" s="33"/>
      <c r="K624" s="35"/>
      <c r="L624" s="41"/>
      <c r="M624" s="41"/>
      <c r="N624" s="42"/>
      <c r="O624" s="42"/>
      <c r="P624" s="42"/>
      <c r="Q624" s="42"/>
      <c r="R624" s="42"/>
      <c r="S624" s="43"/>
      <c r="T624" s="43"/>
      <c r="U624"/>
      <c r="V624"/>
      <c r="W624"/>
      <c r="X624" s="28"/>
      <c r="Y624" s="50"/>
    </row>
    <row r="625" spans="1:25" ht="15" x14ac:dyDescent="0.25">
      <c r="A625"/>
      <c r="B625"/>
      <c r="C625" s="32"/>
      <c r="D625" s="33"/>
      <c r="E625" s="35"/>
      <c r="F625" s="33"/>
      <c r="G625" s="35"/>
      <c r="H625" s="33"/>
      <c r="I625" s="33"/>
      <c r="J625" s="33"/>
      <c r="K625" s="35"/>
      <c r="L625" s="41"/>
      <c r="M625" s="41"/>
      <c r="N625" s="42"/>
      <c r="O625" s="42"/>
      <c r="P625" s="42"/>
      <c r="Q625" s="42"/>
      <c r="R625" s="42"/>
      <c r="S625" s="43"/>
      <c r="T625" s="43"/>
      <c r="U625"/>
      <c r="V625"/>
      <c r="W625"/>
      <c r="X625" s="28"/>
      <c r="Y625" s="50"/>
    </row>
    <row r="626" spans="1:25" ht="15" x14ac:dyDescent="0.25">
      <c r="A626"/>
      <c r="B626"/>
      <c r="C626" s="32"/>
      <c r="D626" s="33"/>
      <c r="E626" s="35"/>
      <c r="F626" s="33"/>
      <c r="G626" s="35"/>
      <c r="H626" s="33"/>
      <c r="I626" s="33"/>
      <c r="J626" s="33"/>
      <c r="K626" s="35"/>
      <c r="L626" s="41"/>
      <c r="M626" s="41"/>
      <c r="N626" s="42"/>
      <c r="O626" s="42"/>
      <c r="P626" s="42"/>
      <c r="Q626" s="42"/>
      <c r="R626" s="42"/>
      <c r="S626" s="43"/>
      <c r="T626" s="43"/>
      <c r="U626"/>
      <c r="V626"/>
      <c r="W626"/>
      <c r="X626" s="28"/>
      <c r="Y626" s="50"/>
    </row>
    <row r="627" spans="1:25" ht="15" x14ac:dyDescent="0.25">
      <c r="A627"/>
      <c r="B627"/>
      <c r="C627" s="32"/>
      <c r="D627" s="33"/>
      <c r="E627" s="35"/>
      <c r="F627" s="33"/>
      <c r="G627" s="35"/>
      <c r="H627" s="33"/>
      <c r="I627" s="33"/>
      <c r="J627" s="33"/>
      <c r="K627" s="35"/>
      <c r="L627" s="41"/>
      <c r="M627" s="41"/>
      <c r="N627" s="42"/>
      <c r="O627" s="42"/>
      <c r="P627" s="42"/>
      <c r="Q627" s="42"/>
      <c r="R627" s="42"/>
      <c r="S627" s="43"/>
      <c r="T627" s="43"/>
      <c r="U627"/>
      <c r="V627"/>
      <c r="W627"/>
      <c r="X627" s="28"/>
      <c r="Y627" s="50"/>
    </row>
    <row r="628" spans="1:25" ht="15" x14ac:dyDescent="0.25">
      <c r="A628"/>
      <c r="B628"/>
      <c r="C628" s="32"/>
      <c r="D628" s="33"/>
      <c r="E628" s="35"/>
      <c r="F628" s="33"/>
      <c r="G628" s="35"/>
      <c r="H628" s="33"/>
      <c r="I628" s="33"/>
      <c r="J628" s="33"/>
      <c r="K628" s="35"/>
      <c r="L628" s="41"/>
      <c r="M628" s="41"/>
      <c r="N628" s="42"/>
      <c r="O628" s="42"/>
      <c r="P628" s="42"/>
      <c r="Q628" s="42"/>
      <c r="R628" s="42"/>
      <c r="S628" s="43"/>
      <c r="T628" s="43"/>
      <c r="U628"/>
      <c r="V628"/>
      <c r="W628"/>
      <c r="X628" s="28"/>
      <c r="Y628" s="50"/>
    </row>
    <row r="629" spans="1:25" ht="15" x14ac:dyDescent="0.25">
      <c r="A629"/>
      <c r="B629"/>
      <c r="C629" s="32"/>
      <c r="D629" s="33"/>
      <c r="E629" s="35"/>
      <c r="F629" s="33"/>
      <c r="G629" s="35"/>
      <c r="H629" s="33"/>
      <c r="I629" s="33"/>
      <c r="J629" s="33"/>
      <c r="K629" s="35"/>
      <c r="L629" s="41"/>
      <c r="M629" s="41"/>
      <c r="N629" s="42"/>
      <c r="O629" s="42"/>
      <c r="P629" s="42"/>
      <c r="Q629" s="42"/>
      <c r="R629" s="42"/>
      <c r="S629" s="43"/>
      <c r="T629" s="43"/>
      <c r="U629"/>
      <c r="V629"/>
      <c r="W629"/>
      <c r="X629" s="28"/>
      <c r="Y629" s="50"/>
    </row>
    <row r="630" spans="1:25" ht="15" x14ac:dyDescent="0.25">
      <c r="A630"/>
      <c r="B630"/>
      <c r="C630" s="32"/>
      <c r="D630" s="33"/>
      <c r="E630" s="35"/>
      <c r="F630" s="33"/>
      <c r="G630" s="35"/>
      <c r="H630" s="33"/>
      <c r="I630" s="33"/>
      <c r="J630" s="33"/>
      <c r="K630" s="35"/>
      <c r="L630" s="41"/>
      <c r="M630" s="41"/>
      <c r="N630" s="42"/>
      <c r="O630" s="42"/>
      <c r="P630" s="42"/>
      <c r="Q630" s="42"/>
      <c r="R630" s="42"/>
      <c r="S630" s="43"/>
      <c r="T630" s="43"/>
      <c r="U630"/>
      <c r="V630"/>
      <c r="W630"/>
      <c r="X630" s="28"/>
      <c r="Y630" s="50"/>
    </row>
    <row r="631" spans="1:25" ht="15" x14ac:dyDescent="0.25">
      <c r="A631"/>
      <c r="B631"/>
      <c r="C631" s="32"/>
      <c r="D631" s="33"/>
      <c r="E631" s="35"/>
      <c r="F631" s="33"/>
      <c r="G631" s="35"/>
      <c r="H631" s="33"/>
      <c r="I631" s="33"/>
      <c r="J631" s="33"/>
      <c r="K631" s="35"/>
      <c r="L631" s="41"/>
      <c r="M631" s="41"/>
      <c r="N631" s="42"/>
      <c r="O631" s="42"/>
      <c r="P631" s="42"/>
      <c r="Q631" s="42"/>
      <c r="R631" s="42"/>
      <c r="S631" s="43"/>
      <c r="T631" s="43"/>
      <c r="U631"/>
      <c r="V631"/>
      <c r="W631"/>
      <c r="X631" s="28"/>
      <c r="Y631" s="50"/>
    </row>
    <row r="632" spans="1:25" ht="15" x14ac:dyDescent="0.25">
      <c r="A632"/>
      <c r="B632"/>
      <c r="C632" s="32"/>
      <c r="D632" s="33"/>
      <c r="E632" s="35"/>
      <c r="F632" s="33"/>
      <c r="G632" s="35"/>
      <c r="H632" s="33"/>
      <c r="I632" s="33"/>
      <c r="J632" s="33"/>
      <c r="K632" s="35"/>
      <c r="L632" s="41"/>
      <c r="M632" s="41"/>
      <c r="N632" s="42"/>
      <c r="O632" s="42"/>
      <c r="P632" s="42"/>
      <c r="Q632" s="42"/>
      <c r="R632" s="42"/>
      <c r="S632" s="43"/>
      <c r="T632" s="43"/>
      <c r="U632"/>
      <c r="V632"/>
      <c r="W632"/>
      <c r="X632" s="28"/>
      <c r="Y632" s="50"/>
    </row>
    <row r="633" spans="1:25" ht="15" x14ac:dyDescent="0.25">
      <c r="A633"/>
      <c r="B633"/>
      <c r="C633" s="32"/>
      <c r="D633" s="33"/>
      <c r="E633" s="35"/>
      <c r="F633" s="33"/>
      <c r="G633" s="35"/>
      <c r="H633" s="33"/>
      <c r="I633" s="33"/>
      <c r="J633" s="33"/>
      <c r="K633" s="35"/>
      <c r="L633" s="41"/>
      <c r="M633" s="41"/>
      <c r="N633" s="42"/>
      <c r="O633" s="42"/>
      <c r="P633" s="42"/>
      <c r="Q633" s="42"/>
      <c r="R633" s="42"/>
      <c r="S633" s="43"/>
      <c r="T633" s="43"/>
      <c r="U633"/>
      <c r="V633"/>
      <c r="W633"/>
      <c r="X633" s="28"/>
      <c r="Y633" s="50"/>
    </row>
    <row r="634" spans="1:25" ht="15" x14ac:dyDescent="0.25">
      <c r="A634"/>
      <c r="B634"/>
      <c r="C634" s="32"/>
      <c r="D634" s="33"/>
      <c r="E634" s="35"/>
      <c r="F634" s="33"/>
      <c r="G634" s="35"/>
      <c r="H634" s="33"/>
      <c r="I634" s="33"/>
      <c r="J634" s="33"/>
      <c r="K634" s="35"/>
      <c r="L634" s="41"/>
      <c r="M634" s="41"/>
      <c r="N634" s="42"/>
      <c r="O634" s="42"/>
      <c r="P634" s="42"/>
      <c r="Q634" s="42"/>
      <c r="R634" s="42"/>
      <c r="S634" s="43"/>
      <c r="T634" s="43"/>
      <c r="U634"/>
      <c r="V634"/>
      <c r="W634"/>
      <c r="X634" s="28"/>
      <c r="Y634" s="50"/>
    </row>
    <row r="635" spans="1:25" s="38" customFormat="1" ht="15" x14ac:dyDescent="0.25">
      <c r="A635"/>
      <c r="B635"/>
      <c r="C635" s="32"/>
      <c r="D635" s="33"/>
      <c r="E635" s="35"/>
      <c r="F635" s="33"/>
      <c r="G635" s="35"/>
      <c r="H635" s="33"/>
      <c r="I635" s="33"/>
      <c r="J635" s="33"/>
      <c r="K635" s="35"/>
      <c r="L635" s="41"/>
      <c r="M635" s="41"/>
      <c r="N635" s="42"/>
      <c r="O635" s="42"/>
      <c r="P635" s="42"/>
      <c r="Q635" s="42"/>
      <c r="R635" s="42"/>
      <c r="S635" s="43"/>
      <c r="T635" s="43"/>
      <c r="U635"/>
      <c r="V635"/>
      <c r="W635"/>
      <c r="X635" s="28"/>
      <c r="Y635" s="50"/>
    </row>
    <row r="636" spans="1:25" ht="15" x14ac:dyDescent="0.25">
      <c r="A636"/>
      <c r="B636"/>
      <c r="C636" s="32"/>
      <c r="D636" s="33"/>
      <c r="E636" s="35"/>
      <c r="F636" s="33"/>
      <c r="G636" s="35"/>
      <c r="H636" s="33"/>
      <c r="I636" s="33"/>
      <c r="J636" s="33"/>
      <c r="K636" s="35"/>
      <c r="L636" s="41"/>
      <c r="M636" s="41"/>
      <c r="N636" s="42"/>
      <c r="O636" s="42"/>
      <c r="P636" s="42"/>
      <c r="Q636" s="42"/>
      <c r="R636" s="42"/>
      <c r="S636" s="43"/>
      <c r="T636" s="43"/>
      <c r="U636"/>
      <c r="V636"/>
      <c r="W636"/>
      <c r="X636" s="28"/>
      <c r="Y636" s="50"/>
    </row>
    <row r="637" spans="1:25" ht="15" x14ac:dyDescent="0.25">
      <c r="A637"/>
      <c r="B637"/>
      <c r="C637" s="32"/>
      <c r="D637" s="33"/>
      <c r="E637" s="35"/>
      <c r="F637" s="33"/>
      <c r="G637" s="35"/>
      <c r="H637" s="33"/>
      <c r="I637" s="33"/>
      <c r="J637" s="33"/>
      <c r="K637" s="35"/>
      <c r="L637" s="41"/>
      <c r="M637" s="41"/>
      <c r="N637" s="42"/>
      <c r="O637" s="42"/>
      <c r="P637" s="42"/>
      <c r="Q637" s="42"/>
      <c r="R637" s="42"/>
      <c r="S637" s="43"/>
      <c r="T637" s="43"/>
      <c r="U637"/>
      <c r="V637"/>
      <c r="W637"/>
      <c r="X637" s="28"/>
      <c r="Y637" s="50"/>
    </row>
    <row r="638" spans="1:25" ht="15" x14ac:dyDescent="0.25">
      <c r="A638"/>
      <c r="B638"/>
      <c r="C638" s="32"/>
      <c r="D638" s="33"/>
      <c r="E638" s="35"/>
      <c r="F638" s="33"/>
      <c r="G638" s="35"/>
      <c r="H638" s="33"/>
      <c r="I638" s="33"/>
      <c r="J638" s="33"/>
      <c r="K638" s="35"/>
      <c r="L638" s="41"/>
      <c r="M638" s="41"/>
      <c r="N638" s="42"/>
      <c r="O638" s="42"/>
      <c r="P638" s="42"/>
      <c r="Q638" s="42"/>
      <c r="R638" s="42"/>
      <c r="S638" s="43"/>
      <c r="T638" s="43"/>
      <c r="U638"/>
      <c r="V638"/>
      <c r="W638"/>
      <c r="X638" s="28"/>
      <c r="Y638" s="50"/>
    </row>
    <row r="639" spans="1:25" ht="15" x14ac:dyDescent="0.25">
      <c r="A639"/>
      <c r="B639"/>
      <c r="C639" s="32"/>
      <c r="D639" s="33"/>
      <c r="E639" s="35"/>
      <c r="F639" s="33"/>
      <c r="G639" s="35"/>
      <c r="H639" s="33"/>
      <c r="I639" s="33"/>
      <c r="J639" s="33"/>
      <c r="K639" s="35"/>
      <c r="L639" s="41"/>
      <c r="M639" s="41"/>
      <c r="N639" s="42"/>
      <c r="O639" s="42"/>
      <c r="P639" s="42"/>
      <c r="Q639" s="42"/>
      <c r="R639" s="42"/>
      <c r="S639" s="43"/>
      <c r="T639" s="43"/>
      <c r="U639"/>
      <c r="V639"/>
      <c r="W639"/>
      <c r="X639" s="28"/>
      <c r="Y639" s="50"/>
    </row>
    <row r="640" spans="1:25" ht="15" x14ac:dyDescent="0.25">
      <c r="A640"/>
      <c r="B640"/>
      <c r="C640" s="32"/>
      <c r="D640" s="33"/>
      <c r="E640" s="35"/>
      <c r="F640" s="33"/>
      <c r="G640" s="35"/>
      <c r="H640" s="33"/>
      <c r="I640" s="33"/>
      <c r="J640" s="33"/>
      <c r="K640" s="35"/>
      <c r="L640" s="41"/>
      <c r="M640" s="41"/>
      <c r="N640" s="42"/>
      <c r="O640" s="42"/>
      <c r="P640" s="42"/>
      <c r="Q640" s="42"/>
      <c r="R640" s="42"/>
      <c r="S640" s="43"/>
      <c r="T640" s="43"/>
      <c r="U640"/>
      <c r="V640"/>
      <c r="W640"/>
      <c r="X640" s="28"/>
      <c r="Y640" s="50"/>
    </row>
    <row r="641" spans="1:25" ht="15" x14ac:dyDescent="0.25">
      <c r="A641"/>
      <c r="B641"/>
      <c r="C641" s="32"/>
      <c r="D641" s="33"/>
      <c r="E641" s="35"/>
      <c r="F641" s="33"/>
      <c r="G641" s="35"/>
      <c r="H641" s="33"/>
      <c r="I641" s="33"/>
      <c r="J641" s="33"/>
      <c r="K641" s="35"/>
      <c r="L641" s="41"/>
      <c r="M641" s="41"/>
      <c r="N641" s="42"/>
      <c r="O641" s="42"/>
      <c r="P641" s="42"/>
      <c r="Q641" s="42"/>
      <c r="R641" s="42"/>
      <c r="S641" s="43"/>
      <c r="T641" s="43"/>
      <c r="U641"/>
      <c r="V641"/>
      <c r="W641"/>
      <c r="X641" s="28"/>
      <c r="Y641" s="50"/>
    </row>
    <row r="642" spans="1:25" ht="15" x14ac:dyDescent="0.25">
      <c r="A642"/>
      <c r="B642"/>
      <c r="C642" s="32"/>
      <c r="D642" s="33"/>
      <c r="E642" s="35"/>
      <c r="F642" s="33"/>
      <c r="G642" s="35"/>
      <c r="H642" s="33"/>
      <c r="I642" s="33"/>
      <c r="J642" s="33"/>
      <c r="K642" s="35"/>
      <c r="L642" s="41"/>
      <c r="M642" s="41"/>
      <c r="N642" s="42"/>
      <c r="O642" s="42"/>
      <c r="P642" s="42"/>
      <c r="Q642" s="42"/>
      <c r="R642" s="42"/>
      <c r="S642" s="43"/>
      <c r="T642" s="43"/>
      <c r="U642"/>
      <c r="V642"/>
      <c r="W642"/>
      <c r="X642" s="28"/>
      <c r="Y642" s="50"/>
    </row>
    <row r="643" spans="1:25" ht="15" x14ac:dyDescent="0.25">
      <c r="A643"/>
      <c r="B643"/>
      <c r="C643" s="32"/>
      <c r="D643" s="33"/>
      <c r="E643" s="35"/>
      <c r="F643" s="33"/>
      <c r="G643" s="35"/>
      <c r="H643" s="33"/>
      <c r="I643" s="33"/>
      <c r="J643" s="33"/>
      <c r="K643" s="35"/>
      <c r="L643" s="41"/>
      <c r="M643" s="41"/>
      <c r="N643" s="42"/>
      <c r="O643" s="42"/>
      <c r="P643" s="42"/>
      <c r="Q643" s="42"/>
      <c r="R643" s="42"/>
      <c r="S643" s="43"/>
      <c r="T643" s="43"/>
      <c r="U643"/>
      <c r="V643"/>
      <c r="W643"/>
      <c r="X643" s="28"/>
      <c r="Y643" s="50"/>
    </row>
    <row r="644" spans="1:25" ht="15" x14ac:dyDescent="0.25">
      <c r="A644"/>
      <c r="B644"/>
      <c r="C644" s="32"/>
      <c r="D644" s="33"/>
      <c r="E644" s="35"/>
      <c r="F644" s="33"/>
      <c r="G644" s="35"/>
      <c r="H644" s="33"/>
      <c r="I644" s="33"/>
      <c r="J644" s="33"/>
      <c r="K644" s="35"/>
      <c r="L644" s="41"/>
      <c r="M644" s="41"/>
      <c r="N644" s="42"/>
      <c r="O644" s="42"/>
      <c r="P644" s="42"/>
      <c r="Q644" s="42"/>
      <c r="R644" s="42"/>
      <c r="S644" s="43"/>
      <c r="T644" s="43"/>
      <c r="U644"/>
      <c r="V644"/>
      <c r="W644"/>
      <c r="X644" s="28"/>
      <c r="Y644" s="50"/>
    </row>
    <row r="645" spans="1:25" ht="15" x14ac:dyDescent="0.25">
      <c r="A645"/>
      <c r="B645"/>
      <c r="C645" s="32"/>
      <c r="D645" s="33"/>
      <c r="E645" s="35"/>
      <c r="F645" s="33"/>
      <c r="G645" s="35"/>
      <c r="H645" s="33"/>
      <c r="I645" s="33"/>
      <c r="J645" s="33"/>
      <c r="K645" s="35"/>
      <c r="L645" s="41"/>
      <c r="M645" s="41"/>
      <c r="N645" s="42"/>
      <c r="O645" s="42"/>
      <c r="P645" s="42"/>
      <c r="Q645" s="42"/>
      <c r="R645" s="42"/>
      <c r="S645" s="43"/>
      <c r="T645" s="43"/>
      <c r="U645"/>
      <c r="V645"/>
      <c r="W645"/>
      <c r="X645" s="28"/>
      <c r="Y645" s="50"/>
    </row>
    <row r="646" spans="1:25" ht="15" x14ac:dyDescent="0.25">
      <c r="A646"/>
      <c r="B646"/>
      <c r="C646" s="32"/>
      <c r="D646" s="33"/>
      <c r="E646" s="35"/>
      <c r="F646" s="33"/>
      <c r="G646" s="35"/>
      <c r="H646" s="33"/>
      <c r="I646" s="33"/>
      <c r="J646" s="33"/>
      <c r="K646" s="35"/>
      <c r="L646" s="41"/>
      <c r="M646" s="41"/>
      <c r="N646" s="42"/>
      <c r="O646" s="42"/>
      <c r="P646" s="42"/>
      <c r="Q646" s="42"/>
      <c r="R646" s="42"/>
      <c r="S646" s="43"/>
      <c r="T646" s="43"/>
      <c r="U646"/>
      <c r="V646"/>
      <c r="W646"/>
      <c r="X646" s="28"/>
      <c r="Y646" s="50"/>
    </row>
    <row r="647" spans="1:25" s="38" customFormat="1" ht="15" x14ac:dyDescent="0.25">
      <c r="A647" s="31"/>
      <c r="B647" s="31"/>
      <c r="C647" s="32"/>
      <c r="D647" s="33"/>
      <c r="E647" s="35"/>
      <c r="F647" s="33"/>
      <c r="G647" s="35"/>
      <c r="H647" s="33"/>
      <c r="I647" s="33"/>
      <c r="J647" s="33"/>
      <c r="K647" s="35"/>
      <c r="L647" s="41"/>
      <c r="M647" s="41"/>
      <c r="N647" s="42"/>
      <c r="O647" s="42"/>
      <c r="P647" s="42"/>
      <c r="Q647" s="42"/>
      <c r="R647" s="42"/>
      <c r="S647" s="43"/>
      <c r="T647" s="43"/>
      <c r="U647" s="31"/>
      <c r="V647" s="31"/>
      <c r="W647" s="31"/>
      <c r="X647" s="40"/>
      <c r="Y647" s="50"/>
    </row>
    <row r="648" spans="1:25" ht="15" x14ac:dyDescent="0.25">
      <c r="A648"/>
      <c r="B648"/>
      <c r="C648" s="32"/>
      <c r="D648" s="33"/>
      <c r="E648" s="35"/>
      <c r="F648" s="33"/>
      <c r="G648" s="35"/>
      <c r="H648" s="33"/>
      <c r="I648" s="33"/>
      <c r="J648" s="33"/>
      <c r="K648" s="35"/>
      <c r="L648" s="41"/>
      <c r="M648" s="41"/>
      <c r="N648" s="42"/>
      <c r="O648" s="42"/>
      <c r="P648" s="42"/>
      <c r="Q648" s="42"/>
      <c r="R648" s="42"/>
      <c r="S648" s="43"/>
      <c r="T648" s="43"/>
      <c r="U648"/>
      <c r="V648"/>
      <c r="W648"/>
      <c r="X648"/>
      <c r="Y648" s="50"/>
    </row>
    <row r="649" spans="1:25" ht="15" x14ac:dyDescent="0.25">
      <c r="A649"/>
      <c r="B649"/>
      <c r="C649" s="32"/>
      <c r="D649" s="33"/>
      <c r="E649" s="35"/>
      <c r="F649" s="33"/>
      <c r="G649" s="35"/>
      <c r="H649" s="33"/>
      <c r="I649" s="33"/>
      <c r="J649" s="33"/>
      <c r="K649" s="35"/>
      <c r="L649" s="41"/>
      <c r="M649" s="41"/>
      <c r="N649" s="42"/>
      <c r="O649" s="42"/>
      <c r="P649" s="42"/>
      <c r="Q649" s="42"/>
      <c r="R649" s="42"/>
      <c r="S649" s="43"/>
      <c r="T649" s="43"/>
      <c r="U649"/>
      <c r="V649"/>
      <c r="W649"/>
      <c r="X649"/>
      <c r="Y649" s="50"/>
    </row>
    <row r="650" spans="1:25" ht="15" x14ac:dyDescent="0.25">
      <c r="A650"/>
      <c r="B650"/>
      <c r="C650" s="32"/>
      <c r="D650" s="33"/>
      <c r="E650" s="35"/>
      <c r="F650" s="33"/>
      <c r="G650" s="35"/>
      <c r="H650" s="33"/>
      <c r="I650" s="33"/>
      <c r="J650" s="33"/>
      <c r="K650" s="35"/>
      <c r="L650" s="41"/>
      <c r="M650" s="41"/>
      <c r="N650" s="42"/>
      <c r="O650" s="42"/>
      <c r="P650" s="42"/>
      <c r="Q650" s="42"/>
      <c r="R650" s="42"/>
      <c r="S650" s="43"/>
      <c r="T650" s="43"/>
      <c r="U650"/>
      <c r="V650"/>
      <c r="W650"/>
      <c r="X650"/>
      <c r="Y650" s="50"/>
    </row>
    <row r="651" spans="1:25" ht="15" x14ac:dyDescent="0.25">
      <c r="A651"/>
      <c r="B651"/>
      <c r="C651" s="32"/>
      <c r="D651" s="33"/>
      <c r="E651" s="35"/>
      <c r="F651" s="33"/>
      <c r="G651" s="35"/>
      <c r="H651" s="33"/>
      <c r="I651" s="33"/>
      <c r="J651" s="33"/>
      <c r="K651" s="35"/>
      <c r="L651" s="41"/>
      <c r="M651" s="41"/>
      <c r="N651" s="42"/>
      <c r="O651" s="42"/>
      <c r="P651" s="42"/>
      <c r="Q651" s="42"/>
      <c r="R651" s="42"/>
      <c r="S651" s="43"/>
      <c r="T651" s="43"/>
      <c r="U651"/>
      <c r="V651"/>
      <c r="W651"/>
      <c r="X651"/>
      <c r="Y651" s="50"/>
    </row>
    <row r="652" spans="1:25" ht="15" x14ac:dyDescent="0.25">
      <c r="A652"/>
      <c r="B652"/>
      <c r="C652" s="32"/>
      <c r="D652" s="33"/>
      <c r="E652" s="35"/>
      <c r="F652" s="33"/>
      <c r="G652" s="35"/>
      <c r="H652" s="33"/>
      <c r="I652" s="33"/>
      <c r="J652" s="33"/>
      <c r="K652" s="35"/>
      <c r="L652" s="41"/>
      <c r="M652" s="41"/>
      <c r="N652" s="42"/>
      <c r="O652" s="42"/>
      <c r="P652" s="42"/>
      <c r="Q652" s="42"/>
      <c r="R652" s="42"/>
      <c r="S652" s="43"/>
      <c r="T652" s="43"/>
      <c r="U652"/>
      <c r="V652"/>
      <c r="W652"/>
      <c r="X652"/>
      <c r="Y652" s="50"/>
    </row>
    <row r="653" spans="1:25" ht="15" x14ac:dyDescent="0.25">
      <c r="A653"/>
      <c r="B653"/>
      <c r="C653" s="32"/>
      <c r="D653" s="33"/>
      <c r="E653" s="35"/>
      <c r="F653" s="33"/>
      <c r="G653" s="35"/>
      <c r="H653" s="33"/>
      <c r="I653" s="33"/>
      <c r="J653" s="33"/>
      <c r="K653" s="35"/>
      <c r="L653" s="41"/>
      <c r="M653" s="41"/>
      <c r="N653" s="42"/>
      <c r="O653" s="42"/>
      <c r="P653" s="42"/>
      <c r="Q653" s="42"/>
      <c r="R653" s="42"/>
      <c r="S653" s="43"/>
      <c r="T653" s="43"/>
      <c r="U653"/>
      <c r="V653"/>
      <c r="W653"/>
      <c r="X653"/>
      <c r="Y653" s="50"/>
    </row>
    <row r="654" spans="1:25" ht="15" x14ac:dyDescent="0.25">
      <c r="A654"/>
      <c r="B654"/>
      <c r="C654" s="32"/>
      <c r="D654" s="33"/>
      <c r="E654" s="35"/>
      <c r="F654" s="33"/>
      <c r="G654" s="35"/>
      <c r="H654" s="33"/>
      <c r="I654" s="33"/>
      <c r="J654" s="33"/>
      <c r="K654" s="35"/>
      <c r="L654" s="41"/>
      <c r="M654" s="41"/>
      <c r="N654" s="42"/>
      <c r="O654" s="42"/>
      <c r="P654" s="42"/>
      <c r="Q654" s="42"/>
      <c r="R654" s="42"/>
      <c r="S654" s="43"/>
      <c r="T654" s="43"/>
      <c r="U654"/>
      <c r="V654"/>
      <c r="W654"/>
      <c r="X654"/>
      <c r="Y654" s="50"/>
    </row>
    <row r="655" spans="1:25" ht="15" x14ac:dyDescent="0.25">
      <c r="A655"/>
      <c r="B655"/>
      <c r="C655" s="32"/>
      <c r="D655" s="33"/>
      <c r="E655" s="35"/>
      <c r="F655" s="33"/>
      <c r="G655" s="35"/>
      <c r="H655" s="33"/>
      <c r="I655" s="33"/>
      <c r="J655" s="33"/>
      <c r="K655" s="35"/>
      <c r="L655" s="41"/>
      <c r="M655" s="41"/>
      <c r="N655" s="42"/>
      <c r="O655" s="42"/>
      <c r="P655" s="42"/>
      <c r="Q655" s="42"/>
      <c r="R655" s="42"/>
      <c r="S655" s="43"/>
      <c r="T655" s="43"/>
      <c r="U655"/>
      <c r="V655"/>
      <c r="W655"/>
      <c r="X655"/>
      <c r="Y655" s="50"/>
    </row>
    <row r="656" spans="1:25" ht="15" x14ac:dyDescent="0.25">
      <c r="A656"/>
      <c r="B656"/>
      <c r="C656" s="32"/>
      <c r="D656" s="33"/>
      <c r="E656" s="35"/>
      <c r="F656" s="33"/>
      <c r="G656" s="35"/>
      <c r="H656" s="33"/>
      <c r="I656" s="33"/>
      <c r="J656" s="33"/>
      <c r="K656" s="35"/>
      <c r="L656" s="41"/>
      <c r="M656" s="41"/>
      <c r="N656" s="42"/>
      <c r="O656" s="42"/>
      <c r="P656" s="42"/>
      <c r="Q656" s="42"/>
      <c r="R656" s="42"/>
      <c r="S656" s="43"/>
      <c r="T656" s="43"/>
      <c r="U656"/>
      <c r="V656"/>
      <c r="W656"/>
      <c r="X656"/>
    </row>
    <row r="657" spans="1:24" ht="15" x14ac:dyDescent="0.25">
      <c r="A657"/>
      <c r="B657"/>
      <c r="C657" s="32"/>
      <c r="D657" s="33"/>
      <c r="E657" s="35"/>
      <c r="F657" s="33"/>
      <c r="G657" s="35"/>
      <c r="H657" s="33"/>
      <c r="I657" s="33"/>
      <c r="J657" s="33"/>
      <c r="K657" s="35"/>
      <c r="L657" s="41"/>
      <c r="M657" s="41"/>
      <c r="N657" s="42"/>
      <c r="O657" s="42"/>
      <c r="P657" s="42"/>
      <c r="Q657" s="42"/>
      <c r="R657" s="42"/>
      <c r="S657" s="43"/>
      <c r="T657" s="43"/>
      <c r="U657"/>
      <c r="V657"/>
      <c r="W657"/>
      <c r="X657"/>
    </row>
    <row r="658" spans="1:24" ht="15" x14ac:dyDescent="0.25">
      <c r="A658"/>
      <c r="B658"/>
      <c r="C658" s="32"/>
      <c r="D658" s="33"/>
      <c r="E658" s="35"/>
      <c r="F658" s="33"/>
      <c r="G658" s="35"/>
      <c r="H658" s="33"/>
      <c r="I658" s="33"/>
      <c r="J658" s="33"/>
      <c r="K658" s="35"/>
      <c r="L658" s="41"/>
      <c r="M658" s="41"/>
      <c r="N658" s="42"/>
      <c r="O658" s="42"/>
      <c r="P658" s="42"/>
      <c r="Q658" s="42"/>
      <c r="R658" s="42"/>
      <c r="S658" s="43"/>
      <c r="T658" s="43"/>
      <c r="U658"/>
      <c r="V658"/>
      <c r="W658"/>
      <c r="X658"/>
    </row>
    <row r="659" spans="1:24" ht="15" x14ac:dyDescent="0.25">
      <c r="A659"/>
      <c r="B659"/>
      <c r="C659" s="32"/>
      <c r="D659" s="33"/>
      <c r="E659" s="35"/>
      <c r="F659" s="33"/>
      <c r="G659" s="35"/>
      <c r="H659" s="33"/>
      <c r="I659" s="33"/>
      <c r="J659" s="33"/>
      <c r="K659" s="35"/>
      <c r="L659" s="41"/>
      <c r="M659" s="41"/>
      <c r="N659" s="42"/>
      <c r="O659" s="42"/>
      <c r="P659" s="42"/>
      <c r="Q659" s="42"/>
      <c r="R659" s="42"/>
      <c r="S659" s="43"/>
      <c r="T659" s="43"/>
      <c r="U659"/>
      <c r="V659"/>
      <c r="W659"/>
      <c r="X659"/>
    </row>
    <row r="660" spans="1:24" ht="15" x14ac:dyDescent="0.25">
      <c r="A660"/>
      <c r="B660"/>
      <c r="C660" s="32"/>
      <c r="D660" s="17"/>
      <c r="E660" s="22"/>
      <c r="F660" s="17"/>
      <c r="G660" s="22"/>
      <c r="H660" s="17"/>
      <c r="I660" s="17"/>
      <c r="J660" s="17"/>
      <c r="K660" s="22"/>
      <c r="L660" s="41"/>
      <c r="M660" s="41"/>
      <c r="N660" s="42"/>
      <c r="O660" s="42"/>
      <c r="P660" s="42"/>
      <c r="Q660" s="42"/>
      <c r="R660" s="42"/>
      <c r="S660" s="43"/>
      <c r="T660" s="43"/>
      <c r="U660"/>
      <c r="V660"/>
      <c r="W660"/>
      <c r="X660"/>
    </row>
    <row r="661" spans="1:24" ht="15" x14ac:dyDescent="0.25">
      <c r="A661"/>
      <c r="B661"/>
      <c r="C661" s="32"/>
      <c r="D661" s="17"/>
      <c r="E661" s="22"/>
      <c r="F661" s="17"/>
      <c r="G661" s="22"/>
      <c r="H661" s="17"/>
      <c r="I661" s="17"/>
      <c r="J661" s="17"/>
      <c r="K661" s="22"/>
      <c r="L661" s="41"/>
      <c r="M661" s="41"/>
      <c r="N661" s="42"/>
      <c r="O661" s="42"/>
      <c r="P661" s="42"/>
      <c r="Q661" s="42"/>
      <c r="R661" s="42"/>
      <c r="S661" s="43"/>
      <c r="T661" s="43"/>
      <c r="U661"/>
      <c r="V661"/>
      <c r="W661"/>
      <c r="X661"/>
    </row>
    <row r="662" spans="1:24" ht="15" x14ac:dyDescent="0.25">
      <c r="A662"/>
      <c r="B662"/>
      <c r="C662" s="32"/>
      <c r="D662" s="17"/>
      <c r="E662" s="22"/>
      <c r="F662" s="17"/>
      <c r="G662" s="22"/>
      <c r="H662" s="17"/>
      <c r="I662" s="17"/>
      <c r="J662" s="17"/>
      <c r="K662" s="22"/>
      <c r="L662" s="41"/>
      <c r="M662" s="41"/>
      <c r="N662" s="42"/>
      <c r="O662" s="42"/>
      <c r="P662" s="42"/>
      <c r="Q662" s="42"/>
      <c r="R662" s="42"/>
      <c r="S662" s="43"/>
      <c r="T662" s="43"/>
      <c r="U662"/>
      <c r="V662"/>
      <c r="W662"/>
      <c r="X662"/>
    </row>
    <row r="663" spans="1:24" ht="15" x14ac:dyDescent="0.25">
      <c r="A663"/>
      <c r="B663"/>
      <c r="C663" s="32"/>
      <c r="D663" s="17"/>
      <c r="E663" s="22"/>
      <c r="F663" s="17"/>
      <c r="G663" s="22"/>
      <c r="H663" s="17"/>
      <c r="I663" s="17"/>
      <c r="J663" s="17"/>
      <c r="K663" s="22"/>
      <c r="L663" s="41"/>
      <c r="M663" s="41"/>
      <c r="N663" s="42"/>
      <c r="O663" s="42"/>
      <c r="P663" s="42"/>
      <c r="Q663" s="42"/>
      <c r="R663" s="42"/>
      <c r="S663" s="43"/>
      <c r="T663" s="43"/>
      <c r="U663"/>
      <c r="V663"/>
      <c r="W663"/>
      <c r="X663"/>
    </row>
    <row r="664" spans="1:24" ht="15" x14ac:dyDescent="0.25">
      <c r="A664"/>
      <c r="B664"/>
      <c r="C664" s="32"/>
      <c r="D664" s="17"/>
      <c r="E664" s="22"/>
      <c r="F664" s="17"/>
      <c r="G664" s="22"/>
      <c r="H664" s="17"/>
      <c r="I664" s="17"/>
      <c r="J664" s="17"/>
      <c r="K664" s="22"/>
      <c r="L664" s="41"/>
      <c r="M664" s="41"/>
      <c r="N664" s="42"/>
      <c r="O664" s="42"/>
      <c r="P664" s="42"/>
      <c r="Q664" s="42"/>
      <c r="R664" s="42"/>
      <c r="S664" s="43"/>
      <c r="T664" s="43"/>
      <c r="U664"/>
      <c r="V664"/>
      <c r="W664"/>
      <c r="X664"/>
    </row>
    <row r="665" spans="1:24" ht="15" x14ac:dyDescent="0.25">
      <c r="A665"/>
      <c r="B665"/>
      <c r="C665" s="32"/>
      <c r="D665" s="17"/>
      <c r="E665" s="22"/>
      <c r="F665" s="17"/>
      <c r="G665" s="22"/>
      <c r="H665" s="17"/>
      <c r="I665" s="17"/>
      <c r="J665" s="17"/>
      <c r="K665" s="22"/>
      <c r="L665" s="41"/>
      <c r="M665" s="41"/>
      <c r="N665" s="42"/>
      <c r="O665" s="42"/>
      <c r="P665" s="42"/>
      <c r="Q665" s="42"/>
      <c r="R665" s="42"/>
      <c r="S665" s="43"/>
      <c r="T665" s="43"/>
      <c r="U665"/>
      <c r="V665"/>
      <c r="W665"/>
      <c r="X665"/>
    </row>
    <row r="666" spans="1:24" ht="15" x14ac:dyDescent="0.25">
      <c r="A666"/>
      <c r="B666"/>
      <c r="C666" s="32"/>
      <c r="D666" s="17"/>
      <c r="E666" s="22"/>
      <c r="F666" s="17"/>
      <c r="G666" s="22"/>
      <c r="H666" s="17"/>
      <c r="I666" s="17"/>
      <c r="J666" s="17"/>
      <c r="K666" s="22"/>
      <c r="L666" s="41"/>
      <c r="M666" s="41"/>
      <c r="N666" s="42"/>
      <c r="O666" s="42"/>
      <c r="P666" s="42"/>
      <c r="Q666" s="42"/>
      <c r="R666" s="42"/>
      <c r="S666" s="43"/>
      <c r="T666" s="43"/>
      <c r="U666"/>
      <c r="V666"/>
      <c r="W666"/>
      <c r="X666"/>
    </row>
    <row r="667" spans="1:24" ht="15" x14ac:dyDescent="0.25">
      <c r="A667"/>
      <c r="B667"/>
      <c r="C667" s="32"/>
      <c r="D667" s="17"/>
      <c r="E667" s="22"/>
      <c r="F667" s="17"/>
      <c r="G667" s="22"/>
      <c r="H667" s="17"/>
      <c r="I667" s="17"/>
      <c r="J667" s="17"/>
      <c r="K667" s="22"/>
      <c r="L667" s="41"/>
      <c r="M667" s="41"/>
      <c r="N667" s="42"/>
      <c r="O667" s="42"/>
      <c r="P667" s="42"/>
      <c r="Q667" s="42"/>
      <c r="R667" s="42"/>
      <c r="S667" s="43"/>
      <c r="T667" s="43"/>
      <c r="U667"/>
      <c r="V667"/>
      <c r="W667"/>
      <c r="X667"/>
    </row>
    <row r="668" spans="1:24" ht="15" x14ac:dyDescent="0.25">
      <c r="A668"/>
      <c r="B668"/>
      <c r="C668" s="32"/>
      <c r="D668" s="17"/>
      <c r="E668" s="22"/>
      <c r="F668" s="17"/>
      <c r="G668" s="22"/>
      <c r="H668" s="17"/>
      <c r="I668" s="17"/>
      <c r="J668" s="17"/>
      <c r="K668" s="22"/>
      <c r="L668" s="41"/>
      <c r="M668" s="41"/>
      <c r="N668" s="42"/>
      <c r="O668" s="42"/>
      <c r="P668" s="42"/>
      <c r="Q668" s="42"/>
      <c r="R668" s="42"/>
      <c r="S668" s="43"/>
      <c r="T668" s="43"/>
      <c r="U668"/>
      <c r="V668"/>
      <c r="W668"/>
      <c r="X668"/>
    </row>
    <row r="669" spans="1:24" ht="15" x14ac:dyDescent="0.25">
      <c r="A669"/>
      <c r="B669"/>
      <c r="C669" s="32"/>
      <c r="D669" s="17"/>
      <c r="E669" s="22"/>
      <c r="F669" s="17"/>
      <c r="G669" s="22"/>
      <c r="H669" s="17"/>
      <c r="I669" s="17"/>
      <c r="J669" s="17"/>
      <c r="K669" s="22"/>
      <c r="L669" s="41"/>
      <c r="M669" s="41"/>
      <c r="N669" s="42"/>
      <c r="O669" s="42"/>
      <c r="P669" s="42"/>
      <c r="Q669" s="42"/>
      <c r="R669" s="42"/>
      <c r="S669" s="43"/>
      <c r="T669" s="43"/>
      <c r="U669"/>
      <c r="V669"/>
      <c r="W669"/>
      <c r="X669"/>
    </row>
    <row r="670" spans="1:24" ht="15" x14ac:dyDescent="0.25">
      <c r="A670"/>
      <c r="B670"/>
      <c r="C670" s="32"/>
      <c r="D670" s="17"/>
      <c r="E670" s="22"/>
      <c r="F670" s="17"/>
      <c r="G670" s="22"/>
      <c r="H670" s="17"/>
      <c r="I670" s="17"/>
      <c r="J670" s="17"/>
      <c r="K670" s="22"/>
      <c r="L670" s="41"/>
      <c r="M670" s="41"/>
      <c r="N670" s="42"/>
      <c r="O670" s="42"/>
      <c r="P670" s="42"/>
      <c r="Q670" s="42"/>
      <c r="R670" s="42"/>
      <c r="S670" s="43"/>
      <c r="T670" s="43"/>
      <c r="U670"/>
      <c r="V670"/>
      <c r="W670"/>
      <c r="X670"/>
    </row>
    <row r="671" spans="1:24" ht="15" x14ac:dyDescent="0.25">
      <c r="A671"/>
      <c r="B671"/>
      <c r="C671" s="32"/>
      <c r="D671" s="17"/>
      <c r="E671" s="22"/>
      <c r="F671" s="17"/>
      <c r="G671" s="22"/>
      <c r="H671" s="17"/>
      <c r="I671" s="17"/>
      <c r="J671" s="17"/>
      <c r="K671" s="22"/>
      <c r="L671" s="41"/>
      <c r="M671" s="41"/>
      <c r="N671" s="42"/>
      <c r="O671" s="42"/>
      <c r="P671" s="42"/>
      <c r="Q671" s="42"/>
      <c r="R671" s="42"/>
      <c r="S671" s="43"/>
      <c r="T671" s="43"/>
      <c r="U671"/>
      <c r="V671"/>
      <c r="W671"/>
      <c r="X671"/>
    </row>
    <row r="672" spans="1:24" ht="15" x14ac:dyDescent="0.25">
      <c r="A672"/>
      <c r="B672"/>
      <c r="C672" s="32"/>
      <c r="D672" s="17"/>
      <c r="E672" s="22"/>
      <c r="F672" s="17"/>
      <c r="G672" s="22"/>
      <c r="H672" s="17"/>
      <c r="I672" s="17"/>
      <c r="J672" s="17"/>
      <c r="K672" s="22"/>
      <c r="L672" s="41"/>
      <c r="M672" s="41"/>
      <c r="N672" s="42"/>
      <c r="O672" s="42"/>
      <c r="P672" s="42"/>
      <c r="Q672" s="42"/>
      <c r="R672" s="42"/>
      <c r="S672" s="43"/>
      <c r="T672" s="43"/>
      <c r="U672"/>
      <c r="V672"/>
      <c r="W672"/>
      <c r="X672"/>
    </row>
    <row r="673" spans="1:24" ht="15" x14ac:dyDescent="0.25">
      <c r="A673"/>
      <c r="B673"/>
      <c r="C673" s="32"/>
      <c r="D673" s="17"/>
      <c r="E673" s="22"/>
      <c r="F673" s="17"/>
      <c r="G673" s="22"/>
      <c r="H673" s="17"/>
      <c r="I673" s="17"/>
      <c r="J673" s="17"/>
      <c r="K673" s="22"/>
      <c r="L673" s="41"/>
      <c r="M673" s="41"/>
      <c r="N673" s="42"/>
      <c r="O673" s="42"/>
      <c r="P673" s="42"/>
      <c r="Q673" s="42"/>
      <c r="R673" s="42"/>
      <c r="S673" s="43"/>
      <c r="T673" s="43"/>
      <c r="U673"/>
      <c r="V673"/>
      <c r="W673"/>
      <c r="X673"/>
    </row>
    <row r="674" spans="1:24" ht="15" x14ac:dyDescent="0.25">
      <c r="A674"/>
      <c r="B674"/>
      <c r="C674" s="32"/>
      <c r="D674" s="17"/>
      <c r="E674" s="22"/>
      <c r="F674" s="17"/>
      <c r="G674" s="22"/>
      <c r="H674" s="17"/>
      <c r="I674" s="17"/>
      <c r="J674" s="17"/>
      <c r="K674" s="22"/>
      <c r="L674" s="41"/>
      <c r="M674" s="41"/>
      <c r="N674" s="42"/>
      <c r="O674" s="42"/>
      <c r="P674" s="42"/>
      <c r="Q674" s="42"/>
      <c r="R674" s="42"/>
      <c r="S674" s="43"/>
      <c r="T674" s="43"/>
      <c r="U674"/>
      <c r="V674"/>
      <c r="W674"/>
      <c r="X674"/>
    </row>
    <row r="675" spans="1:24" ht="15" x14ac:dyDescent="0.25">
      <c r="A675"/>
      <c r="B675"/>
      <c r="C675" s="32"/>
      <c r="D675" s="17"/>
      <c r="E675" s="22"/>
      <c r="F675" s="17"/>
      <c r="G675" s="22"/>
      <c r="H675" s="17"/>
      <c r="I675" s="17"/>
      <c r="J675" s="17"/>
      <c r="K675" s="22"/>
      <c r="L675" s="41"/>
      <c r="M675" s="41"/>
      <c r="N675" s="42"/>
      <c r="O675" s="42"/>
      <c r="P675" s="42"/>
      <c r="Q675" s="42"/>
      <c r="R675" s="42"/>
      <c r="S675" s="43"/>
      <c r="T675" s="43"/>
      <c r="U675"/>
      <c r="V675"/>
      <c r="W675"/>
      <c r="X675"/>
    </row>
    <row r="676" spans="1:24" ht="15" x14ac:dyDescent="0.25">
      <c r="A676"/>
      <c r="B676"/>
      <c r="C676" s="32"/>
      <c r="D676" s="17"/>
      <c r="E676" s="22"/>
      <c r="F676" s="17"/>
      <c r="G676" s="22"/>
      <c r="H676" s="17"/>
      <c r="I676" s="17"/>
      <c r="J676" s="17"/>
      <c r="K676" s="22"/>
      <c r="L676" s="41"/>
      <c r="M676" s="41"/>
      <c r="N676" s="42"/>
      <c r="O676" s="42"/>
      <c r="P676" s="42"/>
      <c r="Q676" s="42"/>
      <c r="R676" s="42"/>
      <c r="S676" s="43"/>
      <c r="T676" s="43"/>
      <c r="U676"/>
      <c r="V676"/>
      <c r="W676"/>
      <c r="X676"/>
    </row>
    <row r="677" spans="1:24" ht="15" x14ac:dyDescent="0.25">
      <c r="A677"/>
      <c r="B677"/>
      <c r="C677" s="32"/>
      <c r="D677" s="17"/>
      <c r="E677" s="22"/>
      <c r="F677" s="17"/>
      <c r="G677" s="22"/>
      <c r="H677" s="17"/>
      <c r="I677" s="17"/>
      <c r="J677" s="17"/>
      <c r="K677" s="22"/>
      <c r="L677" s="41"/>
      <c r="M677" s="41"/>
      <c r="N677" s="42"/>
      <c r="O677" s="42"/>
      <c r="P677" s="42"/>
      <c r="Q677" s="42"/>
      <c r="R677" s="42"/>
      <c r="S677" s="43"/>
      <c r="T677" s="43"/>
      <c r="U677"/>
      <c r="V677"/>
      <c r="W677"/>
      <c r="X677"/>
    </row>
    <row r="678" spans="1:24" ht="15" x14ac:dyDescent="0.25">
      <c r="A678"/>
      <c r="B678"/>
      <c r="C678" s="32"/>
      <c r="D678" s="17"/>
      <c r="E678" s="22"/>
      <c r="F678" s="17"/>
      <c r="G678" s="22"/>
      <c r="H678" s="17"/>
      <c r="I678" s="17"/>
      <c r="J678" s="17"/>
      <c r="K678" s="22"/>
      <c r="L678" s="41"/>
      <c r="M678" s="41"/>
      <c r="N678" s="42"/>
      <c r="O678" s="42"/>
      <c r="P678" s="42"/>
      <c r="Q678" s="42"/>
      <c r="R678" s="42"/>
      <c r="S678" s="43"/>
      <c r="T678" s="43"/>
      <c r="U678"/>
      <c r="V678"/>
      <c r="W678"/>
      <c r="X678"/>
    </row>
    <row r="679" spans="1:24" ht="15" x14ac:dyDescent="0.25">
      <c r="A679"/>
      <c r="B679"/>
      <c r="C679" s="32"/>
      <c r="D679" s="17"/>
      <c r="E679" s="22"/>
      <c r="F679" s="17"/>
      <c r="G679" s="22"/>
      <c r="H679" s="17"/>
      <c r="I679" s="17"/>
      <c r="J679" s="17"/>
      <c r="K679" s="22"/>
      <c r="L679" s="41"/>
      <c r="M679" s="41"/>
      <c r="N679" s="42"/>
      <c r="O679" s="42"/>
      <c r="P679" s="42"/>
      <c r="Q679" s="42"/>
      <c r="R679" s="42"/>
      <c r="S679" s="43"/>
      <c r="T679" s="43"/>
      <c r="U679"/>
      <c r="V679"/>
      <c r="W679"/>
      <c r="X679"/>
    </row>
    <row r="680" spans="1:24" ht="15" x14ac:dyDescent="0.25">
      <c r="A680"/>
      <c r="B680"/>
      <c r="C680" s="32"/>
      <c r="D680" s="17"/>
      <c r="E680" s="22"/>
      <c r="F680" s="17"/>
      <c r="G680" s="22"/>
      <c r="H680" s="17"/>
      <c r="I680" s="17"/>
      <c r="J680" s="17"/>
      <c r="K680" s="22"/>
      <c r="L680" s="41"/>
      <c r="M680" s="41"/>
      <c r="N680" s="42"/>
      <c r="O680" s="42"/>
      <c r="P680" s="42"/>
      <c r="Q680" s="42"/>
      <c r="R680" s="42"/>
      <c r="S680" s="43"/>
      <c r="T680" s="43"/>
      <c r="U680"/>
      <c r="V680"/>
      <c r="W680"/>
      <c r="X680"/>
    </row>
    <row r="681" spans="1:24" ht="15" x14ac:dyDescent="0.25">
      <c r="A681"/>
      <c r="B681"/>
      <c r="C681" s="32"/>
      <c r="D681" s="17"/>
      <c r="E681" s="22"/>
      <c r="F681" s="17"/>
      <c r="G681" s="22"/>
      <c r="H681" s="17"/>
      <c r="I681" s="17"/>
      <c r="J681" s="17"/>
      <c r="K681" s="22"/>
      <c r="L681" s="41"/>
      <c r="M681" s="41"/>
      <c r="N681" s="42"/>
      <c r="O681" s="42"/>
      <c r="P681" s="42"/>
      <c r="Q681" s="42"/>
      <c r="R681" s="42"/>
      <c r="S681" s="43"/>
      <c r="T681" s="43"/>
      <c r="U681"/>
      <c r="V681"/>
      <c r="W681"/>
      <c r="X681"/>
    </row>
    <row r="682" spans="1:24" ht="15" x14ac:dyDescent="0.25">
      <c r="A682"/>
      <c r="B682"/>
      <c r="C682" s="32"/>
      <c r="D682" s="17"/>
      <c r="E682" s="22"/>
      <c r="F682" s="17"/>
      <c r="G682" s="22"/>
      <c r="H682" s="17"/>
      <c r="I682" s="17"/>
      <c r="J682" s="17"/>
      <c r="K682" s="22"/>
      <c r="L682" s="41"/>
      <c r="M682" s="41"/>
      <c r="N682" s="42"/>
      <c r="O682" s="42"/>
      <c r="P682" s="42"/>
      <c r="Q682" s="42"/>
      <c r="R682" s="42"/>
      <c r="S682" s="43"/>
      <c r="T682" s="43"/>
      <c r="U682"/>
      <c r="V682"/>
      <c r="W682"/>
      <c r="X682"/>
    </row>
    <row r="683" spans="1:24" ht="15" x14ac:dyDescent="0.25">
      <c r="A683"/>
      <c r="B683"/>
      <c r="C683" s="32"/>
      <c r="D683" s="17"/>
      <c r="E683" s="22"/>
      <c r="F683" s="17"/>
      <c r="G683" s="22"/>
      <c r="H683" s="17"/>
      <c r="I683" s="17"/>
      <c r="J683" s="17"/>
      <c r="K683" s="22"/>
      <c r="L683" s="41"/>
      <c r="M683" s="41"/>
      <c r="N683" s="42"/>
      <c r="O683" s="42"/>
      <c r="P683" s="42"/>
      <c r="Q683" s="42"/>
      <c r="R683" s="42"/>
      <c r="S683" s="43"/>
      <c r="T683" s="43"/>
      <c r="U683"/>
      <c r="V683"/>
      <c r="W683"/>
      <c r="X683"/>
    </row>
    <row r="684" spans="1:24" ht="15" x14ac:dyDescent="0.25">
      <c r="A684"/>
      <c r="B684"/>
      <c r="C684" s="32"/>
      <c r="D684" s="17"/>
      <c r="E684" s="22"/>
      <c r="F684" s="17"/>
      <c r="G684" s="22"/>
      <c r="H684" s="17"/>
      <c r="I684" s="17"/>
      <c r="J684" s="17"/>
      <c r="K684" s="22"/>
      <c r="L684" s="41"/>
      <c r="M684" s="41"/>
      <c r="N684" s="42"/>
      <c r="O684" s="42"/>
      <c r="P684" s="42"/>
      <c r="Q684" s="42"/>
      <c r="R684" s="42"/>
      <c r="S684" s="43"/>
      <c r="T684" s="43"/>
      <c r="U684"/>
      <c r="V684"/>
      <c r="W684"/>
      <c r="X684"/>
    </row>
    <row r="685" spans="1:24" ht="15" x14ac:dyDescent="0.25">
      <c r="A685"/>
      <c r="B685"/>
      <c r="C685" s="32"/>
      <c r="D685" s="17"/>
      <c r="E685" s="22"/>
      <c r="F685" s="17"/>
      <c r="G685" s="22"/>
      <c r="H685" s="17"/>
      <c r="I685" s="17"/>
      <c r="J685" s="17"/>
      <c r="K685" s="22"/>
      <c r="L685" s="41"/>
      <c r="M685" s="41"/>
      <c r="N685" s="42"/>
      <c r="O685" s="42"/>
      <c r="P685" s="42"/>
      <c r="Q685" s="42"/>
      <c r="R685" s="42"/>
      <c r="S685" s="43"/>
      <c r="T685" s="43"/>
      <c r="U685"/>
      <c r="V685"/>
      <c r="W685"/>
      <c r="X685"/>
    </row>
    <row r="686" spans="1:24" ht="15" x14ac:dyDescent="0.25">
      <c r="A686"/>
      <c r="B686"/>
      <c r="C686" s="32"/>
      <c r="D686" s="17"/>
      <c r="E686" s="22"/>
      <c r="F686" s="17"/>
      <c r="G686" s="22"/>
      <c r="H686" s="17"/>
      <c r="I686" s="17"/>
      <c r="J686" s="17"/>
      <c r="K686" s="22"/>
      <c r="L686" s="41"/>
      <c r="M686" s="41"/>
      <c r="N686" s="42"/>
      <c r="O686" s="42"/>
      <c r="P686" s="42"/>
      <c r="Q686" s="42"/>
      <c r="R686" s="42"/>
      <c r="S686" s="43"/>
      <c r="T686" s="43"/>
      <c r="U686"/>
      <c r="V686"/>
      <c r="W686"/>
      <c r="X686"/>
    </row>
    <row r="687" spans="1:24" ht="15" x14ac:dyDescent="0.25">
      <c r="A687"/>
      <c r="B687"/>
      <c r="C687" s="32"/>
      <c r="D687" s="17"/>
      <c r="E687" s="22"/>
      <c r="F687" s="17"/>
      <c r="G687" s="22"/>
      <c r="H687" s="17"/>
      <c r="I687" s="17"/>
      <c r="J687" s="17"/>
      <c r="K687" s="22"/>
      <c r="L687" s="41"/>
      <c r="M687" s="41"/>
      <c r="N687" s="42"/>
      <c r="O687" s="42"/>
      <c r="P687" s="42"/>
      <c r="Q687" s="42"/>
      <c r="R687" s="42"/>
      <c r="S687" s="43"/>
      <c r="T687" s="43"/>
      <c r="U687"/>
      <c r="V687"/>
      <c r="W687"/>
      <c r="X687"/>
    </row>
    <row r="688" spans="1:24" ht="15" x14ac:dyDescent="0.25">
      <c r="A688"/>
      <c r="B688"/>
      <c r="C688" s="32"/>
      <c r="D688" s="17"/>
      <c r="E688" s="22"/>
      <c r="F688" s="17"/>
      <c r="G688" s="22"/>
      <c r="H688" s="17"/>
      <c r="I688" s="17"/>
      <c r="J688" s="17"/>
      <c r="K688" s="22"/>
      <c r="L688" s="41"/>
      <c r="M688" s="41"/>
      <c r="N688" s="42"/>
      <c r="O688" s="42"/>
      <c r="P688" s="42"/>
      <c r="Q688" s="42"/>
      <c r="R688" s="42"/>
      <c r="S688" s="43"/>
      <c r="T688" s="43"/>
      <c r="U688"/>
      <c r="V688"/>
      <c r="W688"/>
      <c r="X688"/>
    </row>
    <row r="689" spans="1:24" ht="15" x14ac:dyDescent="0.25">
      <c r="A689"/>
      <c r="B689"/>
      <c r="C689" s="32"/>
      <c r="D689" s="17"/>
      <c r="E689" s="22"/>
      <c r="F689" s="17"/>
      <c r="G689" s="22"/>
      <c r="H689" s="17"/>
      <c r="I689" s="17"/>
      <c r="J689" s="17"/>
      <c r="K689" s="22"/>
      <c r="L689" s="41"/>
      <c r="M689" s="41"/>
      <c r="N689" s="42"/>
      <c r="O689" s="42"/>
      <c r="P689" s="42"/>
      <c r="Q689" s="42"/>
      <c r="R689" s="42"/>
      <c r="S689" s="43"/>
      <c r="T689" s="43"/>
      <c r="U689"/>
      <c r="V689"/>
      <c r="W689"/>
      <c r="X689"/>
    </row>
    <row r="690" spans="1:24" x14ac:dyDescent="0.2">
      <c r="C690" s="32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2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2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2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2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2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2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2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2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2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2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2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2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2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2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2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2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2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2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2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2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2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2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2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2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2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2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2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2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2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2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2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2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2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2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2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2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2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2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2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2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2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2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2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2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2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2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2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2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2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2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2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2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2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2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2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2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2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2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2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2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2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2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2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2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2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2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2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2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2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2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2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2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2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2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2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2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2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2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2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2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2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2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2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2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2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2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2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2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2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2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2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2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2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2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2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2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2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2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2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2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2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2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2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2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2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2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2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2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2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2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2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2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2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2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2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2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2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2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2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2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2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2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2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2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2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2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2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2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2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2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2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2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2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2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2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2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2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2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2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2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2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2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2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2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2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2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2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2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2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2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2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2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2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2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2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2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2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2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2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2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2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2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2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2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2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2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2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2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2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2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2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2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2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2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2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2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2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2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2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2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2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2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2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2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2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2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2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2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2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2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2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2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2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2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2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2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2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2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2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2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2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2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2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2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2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2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2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2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2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2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2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2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2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2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2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2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2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2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2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2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2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2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2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2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2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2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2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2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2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2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2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2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2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2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2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2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2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2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2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2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2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2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2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2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2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2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2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2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2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2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2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2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2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2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2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2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2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2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2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2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2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2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2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2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2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2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2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2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2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2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2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2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2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2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2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2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2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2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2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2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2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2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2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2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2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2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2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2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2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2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2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2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2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2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2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2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2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2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2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2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2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2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2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2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2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2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2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2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2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2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2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2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36" activePane="bottomLeft" state="frozen"/>
      <selection pane="bottomLeft" activeCell="AE51" sqref="AE5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2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30"/>
    <col min="32" max="33" width="10" style="4"/>
    <col min="34" max="34" width="10" style="39"/>
    <col min="35" max="35" width="10" style="30"/>
    <col min="36" max="16384" width="10" style="4"/>
  </cols>
  <sheetData>
    <row r="1" spans="1:36" s="13" customFormat="1" x14ac:dyDescent="0.2">
      <c r="A1" s="74" t="s">
        <v>9</v>
      </c>
      <c r="B1" s="74"/>
      <c r="C1" s="75"/>
      <c r="D1" s="18"/>
      <c r="E1" s="76" t="s">
        <v>25</v>
      </c>
      <c r="F1" s="74"/>
      <c r="G1" s="75"/>
      <c r="H1" s="76" t="s">
        <v>23</v>
      </c>
      <c r="I1" s="74"/>
      <c r="J1" s="75"/>
      <c r="K1" s="76" t="s">
        <v>11</v>
      </c>
      <c r="L1" s="74"/>
      <c r="M1" s="75"/>
      <c r="N1" s="76" t="s">
        <v>35</v>
      </c>
      <c r="O1" s="74"/>
      <c r="P1" s="74"/>
      <c r="Q1" s="13" t="s">
        <v>32</v>
      </c>
      <c r="R1" s="13" t="s">
        <v>33</v>
      </c>
      <c r="S1" s="2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9" t="s">
        <v>56</v>
      </c>
      <c r="AE1" s="29" t="s">
        <v>57</v>
      </c>
      <c r="AF1" s="13" t="s">
        <v>54</v>
      </c>
      <c r="AG1" s="13" t="s">
        <v>55</v>
      </c>
      <c r="AH1" s="52" t="s">
        <v>53</v>
      </c>
      <c r="AI1" s="29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1.91</v>
      </c>
      <c r="B3">
        <v>3.2</v>
      </c>
      <c r="C3">
        <v>5.03</v>
      </c>
      <c r="D3" s="20">
        <f>IF(OR($A3="",$B3="",$C3=""),"",(1/A3)+(1/B3)+(1/C3)-1)</f>
        <v>3.4867366481737827E-2</v>
      </c>
      <c r="E3" s="17">
        <f>IF(OR($A3="",$B3="",$C3=""),"",A3*'MPTO_working_3-way'!$I2)</f>
        <v>1.9765966699801192</v>
      </c>
      <c r="F3" s="21">
        <f>IF(OR($A3="",$B3="",$C3=""),"",B3*'MPTO_working_3-way'!$I2)</f>
        <v>3.3115755727415612</v>
      </c>
      <c r="G3" s="22">
        <f>IF(OR($A3="",$B3="",$C3=""),"",C3*'MPTO_working_3-way'!$I2)</f>
        <v>5.2053828534031412</v>
      </c>
      <c r="H3" s="17">
        <f>IF(OR($A3="",$B3="",$C3=""),"",'MPTO_working_3-way'!E2)</f>
        <v>1.9533624787837016</v>
      </c>
      <c r="I3" s="21">
        <f>IF(OR($A3="",$B3="",$C3=""),"",'MPTO_working_3-way'!F2)</f>
        <v>3.323611277277517</v>
      </c>
      <c r="J3" s="22">
        <f>IF(OR($A3="",$B3="",$C3=""),"",'MPTO_working_3-way'!G2)</f>
        <v>5.3423169289263361</v>
      </c>
      <c r="K3" s="17">
        <f>IF(OR($A3="",$B3="",$C3=""),"",'OddsRatio_working_3-way'!H2)</f>
        <v>1.9627444489919701</v>
      </c>
      <c r="L3" s="21">
        <f>IF(OR($A3="",$B3="",$C3=""),"",'OddsRatio_working_3-way'!I2)</f>
        <v>3.3275140525080595</v>
      </c>
      <c r="M3" s="22">
        <f>IF(OR($A3="",$B3="",$C3=""),"",'OddsRatio_working_3-way'!J2)</f>
        <v>5.2635825598215815</v>
      </c>
      <c r="N3" s="23">
        <f>(1/E3)* 100</f>
        <v>50.592010762117603</v>
      </c>
      <c r="O3" s="24">
        <f>(1/F3)* 100</f>
        <v>30.197106423638942</v>
      </c>
      <c r="P3" s="24">
        <f>(1/G3)* 100</f>
        <v>19.210882814243462</v>
      </c>
      <c r="Q3" t="s">
        <v>83</v>
      </c>
      <c r="R3" t="s">
        <v>117</v>
      </c>
      <c r="S3" s="28">
        <v>44236</v>
      </c>
      <c r="AD3" s="30"/>
      <c r="AE3" s="30"/>
      <c r="AH3" s="39"/>
      <c r="AI3" s="30"/>
      <c r="AJ3" t="s">
        <v>127</v>
      </c>
    </row>
    <row r="4" spans="1:36" s="42" customFormat="1" ht="15" x14ac:dyDescent="0.25">
      <c r="A4">
        <v>1.88</v>
      </c>
      <c r="B4">
        <v>3.57</v>
      </c>
      <c r="C4">
        <v>4.33</v>
      </c>
      <c r="D4" s="20">
        <f t="shared" ref="D4:D67" si="0">IF(OR($A4="",$B4="",$C4=""),"",(1/A4)+(1/B4)+(1/C4)-1)</f>
        <v>4.2973820652038475E-2</v>
      </c>
      <c r="E4" s="17">
        <f>IF(OR($A4="",$B4="",$C4=""),"",A4*'MPTO_working_3-way'!$I3)</f>
        <v>1.9607907828258322</v>
      </c>
      <c r="F4" s="21">
        <f>IF(OR($A4="",$B4="",$C4=""),"",B4*'MPTO_working_3-way'!$I3)</f>
        <v>3.723416539727777</v>
      </c>
      <c r="G4" s="22">
        <f>IF(OR($A4="",$B4="",$C4=""),"",C4*'MPTO_working_3-way'!$I3)</f>
        <v>4.516076643423327</v>
      </c>
      <c r="H4" s="17">
        <f>IF(OR($A4="",$B4="",$C4=""),"",'MPTO_working_3-way'!E3)</f>
        <v>1.9320300740416245</v>
      </c>
      <c r="I4" s="21">
        <f>IF(OR($A4="",$B4="",$C4=""),"",'MPTO_working_3-way'!F3)</f>
        <v>3.7624050548568095</v>
      </c>
      <c r="J4" s="22">
        <f>IF(OR($A4="",$B4="",$C4=""),"",'MPTO_working_3-way'!G3)</f>
        <v>4.6163304233713056</v>
      </c>
      <c r="K4" s="17">
        <f>IF(OR($A4="",$B4="",$C4=""),"",'OddsRatio_working_3-way'!H3)</f>
        <v>1.9429181258127668</v>
      </c>
      <c r="L4" s="21">
        <f>IF(OR($A4="",$B4="",$C4=""),"",'OddsRatio_working_3-way'!I3)</f>
        <v>3.7537495265213749</v>
      </c>
      <c r="M4" s="22">
        <f>IF(OR($A4="",$B4="",$C4=""),"",'OddsRatio_working_3-way'!J3)</f>
        <v>4.5680879079051291</v>
      </c>
      <c r="N4" s="23">
        <f t="shared" ref="N4:N37" si="1">(1/E4)* 100</f>
        <v>50.999831739255242</v>
      </c>
      <c r="O4" s="24">
        <f t="shared" ref="O4:O37" si="2">(1/F4)* 100</f>
        <v>26.857054249243657</v>
      </c>
      <c r="P4" s="24">
        <f t="shared" ref="P4:P37" si="3">(1/G4)* 100</f>
        <v>22.143114011501115</v>
      </c>
      <c r="Q4" t="s">
        <v>88</v>
      </c>
      <c r="R4" t="s">
        <v>80</v>
      </c>
      <c r="S4" s="28">
        <v>44264</v>
      </c>
      <c r="AD4" s="39"/>
      <c r="AE4" s="39"/>
      <c r="AH4" s="39"/>
      <c r="AI4" s="39"/>
      <c r="AJ4" t="s">
        <v>125</v>
      </c>
    </row>
    <row r="5" spans="1:36" s="42" customFormat="1" ht="15" x14ac:dyDescent="0.25">
      <c r="A5">
        <v>2.61</v>
      </c>
      <c r="B5">
        <v>3.06</v>
      </c>
      <c r="C5">
        <v>3.15</v>
      </c>
      <c r="D5" s="20">
        <f t="shared" si="0"/>
        <v>2.7399465533339828E-2</v>
      </c>
      <c r="E5" s="17">
        <f>IF(OR($A5="",$B5="",$C5=""),"",A5*'MPTO_working_3-way'!$I4)</f>
        <v>2.6815126050420166</v>
      </c>
      <c r="F5" s="21">
        <f>IF(OR($A5="",$B5="",$C5=""),"",B5*'MPTO_working_3-way'!$I4)</f>
        <v>3.1438423645320199</v>
      </c>
      <c r="G5" s="22">
        <f>IF(OR($A5="",$B5="",$C5=""),"",C5*'MPTO_working_3-way'!$I4)</f>
        <v>3.2363083164300201</v>
      </c>
      <c r="H5" s="17">
        <f>IF(OR($A5="",$B5="",$C5=""),"",'MPTO_working_3-way'!E4)</f>
        <v>2.6737352578266234</v>
      </c>
      <c r="I5" s="21">
        <f>IF(OR($A5="",$B5="",$C5=""),"",'MPTO_working_3-way'!F4)</f>
        <v>3.1479779722287917</v>
      </c>
      <c r="J5" s="22">
        <f>IF(OR($A5="",$B5="",$C5=""),"",'MPTO_working_3-way'!G4)</f>
        <v>3.2433081555222949</v>
      </c>
      <c r="K5" s="17">
        <f>IF(OR($A5="",$B5="",$C5=""),"",'OddsRatio_working_3-way'!H4)</f>
        <v>2.6773442320195242</v>
      </c>
      <c r="L5" s="21">
        <f>IF(OR($A5="",$B5="",$C5=""),"",'OddsRatio_working_3-way'!I4)</f>
        <v>3.1461671540125589</v>
      </c>
      <c r="M5" s="22">
        <f>IF(OR($A5="",$B5="",$C5=""),"",'OddsRatio_working_3-way'!J4)</f>
        <v>3.2399317384111663</v>
      </c>
      <c r="N5" s="23">
        <f t="shared" si="1"/>
        <v>37.292384832340964</v>
      </c>
      <c r="O5" s="24">
        <f t="shared" si="2"/>
        <v>31.808210592290813</v>
      </c>
      <c r="P5" s="24">
        <f t="shared" si="3"/>
        <v>30.899404575368223</v>
      </c>
      <c r="Q5" t="s">
        <v>84</v>
      </c>
      <c r="R5" t="s">
        <v>74</v>
      </c>
      <c r="S5" s="28">
        <v>44264</v>
      </c>
      <c r="AD5" s="39"/>
      <c r="AE5" s="39"/>
      <c r="AH5" s="39"/>
      <c r="AI5" s="39"/>
      <c r="AJ5" t="s">
        <v>126</v>
      </c>
    </row>
    <row r="6" spans="1:36" s="42" customFormat="1" ht="15" x14ac:dyDescent="0.25">
      <c r="A6">
        <v>3.26</v>
      </c>
      <c r="B6">
        <v>3.27</v>
      </c>
      <c r="C6">
        <v>2.38</v>
      </c>
      <c r="D6" s="20">
        <f t="shared" si="0"/>
        <v>3.2726931038076224E-2</v>
      </c>
      <c r="E6" s="17">
        <f>IF(OR($A6="",$B6="",$C6=""),"",A6*'MPTO_working_3-way'!$I5)</f>
        <v>3.3666897951841284</v>
      </c>
      <c r="F6" s="21">
        <f>IF(OR($A6="",$B6="",$C6=""),"",B6*'MPTO_working_3-way'!$I5)</f>
        <v>3.3770170644945092</v>
      </c>
      <c r="G6" s="22">
        <f>IF(OR($A6="",$B6="",$C6=""),"",C6*'MPTO_working_3-way'!$I5)</f>
        <v>2.4578900958706211</v>
      </c>
      <c r="H6" s="17">
        <f>IF(OR($A6="",$B6="",$C6=""),"",'MPTO_working_3-way'!E5)</f>
        <v>3.3802113522847761</v>
      </c>
      <c r="I6" s="21">
        <f>IF(OR($A6="",$B6="",$C6=""),"",'MPTO_working_3-way'!F5)</f>
        <v>3.3909636588595706</v>
      </c>
      <c r="J6" s="22">
        <f>IF(OR($A6="",$B6="",$C6=""),"",'MPTO_working_3-way'!G5)</f>
        <v>2.443439923293135</v>
      </c>
      <c r="K6" s="17">
        <f>IF(OR($A6="",$B6="",$C6=""),"",'OddsRatio_working_3-way'!H5)</f>
        <v>3.3742758743905825</v>
      </c>
      <c r="L6" s="21">
        <f>IF(OR($A6="",$B6="",$C6=""),"",'OddsRatio_working_3-way'!I5)</f>
        <v>3.384781519852488</v>
      </c>
      <c r="M6" s="22">
        <f>IF(OR($A6="",$B6="",$C6=""),"",'OddsRatio_working_3-way'!J5)</f>
        <v>2.4497790737429219</v>
      </c>
      <c r="N6" s="23">
        <f t="shared" si="1"/>
        <v>29.702766243282859</v>
      </c>
      <c r="O6" s="24">
        <f t="shared" si="2"/>
        <v>29.611932095749882</v>
      </c>
      <c r="P6" s="24">
        <f t="shared" si="3"/>
        <v>40.685301660967276</v>
      </c>
      <c r="Q6" t="s">
        <v>134</v>
      </c>
      <c r="R6" t="s">
        <v>132</v>
      </c>
      <c r="S6" s="28">
        <v>44264</v>
      </c>
      <c r="AD6" s="39"/>
      <c r="AE6" s="39"/>
      <c r="AH6" s="39"/>
      <c r="AI6" s="39"/>
      <c r="AJ6" t="s">
        <v>139</v>
      </c>
    </row>
    <row r="7" spans="1:36" s="42" customFormat="1" ht="15" x14ac:dyDescent="0.25">
      <c r="A7">
        <v>1.38</v>
      </c>
      <c r="B7">
        <v>4.88</v>
      </c>
      <c r="C7">
        <v>8.98</v>
      </c>
      <c r="D7" s="20">
        <f t="shared" si="0"/>
        <v>4.0914288556550549E-2</v>
      </c>
      <c r="E7" s="17">
        <f>IF(OR($A7="",$B7="",$C7=""),"",A7*'MPTO_working_3-way'!$I6)</f>
        <v>1.4364617182080397</v>
      </c>
      <c r="F7" s="21">
        <f>IF(OR($A7="",$B7="",$C7=""),"",B7*'MPTO_working_3-way'!$I6)</f>
        <v>5.0796617281559664</v>
      </c>
      <c r="G7" s="22">
        <f>IF(OR($A7="",$B7="",$C7=""),"",C7*'MPTO_working_3-way'!$I6)</f>
        <v>9.3474103112378248</v>
      </c>
      <c r="H7" s="17">
        <f>IF(OR($A7="",$B7="",$C7=""),"",'MPTO_working_3-way'!E6)</f>
        <v>1.4064705818874761</v>
      </c>
      <c r="I7" s="21">
        <f>IF(OR($A7="",$B7="",$C7=""),"",'MPTO_working_3-way'!F6)</f>
        <v>5.2279398339828083</v>
      </c>
      <c r="J7" s="22">
        <f>IF(OR($A7="",$B7="",$C7=""),"",'MPTO_working_3-way'!G6)</f>
        <v>10.233269588116858</v>
      </c>
      <c r="K7" s="17">
        <f>IF(OR($A7="",$B7="",$C7=""),"",'OddsRatio_working_3-way'!H6)</f>
        <v>1.4155331968180667</v>
      </c>
      <c r="L7" s="21">
        <f>IF(OR($A7="",$B7="",$C7=""),"",'OddsRatio_working_3-way'!I6)</f>
        <v>5.2428126411949973</v>
      </c>
      <c r="M7" s="22">
        <f>IF(OR($A7="",$B7="",$C7=""),"",'OddsRatio_working_3-way'!J6)</f>
        <v>9.7261971331794026</v>
      </c>
      <c r="N7" s="23">
        <f t="shared" si="1"/>
        <v>69.61549948212209</v>
      </c>
      <c r="O7" s="24">
        <f t="shared" si="2"/>
        <v>19.686350263386988</v>
      </c>
      <c r="P7" s="24">
        <f t="shared" si="3"/>
        <v>10.698150254490923</v>
      </c>
      <c r="Q7" t="s">
        <v>137</v>
      </c>
      <c r="R7" t="s">
        <v>138</v>
      </c>
      <c r="S7" s="28">
        <v>44264</v>
      </c>
      <c r="AD7" s="39"/>
      <c r="AE7" s="39"/>
      <c r="AH7" s="39"/>
      <c r="AI7" s="39"/>
      <c r="AJ7" t="s">
        <v>139</v>
      </c>
    </row>
    <row r="8" spans="1:36" s="38" customFormat="1" ht="15" x14ac:dyDescent="0.25">
      <c r="A8">
        <v>4.5</v>
      </c>
      <c r="B8">
        <v>3.57</v>
      </c>
      <c r="C8">
        <v>1.88</v>
      </c>
      <c r="D8" s="20">
        <f t="shared" si="0"/>
        <v>3.4249160657170652E-2</v>
      </c>
      <c r="E8" s="17">
        <f>IF(OR($A8="",$B8="",$C8=""),"",A8*'MPTO_working_3-way'!$I7)</f>
        <v>4.6541212229572677</v>
      </c>
      <c r="F8" s="21">
        <f>IF(OR($A8="",$B8="",$C8=""),"",B8*'MPTO_working_3-way'!$I7)</f>
        <v>3.6922695035460991</v>
      </c>
      <c r="G8" s="22">
        <f>IF(OR($A8="",$B8="",$C8=""),"",C8*'MPTO_working_3-way'!$I7)</f>
        <v>1.9443884220354808</v>
      </c>
      <c r="H8" s="17">
        <f>IF(OR($A8="",$B8="",$C8=""),"",'MPTO_working_3-way'!E7)</f>
        <v>4.7437017025821442</v>
      </c>
      <c r="I8" s="21">
        <f>IF(OR($A8="",$B8="",$C8=""),"",'MPTO_working_3-way'!F7)</f>
        <v>3.7216827681388009</v>
      </c>
      <c r="J8" s="22">
        <f>IF(OR($A8="",$B8="",$C8=""),"",'MPTO_working_3-way'!G7)</f>
        <v>1.9212350987900917</v>
      </c>
      <c r="K8" s="17">
        <f>IF(OR($A8="",$B8="",$C8=""),"",'OddsRatio_working_3-way'!H7)</f>
        <v>4.6992073886779755</v>
      </c>
      <c r="L8" s="21">
        <f>IF(OR($A8="",$B8="",$C8=""),"",'OddsRatio_working_3-way'!I7)</f>
        <v>3.7162751396863989</v>
      </c>
      <c r="M8" s="22">
        <f>IF(OR($A8="",$B8="",$C8=""),"",'OddsRatio_working_3-way'!J7)</f>
        <v>1.9300864291533193</v>
      </c>
      <c r="N8" s="23">
        <f t="shared" si="1"/>
        <v>21.486333339736081</v>
      </c>
      <c r="O8" s="24">
        <f t="shared" si="2"/>
        <v>27.083613453448841</v>
      </c>
      <c r="P8" s="24">
        <f t="shared" si="3"/>
        <v>51.430053206815089</v>
      </c>
      <c r="Q8" t="s">
        <v>135</v>
      </c>
      <c r="R8" t="s">
        <v>133</v>
      </c>
      <c r="S8" s="28">
        <v>44264</v>
      </c>
      <c r="AD8" s="39"/>
      <c r="AE8" s="39"/>
      <c r="AH8" s="39"/>
      <c r="AI8" s="39"/>
      <c r="AJ8" t="s">
        <v>139</v>
      </c>
    </row>
    <row r="9" spans="1:36" s="38" customFormat="1" ht="15" x14ac:dyDescent="0.25">
      <c r="A9">
        <v>5.72</v>
      </c>
      <c r="B9">
        <v>3.44</v>
      </c>
      <c r="C9">
        <v>1.75</v>
      </c>
      <c r="D9" s="20">
        <f t="shared" si="0"/>
        <v>3.695142067235091E-2</v>
      </c>
      <c r="E9" s="17">
        <f>IF(OR($A9="",$B9="",$C9=""),"",A9*'MPTO_working_3-way'!$I8)</f>
        <v>5.9313621262458467</v>
      </c>
      <c r="F9" s="21">
        <f>IF(OR($A9="",$B9="",$C9=""),"",B9*'MPTO_working_3-way'!$I8)</f>
        <v>3.567112887112887</v>
      </c>
      <c r="G9" s="22">
        <f>IF(OR($A9="",$B9="",$C9=""),"",C9*'MPTO_working_3-way'!$I8)</f>
        <v>1.8146649861766142</v>
      </c>
      <c r="H9" s="17">
        <f>IF(OR($A9="",$B9="",$C9=""),"",'MPTO_working_3-way'!E8)</f>
        <v>6.1535418999737903</v>
      </c>
      <c r="I9" s="21">
        <f>IF(OR($A9="",$B9="",$C9=""),"",'MPTO_working_3-way'!F8)</f>
        <v>3.5922051909756032</v>
      </c>
      <c r="J9" s="22">
        <f>IF(OR($A9="",$B9="",$C9=""),"",'MPTO_working_3-way'!G8)</f>
        <v>1.7885522351881991</v>
      </c>
      <c r="K9" s="17">
        <f>IF(OR($A9="",$B9="",$C9=""),"",'OddsRatio_working_3-way'!H8)</f>
        <v>6.0246815341225597</v>
      </c>
      <c r="L9" s="21">
        <f>IF(OR($A9="",$B9="",$C9=""),"",'OddsRatio_working_3-way'!I8)</f>
        <v>3.5975048608599685</v>
      </c>
      <c r="M9" s="22">
        <f>IF(OR($A9="",$B9="",$C9=""),"",'OddsRatio_working_3-way'!J8)</f>
        <v>1.7984133793626949</v>
      </c>
      <c r="N9" s="23">
        <f t="shared" si="1"/>
        <v>16.859533758275735</v>
      </c>
      <c r="O9" s="24">
        <f t="shared" si="2"/>
        <v>28.033875900388722</v>
      </c>
      <c r="P9" s="24">
        <f t="shared" si="3"/>
        <v>55.10659034133554</v>
      </c>
      <c r="Q9" t="s">
        <v>131</v>
      </c>
      <c r="R9" t="s">
        <v>136</v>
      </c>
      <c r="S9" s="28">
        <v>44264</v>
      </c>
      <c r="AD9" s="39"/>
      <c r="AE9" s="39"/>
      <c r="AH9" s="39"/>
      <c r="AI9" s="39"/>
      <c r="AJ9" t="s">
        <v>139</v>
      </c>
    </row>
    <row r="10" spans="1:36" s="38" customFormat="1" ht="15" x14ac:dyDescent="0.25">
      <c r="A10">
        <v>2.4900000000000002</v>
      </c>
      <c r="B10">
        <v>3.17</v>
      </c>
      <c r="C10">
        <v>3.12</v>
      </c>
      <c r="D10" s="20">
        <f t="shared" si="0"/>
        <v>3.757665946484301E-2</v>
      </c>
      <c r="E10" s="17">
        <f>IF(OR($A10="",$B10="",$C10=""),"",A10*'MPTO_working_3-way'!$I9)</f>
        <v>2.5835658820674592</v>
      </c>
      <c r="F10" s="21">
        <f>IF(OR($A10="",$B10="",$C10=""),"",B10*'MPTO_working_3-way'!$I9)</f>
        <v>3.2891180105035525</v>
      </c>
      <c r="G10" s="22">
        <f>IF(OR($A10="",$B10="",$C10=""),"",C10*'MPTO_working_3-way'!$I9)</f>
        <v>3.2372391775303102</v>
      </c>
      <c r="H10" s="17">
        <f>IF(OR($A10="",$B10="",$C10=""),"",'MPTO_working_3-way'!E9)</f>
        <v>2.5701597548385857</v>
      </c>
      <c r="I10" s="21">
        <f>IF(OR($A10="",$B10="",$C10=""),"",'MPTO_working_3-way'!F9)</f>
        <v>3.3010723919525295</v>
      </c>
      <c r="J10" s="22">
        <f>IF(OR($A10="",$B10="",$C10=""),"",'MPTO_working_3-way'!G9)</f>
        <v>3.2468874722604264</v>
      </c>
      <c r="K10" s="17">
        <f>IF(OR($A10="",$B10="",$C10=""),"",'OddsRatio_working_3-way'!H9)</f>
        <v>2.5761978458130201</v>
      </c>
      <c r="L10" s="21">
        <f>IF(OR($A10="",$B10="",$C10=""),"",'OddsRatio_working_3-way'!I9)</f>
        <v>3.2955364600095658</v>
      </c>
      <c r="M10" s="22">
        <f>IF(OR($A10="",$B10="",$C10=""),"",'OddsRatio_working_3-way'!J9)</f>
        <v>3.2426439148480548</v>
      </c>
      <c r="N10" s="23">
        <f t="shared" si="1"/>
        <v>38.706193131787501</v>
      </c>
      <c r="O10" s="24">
        <f t="shared" si="2"/>
        <v>30.403287349574409</v>
      </c>
      <c r="P10" s="24">
        <f t="shared" si="3"/>
        <v>30.890519518638097</v>
      </c>
      <c r="Q10" t="s">
        <v>73</v>
      </c>
      <c r="R10" t="s">
        <v>76</v>
      </c>
      <c r="S10" s="28">
        <v>44295</v>
      </c>
      <c r="AD10" s="39"/>
      <c r="AE10" s="39"/>
      <c r="AH10" s="39"/>
      <c r="AI10" s="39"/>
      <c r="AJ10" t="s">
        <v>125</v>
      </c>
    </row>
    <row r="11" spans="1:36" s="38" customFormat="1" ht="15" x14ac:dyDescent="0.25">
      <c r="A11">
        <v>1.78</v>
      </c>
      <c r="B11">
        <v>3.92</v>
      </c>
      <c r="C11">
        <v>4.49</v>
      </c>
      <c r="D11" s="20">
        <f t="shared" si="0"/>
        <v>3.9616942845805303E-2</v>
      </c>
      <c r="E11" s="17">
        <f>IF(OR($A11="",$B11="",$C11=""),"",A11*'MPTO_working_3-way'!$I10)</f>
        <v>1.8505181582655335</v>
      </c>
      <c r="F11" s="21">
        <f>IF(OR($A11="",$B11="",$C11=""),"",B11*'MPTO_working_3-way'!$I10)</f>
        <v>4.0752984159555563</v>
      </c>
      <c r="G11" s="22">
        <f>IF(OR($A11="",$B11="",$C11=""),"",C11*'MPTO_working_3-way'!$I10)</f>
        <v>4.667880073377666</v>
      </c>
      <c r="H11" s="17">
        <f>IF(OR($A11="",$B11="",$C11=""),"",'MPTO_working_3-way'!E10)</f>
        <v>1.822847960319949</v>
      </c>
      <c r="I11" s="21">
        <f>IF(OR($A11="",$B11="",$C11=""),"",'MPTO_working_3-way'!F10)</f>
        <v>4.1340012836356168</v>
      </c>
      <c r="J11" s="22">
        <f>IF(OR($A11="",$B11="",$C11=""),"",'MPTO_working_3-way'!G10)</f>
        <v>4.7730076503593617</v>
      </c>
      <c r="K11" s="17">
        <f>IF(OR($A11="",$B11="",$C11=""),"",'OddsRatio_working_3-way'!H10)</f>
        <v>1.8328750845518951</v>
      </c>
      <c r="L11" s="21">
        <f>IF(OR($A11="",$B11="",$C11=""),"",'OddsRatio_working_3-way'!I10)</f>
        <v>4.1179426242199151</v>
      </c>
      <c r="M11" s="22">
        <f>IF(OR($A11="",$B11="",$C11=""),"",'OddsRatio_working_3-way'!J10)</f>
        <v>4.7265821090847622</v>
      </c>
      <c r="N11" s="23">
        <f t="shared" si="1"/>
        <v>54.03891853389252</v>
      </c>
      <c r="O11" s="24">
        <f t="shared" si="2"/>
        <v>24.538080354675692</v>
      </c>
      <c r="P11" s="24">
        <f t="shared" si="3"/>
        <v>21.42300111143178</v>
      </c>
      <c r="Q11" t="s">
        <v>72</v>
      </c>
      <c r="R11" t="s">
        <v>115</v>
      </c>
      <c r="S11" s="28">
        <v>44295</v>
      </c>
      <c r="AD11" s="39"/>
      <c r="AE11" s="39"/>
      <c r="AH11" s="39"/>
      <c r="AI11" s="39"/>
      <c r="AJ11" t="s">
        <v>125</v>
      </c>
    </row>
    <row r="12" spans="1:36" s="38" customFormat="1" ht="15" x14ac:dyDescent="0.25">
      <c r="A12">
        <v>2.15</v>
      </c>
      <c r="B12">
        <v>3.37</v>
      </c>
      <c r="C12">
        <v>3.6</v>
      </c>
      <c r="D12" s="20">
        <f t="shared" si="0"/>
        <v>3.9629961892055476E-2</v>
      </c>
      <c r="E12" s="17">
        <f>IF(OR($A12="",$B12="",$C12=""),"",A12*'MPTO_working_3-way'!$I11)</f>
        <v>2.2352044180679194</v>
      </c>
      <c r="F12" s="21">
        <f>IF(OR($A12="",$B12="",$C12=""),"",B12*'MPTO_working_3-way'!$I11)</f>
        <v>3.503552971576227</v>
      </c>
      <c r="G12" s="22">
        <f>IF(OR($A12="",$B12="",$C12=""),"",C12*'MPTO_working_3-way'!$I11)</f>
        <v>3.7426678628113996</v>
      </c>
      <c r="H12" s="17">
        <f>IF(OR($A12="",$B12="",$C12=""),"",'MPTO_working_3-way'!E11)</f>
        <v>2.2128481461895859</v>
      </c>
      <c r="I12" s="21">
        <f>IF(OR($A12="",$B12="",$C12=""),"",'MPTO_working_3-way'!F11)</f>
        <v>3.5270144188080024</v>
      </c>
      <c r="J12" s="22">
        <f>IF(OR($A12="",$B12="",$C12=""),"",'MPTO_working_3-way'!G11)</f>
        <v>3.7797495990880456</v>
      </c>
      <c r="K12" s="17">
        <f>IF(OR($A12="",$B12="",$C12=""),"",'OddsRatio_working_3-way'!H11)</f>
        <v>2.2220515965345324</v>
      </c>
      <c r="L12" s="21">
        <f>IF(OR($A12="",$B12="",$C12=""),"",'OddsRatio_working_3-way'!I11)</f>
        <v>3.5184889424233399</v>
      </c>
      <c r="M12" s="22">
        <f>IF(OR($A12="",$B12="",$C12=""),"",'OddsRatio_working_3-way'!J11)</f>
        <v>3.7628992617302455</v>
      </c>
      <c r="N12" s="23">
        <f t="shared" si="1"/>
        <v>44.738637411265792</v>
      </c>
      <c r="O12" s="24">
        <f t="shared" si="2"/>
        <v>28.542454134783814</v>
      </c>
      <c r="P12" s="24">
        <f t="shared" si="3"/>
        <v>26.718908453950409</v>
      </c>
      <c r="Q12" t="s">
        <v>77</v>
      </c>
      <c r="R12" t="s">
        <v>122</v>
      </c>
      <c r="S12" s="28">
        <v>44295</v>
      </c>
      <c r="AD12" s="39"/>
      <c r="AE12" s="39"/>
      <c r="AH12" s="39"/>
      <c r="AI12" s="39"/>
      <c r="AJ12" t="s">
        <v>125</v>
      </c>
    </row>
    <row r="13" spans="1:36" s="38" customFormat="1" ht="15" x14ac:dyDescent="0.25">
      <c r="A13">
        <v>1.76</v>
      </c>
      <c r="B13">
        <v>3.77</v>
      </c>
      <c r="C13">
        <v>4.76</v>
      </c>
      <c r="D13" s="20">
        <f t="shared" si="0"/>
        <v>4.3517841185183981E-2</v>
      </c>
      <c r="E13" s="17">
        <f>IF(OR($A13="",$B13="",$C13=""),"",A13*'MPTO_working_3-way'!$I12)</f>
        <v>1.8365914004859238</v>
      </c>
      <c r="F13" s="21">
        <f>IF(OR($A13="",$B13="",$C13=""),"",B13*'MPTO_working_3-way'!$I12)</f>
        <v>3.9340622612681435</v>
      </c>
      <c r="G13" s="22">
        <f>IF(OR($A13="",$B13="",$C13=""),"",C13*'MPTO_working_3-way'!$I12)</f>
        <v>4.9671449240414756</v>
      </c>
      <c r="H13" s="17">
        <f>IF(OR($A13="",$B13="",$C13=""),"",'MPTO_working_3-way'!E12)</f>
        <v>1.806110853227165</v>
      </c>
      <c r="I13" s="21">
        <f>IF(OR($A13="",$B13="",$C13=""),"",'MPTO_working_3-way'!F12)</f>
        <v>3.9880988378318496</v>
      </c>
      <c r="J13" s="22">
        <f>IF(OR($A13="",$B13="",$C13=""),"",'MPTO_working_3-way'!G12)</f>
        <v>5.1130472622533123</v>
      </c>
      <c r="K13" s="17">
        <f>IF(OR($A13="",$B13="",$C13=""),"",'OddsRatio_working_3-way'!H12)</f>
        <v>1.8171238421080622</v>
      </c>
      <c r="L13" s="21">
        <f>IF(OR($A13="",$B13="",$C13=""),"",'OddsRatio_working_3-way'!I12)</f>
        <v>3.9782013718938569</v>
      </c>
      <c r="M13" s="22">
        <f>IF(OR($A13="",$B13="",$C13=""),"",'OddsRatio_working_3-way'!J12)</f>
        <v>5.0426126925346226</v>
      </c>
      <c r="N13" s="23">
        <f t="shared" si="1"/>
        <v>54.448692275016683</v>
      </c>
      <c r="O13" s="24">
        <f t="shared" si="2"/>
        <v>25.419018144304871</v>
      </c>
      <c r="P13" s="24">
        <f t="shared" si="3"/>
        <v>20.132289580678439</v>
      </c>
      <c r="Q13" t="s">
        <v>78</v>
      </c>
      <c r="R13" t="s">
        <v>91</v>
      </c>
      <c r="S13" s="28">
        <v>44295</v>
      </c>
      <c r="AD13" s="39"/>
      <c r="AE13" s="39"/>
      <c r="AH13" s="39"/>
      <c r="AI13" s="39"/>
      <c r="AJ13" t="s">
        <v>125</v>
      </c>
    </row>
    <row r="14" spans="1:36" s="38" customFormat="1" ht="15" x14ac:dyDescent="0.25">
      <c r="A14">
        <v>2.44</v>
      </c>
      <c r="B14">
        <v>3.27</v>
      </c>
      <c r="C14">
        <v>3.1</v>
      </c>
      <c r="D14" s="20">
        <f t="shared" si="0"/>
        <v>3.8227108288577671E-2</v>
      </c>
      <c r="E14" s="17">
        <f>IF(OR($A14="",$B14="",$C14=""),"",A14*'MPTO_working_3-way'!$I13)</f>
        <v>2.5332741442241296</v>
      </c>
      <c r="F14" s="21">
        <f>IF(OR($A14="",$B14="",$C14=""),"",B14*'MPTO_working_3-way'!$I13)</f>
        <v>3.3950026441036489</v>
      </c>
      <c r="G14" s="22">
        <f>IF(OR($A14="",$B14="",$C14=""),"",C14*'MPTO_working_3-way'!$I13)</f>
        <v>3.2185040356945911</v>
      </c>
      <c r="H14" s="17">
        <f>IF(OR($A14="",$B14="",$C14=""),"",'MPTO_working_3-way'!E13)</f>
        <v>2.5182973431961742</v>
      </c>
      <c r="I14" s="21">
        <f>IF(OR($A14="",$B14="",$C14=""),"",'MPTO_working_3-way'!F13)</f>
        <v>3.4121770511825367</v>
      </c>
      <c r="J14" s="22">
        <f>IF(OR($A14="",$B14="",$C14=""),"",'MPTO_working_3-way'!G13)</f>
        <v>3.2274902048116476</v>
      </c>
      <c r="K14" s="17">
        <f>IF(OR($A14="",$B14="",$C14=""),"",'OddsRatio_working_3-way'!H13)</f>
        <v>2.5249767826932286</v>
      </c>
      <c r="L14" s="21">
        <f>IF(OR($A14="",$B14="",$C14=""),"",'OddsRatio_working_3-way'!I13)</f>
        <v>3.4039564560511315</v>
      </c>
      <c r="M14" s="22">
        <f>IF(OR($A14="",$B14="",$C14=""),"",'OddsRatio_working_3-way'!J13)</f>
        <v>3.2239244747609574</v>
      </c>
      <c r="N14" s="23">
        <f t="shared" si="1"/>
        <v>39.474606500050626</v>
      </c>
      <c r="O14" s="24">
        <f t="shared" si="2"/>
        <v>29.45505806119985</v>
      </c>
      <c r="P14" s="24">
        <f t="shared" si="3"/>
        <v>31.07033543874952</v>
      </c>
      <c r="Q14" t="s">
        <v>75</v>
      </c>
      <c r="R14" t="s">
        <v>79</v>
      </c>
      <c r="S14" s="28">
        <v>44295</v>
      </c>
      <c r="AD14" s="39"/>
      <c r="AE14" s="39"/>
      <c r="AH14" s="39"/>
      <c r="AI14" s="39"/>
      <c r="AJ14" t="s">
        <v>125</v>
      </c>
    </row>
    <row r="15" spans="1:36" s="38" customFormat="1" ht="15" x14ac:dyDescent="0.25">
      <c r="A15">
        <v>2.77</v>
      </c>
      <c r="B15">
        <v>3.49</v>
      </c>
      <c r="C15">
        <v>2.59</v>
      </c>
      <c r="D15" s="20">
        <f t="shared" si="0"/>
        <v>3.364416771469414E-2</v>
      </c>
      <c r="E15" s="17">
        <f>IF(OR($A15="",$B15="",$C15=""),"",A15*'MPTO_working_3-way'!$I14)</f>
        <v>2.8631943445697026</v>
      </c>
      <c r="F15" s="21">
        <f>IF(OR($A15="",$B15="",$C15=""),"",B15*'MPTO_working_3-way'!$I14)</f>
        <v>3.6074181453242828</v>
      </c>
      <c r="G15" s="22">
        <f>IF(OR($A15="",$B15="",$C15=""),"",C15*'MPTO_working_3-way'!$I14)</f>
        <v>2.6771383943810578</v>
      </c>
      <c r="H15" s="17">
        <f>IF(OR($A15="",$B15="",$C15=""),"",'MPTO_working_3-way'!E14)</f>
        <v>2.8588082538217932</v>
      </c>
      <c r="I15" s="21">
        <f>IF(OR($A15="",$B15="",$C15=""),"",'MPTO_working_3-way'!F14)</f>
        <v>3.6321605171478635</v>
      </c>
      <c r="J15" s="22">
        <f>IF(OR($A15="",$B15="",$C15=""),"",'MPTO_working_3-way'!G14)</f>
        <v>2.6674799739924424</v>
      </c>
      <c r="K15" s="17">
        <f>IF(OR($A15="",$B15="",$C15=""),"",'OddsRatio_working_3-way'!H14)</f>
        <v>2.8615901679842159</v>
      </c>
      <c r="L15" s="21">
        <f>IF(OR($A15="",$B15="",$C15=""),"",'OddsRatio_working_3-way'!I14)</f>
        <v>3.6188471854693209</v>
      </c>
      <c r="M15" s="22">
        <f>IF(OR($A15="",$B15="",$C15=""),"",'OddsRatio_working_3-way'!J14)</f>
        <v>2.6722759136129404</v>
      </c>
      <c r="N15" s="23">
        <f t="shared" si="1"/>
        <v>34.926025957566836</v>
      </c>
      <c r="O15" s="24">
        <f t="shared" si="2"/>
        <v>27.720656705575969</v>
      </c>
      <c r="P15" s="24">
        <f t="shared" si="3"/>
        <v>37.353317336857195</v>
      </c>
      <c r="Q15" t="s">
        <v>103</v>
      </c>
      <c r="R15" t="s">
        <v>111</v>
      </c>
      <c r="S15" s="28">
        <v>44295</v>
      </c>
      <c r="AD15" s="39"/>
      <c r="AE15" s="39"/>
      <c r="AH15" s="39"/>
      <c r="AI15" s="39"/>
      <c r="AJ15" t="s">
        <v>129</v>
      </c>
    </row>
    <row r="16" spans="1:36" s="38" customFormat="1" ht="15" x14ac:dyDescent="0.25">
      <c r="A16">
        <v>2.2400000000000002</v>
      </c>
      <c r="B16">
        <v>3.93</v>
      </c>
      <c r="C16">
        <v>3.01</v>
      </c>
      <c r="D16" s="20">
        <f t="shared" si="0"/>
        <v>3.3107411258485264E-2</v>
      </c>
      <c r="E16" s="17">
        <f>IF(OR($A16="",$B16="",$C16=""),"",A16*'MPTO_working_3-way'!$I15)</f>
        <v>2.3141606012190072</v>
      </c>
      <c r="F16" s="21">
        <f>IF(OR($A16="",$B16="",$C16=""),"",B16*'MPTO_working_3-way'!$I15)</f>
        <v>4.0601121262458468</v>
      </c>
      <c r="G16" s="22">
        <f>IF(OR($A16="",$B16="",$C16=""),"",C16*'MPTO_working_3-way'!$I15)</f>
        <v>3.1096533078880406</v>
      </c>
      <c r="H16" s="17">
        <f>IF(OR($A16="",$B16="",$C16=""),"",'MPTO_working_3-way'!E15)</f>
        <v>2.2967767823482683</v>
      </c>
      <c r="I16" s="21">
        <f>IF(OR($A16="",$B16="",$C16=""),"",'MPTO_working_3-way'!F15)</f>
        <v>4.1081744369954381</v>
      </c>
      <c r="J16" s="22">
        <f>IF(OR($A16="",$B16="",$C16=""),"",'MPTO_working_3-way'!G15)</f>
        <v>3.1134208970806112</v>
      </c>
      <c r="K16" s="17">
        <f>IF(OR($A16="",$B16="",$C16=""),"",'OddsRatio_working_3-way'!H15)</f>
        <v>2.3044206401515885</v>
      </c>
      <c r="L16" s="21">
        <f>IF(OR($A16="",$B16="",$C16=""),"",'OddsRatio_working_3-way'!I15)</f>
        <v>4.0822197384227046</v>
      </c>
      <c r="M16" s="22">
        <f>IF(OR($A16="",$B16="",$C16=""),"",'OddsRatio_working_3-way'!J15)</f>
        <v>3.1144237796005578</v>
      </c>
      <c r="N16" s="23">
        <f t="shared" si="1"/>
        <v>43.212212647352132</v>
      </c>
      <c r="O16" s="24">
        <f t="shared" si="2"/>
        <v>24.629861661595111</v>
      </c>
      <c r="P16" s="24">
        <f t="shared" si="3"/>
        <v>32.157925691052753</v>
      </c>
      <c r="Q16" t="s">
        <v>144</v>
      </c>
      <c r="R16" t="s">
        <v>110</v>
      </c>
      <c r="S16" s="28">
        <v>44295</v>
      </c>
      <c r="AD16" s="39"/>
      <c r="AE16" s="39"/>
      <c r="AH16" s="39"/>
      <c r="AI16" s="39"/>
      <c r="AJ16" t="s">
        <v>129</v>
      </c>
    </row>
    <row r="17" spans="1:36" s="38" customFormat="1" ht="15" x14ac:dyDescent="0.25">
      <c r="A17">
        <v>1.98</v>
      </c>
      <c r="B17">
        <v>3.81</v>
      </c>
      <c r="C17">
        <v>3.74</v>
      </c>
      <c r="D17" s="20">
        <f t="shared" si="0"/>
        <v>3.4897375795939878E-2</v>
      </c>
      <c r="E17" s="17">
        <f>IF(OR($A17="",$B17="",$C17=""),"",A17*'MPTO_working_3-way'!$I16)</f>
        <v>2.049096804075961</v>
      </c>
      <c r="F17" s="21">
        <f>IF(OR($A17="",$B17="",$C17=""),"",B17*'MPTO_working_3-way'!$I16)</f>
        <v>3.9429590017825311</v>
      </c>
      <c r="G17" s="22">
        <f>IF(OR($A17="",$B17="",$C17=""),"",C17*'MPTO_working_3-way'!$I16)</f>
        <v>3.8705161854768155</v>
      </c>
      <c r="H17" s="17">
        <f>IF(OR($A17="",$B17="",$C17=""),"",'MPTO_working_3-way'!E16)</f>
        <v>2.0266790142576747</v>
      </c>
      <c r="I17" s="21">
        <f>IF(OR($A17="",$B17="",$C17=""),"",'MPTO_working_3-way'!F16)</f>
        <v>3.9866887174290135</v>
      </c>
      <c r="J17" s="22">
        <f>IF(OR($A17="",$B17="",$C17=""),"",'MPTO_working_3-way'!G16)</f>
        <v>3.9101109207212592</v>
      </c>
      <c r="K17" s="17">
        <f>IF(OR($A17="",$B17="",$C17=""),"",'OddsRatio_working_3-way'!H16)</f>
        <v>2.0354204306464712</v>
      </c>
      <c r="L17" s="21">
        <f>IF(OR($A17="",$B17="",$C17=""),"",'OddsRatio_working_3-way'!I16)</f>
        <v>3.9689096021597812</v>
      </c>
      <c r="M17" s="22">
        <f>IF(OR($A17="",$B17="",$C17=""),"",'OddsRatio_working_3-way'!J16)</f>
        <v>3.8949509999707481</v>
      </c>
      <c r="N17" s="23">
        <f t="shared" si="1"/>
        <v>48.801989150090421</v>
      </c>
      <c r="O17" s="24">
        <f t="shared" si="2"/>
        <v>25.361663652802896</v>
      </c>
      <c r="P17" s="24">
        <f t="shared" si="3"/>
        <v>25.83634719710669</v>
      </c>
      <c r="Q17" t="s">
        <v>107</v>
      </c>
      <c r="R17" t="s">
        <v>101</v>
      </c>
      <c r="S17" s="28">
        <v>44295</v>
      </c>
      <c r="AD17" s="39"/>
      <c r="AE17" s="39"/>
      <c r="AH17" s="39"/>
      <c r="AI17" s="39"/>
      <c r="AJ17" t="s">
        <v>129</v>
      </c>
    </row>
    <row r="18" spans="1:36" s="38" customFormat="1" ht="15" x14ac:dyDescent="0.25">
      <c r="A18">
        <v>1.95</v>
      </c>
      <c r="B18">
        <v>3.81</v>
      </c>
      <c r="C18">
        <v>3.85</v>
      </c>
      <c r="D18" s="20">
        <f t="shared" si="0"/>
        <v>3.50279641618223E-2</v>
      </c>
      <c r="E18" s="17">
        <f>IF(OR($A18="",$B18="",$C18=""),"",A18*'MPTO_working_3-way'!$I17)</f>
        <v>2.0183045301155533</v>
      </c>
      <c r="F18" s="21">
        <f>IF(OR($A18="",$B18="",$C18=""),"",B18*'MPTO_working_3-way'!$I17)</f>
        <v>3.9434565434565432</v>
      </c>
      <c r="G18" s="22">
        <f>IF(OR($A18="",$B18="",$C18=""),"",C18*'MPTO_working_3-way'!$I17)</f>
        <v>3.9848576620230158</v>
      </c>
      <c r="H18" s="17">
        <f>IF(OR($A18="",$B18="",$C18=""),"",'MPTO_working_3-way'!E17)</f>
        <v>1.9954323564959422</v>
      </c>
      <c r="I18" s="21">
        <f>IF(OR($A18="",$B18="",$C18=""),"",'MPTO_working_3-way'!F17)</f>
        <v>3.9873806810459289</v>
      </c>
      <c r="J18" s="22">
        <f>IF(OR($A18="",$B18="",$C18=""),"",'MPTO_working_3-way'!G17)</f>
        <v>4.0312133351654733</v>
      </c>
      <c r="K18" s="17">
        <f>IF(OR($A18="",$B18="",$C18=""),"",'OddsRatio_working_3-way'!H17)</f>
        <v>2.0042580734151887</v>
      </c>
      <c r="L18" s="21">
        <f>IF(OR($A18="",$B18="",$C18=""),"",'OddsRatio_working_3-way'!I17)</f>
        <v>3.9704896697859802</v>
      </c>
      <c r="M18" s="22">
        <f>IF(OR($A18="",$B18="",$C18=""),"",'OddsRatio_working_3-way'!J17)</f>
        <v>4.012774220245567</v>
      </c>
      <c r="N18" s="23">
        <f t="shared" si="1"/>
        <v>49.54653696103766</v>
      </c>
      <c r="O18" s="24">
        <f t="shared" si="2"/>
        <v>25.358463798956276</v>
      </c>
      <c r="P18" s="24">
        <f t="shared" si="3"/>
        <v>25.094999240006082</v>
      </c>
      <c r="Q18" t="s">
        <v>108</v>
      </c>
      <c r="R18" t="s">
        <v>120</v>
      </c>
      <c r="S18" s="28">
        <v>44295</v>
      </c>
      <c r="AD18" s="39"/>
      <c r="AE18" s="39"/>
      <c r="AH18" s="39"/>
      <c r="AI18" s="39"/>
      <c r="AJ18" t="s">
        <v>129</v>
      </c>
    </row>
    <row r="19" spans="1:36" s="38" customFormat="1" ht="15" x14ac:dyDescent="0.25">
      <c r="A19">
        <v>3.53</v>
      </c>
      <c r="B19">
        <v>3.2</v>
      </c>
      <c r="C19">
        <v>2.25</v>
      </c>
      <c r="D19" s="20">
        <f t="shared" si="0"/>
        <v>4.0230563424614285E-2</v>
      </c>
      <c r="E19" s="17">
        <f>IF(OR($A19="",$B19="",$C19=""),"",A19*'MPTO_working_3-way'!$I18)</f>
        <v>3.672013888888888</v>
      </c>
      <c r="F19" s="21">
        <f>IF(OR($A19="",$B19="",$C19=""),"",B19*'MPTO_working_3-way'!$I18)</f>
        <v>3.328737802958766</v>
      </c>
      <c r="G19" s="22">
        <f>IF(OR($A19="",$B19="",$C19=""),"",C19*'MPTO_working_3-way'!$I18)</f>
        <v>2.3405187677053823</v>
      </c>
      <c r="H19" s="17">
        <f>IF(OR($A19="",$B19="",$C19=""),"",'MPTO_working_3-way'!E18)</f>
        <v>3.7054063904750323</v>
      </c>
      <c r="I19" s="21">
        <f>IF(OR($A19="",$B19="",$C19=""),"",'MPTO_working_3-way'!F18)</f>
        <v>3.3434773076079809</v>
      </c>
      <c r="J19" s="22">
        <f>IF(OR($A19="",$B19="",$C19=""),"",'MPTO_working_3-way'!G18)</f>
        <v>2.3200012170817419</v>
      </c>
      <c r="K19" s="17">
        <f>IF(OR($A19="",$B19="",$C19=""),"",'OddsRatio_working_3-way'!H18)</f>
        <v>3.6893454276668525</v>
      </c>
      <c r="L19" s="21">
        <f>IF(OR($A19="",$B19="",$C19=""),"",'OddsRatio_working_3-way'!I18)</f>
        <v>3.3385612414494372</v>
      </c>
      <c r="M19" s="22">
        <f>IF(OR($A19="",$B19="",$C19=""),"",'OddsRatio_working_3-way'!J18)</f>
        <v>2.3287279780962713</v>
      </c>
      <c r="N19" s="23">
        <f t="shared" si="1"/>
        <v>27.233012462885569</v>
      </c>
      <c r="O19" s="24">
        <f t="shared" si="2"/>
        <v>30.041416873120642</v>
      </c>
      <c r="P19" s="24">
        <f t="shared" si="3"/>
        <v>42.7255706639938</v>
      </c>
      <c r="Q19" t="s">
        <v>92</v>
      </c>
      <c r="R19" t="s">
        <v>87</v>
      </c>
      <c r="S19" s="28">
        <v>44325</v>
      </c>
      <c r="AD19" s="39"/>
      <c r="AE19" s="39"/>
      <c r="AH19" s="39"/>
      <c r="AI19" s="39"/>
      <c r="AJ19" t="s">
        <v>125</v>
      </c>
    </row>
    <row r="20" spans="1:36" s="38" customFormat="1" ht="15" x14ac:dyDescent="0.25">
      <c r="A20">
        <v>2.29</v>
      </c>
      <c r="B20">
        <v>3.44</v>
      </c>
      <c r="C20">
        <v>3.21</v>
      </c>
      <c r="D20" s="20">
        <f t="shared" si="0"/>
        <v>3.8905376876807063E-2</v>
      </c>
      <c r="E20" s="17">
        <f>IF(OR($A20="",$B20="",$C20=""),"",A20*'MPTO_working_3-way'!$I19)</f>
        <v>2.3790933130478882</v>
      </c>
      <c r="F20" s="21">
        <f>IF(OR($A20="",$B20="",$C20=""),"",B20*'MPTO_working_3-way'!$I19)</f>
        <v>3.5738344964562163</v>
      </c>
      <c r="G20" s="22">
        <f>IF(OR($A20="",$B20="",$C20=""),"",C20*'MPTO_working_3-way'!$I19)</f>
        <v>3.3348862597745508</v>
      </c>
      <c r="H20" s="17">
        <f>IF(OR($A20="",$B20="",$C20=""),"",'MPTO_working_3-way'!E19)</f>
        <v>2.3600893944124635</v>
      </c>
      <c r="I20" s="21">
        <f>IF(OR($A20="",$B20="",$C20=""),"",'MPTO_working_3-way'!F19)</f>
        <v>3.6006294776907155</v>
      </c>
      <c r="J20" s="22">
        <f>IF(OR($A20="",$B20="",$C20=""),"",'MPTO_working_3-way'!G19)</f>
        <v>3.3494327077456325</v>
      </c>
      <c r="K20" s="17">
        <f>IF(OR($A20="",$B20="",$C20=""),"",'OddsRatio_working_3-way'!H19)</f>
        <v>2.3682436309586397</v>
      </c>
      <c r="L20" s="21">
        <f>IF(OR($A20="",$B20="",$C20=""),"",'OddsRatio_working_3-way'!I19)</f>
        <v>3.5879957050690554</v>
      </c>
      <c r="M20" s="22">
        <f>IF(OR($A20="",$B20="",$C20=""),"",'OddsRatio_working_3-way'!J19)</f>
        <v>3.3440452902469722</v>
      </c>
      <c r="N20" s="23">
        <f t="shared" si="1"/>
        <v>42.032819583645782</v>
      </c>
      <c r="O20" s="24">
        <f t="shared" si="2"/>
        <v>27.981150246089783</v>
      </c>
      <c r="P20" s="24">
        <f t="shared" si="3"/>
        <v>29.986030170264439</v>
      </c>
      <c r="Q20" t="s">
        <v>89</v>
      </c>
      <c r="R20" t="s">
        <v>82</v>
      </c>
      <c r="S20" s="28">
        <v>44325</v>
      </c>
      <c r="AD20" s="39"/>
      <c r="AE20" s="39"/>
      <c r="AH20" s="39"/>
      <c r="AI20" s="39"/>
      <c r="AJ20" t="s">
        <v>125</v>
      </c>
    </row>
    <row r="21" spans="1:36" s="38" customFormat="1" ht="15" x14ac:dyDescent="0.25">
      <c r="A21">
        <v>3.27</v>
      </c>
      <c r="B21">
        <v>3.18</v>
      </c>
      <c r="C21">
        <v>2.39</v>
      </c>
      <c r="D21" s="20">
        <f t="shared" si="0"/>
        <v>3.8685848199552453E-2</v>
      </c>
      <c r="E21" s="17">
        <f>IF(OR($A21="",$B21="",$C21=""),"",A21*'MPTO_working_3-way'!$I20)</f>
        <v>3.3965027236125365</v>
      </c>
      <c r="F21" s="21">
        <f>IF(OR($A21="",$B21="",$C21=""),"",B21*'MPTO_working_3-way'!$I20)</f>
        <v>3.3030209972745768</v>
      </c>
      <c r="G21" s="22">
        <f>IF(OR($A21="",$B21="",$C21=""),"",C21*'MPTO_working_3-way'!$I20)</f>
        <v>2.4824591771969304</v>
      </c>
      <c r="H21" s="17">
        <f>IF(OR($A21="",$B21="",$C21=""),"",'MPTO_working_3-way'!E20)</f>
        <v>3.4139583428918541</v>
      </c>
      <c r="I21" s="21">
        <f>IF(OR($A21="",$B21="",$C21=""),"",'MPTO_working_3-way'!F20)</f>
        <v>3.3159783199538668</v>
      </c>
      <c r="J21" s="22">
        <f>IF(OR($A21="",$B21="",$C21=""),"",'MPTO_working_3-way'!G20)</f>
        <v>2.4660014895638254</v>
      </c>
      <c r="K21" s="17">
        <f>IF(OR($A21="",$B21="",$C21=""),"",'OddsRatio_working_3-way'!H20)</f>
        <v>3.4059293491011773</v>
      </c>
      <c r="L21" s="21">
        <f>IF(OR($A21="",$B21="",$C21=""),"",'OddsRatio_working_3-way'!I20)</f>
        <v>3.3105400797535527</v>
      </c>
      <c r="M21" s="22">
        <f>IF(OR($A21="",$B21="",$C21=""),"",'OddsRatio_working_3-way'!J20)</f>
        <v>2.4732342710355217</v>
      </c>
      <c r="N21" s="23">
        <f t="shared" si="1"/>
        <v>29.442049112694225</v>
      </c>
      <c r="O21" s="24">
        <f t="shared" si="2"/>
        <v>30.275314653619535</v>
      </c>
      <c r="P21" s="24">
        <f t="shared" si="3"/>
        <v>40.28263623368624</v>
      </c>
      <c r="Q21" t="s">
        <v>90</v>
      </c>
      <c r="R21" t="s">
        <v>114</v>
      </c>
      <c r="S21" s="28">
        <v>44325</v>
      </c>
      <c r="AD21" s="39"/>
      <c r="AE21" s="39"/>
      <c r="AH21" s="39"/>
      <c r="AI21" s="39"/>
      <c r="AJ21" t="s">
        <v>125</v>
      </c>
    </row>
    <row r="22" spans="1:36" s="38" customFormat="1" ht="15" x14ac:dyDescent="0.25">
      <c r="A22">
        <v>2.1</v>
      </c>
      <c r="B22">
        <v>3.15</v>
      </c>
      <c r="C22">
        <v>4.08</v>
      </c>
      <c r="D22" s="20">
        <f t="shared" si="0"/>
        <v>3.8748832866479788E-2</v>
      </c>
      <c r="E22" s="17">
        <f>IF(OR($A22="",$B22="",$C22=""),"",A22*'MPTO_working_3-way'!$I21)</f>
        <v>2.1813725490196076</v>
      </c>
      <c r="F22" s="21">
        <f>IF(OR($A22="",$B22="",$C22=""),"",B22*'MPTO_working_3-way'!$I21)</f>
        <v>3.2720588235294112</v>
      </c>
      <c r="G22" s="22">
        <f>IF(OR($A22="",$B22="",$C22=""),"",C22*'MPTO_working_3-way'!$I21)</f>
        <v>4.2380952380952372</v>
      </c>
      <c r="H22" s="17">
        <f>IF(OR($A22="",$B22="",$C22=""),"",'MPTO_working_3-way'!E21)</f>
        <v>2.1585488747060801</v>
      </c>
      <c r="I22" s="21">
        <f>IF(OR($A22="",$B22="",$C22=""),"",'MPTO_working_3-way'!F21)</f>
        <v>3.2835973428717415</v>
      </c>
      <c r="J22" s="22">
        <f>IF(OR($A22="",$B22="",$C22=""),"",'MPTO_working_3-way'!G21)</f>
        <v>4.306970509383377</v>
      </c>
      <c r="K22" s="17">
        <f>IF(OR($A22="",$B22="",$C22=""),"",'OddsRatio_working_3-way'!H21)</f>
        <v>2.1680595295731848</v>
      </c>
      <c r="L22" s="21">
        <f>IF(OR($A22="",$B22="",$C22=""),"",'OddsRatio_working_3-way'!I21)</f>
        <v>3.2830254441657707</v>
      </c>
      <c r="M22" s="22">
        <f>IF(OR($A22="",$B22="",$C22=""),"",'OddsRatio_working_3-way'!J21)</f>
        <v>4.270566682804918</v>
      </c>
      <c r="N22" s="23">
        <f t="shared" si="1"/>
        <v>45.842696629213485</v>
      </c>
      <c r="O22" s="24">
        <f t="shared" si="2"/>
        <v>30.561797752808996</v>
      </c>
      <c r="P22" s="24">
        <f t="shared" si="3"/>
        <v>23.595505617977533</v>
      </c>
      <c r="Q22" t="s">
        <v>81</v>
      </c>
      <c r="R22" t="s">
        <v>86</v>
      </c>
      <c r="S22" s="28">
        <v>44325</v>
      </c>
      <c r="AD22" s="39"/>
      <c r="AE22" s="39"/>
      <c r="AH22" s="39"/>
      <c r="AI22" s="39"/>
      <c r="AJ22" t="s">
        <v>125</v>
      </c>
    </row>
    <row r="23" spans="1:36" s="38" customFormat="1" ht="15" x14ac:dyDescent="0.25">
      <c r="A23">
        <v>2.91</v>
      </c>
      <c r="B23">
        <v>3.42</v>
      </c>
      <c r="C23">
        <v>2.48</v>
      </c>
      <c r="D23" s="20">
        <f t="shared" si="0"/>
        <v>3.9266078954175221E-2</v>
      </c>
      <c r="E23" s="17">
        <f>IF(OR($A23="",$B23="",$C23=""),"",A23*'MPTO_working_3-way'!$I22)</f>
        <v>3.0242642897566498</v>
      </c>
      <c r="F23" s="21">
        <f>IF(OR($A23="",$B23="",$C23=""),"",B23*'MPTO_working_3-way'!$I22)</f>
        <v>3.5542899900232792</v>
      </c>
      <c r="G23" s="22">
        <f>IF(OR($A23="",$B23="",$C23=""),"",C23*'MPTO_working_3-way'!$I22)</f>
        <v>2.5773798758063546</v>
      </c>
      <c r="H23" s="17">
        <f>IF(OR($A23="",$B23="",$C23=""),"",'MPTO_working_3-way'!E22)</f>
        <v>3.025225064447711</v>
      </c>
      <c r="I23" s="21">
        <f>IF(OR($A23="",$B23="",$C23=""),"",'MPTO_working_3-way'!F22)</f>
        <v>3.580264564202484</v>
      </c>
      <c r="J23" s="22">
        <f>IF(OR($A23="",$B23="",$C23=""),"",'MPTO_working_3-way'!G22)</f>
        <v>2.5632014117130981</v>
      </c>
      <c r="K23" s="17">
        <f>IF(OR($A23="",$B23="",$C23=""),"",'OddsRatio_working_3-way'!H22)</f>
        <v>3.0258204849537771</v>
      </c>
      <c r="L23" s="21">
        <f>IF(OR($A23="",$B23="",$C23=""),"",'OddsRatio_working_3-way'!I22)</f>
        <v>3.5667463736063558</v>
      </c>
      <c r="M23" s="22">
        <f>IF(OR($A23="",$B23="",$C23=""),"",'OddsRatio_working_3-way'!J22)</f>
        <v>2.5697457160898374</v>
      </c>
      <c r="N23" s="23">
        <f t="shared" si="1"/>
        <v>33.065893195480804</v>
      </c>
      <c r="O23" s="24">
        <f t="shared" si="2"/>
        <v>28.135014385628406</v>
      </c>
      <c r="P23" s="24">
        <f t="shared" si="3"/>
        <v>38.799092418890787</v>
      </c>
      <c r="Q23" t="s">
        <v>96</v>
      </c>
      <c r="R23" t="s">
        <v>97</v>
      </c>
      <c r="S23" s="28">
        <v>44325</v>
      </c>
      <c r="AD23" s="39"/>
      <c r="AE23" s="39"/>
      <c r="AH23" s="39"/>
      <c r="AI23" s="39"/>
      <c r="AJ23" t="s">
        <v>127</v>
      </c>
    </row>
    <row r="24" spans="1:36" s="38" customFormat="1" ht="15" x14ac:dyDescent="0.25">
      <c r="A24">
        <v>2.73</v>
      </c>
      <c r="B24">
        <v>3.11</v>
      </c>
      <c r="C24">
        <v>2.85</v>
      </c>
      <c r="D24" s="20">
        <f t="shared" si="0"/>
        <v>3.8720967642950965E-2</v>
      </c>
      <c r="E24" s="17">
        <f>IF(OR($A24="",$B24="",$C24=""),"",A24*'MPTO_working_3-way'!$I23)</f>
        <v>2.8357082416652561</v>
      </c>
      <c r="F24" s="21">
        <f>IF(OR($A24="",$B24="",$C24=""),"",B24*'MPTO_working_3-way'!$I23)</f>
        <v>3.2304222093695776</v>
      </c>
      <c r="G24" s="22">
        <f>IF(OR($A24="",$B24="",$C24=""),"",C24*'MPTO_working_3-way'!$I23)</f>
        <v>2.9603547577824103</v>
      </c>
      <c r="H24" s="17">
        <f>IF(OR($A24="",$B24="",$C24=""),"",'MPTO_working_3-way'!E23)</f>
        <v>2.8297078124259967</v>
      </c>
      <c r="I24" s="21">
        <f>IF(OR($A24="",$B24="",$C24=""),"",'MPTO_working_3-way'!F23)</f>
        <v>3.2400583274249364</v>
      </c>
      <c r="J24" s="22">
        <f>IF(OR($A24="",$B24="",$C24=""),"",'MPTO_working_3-way'!G23)</f>
        <v>2.9588407168758564</v>
      </c>
      <c r="K24" s="17">
        <f>IF(OR($A24="",$B24="",$C24=""),"",'OddsRatio_working_3-way'!H23)</f>
        <v>2.8326239342292228</v>
      </c>
      <c r="L24" s="21">
        <f>IF(OR($A24="",$B24="",$C24=""),"",'OddsRatio_working_3-way'!I23)</f>
        <v>3.235165607643733</v>
      </c>
      <c r="M24" s="22">
        <f>IF(OR($A24="",$B24="",$C24=""),"",'OddsRatio_working_3-way'!J23)</f>
        <v>2.9597423574127522</v>
      </c>
      <c r="N24" s="23">
        <f t="shared" si="1"/>
        <v>35.264558790179166</v>
      </c>
      <c r="O24" s="24">
        <f t="shared" si="2"/>
        <v>30.955705947649232</v>
      </c>
      <c r="P24" s="24">
        <f t="shared" si="3"/>
        <v>33.77973526217162</v>
      </c>
      <c r="Q24" t="s">
        <v>123</v>
      </c>
      <c r="R24" t="s">
        <v>99</v>
      </c>
      <c r="S24" s="28">
        <v>44325</v>
      </c>
      <c r="AD24" s="39"/>
      <c r="AE24" s="39"/>
      <c r="AH24" s="39"/>
      <c r="AI24" s="39"/>
      <c r="AJ24" t="s">
        <v>127</v>
      </c>
    </row>
    <row r="25" spans="1:36" s="38" customFormat="1" ht="15" x14ac:dyDescent="0.25">
      <c r="A25">
        <v>1.87</v>
      </c>
      <c r="B25">
        <v>3.4</v>
      </c>
      <c r="C25">
        <v>4.6900000000000004</v>
      </c>
      <c r="D25" s="20">
        <f t="shared" si="0"/>
        <v>4.2096621552284441E-2</v>
      </c>
      <c r="E25" s="17">
        <f>IF(OR($A25="",$B25="",$C25=""),"",A25*'MPTO_working_3-way'!$I24)</f>
        <v>1.9487206823027721</v>
      </c>
      <c r="F25" s="21">
        <f>IF(OR($A25="",$B25="",$C25=""),"",B25*'MPTO_working_3-way'!$I24)</f>
        <v>3.5431285132777668</v>
      </c>
      <c r="G25" s="22">
        <f>IF(OR($A25="",$B25="",$C25=""),"",C25*'MPTO_working_3-way'!$I24)</f>
        <v>4.8874331550802141</v>
      </c>
      <c r="H25" s="17">
        <f>IF(OR($A25="",$B25="",$C25=""),"",'MPTO_working_3-way'!E24)</f>
        <v>1.9203915099848183</v>
      </c>
      <c r="I25" s="21">
        <f>IF(OR($A25="",$B25="",$C25=""),"",'MPTO_working_3-way'!F24)</f>
        <v>3.5703391095490749</v>
      </c>
      <c r="J25" s="22">
        <f>IF(OR($A25="",$B25="",$C25=""),"",'MPTO_working_3-way'!G24)</f>
        <v>5.0203976492138613</v>
      </c>
      <c r="K25" s="17">
        <f>IF(OR($A25="",$B25="",$C25=""),"",'OddsRatio_working_3-way'!H24)</f>
        <v>1.9312828183335247</v>
      </c>
      <c r="L25" s="21">
        <f>IF(OR($A25="",$B25="",$C25=""),"",'OddsRatio_working_3-way'!I24)</f>
        <v>3.5690560505752393</v>
      </c>
      <c r="M25" s="22">
        <f>IF(OR($A25="",$B25="",$C25=""),"",'OddsRatio_working_3-way'!J24)</f>
        <v>4.9499236777594309</v>
      </c>
      <c r="N25" s="23">
        <f t="shared" si="1"/>
        <v>51.315717490015857</v>
      </c>
      <c r="O25" s="24">
        <f t="shared" si="2"/>
        <v>28.223644619508725</v>
      </c>
      <c r="P25" s="24">
        <f t="shared" si="3"/>
        <v>20.460637890475407</v>
      </c>
      <c r="Q25" t="s">
        <v>98</v>
      </c>
      <c r="R25" t="s">
        <v>116</v>
      </c>
      <c r="S25" s="28">
        <v>44325</v>
      </c>
      <c r="AD25" s="39"/>
      <c r="AE25" s="39"/>
      <c r="AH25" s="39"/>
      <c r="AI25" s="39"/>
      <c r="AJ25" t="s">
        <v>127</v>
      </c>
    </row>
    <row r="26" spans="1:36" s="38" customFormat="1" ht="15" x14ac:dyDescent="0.25">
      <c r="A26">
        <v>6.89</v>
      </c>
      <c r="B26">
        <v>4.54</v>
      </c>
      <c r="C26">
        <v>1.49</v>
      </c>
      <c r="D26" s="20">
        <f t="shared" si="0"/>
        <v>3.6543137764869726E-2</v>
      </c>
      <c r="E26" s="17">
        <f>IF(OR($A26="",$B26="",$C26=""),"",A26*'MPTO_working_3-way'!$I25)</f>
        <v>7.1417822191999525</v>
      </c>
      <c r="F26" s="21">
        <f>IF(OR($A26="",$B26="",$C26=""),"",B26*'MPTO_working_3-way'!$I25)</f>
        <v>4.7059058454525085</v>
      </c>
      <c r="G26" s="22">
        <f>IF(OR($A26="",$B26="",$C26=""),"",C26*'MPTO_working_3-way'!$I25)</f>
        <v>1.5444492752696559</v>
      </c>
      <c r="H26" s="17">
        <f>IF(OR($A26="",$B26="",$C26=""),"",'MPTO_working_3-way'!E25)</f>
        <v>7.5212379980973161</v>
      </c>
      <c r="I26" s="21">
        <f>IF(OR($A26="",$B26="",$C26=""),"",'MPTO_working_3-way'!F25)</f>
        <v>4.8057683539362337</v>
      </c>
      <c r="J26" s="22">
        <f>IF(OR($A26="",$B26="",$C26=""),"",'MPTO_working_3-way'!G25)</f>
        <v>1.5175430395649405</v>
      </c>
      <c r="K26" s="17">
        <f>IF(OR($A26="",$B26="",$C26=""),"",'OddsRatio_working_3-way'!H25)</f>
        <v>7.3252059718128129</v>
      </c>
      <c r="L26" s="21">
        <f>IF(OR($A26="",$B26="",$C26=""),"",'OddsRatio_working_3-way'!I25)</f>
        <v>4.8015669168450517</v>
      </c>
      <c r="M26" s="22">
        <f>IF(OR($A26="",$B26="",$C26=""),"",'OddsRatio_working_3-way'!J25)</f>
        <v>1.5262055901847671</v>
      </c>
      <c r="N26" s="23">
        <f t="shared" si="1"/>
        <v>14.002107167474275</v>
      </c>
      <c r="O26" s="24">
        <f t="shared" si="2"/>
        <v>21.249893917158101</v>
      </c>
      <c r="P26" s="24">
        <f t="shared" si="3"/>
        <v>64.747998915367631</v>
      </c>
      <c r="Q26" t="s">
        <v>140</v>
      </c>
      <c r="R26" t="s">
        <v>100</v>
      </c>
      <c r="S26" s="28">
        <v>44325</v>
      </c>
      <c r="AD26" s="39"/>
      <c r="AE26" s="39"/>
      <c r="AH26" s="39"/>
      <c r="AI26" s="39"/>
      <c r="AJ26" t="s">
        <v>126</v>
      </c>
    </row>
    <row r="27" spans="1:36" s="38" customFormat="1" ht="15" x14ac:dyDescent="0.25">
      <c r="A27">
        <v>2.36</v>
      </c>
      <c r="B27">
        <v>3.4</v>
      </c>
      <c r="C27">
        <v>3.17</v>
      </c>
      <c r="D27" s="20">
        <f t="shared" si="0"/>
        <v>3.3303873867357003E-2</v>
      </c>
      <c r="E27" s="17">
        <f>IF(OR($A27="",$B27="",$C27=""),"",A27*'MPTO_working_3-way'!$I26)</f>
        <v>2.4385971423269623</v>
      </c>
      <c r="F27" s="21">
        <f>IF(OR($A27="",$B27="",$C27=""),"",B27*'MPTO_working_3-way'!$I26)</f>
        <v>3.5132331711490137</v>
      </c>
      <c r="G27" s="22">
        <f>IF(OR($A27="",$B27="",$C27=""),"",C27*'MPTO_working_3-way'!$I26)</f>
        <v>3.2755732801595214</v>
      </c>
      <c r="H27" s="17">
        <f>IF(OR($A27="",$B27="",$C27=""),"",'MPTO_working_3-way'!E26)</f>
        <v>2.4234932136813812</v>
      </c>
      <c r="I27" s="21">
        <f>IF(OR($A27="",$B27="",$C27=""),"",'MPTO_working_3-way'!F26)</f>
        <v>3.5333646964690542</v>
      </c>
      <c r="J27" s="22">
        <f>IF(OR($A27="",$B27="",$C27=""),"",'MPTO_working_3-way'!G26)</f>
        <v>3.2856247265863159</v>
      </c>
      <c r="K27" s="17">
        <f>IF(OR($A27="",$B27="",$C27=""),"",'OddsRatio_working_3-way'!H26)</f>
        <v>2.4301085916347405</v>
      </c>
      <c r="L27" s="21">
        <f>IF(OR($A27="",$B27="",$C27=""),"",'OddsRatio_working_3-way'!I26)</f>
        <v>3.5237210440613072</v>
      </c>
      <c r="M27" s="22">
        <f>IF(OR($A27="",$B27="",$C27=""),"",'OddsRatio_working_3-way'!J26)</f>
        <v>3.2818644440054321</v>
      </c>
      <c r="N27" s="23">
        <f t="shared" si="1"/>
        <v>41.00718329579351</v>
      </c>
      <c r="O27" s="24">
        <f t="shared" si="2"/>
        <v>28.46380958178608</v>
      </c>
      <c r="P27" s="24">
        <f t="shared" si="3"/>
        <v>30.529007122420403</v>
      </c>
      <c r="Q27" t="s">
        <v>142</v>
      </c>
      <c r="R27" t="s">
        <v>141</v>
      </c>
      <c r="S27" s="28">
        <v>44325</v>
      </c>
      <c r="AD27" s="39"/>
      <c r="AE27" s="39"/>
      <c r="AH27" s="39"/>
      <c r="AI27" s="39"/>
      <c r="AJ27" t="s">
        <v>128</v>
      </c>
    </row>
    <row r="28" spans="1:36" s="38" customFormat="1" ht="15" x14ac:dyDescent="0.25">
      <c r="A28">
        <v>2.11</v>
      </c>
      <c r="B28">
        <v>3.6</v>
      </c>
      <c r="C28">
        <v>3.53</v>
      </c>
      <c r="D28" s="20">
        <f t="shared" si="0"/>
        <v>3.4997546047047301E-2</v>
      </c>
      <c r="E28" s="17">
        <f>IF(OR($A28="",$B28="",$C28=""),"",A28*'MPTO_working_3-way'!$I27)</f>
        <v>2.1838448221592697</v>
      </c>
      <c r="F28" s="21">
        <f>IF(OR($A28="",$B28="",$C28=""),"",B28*'MPTO_working_3-way'!$I27)</f>
        <v>3.7259911657693703</v>
      </c>
      <c r="G28" s="22">
        <f>IF(OR($A28="",$B28="",$C28=""),"",C28*'MPTO_working_3-way'!$I27)</f>
        <v>3.6535413375460766</v>
      </c>
      <c r="H28" s="17">
        <f>IF(OR($A28="",$B28="",$C28=""),"",'MPTO_working_3-way'!E27)</f>
        <v>2.1632482268664357</v>
      </c>
      <c r="I28" s="21">
        <f>IF(OR($A28="",$B28="",$C28=""),"",'MPTO_working_3-way'!F27)</f>
        <v>3.7578172590729539</v>
      </c>
      <c r="J28" s="22">
        <f>IF(OR($A28="",$B28="",$C28=""),"",'MPTO_working_3-way'!G27)</f>
        <v>3.6816103558970008</v>
      </c>
      <c r="K28" s="17">
        <f>IF(OR($A28="",$B28="",$C28=""),"",'OddsRatio_working_3-way'!H27)</f>
        <v>2.1716237375589338</v>
      </c>
      <c r="L28" s="21">
        <f>IF(OR($A28="",$B28="",$C28=""),"",'OddsRatio_working_3-way'!I27)</f>
        <v>3.7443438897776824</v>
      </c>
      <c r="M28" s="22">
        <f>IF(OR($A28="",$B28="",$C28=""),"",'OddsRatio_working_3-way'!J27)</f>
        <v>3.6704577081298218</v>
      </c>
      <c r="N28" s="23">
        <f t="shared" si="1"/>
        <v>45.790799321137349</v>
      </c>
      <c r="O28" s="24">
        <f t="shared" si="2"/>
        <v>26.838496268777725</v>
      </c>
      <c r="P28" s="24">
        <f t="shared" si="3"/>
        <v>27.370704410084933</v>
      </c>
      <c r="Q28" t="s">
        <v>109</v>
      </c>
      <c r="R28" t="s">
        <v>130</v>
      </c>
      <c r="S28" s="28">
        <v>44325</v>
      </c>
      <c r="AD28" s="39"/>
      <c r="AE28" s="39"/>
      <c r="AH28" s="39"/>
      <c r="AI28" s="39"/>
      <c r="AJ28" t="s">
        <v>129</v>
      </c>
    </row>
    <row r="29" spans="1:36" s="38" customFormat="1" ht="15" x14ac:dyDescent="0.25">
      <c r="A29">
        <v>1.66</v>
      </c>
      <c r="B29">
        <v>3.96</v>
      </c>
      <c r="C29">
        <v>5.46</v>
      </c>
      <c r="D29" s="20">
        <f t="shared" si="0"/>
        <v>3.8085074229652571E-2</v>
      </c>
      <c r="E29" s="17">
        <f>IF(OR($A29="",$B29="",$C29=""),"",A29*'MPTO_working_3-way'!$I28)</f>
        <v>1.7232212232212232</v>
      </c>
      <c r="F29" s="21">
        <f>IF(OR($A29="",$B29="",$C29=""),"",B29*'MPTO_working_3-way'!$I28)</f>
        <v>4.1108168939494245</v>
      </c>
      <c r="G29" s="22">
        <f>IF(OR($A29="",$B29="",$C29=""),"",C29*'MPTO_working_3-way'!$I28)</f>
        <v>5.667944505293903</v>
      </c>
      <c r="H29" s="17">
        <f>IF(OR($A29="",$B29="",$C29=""),"",'MPTO_working_3-way'!E28)</f>
        <v>1.695735490659716</v>
      </c>
      <c r="I29" s="21">
        <f>IF(OR($A29="",$B29="",$C29=""),"",'MPTO_working_3-way'!F28)</f>
        <v>4.1696161874508588</v>
      </c>
      <c r="J29" s="22">
        <f>IF(OR($A29="",$B29="",$C29=""),"",'MPTO_working_3-way'!G28)</f>
        <v>5.8666455702823432</v>
      </c>
      <c r="K29" s="17">
        <f>IF(OR($A29="",$B29="",$C29=""),"",'OddsRatio_working_3-way'!H28)</f>
        <v>1.7053445838359296</v>
      </c>
      <c r="L29" s="21">
        <f>IF(OR($A29="",$B29="",$C29=""),"",'OddsRatio_working_3-way'!I28)</f>
        <v>4.1633635881126558</v>
      </c>
      <c r="M29" s="22">
        <f>IF(OR($A29="",$B29="",$C29=""),"",'OddsRatio_working_3-way'!J28)</f>
        <v>5.766419460467044</v>
      </c>
      <c r="N29" s="23">
        <f t="shared" si="1"/>
        <v>58.030854455860094</v>
      </c>
      <c r="O29" s="24">
        <f t="shared" si="2"/>
        <v>24.326065251698925</v>
      </c>
      <c r="P29" s="24">
        <f t="shared" si="3"/>
        <v>17.643080292440981</v>
      </c>
      <c r="Q29" t="s">
        <v>145</v>
      </c>
      <c r="R29" t="s">
        <v>85</v>
      </c>
      <c r="S29" s="28">
        <v>44325</v>
      </c>
      <c r="AD29" s="39"/>
      <c r="AE29" s="39"/>
      <c r="AH29" s="39"/>
      <c r="AI29" s="39"/>
      <c r="AJ29" t="s">
        <v>129</v>
      </c>
    </row>
    <row r="30" spans="1:36" s="38" customFormat="1" ht="15" x14ac:dyDescent="0.25">
      <c r="A30">
        <v>2.41</v>
      </c>
      <c r="B30">
        <v>3.32</v>
      </c>
      <c r="C30">
        <v>3.16</v>
      </c>
      <c r="D30" s="20">
        <f t="shared" si="0"/>
        <v>3.2598274815739625E-2</v>
      </c>
      <c r="E30" s="17">
        <f>IF(OR($A30="",$B30="",$C30=""),"",A30*'MPTO_working_3-way'!$I29)</f>
        <v>2.4885618423059328</v>
      </c>
      <c r="F30" s="21">
        <f>IF(OR($A30="",$B30="",$C30=""),"",B30*'MPTO_working_3-way'!$I29)</f>
        <v>3.4282262723882555</v>
      </c>
      <c r="G30" s="22">
        <f>IF(OR($A30="",$B30="",$C30=""),"",C30*'MPTO_working_3-way'!$I29)</f>
        <v>3.2630105484177374</v>
      </c>
      <c r="H30" s="17">
        <f>IF(OR($A30="",$B30="",$C30=""),"",'MPTO_working_3-way'!E29)</f>
        <v>2.4748085051736104</v>
      </c>
      <c r="I30" s="21">
        <f>IF(OR($A30="",$B30="",$C30=""),"",'MPTO_working_3-way'!F29)</f>
        <v>3.4442528835842752</v>
      </c>
      <c r="J30" s="22">
        <f>IF(OR($A30="",$B30="",$C30=""),"",'MPTO_working_3-way'!G29)</f>
        <v>3.2723626227987346</v>
      </c>
      <c r="K30" s="17">
        <f>IF(OR($A30="",$B30="",$C30=""),"",'OddsRatio_working_3-way'!H29)</f>
        <v>2.4809001490373634</v>
      </c>
      <c r="L30" s="21">
        <f>IF(OR($A30="",$B30="",$C30=""),"",'OddsRatio_working_3-way'!I29)</f>
        <v>3.4366584012529655</v>
      </c>
      <c r="M30" s="22">
        <f>IF(OR($A30="",$B30="",$C30=""),"",'OddsRatio_working_3-way'!J29)</f>
        <v>3.2686129942700033</v>
      </c>
      <c r="N30" s="23">
        <f t="shared" si="1"/>
        <v>40.183851692967671</v>
      </c>
      <c r="O30" s="24">
        <f t="shared" si="2"/>
        <v>29.169603186762679</v>
      </c>
      <c r="P30" s="24">
        <f t="shared" si="3"/>
        <v>30.646545120269646</v>
      </c>
      <c r="Q30" t="s">
        <v>143</v>
      </c>
      <c r="R30" t="s">
        <v>119</v>
      </c>
      <c r="S30" s="28">
        <v>44325</v>
      </c>
      <c r="AD30" s="39"/>
      <c r="AE30" s="39"/>
      <c r="AH30" s="39"/>
      <c r="AI30" s="39"/>
      <c r="AJ30" t="s">
        <v>129</v>
      </c>
    </row>
    <row r="31" spans="1:36" s="38" customFormat="1" ht="15" x14ac:dyDescent="0.25">
      <c r="A31">
        <v>2.0699999999999998</v>
      </c>
      <c r="B31">
        <v>3.66</v>
      </c>
      <c r="C31">
        <v>3.61</v>
      </c>
      <c r="D31" s="20">
        <f t="shared" si="0"/>
        <v>3.3324141404768026E-2</v>
      </c>
      <c r="E31" s="17">
        <f>IF(OR($A31="",$B31="",$C31=""),"",A31*'MPTO_working_3-way'!$I30)</f>
        <v>2.1389809727078695</v>
      </c>
      <c r="F31" s="21">
        <f>IF(OR($A31="",$B31="",$C31=""),"",B31*'MPTO_working_3-way'!$I30)</f>
        <v>3.7819663575414513</v>
      </c>
      <c r="G31" s="22">
        <f>IF(OR($A31="",$B31="",$C31=""),"",C31*'MPTO_working_3-way'!$I30)</f>
        <v>3.7303001504712126</v>
      </c>
      <c r="H31" s="17">
        <f>IF(OR($A31="",$B31="",$C31=""),"",'MPTO_working_3-way'!E30)</f>
        <v>2.1187170544359137</v>
      </c>
      <c r="I31" s="21">
        <f>IF(OR($A31="",$B31="",$C31=""),"",'MPTO_working_3-way'!F30)</f>
        <v>3.8151048125415166</v>
      </c>
      <c r="J31" s="22">
        <f>IF(OR($A31="",$B31="",$C31=""),"",'MPTO_working_3-way'!G30)</f>
        <v>3.7608086140547394</v>
      </c>
      <c r="K31" s="17">
        <f>IF(OR($A31="",$B31="",$C31=""),"",'OddsRatio_working_3-way'!H30)</f>
        <v>2.1268606446887004</v>
      </c>
      <c r="L31" s="21">
        <f>IF(OR($A31="",$B31="",$C31=""),"",'OddsRatio_working_3-way'!I30)</f>
        <v>3.8013544998803215</v>
      </c>
      <c r="M31" s="22">
        <f>IF(OR($A31="",$B31="",$C31=""),"",'OddsRatio_working_3-way'!J30)</f>
        <v>3.7486974604088856</v>
      </c>
      <c r="N31" s="23">
        <f t="shared" si="1"/>
        <v>46.751234010933608</v>
      </c>
      <c r="O31" s="24">
        <f t="shared" si="2"/>
        <v>26.441271694708345</v>
      </c>
      <c r="P31" s="24">
        <f t="shared" si="3"/>
        <v>26.807494294358047</v>
      </c>
      <c r="Q31" t="s">
        <v>104</v>
      </c>
      <c r="R31" t="s">
        <v>102</v>
      </c>
      <c r="S31" s="28">
        <v>44325</v>
      </c>
      <c r="AD31" s="39"/>
      <c r="AE31" s="39"/>
      <c r="AH31" s="39"/>
      <c r="AI31" s="39"/>
      <c r="AJ31" t="s">
        <v>129</v>
      </c>
    </row>
    <row r="32" spans="1:36" s="38" customFormat="1" ht="15" x14ac:dyDescent="0.25">
      <c r="A32">
        <v>2.54</v>
      </c>
      <c r="B32">
        <v>3.57</v>
      </c>
      <c r="C32">
        <v>2.79</v>
      </c>
      <c r="D32" s="20">
        <f t="shared" si="0"/>
        <v>3.2235771287602244E-2</v>
      </c>
      <c r="E32" s="17">
        <f>IF(OR($A32="",$B32="",$C32=""),"",A32*'MPTO_working_3-way'!$I31)</f>
        <v>2.6218788590705095</v>
      </c>
      <c r="F32" s="21">
        <f>IF(OR($A32="",$B32="",$C32=""),"",B32*'MPTO_working_3-way'!$I31)</f>
        <v>3.6850817034967398</v>
      </c>
      <c r="G32" s="22">
        <f>IF(OR($A32="",$B32="",$C32=""),"",C32*'MPTO_working_3-way'!$I31)</f>
        <v>2.8799378018924102</v>
      </c>
      <c r="H32" s="17">
        <f>IF(OR($A32="",$B32="",$C32=""),"",'MPTO_working_3-way'!E31)</f>
        <v>2.6112692489431231</v>
      </c>
      <c r="I32" s="21">
        <f>IF(OR($A32="",$B32="",$C32=""),"",'MPTO_working_3-way'!F31)</f>
        <v>3.7124101618341609</v>
      </c>
      <c r="J32" s="22">
        <f>IF(OR($A32="",$B32="",$C32=""),"",'MPTO_working_3-way'!G31)</f>
        <v>2.8762271835437065</v>
      </c>
      <c r="K32" s="17">
        <f>IF(OR($A32="",$B32="",$C32=""),"",'OddsRatio_working_3-way'!H31)</f>
        <v>2.6164595136634987</v>
      </c>
      <c r="L32" s="21">
        <f>IF(OR($A32="",$B32="",$C32=""),"",'OddsRatio_working_3-way'!I31)</f>
        <v>3.6975980195553184</v>
      </c>
      <c r="M32" s="22">
        <f>IF(OR($A32="",$B32="",$C32=""),"",'OddsRatio_working_3-way'!J31)</f>
        <v>2.8788717723751054</v>
      </c>
      <c r="N32" s="23">
        <f t="shared" si="1"/>
        <v>38.140587485209487</v>
      </c>
      <c r="O32" s="24">
        <f t="shared" si="2"/>
        <v>27.136440395639244</v>
      </c>
      <c r="P32" s="24">
        <f t="shared" si="3"/>
        <v>34.722972119151287</v>
      </c>
      <c r="Q32" t="s">
        <v>106</v>
      </c>
      <c r="R32" t="s">
        <v>105</v>
      </c>
      <c r="S32" s="28">
        <v>44325</v>
      </c>
      <c r="AD32" s="39"/>
      <c r="AE32" s="39"/>
      <c r="AH32" s="39"/>
      <c r="AI32" s="39"/>
      <c r="AJ32" t="s">
        <v>129</v>
      </c>
    </row>
    <row r="33" spans="1:36" s="38" customFormat="1" ht="15" x14ac:dyDescent="0.25">
      <c r="A33">
        <v>2.1</v>
      </c>
      <c r="B33">
        <v>3.37</v>
      </c>
      <c r="C33">
        <v>3.75</v>
      </c>
      <c r="D33" s="20">
        <f t="shared" si="0"/>
        <v>3.9593047901653078E-2</v>
      </c>
      <c r="E33" s="17">
        <f>IF(OR($A33="",$B33="",$C33=""),"",A33*'MPTO_working_3-way'!$I32)</f>
        <v>2.1831454005934714</v>
      </c>
      <c r="F33" s="21">
        <f>IF(OR($A33="",$B33="",$C33=""),"",B33*'MPTO_working_3-way'!$I32)</f>
        <v>3.5034285714285711</v>
      </c>
      <c r="G33" s="22">
        <f>IF(OR($A33="",$B33="",$C33=""),"",C33*'MPTO_working_3-way'!$I32)</f>
        <v>3.8984739296311992</v>
      </c>
      <c r="H33" s="17">
        <f>IF(OR($A33="",$B33="",$C33=""),"",'MPTO_working_3-way'!E32)</f>
        <v>2.1598608313495697</v>
      </c>
      <c r="I33" s="21">
        <f>IF(OR($A33="",$B33="",$C33=""),"",'MPTO_working_3-way'!F32)</f>
        <v>3.5268613575201826</v>
      </c>
      <c r="J33" s="22">
        <f>IF(OR($A33="",$B33="",$C33=""),"",'MPTO_working_3-way'!G32)</f>
        <v>3.9452558813691598</v>
      </c>
      <c r="K33" s="17">
        <f>IF(OR($A33="",$B33="",$C33=""),"",'OddsRatio_working_3-way'!H32)</f>
        <v>2.1693282754903085</v>
      </c>
      <c r="L33" s="21">
        <f>IF(OR($A33="",$B33="",$C33=""),"",'OddsRatio_working_3-way'!I32)</f>
        <v>3.5193709208291182</v>
      </c>
      <c r="M33" s="22">
        <f>IF(OR($A33="",$B33="",$C33=""),"",'OddsRatio_working_3-way'!J32)</f>
        <v>3.9233206887257701</v>
      </c>
      <c r="N33" s="23">
        <f t="shared" si="1"/>
        <v>45.805469472081775</v>
      </c>
      <c r="O33" s="24">
        <f t="shared" si="2"/>
        <v>28.543467623552445</v>
      </c>
      <c r="P33" s="24">
        <f t="shared" si="3"/>
        <v>25.651062904365794</v>
      </c>
      <c r="Q33" t="s">
        <v>94</v>
      </c>
      <c r="R33" t="s">
        <v>113</v>
      </c>
      <c r="S33" s="28">
        <v>44356</v>
      </c>
      <c r="AD33" s="39"/>
      <c r="AE33" s="39"/>
      <c r="AH33" s="39"/>
      <c r="AI33" s="39"/>
      <c r="AJ33" t="s">
        <v>125</v>
      </c>
    </row>
    <row r="34" spans="1:36" s="38" customFormat="1" ht="15" x14ac:dyDescent="0.25">
      <c r="A34">
        <v>2.31</v>
      </c>
      <c r="B34">
        <v>3.2</v>
      </c>
      <c r="C34">
        <v>3.42</v>
      </c>
      <c r="D34" s="20">
        <f t="shared" si="0"/>
        <v>3.779809371914622E-2</v>
      </c>
      <c r="E34" s="17">
        <f>IF(OR($A34="",$B34="",$C34=""),"",A34*'MPTO_working_3-way'!$I33)</f>
        <v>2.397313596491228</v>
      </c>
      <c r="F34" s="21">
        <f>IF(OR($A34="",$B34="",$C34=""),"",B34*'MPTO_working_3-way'!$I33)</f>
        <v>3.320953899901268</v>
      </c>
      <c r="G34" s="22">
        <f>IF(OR($A34="",$B34="",$C34=""),"",C34*'MPTO_working_3-way'!$I33)</f>
        <v>3.54926948051948</v>
      </c>
      <c r="H34" s="17">
        <f>IF(OR($A34="",$B34="",$C34=""),"",'MPTO_working_3-way'!E33)</f>
        <v>2.3792468669650688</v>
      </c>
      <c r="I34" s="21">
        <f>IF(OR($A34="",$B34="",$C34=""),"",'MPTO_working_3-way'!F33)</f>
        <v>3.3344377499446032</v>
      </c>
      <c r="J34" s="22">
        <f>IF(OR($A34="",$B34="",$C34=""),"",'MPTO_working_3-way'!G33)</f>
        <v>3.5740031780679375</v>
      </c>
      <c r="K34" s="17">
        <f>IF(OR($A34="",$B34="",$C34=""),"",'OddsRatio_working_3-way'!H33)</f>
        <v>2.3870424834812236</v>
      </c>
      <c r="L34" s="21">
        <f>IF(OR($A34="",$B34="",$C34=""),"",'OddsRatio_working_3-way'!I33)</f>
        <v>3.3293843234035818</v>
      </c>
      <c r="M34" s="22">
        <f>IF(OR($A34="",$B34="",$C34=""),"",'OddsRatio_working_3-way'!J33)</f>
        <v>3.5623227557439399</v>
      </c>
      <c r="N34" s="23">
        <f t="shared" si="1"/>
        <v>41.713357879570978</v>
      </c>
      <c r="O34" s="24">
        <f t="shared" si="2"/>
        <v>30.111830219315301</v>
      </c>
      <c r="P34" s="24">
        <f t="shared" si="3"/>
        <v>28.174811901113735</v>
      </c>
      <c r="Q34" t="s">
        <v>112</v>
      </c>
      <c r="R34" t="s">
        <v>121</v>
      </c>
      <c r="S34" s="28">
        <v>44356</v>
      </c>
      <c r="AD34" s="39"/>
      <c r="AE34" s="39"/>
      <c r="AH34" s="39"/>
      <c r="AI34" s="39"/>
      <c r="AJ34" t="s">
        <v>125</v>
      </c>
    </row>
    <row r="35" spans="1:36" s="38" customFormat="1" ht="15" x14ac:dyDescent="0.25">
      <c r="A35">
        <v>1.88</v>
      </c>
      <c r="B35">
        <v>3.65</v>
      </c>
      <c r="C35">
        <v>4.24</v>
      </c>
      <c r="D35" s="20">
        <f t="shared" si="0"/>
        <v>4.1736552960520923E-2</v>
      </c>
      <c r="E35" s="17">
        <f>IF(OR($A35="",$B35="",$C35=""),"",A35*'MPTO_working_3-way'!$I34)</f>
        <v>1.9584647195657792</v>
      </c>
      <c r="F35" s="21">
        <f>IF(OR($A35="",$B35="",$C35=""),"",B35*'MPTO_working_3-way'!$I34)</f>
        <v>3.8023384183059012</v>
      </c>
      <c r="G35" s="22">
        <f>IF(OR($A35="",$B35="",$C35=""),"",C35*'MPTO_working_3-way'!$I34)</f>
        <v>4.4169629845526091</v>
      </c>
      <c r="H35" s="17">
        <f>IF(OR($A35="",$B35="",$C35=""),"",'MPTO_working_3-way'!E34)</f>
        <v>1.9304918334450989</v>
      </c>
      <c r="I35" s="21">
        <f>IF(OR($A35="",$B35="",$C35=""),"",'MPTO_working_3-way'!F34)</f>
        <v>3.8452602901942261</v>
      </c>
      <c r="J35" s="22">
        <f>IF(OR($A35="",$B35="",$C35=""),"",'MPTO_working_3-way'!G34)</f>
        <v>4.5057857656124822</v>
      </c>
      <c r="K35" s="17">
        <f>IF(OR($A35="",$B35="",$C35=""),"",'OddsRatio_working_3-way'!H34)</f>
        <v>1.9410429266962683</v>
      </c>
      <c r="L35" s="21">
        <f>IF(OR($A35="",$B35="",$C35=""),"",'OddsRatio_working_3-way'!I34)</f>
        <v>3.8338224497103544</v>
      </c>
      <c r="M35" s="22">
        <f>IF(OR($A35="",$B35="",$C35=""),"",'OddsRatio_working_3-way'!J34)</f>
        <v>4.4647489573817163</v>
      </c>
      <c r="N35" s="23">
        <f t="shared" si="1"/>
        <v>51.060404101724885</v>
      </c>
      <c r="O35" s="24">
        <f t="shared" si="2"/>
        <v>26.299605400340493</v>
      </c>
      <c r="P35" s="24">
        <f t="shared" si="3"/>
        <v>22.639990497934619</v>
      </c>
      <c r="Q35" t="s">
        <v>93</v>
      </c>
      <c r="R35" t="s">
        <v>95</v>
      </c>
      <c r="S35" s="28">
        <v>44386</v>
      </c>
      <c r="AD35" s="39"/>
      <c r="AE35" s="39"/>
      <c r="AH35" s="39"/>
      <c r="AI35" s="39"/>
      <c r="AJ35" t="s">
        <v>125</v>
      </c>
    </row>
    <row r="36" spans="1:36" s="38" customFormat="1" ht="15" x14ac:dyDescent="0.25">
      <c r="A36">
        <v>3.95</v>
      </c>
      <c r="B36">
        <v>3.15</v>
      </c>
      <c r="C36">
        <v>2.0099999999999998</v>
      </c>
      <c r="D36" s="20">
        <f t="shared" si="0"/>
        <v>6.8137312233288228E-2</v>
      </c>
      <c r="E36" s="17">
        <f>IF(OR($A36="",$B36="",$C36=""),"",A36*'MPTO_working_3-way'!$I35)</f>
        <v>4.2191423833214889</v>
      </c>
      <c r="F36" s="21">
        <f>IF(OR($A36="",$B36="",$C36=""),"",B36*'MPTO_working_3-way'!$I35)</f>
        <v>3.3646325335348579</v>
      </c>
      <c r="G36" s="22">
        <f>IF(OR($A36="",$B36="",$C36=""),"",C36*'MPTO_working_3-way'!$I35)</f>
        <v>2.146955997588909</v>
      </c>
      <c r="H36" s="17">
        <f>IF(OR($A36="",$B36="",$C36=""),"",'MPTO_working_3-way'!E35)</f>
        <v>4.3392961711467484</v>
      </c>
      <c r="I36" s="21">
        <f>IF(OR($A36="",$B36="",$C36=""),"",'MPTO_working_3-way'!F35)</f>
        <v>3.3927300845488868</v>
      </c>
      <c r="J36" s="22">
        <f>IF(OR($A36="",$B36="",$C36=""),"",'MPTO_working_3-way'!G35)</f>
        <v>2.1061499561033226</v>
      </c>
      <c r="K36" s="17">
        <f>IF(OR($A36="",$B36="",$C36=""),"",'OddsRatio_working_3-way'!H35)</f>
        <v>4.2780476670149659</v>
      </c>
      <c r="L36" s="21">
        <f>IF(OR($A36="",$B36="",$C36=""),"",'OddsRatio_working_3-way'!I35)</f>
        <v>3.3890855878244666</v>
      </c>
      <c r="M36" s="22">
        <f>IF(OR($A36="",$B36="",$C36=""),"",'OddsRatio_working_3-way'!J35)</f>
        <v>2.1223146249780047</v>
      </c>
      <c r="N36" s="23">
        <f t="shared" si="1"/>
        <v>23.701499241956309</v>
      </c>
      <c r="O36" s="24">
        <f t="shared" si="2"/>
        <v>29.720927620865851</v>
      </c>
      <c r="P36" s="24">
        <f t="shared" si="3"/>
        <v>46.577573137177829</v>
      </c>
      <c r="Q36" t="s">
        <v>118</v>
      </c>
      <c r="R36" t="s">
        <v>83</v>
      </c>
      <c r="S36" s="28">
        <v>44417</v>
      </c>
      <c r="AD36" s="39"/>
      <c r="AE36" s="39"/>
      <c r="AH36" s="39"/>
      <c r="AI36" s="39"/>
      <c r="AJ36" t="s">
        <v>127</v>
      </c>
    </row>
    <row r="37" spans="1:36" s="67" customFormat="1" ht="15" x14ac:dyDescent="0.25">
      <c r="A37" s="60">
        <v>1.66</v>
      </c>
      <c r="B37" s="60">
        <v>3.4</v>
      </c>
      <c r="C37" s="60">
        <v>5.65</v>
      </c>
      <c r="D37" s="61">
        <f t="shared" si="0"/>
        <v>7.3518436055518332E-2</v>
      </c>
      <c r="E37" s="62">
        <f>IF(OR($A37="",$B37="",$C37=""),"",A37*'MPTO_working_3-way'!$I36)</f>
        <v>1.7820406038521603</v>
      </c>
      <c r="F37" s="63">
        <f>IF(OR($A37="",$B37="",$C37=""),"",B37*'MPTO_working_3-way'!$I36)</f>
        <v>3.6499626825887623</v>
      </c>
      <c r="G37" s="64">
        <f>IF(OR($A37="",$B37="",$C37=""),"",C37*'MPTO_working_3-way'!$I36)</f>
        <v>6.0653791637136791</v>
      </c>
      <c r="H37" s="62">
        <f>IF(OR($A37="",$B37="",$C37=""),"",'MPTO_working_3-way'!E36)</f>
        <v>1.7303927243260451</v>
      </c>
      <c r="I37" s="63">
        <f>IF(OR($A37="",$B37="",$C37=""),"",'MPTO_working_3-way'!F36)</f>
        <v>3.7090405775299895</v>
      </c>
      <c r="J37" s="64">
        <f>IF(OR($A37="",$B37="",$C37=""),"",'MPTO_working_3-way'!G36)</f>
        <v>6.558021881598072</v>
      </c>
      <c r="K37" s="62">
        <f>IF(OR($A37="",$B37="",$C37=""),"",'OddsRatio_working_3-way'!H36)</f>
        <v>1.7485061739263654</v>
      </c>
      <c r="L37" s="63">
        <f>IF(OR($A37="",$B37="",$C37=""),"",'OddsRatio_working_3-way'!I36)</f>
        <v>3.7218406324595099</v>
      </c>
      <c r="M37" s="64">
        <f>IF(OR($A37="",$B37="",$C37=""),"",'OddsRatio_working_3-way'!J36)</f>
        <v>6.2735662253903017</v>
      </c>
      <c r="N37" s="65">
        <f t="shared" si="1"/>
        <v>56.115444162065842</v>
      </c>
      <c r="O37" s="66">
        <f t="shared" si="2"/>
        <v>27.397540385008618</v>
      </c>
      <c r="P37" s="66">
        <f t="shared" si="3"/>
        <v>16.487015452925537</v>
      </c>
      <c r="Q37" s="60" t="s">
        <v>124</v>
      </c>
      <c r="R37" s="60" t="s">
        <v>117</v>
      </c>
      <c r="S37" s="69">
        <v>44417</v>
      </c>
      <c r="AD37" s="68"/>
      <c r="AE37" s="68"/>
      <c r="AH37" s="68"/>
      <c r="AI37" s="68"/>
      <c r="AJ37" s="60" t="s">
        <v>127</v>
      </c>
    </row>
    <row r="38" spans="1:36" s="38" customFormat="1" ht="15" x14ac:dyDescent="0.25">
      <c r="A38">
        <v>3.27</v>
      </c>
      <c r="B38">
        <v>3.2</v>
      </c>
      <c r="C38">
        <v>2.41</v>
      </c>
      <c r="D38" s="20">
        <f t="shared" si="0"/>
        <v>3.3248156889616354E-2</v>
      </c>
      <c r="E38" s="17">
        <f>IF(OR($A38="",$B38="",$C38=""),"",A38*'MPTO_working_3-way'!$I37)</f>
        <v>3.3787214730290454</v>
      </c>
      <c r="F38" s="21">
        <f>IF(OR($A38="",$B38="",$C38=""),"",B38*'MPTO_working_3-way'!$I37)</f>
        <v>3.3063941020467724</v>
      </c>
      <c r="G38" s="22">
        <f>IF(OR($A38="",$B38="",$C38=""),"",C38*'MPTO_working_3-way'!$I37)</f>
        <v>2.4901280581039758</v>
      </c>
      <c r="H38" s="17">
        <f>IF(OR($A38="",$B38="",$C38=""),"",'MPTO_working_3-way'!E37)</f>
        <v>3.3929626317522019</v>
      </c>
      <c r="I38" s="21">
        <f>IF(OR($A38="",$B38="",$C38=""),"",'MPTO_working_3-way'!F37)</f>
        <v>3.3176598122054202</v>
      </c>
      <c r="J38" s="22">
        <f>IF(OR($A38="",$B38="",$C38=""),"",'MPTO_working_3-way'!G37)</f>
        <v>2.4761359894794519</v>
      </c>
      <c r="K38" s="17">
        <f>IF(OR($A38="",$B38="",$C38=""),"",'OddsRatio_working_3-way'!H37)</f>
        <v>3.3864337021574888</v>
      </c>
      <c r="L38" s="21">
        <f>IF(OR($A38="",$B38="",$C38=""),"",'OddsRatio_working_3-way'!I37)</f>
        <v>3.3128432355711341</v>
      </c>
      <c r="M38" s="22">
        <f>IF(OR($A38="",$B38="",$C38=""),"",'OddsRatio_working_3-way'!J37)</f>
        <v>2.4823222555251356</v>
      </c>
      <c r="N38" s="23">
        <f t="shared" ref="N38:N39" si="4">(1/E38)* 100</f>
        <v>29.596994247161</v>
      </c>
      <c r="O38" s="24">
        <f t="shared" ref="O38:O39" si="5">(1/F38)* 100</f>
        <v>30.244428496317649</v>
      </c>
      <c r="P38" s="24">
        <f t="shared" ref="P38:P39" si="6">(1/G38)* 100</f>
        <v>40.158577256521347</v>
      </c>
      <c r="Q38" t="s">
        <v>74</v>
      </c>
      <c r="R38" t="s">
        <v>146</v>
      </c>
      <c r="S38" s="71" t="s">
        <v>149</v>
      </c>
      <c r="AD38" s="39"/>
      <c r="AE38" s="39"/>
      <c r="AH38" s="39"/>
      <c r="AI38" s="39"/>
      <c r="AJ38" t="s">
        <v>126</v>
      </c>
    </row>
    <row r="39" spans="1:36" s="67" customFormat="1" ht="15" x14ac:dyDescent="0.25">
      <c r="A39" s="60">
        <v>2.2599999999999998</v>
      </c>
      <c r="B39" s="60">
        <v>3.57</v>
      </c>
      <c r="C39" s="60">
        <v>3.21</v>
      </c>
      <c r="D39" s="61">
        <f t="shared" si="0"/>
        <v>3.4116400674900627E-2</v>
      </c>
      <c r="E39" s="62">
        <f>IF(OR($A39="",$B39="",$C39=""),"",A39*'MPTO_working_3-way'!$I40)</f>
        <v>2.3371030655252754</v>
      </c>
      <c r="F39" s="63">
        <f>IF(OR($A39="",$B39="",$C39=""),"",B39*'MPTO_working_3-way'!$I40)</f>
        <v>3.6917955504093949</v>
      </c>
      <c r="G39" s="64">
        <f>IF(OR($A39="",$B39="",$C39=""),"",C39*'MPTO_working_3-way'!$I40)</f>
        <v>3.3195136461664312</v>
      </c>
      <c r="H39" s="62">
        <f>IF(OR($A39="",$B39="",$C39=""),"",'MPTO_working_3-way'!E40)</f>
        <v>2.3196165147090406</v>
      </c>
      <c r="I39" s="63">
        <f>IF(OR($A39="",$B39="",$C39=""),"",'MPTO_working_3-way'!F40)</f>
        <v>3.7210699196588992</v>
      </c>
      <c r="J39" s="64">
        <f>IF(OR($A39="",$B39="",$C39=""),"",'MPTO_working_3-way'!G40)</f>
        <v>3.3316192575093835</v>
      </c>
      <c r="K39" s="62">
        <f>IF(OR($A39="",$B39="",$C39=""),"",'OddsRatio_working_3-way'!H40)</f>
        <v>2.3270958197411322</v>
      </c>
      <c r="L39" s="63">
        <f>IF(OR($A39="",$B39="",$C39=""),"",'OddsRatio_working_3-way'!I40)</f>
        <v>3.7068541720116754</v>
      </c>
      <c r="M39" s="64">
        <f>IF(OR($A39="",$B39="",$C39=""),"",'OddsRatio_working_3-way'!J40)</f>
        <v>3.3276839377999234</v>
      </c>
      <c r="N39" s="65">
        <f t="shared" si="4"/>
        <v>42.78801456174741</v>
      </c>
      <c r="O39" s="66">
        <f t="shared" si="5"/>
        <v>27.087090450854106</v>
      </c>
      <c r="P39" s="66">
        <f t="shared" si="6"/>
        <v>30.124894987398488</v>
      </c>
      <c r="Q39" s="60" t="s">
        <v>147</v>
      </c>
      <c r="R39" s="60" t="s">
        <v>148</v>
      </c>
      <c r="S39" s="77" t="s">
        <v>150</v>
      </c>
      <c r="AD39" s="68"/>
      <c r="AE39" s="68"/>
      <c r="AH39" s="68"/>
      <c r="AI39" s="68"/>
      <c r="AJ39" s="60" t="s">
        <v>128</v>
      </c>
    </row>
    <row r="40" spans="1:36" s="38" customFormat="1" ht="15" x14ac:dyDescent="0.25">
      <c r="A40">
        <v>1.56</v>
      </c>
      <c r="B40">
        <v>4.58</v>
      </c>
      <c r="C40">
        <v>5.74</v>
      </c>
      <c r="D40" s="20">
        <f t="shared" si="0"/>
        <v>3.3582280253917185E-2</v>
      </c>
      <c r="E40" s="17">
        <f>IF(OR($A40="",$B40="",$C40=""),"",A40*'MPTO_working_3-way'!$I41)</f>
        <v>1.6123883571961108</v>
      </c>
      <c r="F40" s="21">
        <f>IF(OR($A40="",$B40="",$C40=""),"",B40*'MPTO_working_3-way'!$I41)</f>
        <v>4.7338068435629408</v>
      </c>
      <c r="G40" s="22">
        <f>IF(OR($A40="",$B40="",$C40=""),"",C40*'MPTO_working_3-way'!$I41)</f>
        <v>5.9327622886574849</v>
      </c>
      <c r="H40" s="17">
        <f>IF(OR($A40="",$B40="",$C40=""),"",'MPTO_working_3-way'!E41)</f>
        <v>1.5877261210531086</v>
      </c>
      <c r="I40" s="21">
        <f>IF(OR($A40="",$B40="",$C40=""),"",'MPTO_working_3-way'!F41)</f>
        <v>4.8275008914715052</v>
      </c>
      <c r="J40" s="22">
        <f>IF(OR($A40="",$B40="",$C40=""),"",'MPTO_working_3-way'!G41)</f>
        <v>6.134143870475727</v>
      </c>
      <c r="K40" s="17">
        <f>IF(OR($A40="",$B40="",$C40=""),"",'OddsRatio_working_3-way'!H41)</f>
        <v>1.5958825739893161</v>
      </c>
      <c r="L40" s="21">
        <f>IF(OR($A40="",$B40="",$C40=""),"",'OddsRatio_working_3-way'!I41)</f>
        <v>4.8093921694316988</v>
      </c>
      <c r="M40" s="22">
        <f>IF(OR($A40="",$B40="",$C40=""),"",'OddsRatio_working_3-way'!J41)</f>
        <v>6.0437203584095682</v>
      </c>
      <c r="N40" s="23">
        <f t="shared" ref="N40:N94" si="7">(1/E40)* 100</f>
        <v>62.019797869228377</v>
      </c>
      <c r="O40" s="24">
        <f t="shared" ref="O40:O94" si="8">(1/F40)* 100</f>
        <v>21.124647309169493</v>
      </c>
      <c r="P40" s="24">
        <f t="shared" ref="P40:P94" si="9">(1/G40)* 100</f>
        <v>16.855554821602137</v>
      </c>
      <c r="Q40" t="s">
        <v>151</v>
      </c>
      <c r="R40" t="s">
        <v>152</v>
      </c>
      <c r="S40" s="28">
        <v>44449</v>
      </c>
      <c r="AD40" s="39"/>
      <c r="AE40" s="39"/>
      <c r="AH40" s="39"/>
      <c r="AI40" s="39"/>
      <c r="AJ40" t="s">
        <v>328</v>
      </c>
    </row>
    <row r="41" spans="1:36" s="38" customFormat="1" ht="15" x14ac:dyDescent="0.25">
      <c r="A41">
        <v>1.81</v>
      </c>
      <c r="B41">
        <v>4.03</v>
      </c>
      <c r="C41">
        <v>4.3899999999999997</v>
      </c>
      <c r="D41" s="20">
        <f t="shared" si="0"/>
        <v>2.8415578463503399E-2</v>
      </c>
      <c r="E41" s="17">
        <f>IF(OR($A41="",$B41="",$C41=""),"",A41*'MPTO_working_3-way'!$I42)</f>
        <v>1.8614321970189411</v>
      </c>
      <c r="F41" s="21">
        <f>IF(OR($A41="",$B41="",$C41=""),"",B41*'MPTO_working_3-way'!$I42)</f>
        <v>4.1445147812079188</v>
      </c>
      <c r="G41" s="22">
        <f>IF(OR($A41="",$B41="",$C41=""),"",C41*'MPTO_working_3-way'!$I42)</f>
        <v>4.5147443894547798</v>
      </c>
      <c r="H41" s="17">
        <f>IF(OR($A41="",$B41="",$C41=""),"",'MPTO_working_3-way'!E42)</f>
        <v>1.8415720318556572</v>
      </c>
      <c r="I41" s="21">
        <f>IF(OR($A41="",$B41="",$C41=""),"",'MPTO_working_3-way'!F42)</f>
        <v>4.1899365559949402</v>
      </c>
      <c r="J41" s="22">
        <f>IF(OR($A41="",$B41="",$C41=""),"",'MPTO_working_3-way'!G42)</f>
        <v>4.5804623254009185</v>
      </c>
      <c r="K41" s="17">
        <f>IF(OR($A41="",$B41="",$C41=""),"",'OddsRatio_working_3-way'!H42)</f>
        <v>1.8488977937913911</v>
      </c>
      <c r="L41" s="21">
        <f>IF(OR($A41="",$B41="",$C41=""),"",'OddsRatio_working_3-way'!I42)</f>
        <v>4.1755065619603906</v>
      </c>
      <c r="M41" s="22">
        <f>IF(OR($A41="",$B41="",$C41=""),"",'OddsRatio_working_3-way'!J42)</f>
        <v>4.5527944703121195</v>
      </c>
      <c r="N41" s="23">
        <f t="shared" si="7"/>
        <v>53.722074948606057</v>
      </c>
      <c r="O41" s="24">
        <f t="shared" si="8"/>
        <v>24.128276837959543</v>
      </c>
      <c r="P41" s="24">
        <f t="shared" si="9"/>
        <v>22.149648213434389</v>
      </c>
      <c r="Q41" t="s">
        <v>153</v>
      </c>
      <c r="R41" t="s">
        <v>154</v>
      </c>
      <c r="S41" s="28">
        <v>44449</v>
      </c>
      <c r="AD41" s="39"/>
      <c r="AE41" s="39"/>
      <c r="AH41" s="39"/>
      <c r="AI41" s="39"/>
      <c r="AJ41" t="s">
        <v>328</v>
      </c>
    </row>
    <row r="42" spans="1:36" s="38" customFormat="1" ht="15" x14ac:dyDescent="0.25">
      <c r="A42">
        <v>2.09</v>
      </c>
      <c r="B42">
        <v>3.44</v>
      </c>
      <c r="C42">
        <v>3.87</v>
      </c>
      <c r="D42" s="20">
        <f t="shared" si="0"/>
        <v>2.7564506756673435E-2</v>
      </c>
      <c r="E42" s="17">
        <f>IF(OR($A42="",$B42="",$C42=""),"",A42*'MPTO_working_3-way'!$I43)</f>
        <v>2.1476098191214472</v>
      </c>
      <c r="F42" s="21">
        <f>IF(OR($A42="",$B42="",$C42=""),"",B42*'MPTO_working_3-way'!$I43)</f>
        <v>3.5348219032429564</v>
      </c>
      <c r="G42" s="22">
        <f>IF(OR($A42="",$B42="",$C42=""),"",C42*'MPTO_working_3-way'!$I43)</f>
        <v>3.9766746411483265</v>
      </c>
      <c r="H42" s="17">
        <f>IF(OR($A42="",$B42="",$C42=""),"",'MPTO_working_3-way'!E43)</f>
        <v>2.1309206510904932</v>
      </c>
      <c r="I42" s="21">
        <f>IF(OR($A42="",$B42="",$C42=""),"",'MPTO_working_3-way'!F43)</f>
        <v>3.5522779176670385</v>
      </c>
      <c r="J42" s="22">
        <f>IF(OR($A42="",$B42="",$C42=""),"",'MPTO_working_3-way'!G43)</f>
        <v>4.0126838706476722</v>
      </c>
      <c r="K42" s="17">
        <f>IF(OR($A42="",$B42="",$C42=""),"",'OddsRatio_working_3-way'!H43)</f>
        <v>2.1377251301133158</v>
      </c>
      <c r="L42" s="21">
        <f>IF(OR($A42="",$B42="",$C42=""),"",'OddsRatio_working_3-way'!I43)</f>
        <v>3.5468342362169651</v>
      </c>
      <c r="M42" s="22">
        <f>IF(OR($A42="",$B42="",$C42=""),"",'OddsRatio_working_3-way'!J43)</f>
        <v>3.9956615811240526</v>
      </c>
      <c r="N42" s="23">
        <f t="shared" si="7"/>
        <v>46.563392991427278</v>
      </c>
      <c r="O42" s="24">
        <f t="shared" si="8"/>
        <v>28.289968416303203</v>
      </c>
      <c r="P42" s="24">
        <f t="shared" si="9"/>
        <v>25.146638592269504</v>
      </c>
      <c r="Q42" t="s">
        <v>155</v>
      </c>
      <c r="R42" t="s">
        <v>131</v>
      </c>
      <c r="S42" s="28">
        <v>44449</v>
      </c>
      <c r="AD42" s="39"/>
      <c r="AE42" s="39"/>
      <c r="AH42" s="39"/>
      <c r="AI42" s="39"/>
      <c r="AJ42" t="s">
        <v>139</v>
      </c>
    </row>
    <row r="43" spans="1:36" s="38" customFormat="1" ht="15" x14ac:dyDescent="0.25">
      <c r="A43">
        <v>4.3600000000000003</v>
      </c>
      <c r="B43">
        <v>3.81</v>
      </c>
      <c r="C43">
        <v>1.86</v>
      </c>
      <c r="D43" s="20">
        <f t="shared" si="0"/>
        <v>2.9459398368337997E-2</v>
      </c>
      <c r="E43" s="17">
        <f>IF(OR($A43="",$B43="",$C43=""),"",A43*'MPTO_working_3-way'!$I44)</f>
        <v>4.4884429768859544</v>
      </c>
      <c r="F43" s="21">
        <f>IF(OR($A43="",$B43="",$C43=""),"",B43*'MPTO_working_3-way'!$I44)</f>
        <v>3.9222403077833676</v>
      </c>
      <c r="G43" s="22">
        <f>IF(OR($A43="",$B43="",$C43=""),"",C43*'MPTO_working_3-way'!$I44)</f>
        <v>1.9147944809651087</v>
      </c>
      <c r="H43" s="17">
        <f>IF(OR($A43="",$B43="",$C43=""),"",'MPTO_working_3-way'!E44)</f>
        <v>4.5550201144240061</v>
      </c>
      <c r="I43" s="21">
        <f>IF(OR($A43="",$B43="",$C43=""),"",'MPTO_working_3-way'!F44)</f>
        <v>3.958085581292389</v>
      </c>
      <c r="J43" s="22">
        <f>IF(OR($A43="",$B43="",$C43=""),"",'MPTO_working_3-way'!G44)</f>
        <v>1.8946046256997711</v>
      </c>
      <c r="K43" s="17">
        <f>IF(OR($A43="",$B43="",$C43=""),"",'OddsRatio_working_3-way'!H44)</f>
        <v>4.5249194566414044</v>
      </c>
      <c r="L43" s="21">
        <f>IF(OR($A43="",$B43="",$C43=""),"",'OddsRatio_working_3-way'!I44)</f>
        <v>3.9479237122506983</v>
      </c>
      <c r="M43" s="22">
        <f>IF(OR($A43="",$B43="",$C43=""),"",'OddsRatio_working_3-way'!J44)</f>
        <v>1.9022115275927409</v>
      </c>
      <c r="N43" s="23">
        <f t="shared" si="7"/>
        <v>22.279440891856712</v>
      </c>
      <c r="O43" s="24">
        <f t="shared" si="8"/>
        <v>25.495633146586687</v>
      </c>
      <c r="P43" s="24">
        <f t="shared" si="9"/>
        <v>52.2249259615566</v>
      </c>
      <c r="Q43" t="s">
        <v>134</v>
      </c>
      <c r="R43" t="s">
        <v>156</v>
      </c>
      <c r="S43" s="28">
        <v>44449</v>
      </c>
      <c r="AD43" s="39"/>
      <c r="AE43" s="39"/>
      <c r="AH43" s="39"/>
      <c r="AI43" s="39"/>
      <c r="AJ43" t="s">
        <v>139</v>
      </c>
    </row>
    <row r="44" spans="1:36" s="38" customFormat="1" ht="15" x14ac:dyDescent="0.25">
      <c r="A44">
        <v>3.06</v>
      </c>
      <c r="B44">
        <v>3.07</v>
      </c>
      <c r="C44">
        <v>2.67</v>
      </c>
      <c r="D44" s="20">
        <f t="shared" si="0"/>
        <v>2.7062119849708965E-2</v>
      </c>
      <c r="E44" s="17">
        <f>IF(OR($A44="",$B44="",$C44=""),"",A44*'MPTO_working_3-way'!$I45)</f>
        <v>3.1428100867401096</v>
      </c>
      <c r="F44" s="21">
        <f>IF(OR($A44="",$B44="",$C44=""),"",B44*'MPTO_working_3-way'!$I45)</f>
        <v>3.1530807079386065</v>
      </c>
      <c r="G44" s="22">
        <f>IF(OR($A44="",$B44="",$C44=""),"",C44*'MPTO_working_3-way'!$I45)</f>
        <v>2.742255859998723</v>
      </c>
      <c r="H44" s="17">
        <f>IF(OR($A44="",$B44="",$C44=""),"",'MPTO_working_3-way'!E45)</f>
        <v>3.1468640276976578</v>
      </c>
      <c r="I44" s="21">
        <f>IF(OR($A44="",$B44="",$C44=""),"",'MPTO_working_3-way'!F45)</f>
        <v>3.1574408058068935</v>
      </c>
      <c r="J44" s="22">
        <f>IF(OR($A44="",$B44="",$C44=""),"",'MPTO_working_3-way'!G45)</f>
        <v>2.7358948108069669</v>
      </c>
      <c r="K44" s="17">
        <f>IF(OR($A44="",$B44="",$C44=""),"",'OddsRatio_working_3-way'!H45)</f>
        <v>3.1449672121562258</v>
      </c>
      <c r="L44" s="21">
        <f>IF(OR($A44="",$B44="",$C44=""),"",'OddsRatio_working_3-way'!I45)</f>
        <v>3.1553796743511597</v>
      </c>
      <c r="M44" s="22">
        <f>IF(OR($A44="",$B44="",$C44=""),"",'OddsRatio_working_3-way'!J45)</f>
        <v>2.7388811865538338</v>
      </c>
      <c r="N44" s="23">
        <f t="shared" si="7"/>
        <v>31.818658219887965</v>
      </c>
      <c r="O44" s="24">
        <f t="shared" si="8"/>
        <v>31.71501438203817</v>
      </c>
      <c r="P44" s="24">
        <f t="shared" si="9"/>
        <v>36.466327398073851</v>
      </c>
      <c r="Q44" t="s">
        <v>132</v>
      </c>
      <c r="R44" t="s">
        <v>137</v>
      </c>
      <c r="S44" s="28">
        <v>44449</v>
      </c>
      <c r="AD44" s="39"/>
      <c r="AE44" s="39"/>
      <c r="AH44" s="39"/>
      <c r="AI44" s="39"/>
      <c r="AJ44" t="s">
        <v>139</v>
      </c>
    </row>
    <row r="45" spans="1:36" s="38" customFormat="1" ht="15" x14ac:dyDescent="0.25">
      <c r="A45">
        <v>1.36</v>
      </c>
      <c r="B45">
        <v>4.97</v>
      </c>
      <c r="C45">
        <v>10.63</v>
      </c>
      <c r="D45" s="20">
        <f t="shared" si="0"/>
        <v>3.0574738342066032E-2</v>
      </c>
      <c r="E45" s="17">
        <f>IF(OR($A45="",$B45="",$C45=""),"",A45*'MPTO_working_3-way'!$I46)</f>
        <v>1.4015816441452098</v>
      </c>
      <c r="F45" s="21">
        <f>IF(OR($A45="",$B45="",$C45=""),"",B45*'MPTO_working_3-way'!$I46)</f>
        <v>5.1219564495600682</v>
      </c>
      <c r="G45" s="22">
        <f>IF(OR($A45="",$B45="",$C45=""),"",C45*'MPTO_working_3-way'!$I46)</f>
        <v>10.955009468576163</v>
      </c>
      <c r="H45" s="17">
        <f>IF(OR($A45="",$B45="",$C45=""),"",'MPTO_working_3-way'!E46)</f>
        <v>1.3791152937939184</v>
      </c>
      <c r="I45" s="21">
        <f>IF(OR($A45="",$B45="",$C45=""),"",'MPTO_working_3-way'!F46)</f>
        <v>5.2351727548888363</v>
      </c>
      <c r="J45" s="22">
        <f>IF(OR($A45="",$B45="",$C45=""),"",'MPTO_working_3-way'!G46)</f>
        <v>11.921537525228421</v>
      </c>
      <c r="K45" s="17">
        <f>IF(OR($A45="",$B45="",$C45=""),"",'OddsRatio_working_3-way'!H46)</f>
        <v>1.3860262875270304</v>
      </c>
      <c r="L45" s="21">
        <f>IF(OR($A45="",$B45="",$C45=""),"",'OddsRatio_working_3-way'!I46)</f>
        <v>5.2570121152286386</v>
      </c>
      <c r="M45" s="22">
        <f>IF(OR($A45="",$B45="",$C45=""),"",'OddsRatio_working_3-way'!J46)</f>
        <v>11.326203191348061</v>
      </c>
      <c r="N45" s="23">
        <f t="shared" si="7"/>
        <v>71.347966361950711</v>
      </c>
      <c r="O45" s="24">
        <f t="shared" si="8"/>
        <v>19.523789587978463</v>
      </c>
      <c r="P45" s="24">
        <f t="shared" si="9"/>
        <v>9.1282440500708333</v>
      </c>
      <c r="Q45" t="s">
        <v>136</v>
      </c>
      <c r="R45" t="s">
        <v>135</v>
      </c>
      <c r="S45" s="28">
        <v>44449</v>
      </c>
      <c r="AD45" s="39"/>
      <c r="AE45" s="39"/>
      <c r="AH45" s="39"/>
      <c r="AI45" s="39"/>
      <c r="AJ45" t="s">
        <v>139</v>
      </c>
    </row>
    <row r="46" spans="1:36" s="38" customFormat="1" ht="15" x14ac:dyDescent="0.25">
      <c r="A46">
        <v>1.74</v>
      </c>
      <c r="B46">
        <v>3.51</v>
      </c>
      <c r="C46">
        <v>5.85</v>
      </c>
      <c r="D46" s="20">
        <f t="shared" si="0"/>
        <v>3.0553099518616733E-2</v>
      </c>
      <c r="E46" s="17">
        <f>IF(OR($A46="",$B46="",$C46=""),"",A46*'MPTO_working_3-way'!$I47)</f>
        <v>1.793162393162393</v>
      </c>
      <c r="F46" s="21">
        <f>IF(OR($A46="",$B46="",$C46=""),"",B46*'MPTO_working_3-way'!$I47)</f>
        <v>3.6172413793103444</v>
      </c>
      <c r="G46" s="22">
        <f>IF(OR($A46="",$B46="",$C46=""),"",C46*'MPTO_working_3-way'!$I47)</f>
        <v>6.0287356321839072</v>
      </c>
      <c r="H46" s="17">
        <f>IF(OR($A46="",$B46="",$C46=""),"",'MPTO_working_3-way'!E47)</f>
        <v>1.7713904518823598</v>
      </c>
      <c r="I46" s="21">
        <f>IF(OR($A46="",$B46="",$C46=""),"",'MPTO_working_3-way'!F47)</f>
        <v>3.6401239718679217</v>
      </c>
      <c r="J46" s="22">
        <f>IF(OR($A46="",$B46="",$C46=""),"",'MPTO_working_3-way'!G47)</f>
        <v>6.2206151965777137</v>
      </c>
      <c r="K46" s="17">
        <f>IF(OR($A46="",$B46="",$C46=""),"",'OddsRatio_working_3-way'!H47)</f>
        <v>1.7796028822880181</v>
      </c>
      <c r="L46" s="21">
        <f>IF(OR($A46="",$B46="",$C46=""),"",'OddsRatio_working_3-way'!I47)</f>
        <v>3.6443286953282774</v>
      </c>
      <c r="M46" s="22">
        <f>IF(OR($A46="",$B46="",$C46=""),"",'OddsRatio_working_3-way'!J47)</f>
        <v>6.1095594312120109</v>
      </c>
      <c r="N46" s="23">
        <f t="shared" si="7"/>
        <v>55.767397521449006</v>
      </c>
      <c r="O46" s="24">
        <f t="shared" si="8"/>
        <v>27.645376549094379</v>
      </c>
      <c r="P46" s="24">
        <f t="shared" si="9"/>
        <v>16.587225929456629</v>
      </c>
      <c r="Q46" t="s">
        <v>157</v>
      </c>
      <c r="R46" t="s">
        <v>158</v>
      </c>
      <c r="S46" s="28">
        <v>44449</v>
      </c>
      <c r="AD46" s="39"/>
      <c r="AE46" s="39"/>
      <c r="AH46" s="39"/>
      <c r="AI46" s="39"/>
      <c r="AJ46" t="s">
        <v>128</v>
      </c>
    </row>
    <row r="47" spans="1:36" s="38" customFormat="1" ht="15" x14ac:dyDescent="0.25">
      <c r="A47">
        <v>2.87</v>
      </c>
      <c r="B47">
        <v>2.77</v>
      </c>
      <c r="C47">
        <v>3.09</v>
      </c>
      <c r="D47" s="20">
        <f t="shared" si="0"/>
        <v>3.306748154329453E-2</v>
      </c>
      <c r="E47" s="17">
        <f>IF(OR($A47="",$B47="",$C47=""),"",A47*'MPTO_working_3-way'!$I48)</f>
        <v>2.9649036720292554</v>
      </c>
      <c r="F47" s="21">
        <f>IF(OR($A47="",$B47="",$C47=""),"",B47*'MPTO_working_3-way'!$I48)</f>
        <v>2.8615969238749259</v>
      </c>
      <c r="G47" s="22">
        <f>IF(OR($A47="",$B47="",$C47=""),"",C47*'MPTO_working_3-way'!$I48)</f>
        <v>3.19217851796878</v>
      </c>
      <c r="H47" s="17">
        <f>IF(OR($A47="",$B47="",$C47=""),"",'MPTO_working_3-way'!E48)</f>
        <v>2.9637571453660607</v>
      </c>
      <c r="I47" s="21">
        <f>IF(OR($A47="",$B47="",$C47=""),"",'MPTO_working_3-way'!F48)</f>
        <v>2.8572380727473257</v>
      </c>
      <c r="J47" s="22">
        <f>IF(OR($A47="",$B47="",$C47=""),"",'MPTO_working_3-way'!G48)</f>
        <v>3.1989548208822787</v>
      </c>
      <c r="K47" s="17">
        <f>IF(OR($A47="",$B47="",$C47=""),"",'OddsRatio_working_3-way'!H48)</f>
        <v>2.9644162013900948</v>
      </c>
      <c r="L47" s="21">
        <f>IF(OR($A47="",$B47="",$C47=""),"",'OddsRatio_working_3-way'!I48)</f>
        <v>2.8593672066633506</v>
      </c>
      <c r="M47" s="22">
        <f>IF(OR($A47="",$B47="",$C47=""),"",'OddsRatio_working_3-way'!J48)</f>
        <v>3.1955239897889292</v>
      </c>
      <c r="N47" s="23">
        <f t="shared" si="7"/>
        <v>33.727908580435418</v>
      </c>
      <c r="O47" s="24">
        <f t="shared" si="8"/>
        <v>34.945522608609977</v>
      </c>
      <c r="P47" s="24">
        <f t="shared" si="9"/>
        <v>31.32656881095458</v>
      </c>
      <c r="Q47" t="s">
        <v>159</v>
      </c>
      <c r="R47" t="s">
        <v>160</v>
      </c>
      <c r="S47" s="28">
        <v>44449</v>
      </c>
      <c r="AD47" s="39"/>
      <c r="AE47" s="39"/>
      <c r="AH47" s="39"/>
      <c r="AI47" s="39"/>
      <c r="AJ47" t="s">
        <v>329</v>
      </c>
    </row>
    <row r="48" spans="1:36" s="38" customFormat="1" ht="15" x14ac:dyDescent="0.25">
      <c r="A48">
        <v>2.2400000000000002</v>
      </c>
      <c r="B48">
        <v>2.91</v>
      </c>
      <c r="C48">
        <v>4.12</v>
      </c>
      <c r="D48" s="20">
        <f t="shared" si="0"/>
        <v>3.2789629714361945E-2</v>
      </c>
      <c r="E48" s="17">
        <f>IF(OR($A48="",$B48="",$C48=""),"",A48*'MPTO_working_3-way'!$I49)</f>
        <v>2.313448770560171</v>
      </c>
      <c r="F48" s="21">
        <f>IF(OR($A48="",$B48="",$C48=""),"",B48*'MPTO_working_3-way'!$I49)</f>
        <v>3.0054178224687935</v>
      </c>
      <c r="G48" s="22">
        <f>IF(OR($A48="",$B48="",$C48=""),"",C48*'MPTO_working_3-way'!$I49)</f>
        <v>4.2550932744231718</v>
      </c>
      <c r="H48" s="17">
        <f>IF(OR($A48="",$B48="",$C48=""),"",'MPTO_working_3-way'!E49)</f>
        <v>2.296218132933991</v>
      </c>
      <c r="I48" s="21">
        <f>IF(OR($A48="",$B48="",$C48=""),"",'MPTO_working_3-way'!F49)</f>
        <v>3.0055958022231604</v>
      </c>
      <c r="J48" s="22">
        <f>IF(OR($A48="",$B48="",$C48=""),"",'MPTO_working_3-way'!G49)</f>
        <v>4.3142765834763432</v>
      </c>
      <c r="K48" s="17">
        <f>IF(OR($A48="",$B48="",$C48=""),"",'OddsRatio_working_3-way'!H49)</f>
        <v>2.3039978778999473</v>
      </c>
      <c r="L48" s="21">
        <f>IF(OR($A48="",$B48="",$C48=""),"",'OddsRatio_working_3-way'!I49)</f>
        <v>3.00857737644266</v>
      </c>
      <c r="M48" s="22">
        <f>IF(OR($A48="",$B48="",$C48=""),"",'OddsRatio_working_3-way'!J49)</f>
        <v>4.2810269185869627</v>
      </c>
      <c r="N48" s="23">
        <f t="shared" si="7"/>
        <v>43.225508717786013</v>
      </c>
      <c r="O48" s="24">
        <f t="shared" si="8"/>
        <v>33.273243824000232</v>
      </c>
      <c r="P48" s="24">
        <f t="shared" si="9"/>
        <v>23.501247458213754</v>
      </c>
      <c r="Q48" t="s">
        <v>161</v>
      </c>
      <c r="R48" t="s">
        <v>162</v>
      </c>
      <c r="S48" s="28">
        <v>44449</v>
      </c>
      <c r="AD48" s="39"/>
      <c r="AE48" s="39"/>
      <c r="AH48" s="39"/>
      <c r="AI48" s="39"/>
      <c r="AJ48" t="s">
        <v>329</v>
      </c>
    </row>
    <row r="49" spans="1:36" s="38" customFormat="1" ht="15" x14ac:dyDescent="0.25">
      <c r="A49">
        <v>1.44</v>
      </c>
      <c r="B49">
        <v>5</v>
      </c>
      <c r="C49">
        <v>6.89</v>
      </c>
      <c r="D49" s="20">
        <f t="shared" si="0"/>
        <v>3.958232543138207E-2</v>
      </c>
      <c r="E49" s="17">
        <f>IF(OR($A49="",$B49="",$C49=""),"",A49*'MPTO_working_3-way'!$I50)</f>
        <v>1.4969985486211901</v>
      </c>
      <c r="F49" s="21">
        <f>IF(OR($A49="",$B49="",$C49=""),"",B49*'MPTO_working_3-way'!$I50)</f>
        <v>5.1979116271569108</v>
      </c>
      <c r="G49" s="22">
        <f>IF(OR($A49="",$B49="",$C49=""),"",C49*'MPTO_working_3-way'!$I50)</f>
        <v>7.1627222222222224</v>
      </c>
      <c r="H49" s="17">
        <f>IF(OR($A49="",$B49="",$C49=""),"",'MPTO_working_3-way'!E50)</f>
        <v>1.4678891843481967</v>
      </c>
      <c r="I49" s="21">
        <f>IF(OR($A49="",$B49="",$C49=""),"",'MPTO_working_3-way'!F50)</f>
        <v>5.3531502237313502</v>
      </c>
      <c r="J49" s="22">
        <f>IF(OR($A49="",$B49="",$C49=""),"",'MPTO_working_3-way'!G50)</f>
        <v>7.5789859648408058</v>
      </c>
      <c r="K49" s="17">
        <f>IF(OR($A49="",$B49="",$C49=""),"",'OddsRatio_working_3-way'!H50)</f>
        <v>1.4768492988698805</v>
      </c>
      <c r="L49" s="21">
        <f>IF(OR($A49="",$B49="",$C49=""),"",'OddsRatio_working_3-way'!I50)</f>
        <v>5.3349936260898225</v>
      </c>
      <c r="M49" s="22">
        <f>IF(OR($A49="",$B49="",$C49=""),"",'OddsRatio_working_3-way'!J50)</f>
        <v>7.3832781144172674</v>
      </c>
      <c r="N49" s="23">
        <f t="shared" si="7"/>
        <v>66.800331965655516</v>
      </c>
      <c r="O49" s="24">
        <f t="shared" si="8"/>
        <v>19.238495606108785</v>
      </c>
      <c r="P49" s="24">
        <f t="shared" si="9"/>
        <v>13.961172428235697</v>
      </c>
      <c r="Q49" t="s">
        <v>163</v>
      </c>
      <c r="R49" t="s">
        <v>164</v>
      </c>
      <c r="S49" s="28">
        <v>44450</v>
      </c>
      <c r="AD49" s="39"/>
      <c r="AE49" s="39"/>
      <c r="AH49" s="39"/>
      <c r="AI49" s="39"/>
      <c r="AJ49" t="s">
        <v>330</v>
      </c>
    </row>
    <row r="50" spans="1:36" s="38" customFormat="1" ht="15" x14ac:dyDescent="0.25">
      <c r="A50">
        <v>8.9499999999999993</v>
      </c>
      <c r="B50">
        <v>5.88</v>
      </c>
      <c r="C50">
        <v>1.32</v>
      </c>
      <c r="D50" s="20">
        <f t="shared" si="0"/>
        <v>3.9375628362060988E-2</v>
      </c>
      <c r="E50" s="17">
        <f>IF(OR($A50="",$B50="",$C50=""),"",A50*'MPTO_working_3-way'!$I51)</f>
        <v>9.3024118738404447</v>
      </c>
      <c r="F50" s="21">
        <f>IF(OR($A50="",$B50="",$C50=""),"",B50*'MPTO_working_3-way'!$I51)</f>
        <v>6.1115286947689187</v>
      </c>
      <c r="G50" s="22">
        <f>IF(OR($A50="",$B50="",$C50=""),"",C50*'MPTO_working_3-way'!$I51)</f>
        <v>1.3719758294379205</v>
      </c>
      <c r="H50" s="17">
        <f>IF(OR($A50="",$B50="",$C50=""),"",'MPTO_working_3-way'!E51)</f>
        <v>10.141305490347222</v>
      </c>
      <c r="I50" s="21">
        <f>IF(OR($A50="",$B50="",$C50=""),"",'MPTO_working_3-way'!F51)</f>
        <v>6.3717474574032504</v>
      </c>
      <c r="J50" s="22">
        <f>IF(OR($A50="",$B50="",$C50=""),"",'MPTO_working_3-way'!G51)</f>
        <v>1.3432725686387348</v>
      </c>
      <c r="K50" s="17">
        <f>IF(OR($A50="",$B50="",$C50=""),"",'OddsRatio_working_3-way'!H51)</f>
        <v>9.7302702486673542</v>
      </c>
      <c r="L50" s="21">
        <f>IF(OR($A50="",$B50="",$C50=""),"",'OddsRatio_working_3-way'!I51)</f>
        <v>6.3589583413203385</v>
      </c>
      <c r="M50" s="22">
        <f>IF(OR($A50="",$B50="",$C50=""),"",'OddsRatio_working_3-way'!J51)</f>
        <v>1.3514071043488747</v>
      </c>
      <c r="N50" s="23">
        <f t="shared" si="7"/>
        <v>10.74990027921819</v>
      </c>
      <c r="O50" s="24">
        <f t="shared" si="8"/>
        <v>16.362518282143331</v>
      </c>
      <c r="P50" s="24">
        <f t="shared" si="9"/>
        <v>72.887581438638477</v>
      </c>
      <c r="Q50" t="s">
        <v>165</v>
      </c>
      <c r="R50" t="s">
        <v>166</v>
      </c>
      <c r="S50" s="28">
        <v>44450</v>
      </c>
      <c r="AD50" s="39"/>
      <c r="AE50" s="39"/>
      <c r="AH50" s="39"/>
      <c r="AI50" s="39"/>
      <c r="AJ50" t="s">
        <v>330</v>
      </c>
    </row>
    <row r="51" spans="1:36" s="38" customFormat="1" ht="15" x14ac:dyDescent="0.25">
      <c r="A51">
        <v>1.92</v>
      </c>
      <c r="B51">
        <v>4.0199999999999996</v>
      </c>
      <c r="C51">
        <v>3.87</v>
      </c>
      <c r="D51" s="20">
        <f t="shared" si="0"/>
        <v>2.7987485055343431E-2</v>
      </c>
      <c r="E51" s="17">
        <f>IF(OR($A51="",$B51="",$C51=""),"",A51*'MPTO_working_3-way'!$I52)</f>
        <v>1.9737359713062592</v>
      </c>
      <c r="F51" s="21">
        <f>IF(OR($A51="",$B51="",$C51=""),"",B51*'MPTO_working_3-way'!$I52)</f>
        <v>4.1325096899224798</v>
      </c>
      <c r="G51" s="22">
        <f>IF(OR($A51="",$B51="",$C51=""),"",C51*'MPTO_working_3-way'!$I52)</f>
        <v>3.9783115671641793</v>
      </c>
      <c r="H51" s="17">
        <f>IF(OR($A51="",$B51="",$C51=""),"",'MPTO_working_3-way'!E52)</f>
        <v>1.9550182685269253</v>
      </c>
      <c r="I51" s="21">
        <f>IF(OR($A51="",$B51="",$C51=""),"",'MPTO_working_3-way'!F52)</f>
        <v>4.176637392655433</v>
      </c>
      <c r="J51" s="22">
        <f>IF(OR($A51="",$B51="",$C51=""),"",'MPTO_working_3-way'!G52)</f>
        <v>4.0149553693840749</v>
      </c>
      <c r="K51" s="17">
        <f>IF(OR($A51="",$B51="",$C51=""),"",'OddsRatio_working_3-way'!H52)</f>
        <v>1.9621985256434835</v>
      </c>
      <c r="L51" s="21">
        <f>IF(OR($A51="",$B51="",$C51=""),"",'OddsRatio_working_3-way'!I52)</f>
        <v>4.1585212472209969</v>
      </c>
      <c r="M51" s="22">
        <f>IF(OR($A51="",$B51="",$C51=""),"",'OddsRatio_working_3-way'!J52)</f>
        <v>4.0016410528226043</v>
      </c>
      <c r="N51" s="23">
        <f t="shared" si="7"/>
        <v>50.665337944779886</v>
      </c>
      <c r="O51" s="24">
        <f t="shared" si="8"/>
        <v>24.198370361685921</v>
      </c>
      <c r="P51" s="24">
        <f t="shared" si="9"/>
        <v>25.136291693534201</v>
      </c>
      <c r="Q51" t="s">
        <v>167</v>
      </c>
      <c r="R51" t="s">
        <v>168</v>
      </c>
      <c r="S51" s="28">
        <v>44450</v>
      </c>
      <c r="AD51" s="39"/>
      <c r="AE51" s="39"/>
      <c r="AH51" s="39"/>
      <c r="AI51" s="39"/>
      <c r="AJ51" t="s">
        <v>330</v>
      </c>
    </row>
    <row r="52" spans="1:36" s="38" customFormat="1" ht="15" x14ac:dyDescent="0.25">
      <c r="A52">
        <v>2.39</v>
      </c>
      <c r="B52">
        <v>3.25</v>
      </c>
      <c r="C52">
        <v>3.26</v>
      </c>
      <c r="D52" s="20">
        <f t="shared" si="0"/>
        <v>3.2850815790980592E-2</v>
      </c>
      <c r="E52" s="17">
        <f>IF(OR($A52="",$B52="",$C52=""),"",A52*'MPTO_working_3-way'!$I53)</f>
        <v>2.4685134497404437</v>
      </c>
      <c r="F52" s="21">
        <f>IF(OR($A52="",$B52="",$C52=""),"",B52*'MPTO_working_3-way'!$I53)</f>
        <v>3.3567651513206869</v>
      </c>
      <c r="G52" s="22">
        <f>IF(OR($A52="",$B52="",$C52=""),"",C52*'MPTO_working_3-way'!$I53)</f>
        <v>3.3670936594785963</v>
      </c>
      <c r="H52" s="17">
        <f>IF(OR($A52="",$B52="",$C52=""),"",'MPTO_working_3-way'!E53)</f>
        <v>2.454230021823304</v>
      </c>
      <c r="I52" s="21">
        <f>IF(OR($A52="",$B52="",$C52=""),"",'MPTO_working_3-way'!F53)</f>
        <v>3.3699303754932384</v>
      </c>
      <c r="J52" s="22">
        <f>IF(OR($A52="",$B52="",$C52=""),"",'MPTO_working_3-way'!G53)</f>
        <v>3.380683246813065</v>
      </c>
      <c r="K52" s="17">
        <f>IF(OR($A52="",$B52="",$C52=""),"",'OddsRatio_working_3-way'!H53)</f>
        <v>2.4605116928050825</v>
      </c>
      <c r="L52" s="21">
        <f>IF(OR($A52="",$B52="",$C52=""),"",'OddsRatio_working_3-way'!I53)</f>
        <v>3.3641376322384415</v>
      </c>
      <c r="M52" s="22">
        <f>IF(OR($A52="",$B52="",$C52=""),"",'OddsRatio_working_3-way'!J53)</f>
        <v>3.3746449106039464</v>
      </c>
      <c r="N52" s="23">
        <f t="shared" si="7"/>
        <v>40.510210714272056</v>
      </c>
      <c r="O52" s="24">
        <f t="shared" si="8"/>
        <v>29.790585725264684</v>
      </c>
      <c r="P52" s="24">
        <f t="shared" si="9"/>
        <v>29.69920356046326</v>
      </c>
      <c r="Q52" t="s">
        <v>169</v>
      </c>
      <c r="R52" t="s">
        <v>98</v>
      </c>
      <c r="S52" s="28">
        <v>44450</v>
      </c>
      <c r="AD52" s="39"/>
      <c r="AE52" s="39"/>
      <c r="AH52" s="39"/>
      <c r="AI52" s="39"/>
      <c r="AJ52" t="s">
        <v>127</v>
      </c>
    </row>
    <row r="53" spans="1:36" s="38" customFormat="1" ht="15" x14ac:dyDescent="0.25">
      <c r="A53">
        <v>2.37</v>
      </c>
      <c r="B53">
        <v>3.02</v>
      </c>
      <c r="C53">
        <v>3.57</v>
      </c>
      <c r="D53" s="20">
        <f t="shared" si="0"/>
        <v>3.3178800902538885E-2</v>
      </c>
      <c r="E53" s="17">
        <f>IF(OR($A53="",$B53="",$C53=""),"",A53*'MPTO_working_3-way'!$I54)</f>
        <v>2.4486337581390174</v>
      </c>
      <c r="F53" s="21">
        <f>IF(OR($A53="",$B53="",$C53=""),"",B53*'MPTO_working_3-way'!$I54)</f>
        <v>3.1201999787256676</v>
      </c>
      <c r="G53" s="22">
        <f>IF(OR($A53="",$B53="",$C53=""),"",C53*'MPTO_working_3-way'!$I54)</f>
        <v>3.6884483192220636</v>
      </c>
      <c r="H53" s="17">
        <f>IF(OR($A53="",$B53="",$C53=""),"",'MPTO_working_3-way'!E54)</f>
        <v>2.4337927570049396</v>
      </c>
      <c r="I53" s="21">
        <f>IF(OR($A53="",$B53="",$C53=""),"",'MPTO_working_3-way'!F54)</f>
        <v>3.1243533807612485</v>
      </c>
      <c r="J53" s="22">
        <f>IF(OR($A53="",$B53="",$C53=""),"",'MPTO_working_3-way'!G54)</f>
        <v>3.7167474980384898</v>
      </c>
      <c r="K53" s="17">
        <f>IF(OR($A53="",$B53="",$C53=""),"",'OddsRatio_working_3-way'!H54)</f>
        <v>2.4404246517457673</v>
      </c>
      <c r="L53" s="21">
        <f>IF(OR($A53="",$B53="",$C53=""),"",'OddsRatio_working_3-way'!I54)</f>
        <v>3.12383780768354</v>
      </c>
      <c r="M53" s="22">
        <f>IF(OR($A53="",$B53="",$C53=""),"",'OddsRatio_working_3-way'!J54)</f>
        <v>3.7021104780924246</v>
      </c>
      <c r="N53" s="23">
        <f t="shared" si="7"/>
        <v>40.839100444323229</v>
      </c>
      <c r="O53" s="24">
        <f t="shared" si="8"/>
        <v>32.049227832134456</v>
      </c>
      <c r="P53" s="24">
        <f t="shared" si="9"/>
        <v>27.111671723542312</v>
      </c>
      <c r="Q53" t="s">
        <v>117</v>
      </c>
      <c r="R53" t="s">
        <v>123</v>
      </c>
      <c r="S53" s="28">
        <v>44450</v>
      </c>
      <c r="AD53" s="39"/>
      <c r="AE53" s="39"/>
      <c r="AH53" s="39"/>
      <c r="AI53" s="39"/>
      <c r="AJ53" t="s">
        <v>127</v>
      </c>
    </row>
    <row r="54" spans="1:36" s="38" customFormat="1" ht="15" x14ac:dyDescent="0.25">
      <c r="A54">
        <v>1.51</v>
      </c>
      <c r="B54">
        <v>4.43</v>
      </c>
      <c r="C54">
        <v>6.72</v>
      </c>
      <c r="D54" s="20">
        <f t="shared" si="0"/>
        <v>3.6794813750175237E-2</v>
      </c>
      <c r="E54" s="17">
        <f>IF(OR($A54="",$B54="",$C54=""),"",A54*'MPTO_working_3-way'!$I55)</f>
        <v>1.5655601687627647</v>
      </c>
      <c r="F54" s="21">
        <f>IF(OR($A54="",$B54="",$C54=""),"",B54*'MPTO_working_3-way'!$I55)</f>
        <v>4.593001024913276</v>
      </c>
      <c r="G54" s="22">
        <f>IF(OR($A54="",$B54="",$C54=""),"",C54*'MPTO_working_3-way'!$I55)</f>
        <v>6.9672611484011773</v>
      </c>
      <c r="H54" s="17">
        <f>IF(OR($A54="",$B54="",$C54=""),"",'MPTO_working_3-way'!E55)</f>
        <v>1.5384929764710193</v>
      </c>
      <c r="I54" s="21">
        <f>IF(OR($A54="",$B54="",$C54=""),"",'MPTO_working_3-way'!F55)</f>
        <v>4.6845276000121707</v>
      </c>
      <c r="J54" s="22">
        <f>IF(OR($A54="",$B54="",$C54=""),"",'MPTO_working_3-way'!G55)</f>
        <v>7.3236151654163777</v>
      </c>
      <c r="K54" s="17">
        <f>IF(OR($A54="",$B54="",$C54=""),"",'OddsRatio_working_3-way'!H55)</f>
        <v>1.5473121650120853</v>
      </c>
      <c r="L54" s="21">
        <f>IF(OR($A54="",$B54="",$C54=""),"",'OddsRatio_working_3-way'!I55)</f>
        <v>4.6809425999832417</v>
      </c>
      <c r="M54" s="22">
        <f>IF(OR($A54="",$B54="",$C54=""),"",'OddsRatio_working_3-way'!J55)</f>
        <v>7.1384815369982917</v>
      </c>
      <c r="N54" s="23">
        <f t="shared" si="7"/>
        <v>63.874900495857837</v>
      </c>
      <c r="O54" s="24">
        <f t="shared" si="8"/>
        <v>21.772257279626491</v>
      </c>
      <c r="P54" s="24">
        <f t="shared" si="9"/>
        <v>14.352842224515678</v>
      </c>
      <c r="Q54" t="s">
        <v>170</v>
      </c>
      <c r="R54" t="s">
        <v>118</v>
      </c>
      <c r="S54" s="28">
        <v>44450</v>
      </c>
      <c r="AD54" s="39"/>
      <c r="AE54" s="39"/>
      <c r="AH54" s="39"/>
      <c r="AI54" s="39"/>
      <c r="AJ54" t="s">
        <v>127</v>
      </c>
    </row>
    <row r="55" spans="1:36" s="38" customFormat="1" ht="15" x14ac:dyDescent="0.25">
      <c r="A55">
        <v>2.06</v>
      </c>
      <c r="B55">
        <v>3.42</v>
      </c>
      <c r="C55">
        <v>3.89</v>
      </c>
      <c r="D55" s="20">
        <f t="shared" si="0"/>
        <v>3.4903962762956819E-2</v>
      </c>
      <c r="E55" s="17">
        <f>IF(OR($A55="",$B55="",$C55=""),"",A55*'MPTO_working_3-way'!$I56)</f>
        <v>2.131902163291691</v>
      </c>
      <c r="F55" s="21">
        <f>IF(OR($A55="",$B55="",$C55=""),"",B55*'MPTO_working_3-way'!$I56)</f>
        <v>3.5393715526493121</v>
      </c>
      <c r="G55" s="22">
        <f>IF(OR($A55="",$B55="",$C55=""),"",C55*'MPTO_working_3-way'!$I56)</f>
        <v>4.0257764151479023</v>
      </c>
      <c r="H55" s="17">
        <f>IF(OR($A55="",$B55="",$C55=""),"",'MPTO_working_3-way'!E56)</f>
        <v>2.1105852142383994</v>
      </c>
      <c r="I55" s="21">
        <f>IF(OR($A55="",$B55="",$C55=""),"",'MPTO_working_3-way'!F56)</f>
        <v>3.5617227933148112</v>
      </c>
      <c r="J55" s="22">
        <f>IF(OR($A55="",$B55="",$C55=""),"",'MPTO_working_3-way'!G56)</f>
        <v>4.0744025926323113</v>
      </c>
      <c r="K55" s="17">
        <f>IF(OR($A55="",$B55="",$C55=""),"",'OddsRatio_working_3-way'!H56)</f>
        <v>2.1191752678004447</v>
      </c>
      <c r="L55" s="21">
        <f>IF(OR($A55="",$B55="",$C55=""),"",'OddsRatio_working_3-way'!I56)</f>
        <v>3.5550982529029014</v>
      </c>
      <c r="M55" s="22">
        <f>IF(OR($A55="",$B55="",$C55=""),"",'OddsRatio_working_3-way'!J56)</f>
        <v>4.0513363433427205</v>
      </c>
      <c r="N55" s="23">
        <f t="shared" si="7"/>
        <v>46.906467717823595</v>
      </c>
      <c r="O55" s="24">
        <f t="shared" si="8"/>
        <v>28.253603362197843</v>
      </c>
      <c r="P55" s="24">
        <f t="shared" si="9"/>
        <v>24.839928919978561</v>
      </c>
      <c r="Q55" t="s">
        <v>84</v>
      </c>
      <c r="R55" t="s">
        <v>140</v>
      </c>
      <c r="S55" s="28">
        <v>44450</v>
      </c>
      <c r="AD55" s="39"/>
      <c r="AE55" s="39"/>
      <c r="AH55" s="39"/>
      <c r="AI55" s="39"/>
      <c r="AJ55" t="s">
        <v>126</v>
      </c>
    </row>
    <row r="56" spans="1:36" s="38" customFormat="1" ht="15" x14ac:dyDescent="0.25">
      <c r="A56">
        <v>1.93</v>
      </c>
      <c r="B56">
        <v>3.55</v>
      </c>
      <c r="C56">
        <v>4.63</v>
      </c>
      <c r="D56" s="20">
        <f t="shared" si="0"/>
        <v>1.5807577253266647E-2</v>
      </c>
      <c r="E56" s="17">
        <f>IF(OR($A56="",$B56="",$C56=""),"",A56*'MPTO_working_3-way'!$I57)</f>
        <v>1.9605086240988046</v>
      </c>
      <c r="F56" s="21">
        <f>IF(OR($A56="",$B56="",$C56=""),"",B56*'MPTO_working_3-way'!$I57)</f>
        <v>3.6061168992490966</v>
      </c>
      <c r="G56" s="22">
        <f>IF(OR($A56="",$B56="",$C56=""),"",C56*'MPTO_working_3-way'!$I57)</f>
        <v>4.7031890826826244</v>
      </c>
      <c r="H56" s="17">
        <f>IF(OR($A56="",$B56="",$C56=""),"",'MPTO_working_3-way'!E57)</f>
        <v>1.9498288653028413</v>
      </c>
      <c r="I56" s="21">
        <f>IF(OR($A56="",$B56="",$C56=""),"",'MPTO_working_3-way'!F57)</f>
        <v>3.6176708230308052</v>
      </c>
      <c r="J56" s="22">
        <f>IF(OR($A56="",$B56="",$C56=""),"",'MPTO_working_3-way'!G57)</f>
        <v>4.7457797556430963</v>
      </c>
      <c r="K56" s="17">
        <f>IF(OR($A56="",$B56="",$C56=""),"",'OddsRatio_working_3-way'!H57)</f>
        <v>1.9540520791046112</v>
      </c>
      <c r="L56" s="21">
        <f>IF(OR($A56="",$B56="",$C56=""),"",'OddsRatio_working_3-way'!I57)</f>
        <v>3.6159492491578056</v>
      </c>
      <c r="M56" s="22">
        <f>IF(OR($A56="",$B56="",$C56=""),"",'OddsRatio_working_3-way'!J57)</f>
        <v>4.7238806958599353</v>
      </c>
      <c r="N56" s="23">
        <f t="shared" si="7"/>
        <v>51.007171695542752</v>
      </c>
      <c r="O56" s="24">
        <f t="shared" si="8"/>
        <v>27.730659541520424</v>
      </c>
      <c r="P56" s="24">
        <f t="shared" si="9"/>
        <v>21.262168762936824</v>
      </c>
      <c r="Q56" t="s">
        <v>74</v>
      </c>
      <c r="R56" t="s">
        <v>171</v>
      </c>
      <c r="S56" s="28">
        <v>44450</v>
      </c>
      <c r="AD56" s="39"/>
      <c r="AE56" s="39"/>
      <c r="AH56" s="39"/>
      <c r="AI56" s="39"/>
      <c r="AJ56" t="s">
        <v>126</v>
      </c>
    </row>
    <row r="57" spans="1:36" s="38" customFormat="1" ht="15" x14ac:dyDescent="0.25">
      <c r="A57">
        <v>1.34</v>
      </c>
      <c r="B57">
        <v>5.14</v>
      </c>
      <c r="C57">
        <v>10.91</v>
      </c>
      <c r="D57" s="20">
        <f t="shared" si="0"/>
        <v>3.2480214313596045E-2</v>
      </c>
      <c r="E57" s="17">
        <f>IF(OR($A57="",$B57="",$C57=""),"",A57*'MPTO_working_3-way'!$I58)</f>
        <v>1.3835234871802189</v>
      </c>
      <c r="F57" s="21">
        <f>IF(OR($A57="",$B57="",$C57=""),"",B57*'MPTO_working_3-way'!$I58)</f>
        <v>5.3069483015718832</v>
      </c>
      <c r="G57" s="22">
        <f>IF(OR($A57="",$B57="",$C57=""),"",C57*'MPTO_working_3-way'!$I58)</f>
        <v>11.264359138161334</v>
      </c>
      <c r="H57" s="17">
        <f>IF(OR($A57="",$B57="",$C57=""),"",'MPTO_working_3-way'!E58)</f>
        <v>1.3597266822748639</v>
      </c>
      <c r="I57" s="21">
        <f>IF(OR($A57="",$B57="",$C57=""),"",'MPTO_working_3-way'!F58)</f>
        <v>5.4428939678564969</v>
      </c>
      <c r="J57" s="22">
        <f>IF(OR($A57="",$B57="",$C57=""),"",'MPTO_working_3-way'!G58)</f>
        <v>12.37129365217519</v>
      </c>
      <c r="K57" s="17">
        <f>IF(OR($A57="",$B57="",$C57=""),"",'OddsRatio_working_3-way'!H58)</f>
        <v>1.3668942172909344</v>
      </c>
      <c r="L57" s="21">
        <f>IF(OR($A57="",$B57="",$C57=""),"",'OddsRatio_working_3-way'!I58)</f>
        <v>5.467476645836669</v>
      </c>
      <c r="M57" s="22">
        <f>IF(OR($A57="",$B57="",$C57=""),"",'OddsRatio_working_3-way'!J58)</f>
        <v>11.69388733339164</v>
      </c>
      <c r="N57" s="23">
        <f t="shared" si="7"/>
        <v>72.279221080526497</v>
      </c>
      <c r="O57" s="24">
        <f t="shared" si="8"/>
        <v>18.843221059903797</v>
      </c>
      <c r="P57" s="24">
        <f t="shared" si="9"/>
        <v>8.8775578595697073</v>
      </c>
      <c r="Q57" t="s">
        <v>172</v>
      </c>
      <c r="R57" t="s">
        <v>173</v>
      </c>
      <c r="S57" s="28">
        <v>44450</v>
      </c>
      <c r="AD57" s="39"/>
      <c r="AE57" s="39"/>
      <c r="AH57" s="39"/>
      <c r="AI57" s="39"/>
      <c r="AJ57" t="s">
        <v>126</v>
      </c>
    </row>
    <row r="58" spans="1:36" s="38" customFormat="1" ht="15" x14ac:dyDescent="0.25">
      <c r="A58">
        <v>2.56</v>
      </c>
      <c r="B58">
        <v>3.22</v>
      </c>
      <c r="C58">
        <v>3.02</v>
      </c>
      <c r="D58" s="20">
        <f t="shared" si="0"/>
        <v>3.2309834025749495E-2</v>
      </c>
      <c r="E58" s="17">
        <f>IF(OR($A58="",$B58="",$C58=""),"",A58*'MPTO_working_3-way'!$I59)</f>
        <v>2.6427131751059187</v>
      </c>
      <c r="F58" s="21">
        <f>IF(OR($A58="",$B58="",$C58=""),"",B58*'MPTO_working_3-way'!$I59)</f>
        <v>3.3240376655629134</v>
      </c>
      <c r="G58" s="22">
        <f>IF(OR($A58="",$B58="",$C58=""),"",C58*'MPTO_working_3-way'!$I59)</f>
        <v>3.1175756987577636</v>
      </c>
      <c r="H58" s="17">
        <f>IF(OR($A58="",$B58="",$C58=""),"",'MPTO_working_3-way'!E59)</f>
        <v>2.6325831023759001</v>
      </c>
      <c r="I58" s="21">
        <f>IF(OR($A58="",$B58="",$C58=""),"",'MPTO_working_3-way'!F59)</f>
        <v>3.3356787431690464</v>
      </c>
      <c r="J58" s="22">
        <f>IF(OR($A58="",$B58="",$C58=""),"",'MPTO_working_3-way'!G59)</f>
        <v>3.1215284395607923</v>
      </c>
      <c r="K58" s="17">
        <f>IF(OR($A58="",$B58="",$C58=""),"",'OddsRatio_working_3-way'!H59)</f>
        <v>2.6372477498999918</v>
      </c>
      <c r="L58" s="21">
        <f>IF(OR($A58="",$B58="",$C58=""),"",'OddsRatio_working_3-way'!I59)</f>
        <v>3.329929490242296</v>
      </c>
      <c r="M58" s="22">
        <f>IF(OR($A58="",$B58="",$C58=""),"",'OddsRatio_working_3-way'!J59)</f>
        <v>3.1200259325628092</v>
      </c>
      <c r="N58" s="23">
        <f t="shared" si="7"/>
        <v>37.839899139259423</v>
      </c>
      <c r="O58" s="24">
        <f t="shared" si="8"/>
        <v>30.083894967858427</v>
      </c>
      <c r="P58" s="24">
        <f t="shared" si="9"/>
        <v>32.076205892882157</v>
      </c>
      <c r="Q58" t="s">
        <v>174</v>
      </c>
      <c r="R58" t="s">
        <v>175</v>
      </c>
      <c r="S58" s="28">
        <v>44450</v>
      </c>
      <c r="AD58" s="39"/>
      <c r="AE58" s="39"/>
      <c r="AH58" s="39"/>
      <c r="AI58" s="39"/>
      <c r="AJ58" t="s">
        <v>126</v>
      </c>
    </row>
    <row r="59" spans="1:36" s="38" customFormat="1" ht="15" x14ac:dyDescent="0.25">
      <c r="A59">
        <v>3.24</v>
      </c>
      <c r="B59">
        <v>3.31</v>
      </c>
      <c r="C59">
        <v>2.36</v>
      </c>
      <c r="D59" s="20">
        <f t="shared" si="0"/>
        <v>3.4485592493341599E-2</v>
      </c>
      <c r="E59" s="17">
        <f>IF(OR($A59="",$B59="",$C59=""),"",A59*'MPTO_working_3-way'!$I60)</f>
        <v>3.3517333196784271</v>
      </c>
      <c r="F59" s="21">
        <f>IF(OR($A59="",$B59="",$C59=""),"",B59*'MPTO_working_3-way'!$I60)</f>
        <v>3.4241473111529608</v>
      </c>
      <c r="G59" s="22">
        <f>IF(OR($A59="",$B59="",$C59=""),"",C59*'MPTO_working_3-way'!$I60)</f>
        <v>2.4413859982842863</v>
      </c>
      <c r="H59" s="17">
        <f>IF(OR($A59="",$B59="",$C59=""),"",'MPTO_working_3-way'!E60)</f>
        <v>3.3653402112154676</v>
      </c>
      <c r="I59" s="21">
        <f>IF(OR($A59="",$B59="",$C59=""),"",'MPTO_working_3-way'!F60)</f>
        <v>3.4409240770939178</v>
      </c>
      <c r="J59" s="22">
        <f>IF(OR($A59="",$B59="",$C59=""),"",'MPTO_working_3-way'!G60)</f>
        <v>2.4258089613213691</v>
      </c>
      <c r="K59" s="17">
        <f>IF(OR($A59="",$B59="",$C59=""),"",'OddsRatio_working_3-way'!H60)</f>
        <v>3.3595879543555029</v>
      </c>
      <c r="L59" s="21">
        <f>IF(OR($A59="",$B59="",$C59=""),"",'OddsRatio_working_3-way'!I60)</f>
        <v>3.4333250779291125</v>
      </c>
      <c r="M59" s="22">
        <f>IF(OR($A59="",$B59="",$C59=""),"",'OddsRatio_working_3-way'!J60)</f>
        <v>2.4326069722872692</v>
      </c>
      <c r="N59" s="23">
        <f t="shared" si="7"/>
        <v>29.835309215350769</v>
      </c>
      <c r="O59" s="24">
        <f t="shared" si="8"/>
        <v>29.204351014421903</v>
      </c>
      <c r="P59" s="24">
        <f t="shared" si="9"/>
        <v>40.960339770227328</v>
      </c>
      <c r="Q59" t="s">
        <v>176</v>
      </c>
      <c r="R59" t="s">
        <v>177</v>
      </c>
      <c r="S59" s="28">
        <v>44450</v>
      </c>
      <c r="AD59" s="39"/>
      <c r="AE59" s="39"/>
      <c r="AH59" s="39"/>
      <c r="AI59" s="39"/>
      <c r="AJ59" t="s">
        <v>126</v>
      </c>
    </row>
    <row r="60" spans="1:36" s="38" customFormat="1" ht="15" x14ac:dyDescent="0.25">
      <c r="A60">
        <v>1.76</v>
      </c>
      <c r="B60">
        <v>4.04</v>
      </c>
      <c r="C60">
        <v>4.66</v>
      </c>
      <c r="D60" s="20">
        <f t="shared" si="0"/>
        <v>3.0298845335177349E-2</v>
      </c>
      <c r="E60" s="17">
        <f>IF(OR($A60="",$B60="",$C60=""),"",A60*'MPTO_working_3-way'!$I61)</f>
        <v>1.8133259677899121</v>
      </c>
      <c r="F60" s="21">
        <f>IF(OR($A60="",$B60="",$C60=""),"",B60*'MPTO_working_3-way'!$I61)</f>
        <v>4.1624073351541169</v>
      </c>
      <c r="G60" s="22">
        <f>IF(OR($A60="",$B60="",$C60=""),"",C60*'MPTO_working_3-way'!$I61)</f>
        <v>4.8011926192619265</v>
      </c>
      <c r="H60" s="17">
        <f>IF(OR($A60="",$B60="",$C60=""),"",'MPTO_working_3-way'!E61)</f>
        <v>1.791850724676137</v>
      </c>
      <c r="I60" s="21">
        <f>IF(OR($A60="",$B60="",$C60=""),"",'MPTO_working_3-way'!F61)</f>
        <v>4.2118539389066436</v>
      </c>
      <c r="J60" s="22">
        <f>IF(OR($A60="",$B60="",$C60=""),"",'MPTO_working_3-way'!G61)</f>
        <v>4.8901510798501961</v>
      </c>
      <c r="K60" s="17">
        <f>IF(OR($A60="",$B60="",$C60=""),"",'OddsRatio_working_3-way'!H61)</f>
        <v>1.7996278299003743</v>
      </c>
      <c r="L60" s="21">
        <f>IF(OR($A60="",$B60="",$C60=""),"",'OddsRatio_working_3-way'!I61)</f>
        <v>4.1985113196014963</v>
      </c>
      <c r="M60" s="22">
        <f>IF(OR($A60="",$B60="",$C60=""),"",'OddsRatio_working_3-way'!J61)</f>
        <v>4.8508392860991698</v>
      </c>
      <c r="N60" s="23">
        <f t="shared" si="7"/>
        <v>55.147282825205636</v>
      </c>
      <c r="O60" s="24">
        <f t="shared" si="8"/>
        <v>24.024558854545024</v>
      </c>
      <c r="P60" s="24">
        <f t="shared" si="9"/>
        <v>20.828158320249337</v>
      </c>
      <c r="Q60" t="s">
        <v>100</v>
      </c>
      <c r="R60" t="s">
        <v>146</v>
      </c>
      <c r="S60" s="28">
        <v>44450</v>
      </c>
      <c r="AD60" s="39"/>
      <c r="AE60" s="39"/>
      <c r="AH60" s="39"/>
      <c r="AI60" s="39"/>
      <c r="AJ60" t="s">
        <v>126</v>
      </c>
    </row>
    <row r="61" spans="1:36" s="38" customFormat="1" ht="15" x14ac:dyDescent="0.25">
      <c r="A61">
        <v>6.9</v>
      </c>
      <c r="B61">
        <v>4.1399999999999997</v>
      </c>
      <c r="C61">
        <v>1.53</v>
      </c>
      <c r="D61" s="20">
        <f t="shared" si="0"/>
        <v>4.0068201193520947E-2</v>
      </c>
      <c r="E61" s="17">
        <f>IF(OR($A61="",$B61="",$C61=""),"",A61*'MPTO_working_3-way'!$I62)</f>
        <v>7.1764705882352953</v>
      </c>
      <c r="F61" s="21">
        <f>IF(OR($A61="",$B61="",$C61=""),"",B61*'MPTO_working_3-way'!$I62)</f>
        <v>4.3058823529411763</v>
      </c>
      <c r="G61" s="22">
        <f>IF(OR($A61="",$B61="",$C61=""),"",C61*'MPTO_working_3-way'!$I62)</f>
        <v>1.5913043478260871</v>
      </c>
      <c r="H61" s="17">
        <f>IF(OR($A61="",$B61="",$C61=""),"",'MPTO_working_3-way'!E62)</f>
        <v>7.600431965442767</v>
      </c>
      <c r="I61" s="21">
        <f>IF(OR($A61="",$B61="",$C61=""),"",'MPTO_working_3-way'!F62)</f>
        <v>4.3823163138231624</v>
      </c>
      <c r="J61" s="22">
        <f>IF(OR($A61="",$B61="",$C61=""),"",'MPTO_working_3-way'!G62)</f>
        <v>1.5619174434087881</v>
      </c>
      <c r="K61" s="17">
        <f>IF(OR($A61="",$B61="",$C61=""),"",'OddsRatio_working_3-way'!H62)</f>
        <v>7.3640757672157511</v>
      </c>
      <c r="L61" s="21">
        <f>IF(OR($A61="",$B61="",$C61=""),"",'OddsRatio_working_3-way'!I62)</f>
        <v>4.3869826964504171</v>
      </c>
      <c r="M61" s="22">
        <f>IF(OR($A61="",$B61="",$C61=""),"",'OddsRatio_working_3-way'!J62)</f>
        <v>1.5716881621397203</v>
      </c>
      <c r="N61" s="23">
        <f t="shared" si="7"/>
        <v>13.934426229508196</v>
      </c>
      <c r="O61" s="24">
        <f t="shared" si="8"/>
        <v>23.224043715846996</v>
      </c>
      <c r="P61" s="24">
        <f t="shared" si="9"/>
        <v>62.841530054644799</v>
      </c>
      <c r="Q61" t="s">
        <v>138</v>
      </c>
      <c r="R61" t="s">
        <v>133</v>
      </c>
      <c r="S61" s="28">
        <v>44450</v>
      </c>
      <c r="AD61" s="39"/>
      <c r="AE61" s="39"/>
      <c r="AH61" s="39"/>
      <c r="AI61" s="39"/>
      <c r="AJ61" t="s">
        <v>139</v>
      </c>
    </row>
    <row r="62" spans="1:36" s="38" customFormat="1" ht="15" x14ac:dyDescent="0.25">
      <c r="A62">
        <v>2.42</v>
      </c>
      <c r="B62">
        <v>3.61</v>
      </c>
      <c r="C62">
        <v>2.96</v>
      </c>
      <c r="D62" s="20">
        <f t="shared" si="0"/>
        <v>2.8069288583012941E-2</v>
      </c>
      <c r="E62" s="17">
        <f>IF(OR($A62="",$B62="",$C62=""),"",A62*'MPTO_working_3-way'!$I63)</f>
        <v>2.4879276783708915</v>
      </c>
      <c r="F62" s="21">
        <f>IF(OR($A62="",$B62="",$C62=""),"",B62*'MPTO_working_3-way'!$I63)</f>
        <v>3.7113301317846767</v>
      </c>
      <c r="G62" s="22">
        <f>IF(OR($A62="",$B62="",$C62=""),"",C62*'MPTO_working_3-way'!$I63)</f>
        <v>3.0430850942057184</v>
      </c>
      <c r="H62" s="17">
        <f>IF(OR($A62="",$B62="",$C62=""),"",'MPTO_working_3-way'!E63)</f>
        <v>2.4760644362163009</v>
      </c>
      <c r="I62" s="21">
        <f>IF(OR($A62="",$B62="",$C62=""),"",'MPTO_working_3-way'!F63)</f>
        <v>3.7361964253859319</v>
      </c>
      <c r="J62" s="22">
        <f>IF(OR($A62="",$B62="",$C62=""),"",'MPTO_working_3-way'!G63)</f>
        <v>3.0443123254505631</v>
      </c>
      <c r="K62" s="17">
        <f>IF(OR($A62="",$B62="",$C62=""),"",'OddsRatio_working_3-way'!H63)</f>
        <v>2.4814982912285752</v>
      </c>
      <c r="L62" s="21">
        <f>IF(OR($A62="",$B62="",$C62=""),"",'OddsRatio_working_3-way'!I63)</f>
        <v>3.7230355916243529</v>
      </c>
      <c r="M62" s="22">
        <f>IF(OR($A62="",$B62="",$C62=""),"",'OddsRatio_working_3-way'!J63)</f>
        <v>3.0448849653577517</v>
      </c>
      <c r="N62" s="23">
        <f t="shared" si="7"/>
        <v>40.194094414143315</v>
      </c>
      <c r="O62" s="24">
        <f t="shared" si="8"/>
        <v>26.944517585104389</v>
      </c>
      <c r="P62" s="24">
        <f t="shared" si="9"/>
        <v>32.861388000752306</v>
      </c>
      <c r="Q62" t="s">
        <v>148</v>
      </c>
      <c r="R62" t="s">
        <v>147</v>
      </c>
      <c r="S62" s="28">
        <v>44450</v>
      </c>
      <c r="AD62" s="39"/>
      <c r="AE62" s="39"/>
      <c r="AH62" s="39"/>
      <c r="AI62" s="39"/>
      <c r="AJ62" t="s">
        <v>128</v>
      </c>
    </row>
    <row r="63" spans="1:36" s="38" customFormat="1" ht="15" x14ac:dyDescent="0.25">
      <c r="A63">
        <v>1.56</v>
      </c>
      <c r="B63">
        <v>4.25</v>
      </c>
      <c r="C63">
        <v>6.37</v>
      </c>
      <c r="D63" s="20">
        <f t="shared" si="0"/>
        <v>3.330562994428532E-2</v>
      </c>
      <c r="E63" s="17">
        <f>IF(OR($A63="",$B63="",$C63=""),"",A63*'MPTO_working_3-way'!$I64)</f>
        <v>1.6119567827130852</v>
      </c>
      <c r="F63" s="21">
        <f>IF(OR($A63="",$B63="",$C63=""),"",B63*'MPTO_working_3-way'!$I64)</f>
        <v>4.3915489272632122</v>
      </c>
      <c r="G63" s="22">
        <f>IF(OR($A63="",$B63="",$C63=""),"",C63*'MPTO_working_3-way'!$I64)</f>
        <v>6.5821568627450979</v>
      </c>
      <c r="H63" s="17">
        <f>IF(OR($A63="",$B63="",$C63=""),"",'MPTO_working_3-way'!E64)</f>
        <v>1.5874936882054955</v>
      </c>
      <c r="I63" s="21">
        <f>IF(OR($A63="",$B63="",$C63=""),"",'MPTO_working_3-way'!F64)</f>
        <v>4.4604576659038893</v>
      </c>
      <c r="J63" s="22">
        <f>IF(OR($A63="",$B63="",$C63=""),"",'MPTO_working_3-way'!G64)</f>
        <v>6.8547615698410445</v>
      </c>
      <c r="K63" s="17">
        <f>IF(OR($A63="",$B63="",$C63=""),"",'OddsRatio_working_3-way'!H64)</f>
        <v>1.5957226575042565</v>
      </c>
      <c r="L63" s="21">
        <f>IF(OR($A63="",$B63="",$C63=""),"",'OddsRatio_working_3-way'!I64)</f>
        <v>4.4573189944443463</v>
      </c>
      <c r="M63" s="22">
        <f>IF(OR($A63="",$B63="",$C63=""),"",'OddsRatio_working_3-way'!J64)</f>
        <v>6.7125547692818879</v>
      </c>
      <c r="N63" s="23">
        <f t="shared" si="7"/>
        <v>62.036402633381996</v>
      </c>
      <c r="O63" s="24">
        <f t="shared" si="8"/>
        <v>22.7710089666061</v>
      </c>
      <c r="P63" s="24">
        <f t="shared" si="9"/>
        <v>15.192588400011916</v>
      </c>
      <c r="Q63" t="s">
        <v>178</v>
      </c>
      <c r="R63" t="s">
        <v>179</v>
      </c>
      <c r="S63" s="28">
        <v>44450</v>
      </c>
      <c r="AD63" s="39"/>
      <c r="AE63" s="39"/>
      <c r="AH63" s="39"/>
      <c r="AI63" s="39"/>
      <c r="AJ63" t="s">
        <v>128</v>
      </c>
    </row>
    <row r="64" spans="1:36" s="38" customFormat="1" ht="15" x14ac:dyDescent="0.25">
      <c r="A64">
        <v>3.6</v>
      </c>
      <c r="B64">
        <v>3.43</v>
      </c>
      <c r="C64">
        <v>2.1800000000000002</v>
      </c>
      <c r="D64" s="20">
        <f t="shared" si="0"/>
        <v>2.8038563612426071E-2</v>
      </c>
      <c r="E64" s="17">
        <f>IF(OR($A64="",$B64="",$C64=""),"",A64*'MPTO_working_3-way'!$I65)</f>
        <v>3.700938829004734</v>
      </c>
      <c r="F64" s="21">
        <f>IF(OR($A64="",$B64="",$C64=""),"",B64*'MPTO_working_3-way'!$I65)</f>
        <v>3.5261722731906215</v>
      </c>
      <c r="G64" s="22">
        <f>IF(OR($A64="",$B64="",$C64=""),"",C64*'MPTO_working_3-way'!$I65)</f>
        <v>2.2411240686750888</v>
      </c>
      <c r="H64" s="17">
        <f>IF(OR($A64="",$B64="",$C64=""),"",'MPTO_working_3-way'!E65)</f>
        <v>3.7253439520533789</v>
      </c>
      <c r="I64" s="21">
        <f>IF(OR($A64="",$B64="",$C64=""),"",'MPTO_working_3-way'!F65)</f>
        <v>3.5435986456766435</v>
      </c>
      <c r="J64" s="22">
        <f>IF(OR($A64="",$B64="",$C64=""),"",'MPTO_working_3-way'!G65)</f>
        <v>2.2253406243834259</v>
      </c>
      <c r="K64" s="17">
        <f>IF(OR($A64="",$B64="",$C64=""),"",'OddsRatio_working_3-way'!H65)</f>
        <v>3.7143961672168668</v>
      </c>
      <c r="L64" s="21">
        <f>IF(OR($A64="",$B64="",$C64=""),"",'OddsRatio_working_3-way'!I65)</f>
        <v>3.5369164178219177</v>
      </c>
      <c r="M64" s="22">
        <f>IF(OR($A64="",$B64="",$C64=""),"",'OddsRatio_working_3-way'!J65)</f>
        <v>2.2319182605061165</v>
      </c>
      <c r="N64" s="23">
        <f t="shared" si="7"/>
        <v>27.020170994529042</v>
      </c>
      <c r="O64" s="24">
        <f t="shared" si="8"/>
        <v>28.359363142945938</v>
      </c>
      <c r="P64" s="24">
        <f t="shared" si="9"/>
        <v>44.62046586252503</v>
      </c>
      <c r="Q64" t="s">
        <v>180</v>
      </c>
      <c r="R64" t="s">
        <v>181</v>
      </c>
      <c r="S64" s="28">
        <v>44450</v>
      </c>
      <c r="AD64" s="39"/>
      <c r="AE64" s="39"/>
      <c r="AH64" s="39"/>
      <c r="AI64" s="39"/>
      <c r="AJ64" t="s">
        <v>128</v>
      </c>
    </row>
    <row r="65" spans="1:36" s="38" customFormat="1" ht="15" x14ac:dyDescent="0.25">
      <c r="A65">
        <v>2.89</v>
      </c>
      <c r="B65">
        <v>3.2</v>
      </c>
      <c r="C65">
        <v>2.72</v>
      </c>
      <c r="D65" s="20">
        <f t="shared" si="0"/>
        <v>2.6167820069204151E-2</v>
      </c>
      <c r="E65" s="17">
        <f>IF(OR($A65="",$B65="",$C65=""),"",A65*'MPTO_working_3-way'!$I66)</f>
        <v>2.9656250000000002</v>
      </c>
      <c r="F65" s="21">
        <f>IF(OR($A65="",$B65="",$C65=""),"",B65*'MPTO_working_3-way'!$I66)</f>
        <v>3.2837370242214536</v>
      </c>
      <c r="G65" s="22">
        <f>IF(OR($A65="",$B65="",$C65=""),"",C65*'MPTO_working_3-way'!$I66)</f>
        <v>2.7911764705882356</v>
      </c>
      <c r="H65" s="17">
        <f>IF(OR($A65="",$B65="",$C65=""),"",'MPTO_working_3-way'!E66)</f>
        <v>2.9647360547125454</v>
      </c>
      <c r="I65" s="21">
        <f>IF(OR($A65="",$B65="",$C65=""),"",'MPTO_working_3-way'!F66)</f>
        <v>3.2918841955386813</v>
      </c>
      <c r="J65" s="22">
        <f>IF(OR($A65="",$B65="",$C65=""),"",'MPTO_working_3-way'!G66)</f>
        <v>2.7861016268326977</v>
      </c>
      <c r="K65" s="17">
        <f>IF(OR($A65="",$B65="",$C65=""),"",'OddsRatio_working_3-way'!H66)</f>
        <v>2.9653438389071503</v>
      </c>
      <c r="L65" s="21">
        <f>IF(OR($A65="",$B65="",$C65=""),"",'OddsRatio_working_3-way'!I66)</f>
        <v>3.287701823066524</v>
      </c>
      <c r="M65" s="22">
        <f>IF(OR($A65="",$B65="",$C65=""),"",'OddsRatio_working_3-way'!J66)</f>
        <v>2.7885668798520102</v>
      </c>
      <c r="N65" s="23">
        <f t="shared" si="7"/>
        <v>33.719704952581665</v>
      </c>
      <c r="O65" s="24">
        <f t="shared" si="8"/>
        <v>30.453108535300309</v>
      </c>
      <c r="P65" s="24">
        <f t="shared" si="9"/>
        <v>35.827186512118011</v>
      </c>
      <c r="Q65" t="s">
        <v>182</v>
      </c>
      <c r="R65" t="s">
        <v>183</v>
      </c>
      <c r="S65" s="28">
        <v>44450</v>
      </c>
      <c r="AD65" s="39"/>
      <c r="AE65" s="39"/>
      <c r="AH65" s="39"/>
      <c r="AI65" s="39"/>
      <c r="AJ65" t="s">
        <v>128</v>
      </c>
    </row>
    <row r="66" spans="1:36" s="38" customFormat="1" ht="15" x14ac:dyDescent="0.25">
      <c r="A66">
        <v>2.14</v>
      </c>
      <c r="B66">
        <v>3.37</v>
      </c>
      <c r="C66">
        <v>3.79</v>
      </c>
      <c r="D66" s="20">
        <f t="shared" si="0"/>
        <v>2.7877867414741964E-2</v>
      </c>
      <c r="E66" s="17">
        <f>IF(OR($A66="",$B66="",$C66=""),"",A66*'MPTO_working_3-way'!$I67)</f>
        <v>2.1996586362675479</v>
      </c>
      <c r="F66" s="21">
        <f>IF(OR($A66="",$B66="",$C66=""),"",B66*'MPTO_working_3-way'!$I67)</f>
        <v>3.4639484131876803</v>
      </c>
      <c r="G66" s="22">
        <f>IF(OR($A66="",$B66="",$C66=""),"",C66*'MPTO_working_3-way'!$I67)</f>
        <v>3.8956571175018722</v>
      </c>
      <c r="H66" s="17">
        <f>IF(OR($A66="",$B66="",$C66=""),"",'MPTO_working_3-way'!E67)</f>
        <v>2.1834199522502002</v>
      </c>
      <c r="I66" s="21">
        <f>IF(OR($A66="",$B66="",$C66=""),"",'MPTO_working_3-way'!F67)</f>
        <v>3.4789471893338861</v>
      </c>
      <c r="J66" s="22">
        <f>IF(OR($A66="",$B66="",$C66=""),"",'MPTO_working_3-way'!G67)</f>
        <v>3.9283528115322928</v>
      </c>
      <c r="K66" s="17">
        <f>IF(OR($A66="",$B66="",$C66=""),"",'OddsRatio_working_3-way'!H67)</f>
        <v>2.1901436057472567</v>
      </c>
      <c r="L66" s="21">
        <f>IF(OR($A66="",$B66="",$C66=""),"",'OddsRatio_working_3-way'!I67)</f>
        <v>3.4742459172114022</v>
      </c>
      <c r="M66" s="22">
        <f>IF(OR($A66="",$B66="",$C66=""),"",'OddsRatio_working_3-way'!J67)</f>
        <v>3.912719877223549</v>
      </c>
      <c r="N66" s="23">
        <f t="shared" si="7"/>
        <v>45.461599518770441</v>
      </c>
      <c r="O66" s="24">
        <f t="shared" si="8"/>
        <v>28.868790198863131</v>
      </c>
      <c r="P66" s="24">
        <f t="shared" si="9"/>
        <v>25.669610282366424</v>
      </c>
      <c r="Q66" t="s">
        <v>184</v>
      </c>
      <c r="R66" t="s">
        <v>185</v>
      </c>
      <c r="S66" s="28">
        <v>44450</v>
      </c>
      <c r="AD66" s="39"/>
      <c r="AE66" s="39"/>
      <c r="AH66" s="39"/>
      <c r="AI66" s="39"/>
      <c r="AJ66" t="s">
        <v>128</v>
      </c>
    </row>
    <row r="67" spans="1:36" s="38" customFormat="1" ht="15" x14ac:dyDescent="0.25">
      <c r="A67">
        <v>3.44</v>
      </c>
      <c r="B67">
        <v>4.26</v>
      </c>
      <c r="C67">
        <v>1.99</v>
      </c>
      <c r="D67" s="20">
        <f t="shared" si="0"/>
        <v>2.7952021270233551E-2</v>
      </c>
      <c r="E67" s="17">
        <f>IF(OR($A67="",$B67="",$C67=""),"",A67*'MPTO_working_3-way'!$I68)</f>
        <v>3.5361549531696035</v>
      </c>
      <c r="F67" s="21">
        <f>IF(OR($A67="",$B67="",$C67=""),"",B67*'MPTO_working_3-way'!$I68)</f>
        <v>4.3790756106111948</v>
      </c>
      <c r="G67" s="22">
        <f>IF(OR($A67="",$B67="",$C67=""),"",C67*'MPTO_working_3-way'!$I68)</f>
        <v>2.0456245223277647</v>
      </c>
      <c r="H67" s="17">
        <f>IF(OR($A67="",$B67="",$C67=""),"",'MPTO_working_3-way'!E68)</f>
        <v>3.5539086396033706</v>
      </c>
      <c r="I67" s="21">
        <f>IF(OR($A67="",$B67="",$C67=""),"",'MPTO_working_3-way'!F68)</f>
        <v>4.4360761591217281</v>
      </c>
      <c r="J67" s="22">
        <f>IF(OR($A67="",$B67="",$C67=""),"",'MPTO_working_3-way'!G68)</f>
        <v>2.0275946615068823</v>
      </c>
      <c r="K67" s="17">
        <f>IF(OR($A67="",$B67="",$C67=""),"",'OddsRatio_working_3-way'!H68)</f>
        <v>3.5503784030300682</v>
      </c>
      <c r="L67" s="21">
        <f>IF(OR($A67="",$B67="",$C67=""),"",'OddsRatio_working_3-way'!I68)</f>
        <v>4.4074727843762389</v>
      </c>
      <c r="M67" s="22">
        <f>IF(OR($A67="",$B67="",$C67=""),"",'OddsRatio_working_3-way'!J68)</f>
        <v>2.0347846799179372</v>
      </c>
      <c r="N67" s="23">
        <f t="shared" si="7"/>
        <v>28.279303742152422</v>
      </c>
      <c r="O67" s="24">
        <f t="shared" si="8"/>
        <v>22.835869688498672</v>
      </c>
      <c r="P67" s="24">
        <f t="shared" si="9"/>
        <v>48.884826569348917</v>
      </c>
      <c r="Q67" t="s">
        <v>142</v>
      </c>
      <c r="R67" t="s">
        <v>186</v>
      </c>
      <c r="S67" s="28">
        <v>44450</v>
      </c>
      <c r="AD67" s="39"/>
      <c r="AE67" s="39"/>
      <c r="AH67" s="39"/>
      <c r="AI67" s="39"/>
      <c r="AJ67" t="s">
        <v>128</v>
      </c>
    </row>
    <row r="68" spans="1:36" s="38" customFormat="1" ht="15" x14ac:dyDescent="0.25">
      <c r="A68">
        <v>2.16</v>
      </c>
      <c r="B68">
        <v>3.24</v>
      </c>
      <c r="C68">
        <v>3.88</v>
      </c>
      <c r="D68" s="20">
        <f t="shared" ref="D68:D131" si="10">IF(OR($A68="",$B68="",$C68=""),"",(1/A68)+(1/B68)+(1/C68)-1)</f>
        <v>2.9336897034491383E-2</v>
      </c>
      <c r="E68" s="17">
        <f>IF(OR($A68="",$B68="",$C68=""),"",A68*'MPTO_working_3-way'!$I69)</f>
        <v>2.2233676975945014</v>
      </c>
      <c r="F68" s="21">
        <f>IF(OR($A68="",$B68="",$C68=""),"",B68*'MPTO_working_3-way'!$I69)</f>
        <v>3.3350515463917523</v>
      </c>
      <c r="G68" s="22">
        <f>IF(OR($A68="",$B68="",$C68=""),"",C68*'MPTO_working_3-way'!$I69)</f>
        <v>3.9938271604938262</v>
      </c>
      <c r="H68" s="17">
        <f>IF(OR($A68="",$B68="",$C68=""),"",'MPTO_working_3-way'!E69)</f>
        <v>2.2066092492042686</v>
      </c>
      <c r="I68" s="21">
        <f>IF(OR($A68="",$B68="",$C68=""),"",'MPTO_working_3-way'!F69)</f>
        <v>3.3460146213357933</v>
      </c>
      <c r="J68" s="22">
        <f>IF(OR($A68="",$B68="",$C68=""),"",'MPTO_working_3-way'!G69)</f>
        <v>4.0330224997861226</v>
      </c>
      <c r="K68" s="17">
        <f>IF(OR($A68="",$B68="",$C68=""),"",'OddsRatio_working_3-way'!H69)</f>
        <v>2.2136483949509005</v>
      </c>
      <c r="L68" s="21">
        <f>IF(OR($A68="",$B68="",$C68=""),"",'OddsRatio_working_3-way'!I69)</f>
        <v>3.3435969005948425</v>
      </c>
      <c r="M68" s="22">
        <f>IF(OR($A68="",$B68="",$C68=""),"",'OddsRatio_working_3-way'!J69)</f>
        <v>4.0131960150505099</v>
      </c>
      <c r="N68" s="23">
        <f t="shared" si="7"/>
        <v>44.976816074188569</v>
      </c>
      <c r="O68" s="24">
        <f t="shared" si="8"/>
        <v>29.984544049459043</v>
      </c>
      <c r="P68" s="24">
        <f t="shared" si="9"/>
        <v>25.038639876352402</v>
      </c>
      <c r="Q68" t="s">
        <v>187</v>
      </c>
      <c r="R68" t="s">
        <v>188</v>
      </c>
      <c r="S68" s="28">
        <v>44450</v>
      </c>
      <c r="AD68" s="39"/>
      <c r="AE68" s="39"/>
      <c r="AH68" s="39"/>
      <c r="AI68" s="39"/>
      <c r="AJ68" t="s">
        <v>331</v>
      </c>
    </row>
    <row r="69" spans="1:36" s="38" customFormat="1" ht="15" x14ac:dyDescent="0.25">
      <c r="A69">
        <v>4.18</v>
      </c>
      <c r="B69">
        <v>3.31</v>
      </c>
      <c r="C69">
        <v>2.0499999999999998</v>
      </c>
      <c r="D69" s="20">
        <f t="shared" si="10"/>
        <v>2.9154131434923736E-2</v>
      </c>
      <c r="E69" s="17">
        <f>IF(OR($A69="",$B69="",$C69=""),"",A69*'MPTO_working_3-way'!$I70)</f>
        <v>4.3018642693979805</v>
      </c>
      <c r="F69" s="21">
        <f>IF(OR($A69="",$B69="",$C69=""),"",B69*'MPTO_working_3-way'!$I70)</f>
        <v>3.4065001750495978</v>
      </c>
      <c r="G69" s="22">
        <f>IF(OR($A69="",$B69="",$C69=""),"",C69*'MPTO_working_3-way'!$I70)</f>
        <v>2.1097659694415936</v>
      </c>
      <c r="H69" s="17">
        <f>IF(OR($A69="",$B69="",$C69=""),"",'MPTO_working_3-way'!E70)</f>
        <v>4.3569870130402126</v>
      </c>
      <c r="I69" s="21">
        <f>IF(OR($A69="",$B69="",$C69=""),"",'MPTO_working_3-way'!F70)</f>
        <v>3.4200105385470874</v>
      </c>
      <c r="J69" s="22">
        <f>IF(OR($A69="",$B69="",$C69=""),"",'MPTO_working_3-way'!G70)</f>
        <v>2.09167023307733</v>
      </c>
      <c r="K69" s="17">
        <f>IF(OR($A69="",$B69="",$C69=""),"",'OddsRatio_working_3-way'!H70)</f>
        <v>4.3285861829778494</v>
      </c>
      <c r="L69" s="21">
        <f>IF(OR($A69="",$B69="",$C69=""),"",'OddsRatio_working_3-way'!I70)</f>
        <v>3.4179352461254187</v>
      </c>
      <c r="M69" s="22">
        <f>IF(OR($A69="",$B69="",$C69=""),"",'OddsRatio_working_3-way'!J70)</f>
        <v>2.099061475511554</v>
      </c>
      <c r="N69" s="23">
        <f t="shared" si="7"/>
        <v>23.24573574098245</v>
      </c>
      <c r="O69" s="24">
        <f t="shared" si="8"/>
        <v>29.355642113989916</v>
      </c>
      <c r="P69" s="24">
        <f t="shared" si="9"/>
        <v>47.39862214502763</v>
      </c>
      <c r="Q69" t="s">
        <v>189</v>
      </c>
      <c r="R69" t="s">
        <v>190</v>
      </c>
      <c r="S69" s="28">
        <v>44450</v>
      </c>
      <c r="AD69" s="39"/>
      <c r="AE69" s="39"/>
      <c r="AH69" s="39"/>
      <c r="AI69" s="39"/>
      <c r="AJ69" t="s">
        <v>331</v>
      </c>
    </row>
    <row r="70" spans="1:36" s="38" customFormat="1" ht="15" x14ac:dyDescent="0.25">
      <c r="A70">
        <v>2.46</v>
      </c>
      <c r="B70">
        <v>3.24</v>
      </c>
      <c r="C70">
        <v>3.2</v>
      </c>
      <c r="D70" s="20">
        <f t="shared" si="10"/>
        <v>2.7646040349292411E-2</v>
      </c>
      <c r="E70" s="17">
        <f>IF(OR($A70="",$B70="",$C70=""),"",A70*'MPTO_working_3-way'!$I71)</f>
        <v>2.5280092592592593</v>
      </c>
      <c r="F70" s="21">
        <f>IF(OR($A70="",$B70="",$C70=""),"",B70*'MPTO_working_3-way'!$I71)</f>
        <v>3.3295731707317078</v>
      </c>
      <c r="G70" s="22">
        <f>IF(OR($A70="",$B70="",$C70=""),"",C70*'MPTO_working_3-way'!$I71)</f>
        <v>3.288467329117736</v>
      </c>
      <c r="H70" s="17">
        <f>IF(OR($A70="",$B70="",$C70=""),"",'MPTO_working_3-way'!E71)</f>
        <v>2.5170611548846535</v>
      </c>
      <c r="I70" s="21">
        <f>IF(OR($A70="",$B70="",$C70=""),"",'MPTO_working_3-way'!F71)</f>
        <v>3.3397163269154224</v>
      </c>
      <c r="J70" s="22">
        <f>IF(OR($A70="",$B70="",$C70=""),"",'MPTO_working_3-way'!G71)</f>
        <v>3.2972324494270473</v>
      </c>
      <c r="K70" s="17">
        <f>IF(OR($A70="",$B70="",$C70=""),"",'OddsRatio_working_3-way'!H71)</f>
        <v>2.5219654473654378</v>
      </c>
      <c r="L70" s="21">
        <f>IF(OR($A70="",$B70="",$C70=""),"",'OddsRatio_working_3-way'!I71)</f>
        <v>3.3350702754099868</v>
      </c>
      <c r="M70" s="22">
        <f>IF(OR($A70="",$B70="",$C70=""),"",'OddsRatio_working_3-way'!J71)</f>
        <v>3.2933725919205217</v>
      </c>
      <c r="N70" s="23">
        <f t="shared" si="7"/>
        <v>39.556817141287425</v>
      </c>
      <c r="O70" s="24">
        <f t="shared" si="8"/>
        <v>30.033879681347859</v>
      </c>
      <c r="P70" s="24">
        <f t="shared" si="9"/>
        <v>30.409303177364706</v>
      </c>
      <c r="Q70" t="s">
        <v>191</v>
      </c>
      <c r="R70" t="s">
        <v>192</v>
      </c>
      <c r="S70" s="28">
        <v>44450</v>
      </c>
      <c r="AD70" s="39"/>
      <c r="AE70" s="39"/>
      <c r="AH70" s="39"/>
      <c r="AI70" s="39"/>
      <c r="AJ70" t="s">
        <v>331</v>
      </c>
    </row>
    <row r="71" spans="1:36" s="38" customFormat="1" ht="15" x14ac:dyDescent="0.25">
      <c r="A71">
        <v>2.66</v>
      </c>
      <c r="B71">
        <v>3.21</v>
      </c>
      <c r="C71">
        <v>2.9</v>
      </c>
      <c r="D71" s="20">
        <f t="shared" si="10"/>
        <v>3.2293915581735444E-2</v>
      </c>
      <c r="E71" s="17">
        <f>IF(OR($A71="",$B71="",$C71=""),"",A71*'MPTO_working_3-way'!$I72)</f>
        <v>2.7459018154474166</v>
      </c>
      <c r="F71" s="21">
        <f>IF(OR($A71="",$B71="",$C71=""),"",B71*'MPTO_working_3-way'!$I72)</f>
        <v>3.3136634690173707</v>
      </c>
      <c r="G71" s="22">
        <f>IF(OR($A71="",$B71="",$C71=""),"",C71*'MPTO_working_3-way'!$I72)</f>
        <v>2.9936523551870327</v>
      </c>
      <c r="H71" s="17">
        <f>IF(OR($A71="",$B71="",$C71=""),"",'MPTO_working_3-way'!E72)</f>
        <v>2.7384115066202583</v>
      </c>
      <c r="I71" s="21">
        <f>IF(OR($A71="",$B71="",$C71=""),"",'MPTO_working_3-way'!F72)</f>
        <v>3.3248898727707119</v>
      </c>
      <c r="J71" s="22">
        <f>IF(OR($A71="",$B71="",$C71=""),"",'MPTO_working_3-way'!G72)</f>
        <v>2.9934478125929331</v>
      </c>
      <c r="K71" s="17">
        <f>IF(OR($A71="",$B71="",$C71=""),"",'OddsRatio_working_3-way'!H72)</f>
        <v>2.7419869645281212</v>
      </c>
      <c r="L71" s="21">
        <f>IF(OR($A71="",$B71="",$C71=""),"",'OddsRatio_working_3-way'!I72)</f>
        <v>3.3191513202452696</v>
      </c>
      <c r="M71" s="22">
        <f>IF(OR($A71="",$B71="",$C71=""),"",'OddsRatio_working_3-way'!J72)</f>
        <v>2.9938405015683314</v>
      </c>
      <c r="N71" s="23">
        <f t="shared" si="7"/>
        <v>36.417908112168249</v>
      </c>
      <c r="O71" s="24">
        <f t="shared" si="8"/>
        <v>30.178079619429145</v>
      </c>
      <c r="P71" s="24">
        <f t="shared" si="9"/>
        <v>33.404012268402603</v>
      </c>
      <c r="Q71" t="s">
        <v>193</v>
      </c>
      <c r="R71" t="s">
        <v>194</v>
      </c>
      <c r="S71" s="28">
        <v>44450</v>
      </c>
      <c r="AD71" s="39"/>
      <c r="AE71" s="39"/>
      <c r="AH71" s="39"/>
      <c r="AI71" s="39"/>
      <c r="AJ71" t="s">
        <v>331</v>
      </c>
    </row>
    <row r="72" spans="1:36" s="38" customFormat="1" ht="15" x14ac:dyDescent="0.25">
      <c r="A72">
        <v>1.62</v>
      </c>
      <c r="B72">
        <v>4.2300000000000004</v>
      </c>
      <c r="C72">
        <v>5.41</v>
      </c>
      <c r="D72" s="20">
        <f t="shared" si="10"/>
        <v>3.8533453551610197E-2</v>
      </c>
      <c r="E72" s="17">
        <f>IF(OR($A72="",$B72="",$C72=""),"",A72*'MPTO_working_3-way'!$I73)</f>
        <v>1.6824241947536087</v>
      </c>
      <c r="F72" s="21">
        <f>IF(OR($A72="",$B72="",$C72=""),"",B72*'MPTO_working_3-way'!$I73)</f>
        <v>4.3929965085233116</v>
      </c>
      <c r="G72" s="22">
        <f>IF(OR($A72="",$B72="",$C72=""),"",C72*'MPTO_working_3-way'!$I73)</f>
        <v>5.618465983714211</v>
      </c>
      <c r="H72" s="17">
        <f>IF(OR($A72="",$B72="",$C72=""),"",'MPTO_working_3-way'!E73)</f>
        <v>1.6544253909363758</v>
      </c>
      <c r="I72" s="21">
        <f>IF(OR($A72="",$B72="",$C72=""),"",'MPTO_working_3-way'!F73)</f>
        <v>4.4730293910899377</v>
      </c>
      <c r="J72" s="22">
        <f>IF(OR($A72="",$B72="",$C72=""),"",'MPTO_working_3-way'!G73)</f>
        <v>5.8140076048918985</v>
      </c>
      <c r="K72" s="17">
        <f>IF(OR($A72="",$B72="",$C72=""),"",'OddsRatio_working_3-way'!H73)</f>
        <v>1.6639407744805352</v>
      </c>
      <c r="L72" s="21">
        <f>IF(OR($A72="",$B72="",$C72=""),"",'OddsRatio_working_3-way'!I73)</f>
        <v>4.4589172606002085</v>
      </c>
      <c r="M72" s="22">
        <f>IF(OR($A72="",$B72="",$C72=""),"",'OddsRatio_working_3-way'!J73)</f>
        <v>5.7225464765470315</v>
      </c>
      <c r="N72" s="23">
        <f t="shared" si="7"/>
        <v>59.43804202996796</v>
      </c>
      <c r="O72" s="24">
        <f t="shared" si="8"/>
        <v>22.7635054582856</v>
      </c>
      <c r="P72" s="24">
        <f t="shared" si="9"/>
        <v>17.798452511746415</v>
      </c>
      <c r="Q72" t="s">
        <v>195</v>
      </c>
      <c r="R72" t="s">
        <v>196</v>
      </c>
      <c r="S72" s="28">
        <v>44450</v>
      </c>
      <c r="AD72" s="39"/>
      <c r="AE72" s="39"/>
      <c r="AH72" s="39"/>
      <c r="AI72" s="39"/>
      <c r="AJ72" t="s">
        <v>332</v>
      </c>
    </row>
    <row r="73" spans="1:36" s="38" customFormat="1" ht="15" x14ac:dyDescent="0.25">
      <c r="A73">
        <v>3.37</v>
      </c>
      <c r="B73">
        <v>3.82</v>
      </c>
      <c r="C73">
        <v>2.13</v>
      </c>
      <c r="D73" s="20">
        <f t="shared" si="10"/>
        <v>2.7999577831669509E-2</v>
      </c>
      <c r="E73" s="17">
        <f>IF(OR($A73="",$B73="",$C73=""),"",A73*'MPTO_working_3-way'!$I74)</f>
        <v>3.4643585772927263</v>
      </c>
      <c r="F73" s="21">
        <f>IF(OR($A73="",$B73="",$C73=""),"",B73*'MPTO_working_3-way'!$I74)</f>
        <v>3.9269583873169776</v>
      </c>
      <c r="G73" s="22">
        <f>IF(OR($A73="",$B73="",$C73=""),"",C73*'MPTO_working_3-way'!$I74)</f>
        <v>2.1896391007814557</v>
      </c>
      <c r="H73" s="17">
        <f>IF(OR($A73="",$B73="",$C73=""),"",'MPTO_working_3-way'!E74)</f>
        <v>3.4794382820231848</v>
      </c>
      <c r="I73" s="21">
        <f>IF(OR($A73="",$B73="",$C73=""),"",'MPTO_working_3-way'!F74)</f>
        <v>3.9612288844237997</v>
      </c>
      <c r="J73" s="22">
        <f>IF(OR($A73="",$B73="",$C73=""),"",'MPTO_working_3-way'!G74)</f>
        <v>2.173202616623783</v>
      </c>
      <c r="K73" s="17">
        <f>IF(OR($A73="",$B73="",$C73=""),"",'OddsRatio_working_3-way'!H74)</f>
        <v>3.4748519053263354</v>
      </c>
      <c r="L73" s="21">
        <f>IF(OR($A73="",$B73="",$C73=""),"",'OddsRatio_working_3-way'!I74)</f>
        <v>3.9447604949452586</v>
      </c>
      <c r="M73" s="22">
        <f>IF(OR($A73="",$B73="",$C73=""),"",'OddsRatio_working_3-way'!J74)</f>
        <v>2.1799926805986325</v>
      </c>
      <c r="N73" s="23">
        <f t="shared" si="7"/>
        <v>28.865372267020483</v>
      </c>
      <c r="O73" s="24">
        <f t="shared" si="8"/>
        <v>25.465001188444774</v>
      </c>
      <c r="P73" s="24">
        <f t="shared" si="9"/>
        <v>45.669626544534765</v>
      </c>
      <c r="Q73" t="s">
        <v>197</v>
      </c>
      <c r="R73" t="s">
        <v>198</v>
      </c>
      <c r="S73" s="28">
        <v>44450</v>
      </c>
      <c r="AD73" s="39"/>
      <c r="AE73" s="39"/>
      <c r="AH73" s="39"/>
      <c r="AI73" s="39"/>
      <c r="AJ73" t="s">
        <v>332</v>
      </c>
    </row>
    <row r="74" spans="1:36" s="38" customFormat="1" ht="15" x14ac:dyDescent="0.25">
      <c r="A74">
        <v>2.4300000000000002</v>
      </c>
      <c r="B74">
        <v>3.11</v>
      </c>
      <c r="C74">
        <v>3.28</v>
      </c>
      <c r="D74" s="20">
        <f t="shared" si="10"/>
        <v>3.7944090885472459E-2</v>
      </c>
      <c r="E74" s="17">
        <f>IF(OR($A74="",$B74="",$C74=""),"",A74*'MPTO_working_3-way'!$I75)</f>
        <v>2.5222041408516982</v>
      </c>
      <c r="F74" s="21">
        <f>IF(OR($A74="",$B74="",$C74=""),"",B74*'MPTO_working_3-way'!$I75)</f>
        <v>3.2280061226538193</v>
      </c>
      <c r="G74" s="22">
        <f>IF(OR($A74="",$B74="",$C74=""),"",C74*'MPTO_working_3-way'!$I75)</f>
        <v>3.4044566181043496</v>
      </c>
      <c r="H74" s="17">
        <f>IF(OR($A74="",$B74="",$C74=""),"",'MPTO_working_3-way'!E75)</f>
        <v>2.5070535736078989</v>
      </c>
      <c r="I74" s="21">
        <f>IF(OR($A74="",$B74="",$C74=""),"",'MPTO_working_3-way'!F75)</f>
        <v>3.237342061458965</v>
      </c>
      <c r="J74" s="22">
        <f>IF(OR($A74="",$B74="",$C74=""),"",'MPTO_working_3-way'!G75)</f>
        <v>3.4219619366386178</v>
      </c>
      <c r="K74" s="17">
        <f>IF(OR($A74="",$B74="",$C74=""),"",'OddsRatio_working_3-way'!H75)</f>
        <v>2.513793553944399</v>
      </c>
      <c r="L74" s="21">
        <f>IF(OR($A74="",$B74="",$C74=""),"",'OddsRatio_working_3-way'!I75)</f>
        <v>3.2336394397361405</v>
      </c>
      <c r="M74" s="22">
        <f>IF(OR($A74="",$B74="",$C74=""),"",'OddsRatio_working_3-way'!J75)</f>
        <v>3.4136009111840777</v>
      </c>
      <c r="N74" s="23">
        <f t="shared" si="7"/>
        <v>39.647861321103051</v>
      </c>
      <c r="O74" s="24">
        <f t="shared" si="8"/>
        <v>30.978875566006568</v>
      </c>
      <c r="P74" s="24">
        <f t="shared" si="9"/>
        <v>29.373263112890374</v>
      </c>
      <c r="Q74" t="s">
        <v>199</v>
      </c>
      <c r="R74" t="s">
        <v>200</v>
      </c>
      <c r="S74" s="28">
        <v>44450</v>
      </c>
      <c r="AD74" s="39"/>
      <c r="AE74" s="39"/>
      <c r="AH74" s="39"/>
      <c r="AI74" s="39"/>
      <c r="AJ74" t="s">
        <v>333</v>
      </c>
    </row>
    <row r="75" spans="1:36" s="38" customFormat="1" ht="15" x14ac:dyDescent="0.25">
      <c r="A75">
        <v>2.34</v>
      </c>
      <c r="B75">
        <v>3.16</v>
      </c>
      <c r="C75">
        <v>3.38</v>
      </c>
      <c r="D75" s="20">
        <f t="shared" si="10"/>
        <v>3.9664111718639372E-2</v>
      </c>
      <c r="E75" s="17">
        <f>IF(OR($A75="",$B75="",$C75=""),"",A75*'MPTO_working_3-way'!$I76)</f>
        <v>2.4328140214216161</v>
      </c>
      <c r="F75" s="21">
        <f>IF(OR($A75="",$B75="",$C75=""),"",B75*'MPTO_working_3-way'!$I76)</f>
        <v>3.2853385930309007</v>
      </c>
      <c r="G75" s="22">
        <f>IF(OR($A75="",$B75="",$C75=""),"",C75*'MPTO_working_3-way'!$I76)</f>
        <v>3.5140646976090011</v>
      </c>
      <c r="H75" s="17">
        <f>IF(OR($A75="",$B75="",$C75=""),"",'MPTO_working_3-way'!E76)</f>
        <v>2.4147061975831297</v>
      </c>
      <c r="I75" s="21">
        <f>IF(OR($A75="",$B75="",$C75=""),"",'MPTO_working_3-way'!F76)</f>
        <v>3.2977796887721964</v>
      </c>
      <c r="J75" s="22">
        <f>IF(OR($A75="",$B75="",$C75=""),"",'MPTO_working_3-way'!G76)</f>
        <v>3.5381119704762276</v>
      </c>
      <c r="K75" s="17">
        <f>IF(OR($A75="",$B75="",$C75=""),"",'OddsRatio_working_3-way'!H76)</f>
        <v>2.4225810023653964</v>
      </c>
      <c r="L75" s="21">
        <f>IF(OR($A75="",$B75="",$C75=""),"",'OddsRatio_working_3-way'!I76)</f>
        <v>3.293115645603923</v>
      </c>
      <c r="M75" s="22">
        <f>IF(OR($A75="",$B75="",$C75=""),"",'OddsRatio_working_3-way'!J76)</f>
        <v>3.526673720619137</v>
      </c>
      <c r="N75" s="23">
        <f t="shared" si="7"/>
        <v>41.104662797678607</v>
      </c>
      <c r="O75" s="24">
        <f t="shared" si="8"/>
        <v>30.438262957774665</v>
      </c>
      <c r="P75" s="24">
        <f t="shared" si="9"/>
        <v>28.457074244546732</v>
      </c>
      <c r="Q75" t="s">
        <v>201</v>
      </c>
      <c r="R75" t="s">
        <v>202</v>
      </c>
      <c r="S75" s="28">
        <v>44450</v>
      </c>
      <c r="AD75" s="39"/>
      <c r="AE75" s="39"/>
      <c r="AH75" s="39"/>
      <c r="AI75" s="39"/>
      <c r="AJ75" t="s">
        <v>333</v>
      </c>
    </row>
    <row r="76" spans="1:36" s="38" customFormat="1" ht="15" x14ac:dyDescent="0.25">
      <c r="A76">
        <v>1.95</v>
      </c>
      <c r="B76">
        <v>3.66</v>
      </c>
      <c r="C76">
        <v>4.0199999999999996</v>
      </c>
      <c r="D76" s="20">
        <f t="shared" si="10"/>
        <v>3.4800775441832466E-2</v>
      </c>
      <c r="E76" s="17">
        <f>IF(OR($A76="",$B76="",$C76=""),"",A76*'MPTO_working_3-way'!$I77)</f>
        <v>2.0178615121115731</v>
      </c>
      <c r="F76" s="21">
        <f>IF(OR($A76="",$B76="",$C76=""),"",B76*'MPTO_working_3-way'!$I77)</f>
        <v>3.787370838117107</v>
      </c>
      <c r="G76" s="22">
        <f>IF(OR($A76="",$B76="",$C76=""),"",C76*'MPTO_working_3-way'!$I77)</f>
        <v>4.1598991172761659</v>
      </c>
      <c r="H76" s="17">
        <f>IF(OR($A76="",$B76="",$C76=""),"",'MPTO_working_3-way'!E77)</f>
        <v>1.9951308658046587</v>
      </c>
      <c r="I76" s="21">
        <f>IF(OR($A76="",$B76="",$C76=""),"",'MPTO_working_3-way'!F77)</f>
        <v>3.8222824392700416</v>
      </c>
      <c r="J76" s="22">
        <f>IF(OR($A76="",$B76="",$C76=""),"",'MPTO_working_3-way'!G77)</f>
        <v>4.2166344805692964</v>
      </c>
      <c r="K76" s="17">
        <f>IF(OR($A76="",$B76="",$C76=""),"",'OddsRatio_working_3-way'!H77)</f>
        <v>2.0039282754283918</v>
      </c>
      <c r="L76" s="21">
        <f>IF(OR($A76="",$B76="",$C76=""),"",'OddsRatio_working_3-way'!I77)</f>
        <v>3.810999171199497</v>
      </c>
      <c r="M76" s="22">
        <f>IF(OR($A76="",$B76="",$C76=""),"",'OddsRatio_working_3-way'!J77)</f>
        <v>4.1914351492565718</v>
      </c>
      <c r="N76" s="23">
        <f t="shared" si="7"/>
        <v>49.557414817509404</v>
      </c>
      <c r="O76" s="24">
        <f t="shared" si="8"/>
        <v>26.403540681459926</v>
      </c>
      <c r="P76" s="24">
        <f t="shared" si="9"/>
        <v>24.039044501030681</v>
      </c>
      <c r="Q76" t="s">
        <v>203</v>
      </c>
      <c r="R76" t="s">
        <v>204</v>
      </c>
      <c r="S76" s="28">
        <v>44450</v>
      </c>
      <c r="AD76" s="39"/>
      <c r="AE76" s="39"/>
      <c r="AH76" s="39"/>
      <c r="AI76" s="39"/>
      <c r="AJ76" t="s">
        <v>333</v>
      </c>
    </row>
    <row r="77" spans="1:36" s="38" customFormat="1" ht="15" x14ac:dyDescent="0.25">
      <c r="A77">
        <v>3.41</v>
      </c>
      <c r="B77">
        <v>3.45</v>
      </c>
      <c r="C77">
        <v>2.19</v>
      </c>
      <c r="D77" s="20">
        <f t="shared" si="10"/>
        <v>3.9731208994787437E-2</v>
      </c>
      <c r="E77" s="17">
        <f>IF(OR($A77="",$B77="",$C77=""),"",A77*'MPTO_working_3-way'!$I78)</f>
        <v>3.5454834226722252</v>
      </c>
      <c r="F77" s="21">
        <f>IF(OR($A77="",$B77="",$C77=""),"",B77*'MPTO_working_3-way'!$I78)</f>
        <v>3.5870726710320167</v>
      </c>
      <c r="G77" s="22">
        <f>IF(OR($A77="",$B77="",$C77=""),"",C77*'MPTO_working_3-way'!$I78)</f>
        <v>2.2770113476985845</v>
      </c>
      <c r="H77" s="17">
        <f>IF(OR($A77="",$B77="",$C77=""),"",'MPTO_working_3-way'!E78)</f>
        <v>3.5712832248795268</v>
      </c>
      <c r="I77" s="21">
        <f>IF(OR($A77="",$B77="",$C77=""),"",'MPTO_working_3-way'!F78)</f>
        <v>3.6151808309192841</v>
      </c>
      <c r="J77" s="22">
        <f>IF(OR($A77="",$B77="",$C77=""),"",'MPTO_working_3-way'!G78)</f>
        <v>2.2554155831706901</v>
      </c>
      <c r="K77" s="17">
        <f>IF(OR($A77="",$B77="",$C77=""),"",'OddsRatio_working_3-way'!H78)</f>
        <v>3.5606620628032037</v>
      </c>
      <c r="L77" s="21">
        <f>IF(OR($A77="",$B77="",$C77=""),"",'OddsRatio_working_3-way'!I78)</f>
        <v>3.6031626779534638</v>
      </c>
      <c r="M77" s="22">
        <f>IF(OR($A77="",$B77="",$C77=""),"",'OddsRatio_working_3-way'!J78)</f>
        <v>2.2643933007202537</v>
      </c>
      <c r="N77" s="23">
        <f t="shared" si="7"/>
        <v>28.204898480284012</v>
      </c>
      <c r="O77" s="24">
        <f t="shared" si="8"/>
        <v>27.877885164570575</v>
      </c>
      <c r="P77" s="24">
        <f t="shared" si="9"/>
        <v>43.91721635514542</v>
      </c>
      <c r="Q77" t="s">
        <v>205</v>
      </c>
      <c r="R77" t="s">
        <v>206</v>
      </c>
      <c r="S77" s="28">
        <v>44450</v>
      </c>
      <c r="AD77" s="39"/>
      <c r="AE77" s="39"/>
      <c r="AH77" s="39"/>
      <c r="AI77" s="39"/>
      <c r="AJ77" t="s">
        <v>333</v>
      </c>
    </row>
    <row r="78" spans="1:36" s="38" customFormat="1" ht="15" x14ac:dyDescent="0.25">
      <c r="A78">
        <v>2.54</v>
      </c>
      <c r="B78">
        <v>3.04</v>
      </c>
      <c r="C78">
        <v>3.17</v>
      </c>
      <c r="D78" s="20">
        <f t="shared" si="10"/>
        <v>3.8105569071838818E-2</v>
      </c>
      <c r="E78" s="17">
        <f>IF(OR($A78="",$B78="",$C78=""),"",A78*'MPTO_working_3-way'!$I79)</f>
        <v>2.6367881454424706</v>
      </c>
      <c r="F78" s="21">
        <f>IF(OR($A78="",$B78="",$C78=""),"",B78*'MPTO_working_3-way'!$I79)</f>
        <v>3.1558409299783898</v>
      </c>
      <c r="G78" s="22">
        <f>IF(OR($A78="",$B78="",$C78=""),"",C78*'MPTO_working_3-way'!$I79)</f>
        <v>3.2907946539577289</v>
      </c>
      <c r="H78" s="17">
        <f>IF(OR($A78="",$B78="",$C78=""),"",'MPTO_working_3-way'!E79)</f>
        <v>2.6246792799629648</v>
      </c>
      <c r="I78" s="21">
        <f>IF(OR($A78="",$B78="",$C78=""),"",'MPTO_working_3-way'!F79)</f>
        <v>3.1621002096571833</v>
      </c>
      <c r="J78" s="22">
        <f>IF(OR($A78="",$B78="",$C78=""),"",'MPTO_working_3-way'!G79)</f>
        <v>3.3029947006288931</v>
      </c>
      <c r="K78" s="17">
        <f>IF(OR($A78="",$B78="",$C78=""),"",'OddsRatio_working_3-way'!H79)</f>
        <v>2.6302080328046378</v>
      </c>
      <c r="L78" s="21">
        <f>IF(OR($A78="",$B78="",$C78=""),"",'OddsRatio_working_3-way'!I79)</f>
        <v>3.1594963551438058</v>
      </c>
      <c r="M78" s="22">
        <f>IF(OR($A78="",$B78="",$C78=""),"",'OddsRatio_working_3-way'!J79)</f>
        <v>3.2971113189519907</v>
      </c>
      <c r="N78" s="23">
        <f t="shared" si="7"/>
        <v>37.924927784905272</v>
      </c>
      <c r="O78" s="24">
        <f t="shared" si="8"/>
        <v>31.687275188703751</v>
      </c>
      <c r="P78" s="24">
        <f t="shared" si="9"/>
        <v>30.387797026390977</v>
      </c>
      <c r="Q78" t="s">
        <v>207</v>
      </c>
      <c r="R78" t="s">
        <v>208</v>
      </c>
      <c r="S78" s="28">
        <v>44450</v>
      </c>
      <c r="AD78" s="39"/>
      <c r="AE78" s="39"/>
      <c r="AH78" s="39"/>
      <c r="AI78" s="39"/>
      <c r="AJ78" t="s">
        <v>329</v>
      </c>
    </row>
    <row r="79" spans="1:36" s="38" customFormat="1" ht="15" x14ac:dyDescent="0.25">
      <c r="A79">
        <v>5.28</v>
      </c>
      <c r="B79">
        <v>3.43</v>
      </c>
      <c r="C79">
        <v>1.76</v>
      </c>
      <c r="D79" s="20">
        <f t="shared" si="10"/>
        <v>4.9120947080130817E-2</v>
      </c>
      <c r="E79" s="17">
        <f>IF(OR($A79="",$B79="",$C79=""),"",A79*'MPTO_working_3-way'!$I80)</f>
        <v>5.5393586005830908</v>
      </c>
      <c r="F79" s="21">
        <f>IF(OR($A79="",$B79="",$C79=""),"",B79*'MPTO_working_3-way'!$I80)</f>
        <v>3.5984848484848491</v>
      </c>
      <c r="G79" s="22">
        <f>IF(OR($A79="",$B79="",$C79=""),"",C79*'MPTO_working_3-way'!$I80)</f>
        <v>1.8464528668610303</v>
      </c>
      <c r="H79" s="17">
        <f>IF(OR($A79="",$B79="",$C79=""),"",'MPTO_working_3-way'!E80)</f>
        <v>5.7796689502574363</v>
      </c>
      <c r="I79" s="21">
        <f>IF(OR($A79="",$B79="",$C79=""),"",'MPTO_working_3-way'!F80)</f>
        <v>3.6340967465753433</v>
      </c>
      <c r="J79" s="22">
        <f>IF(OR($A79="",$B79="",$C79=""),"",'MPTO_working_3-way'!G80)</f>
        <v>1.8122239863377407</v>
      </c>
      <c r="K79" s="17">
        <f>IF(OR($A79="",$B79="",$C79=""),"",'OddsRatio_working_3-way'!H80)</f>
        <v>5.6456554906965586</v>
      </c>
      <c r="L79" s="21">
        <f>IF(OR($A79="",$B79="",$C79=""),"",'OddsRatio_working_3-way'!I80)</f>
        <v>3.6376034678487472</v>
      </c>
      <c r="M79" s="22">
        <f>IF(OR($A79="",$B79="",$C79=""),"",'OddsRatio_working_3-way'!J80)</f>
        <v>1.824929479656398</v>
      </c>
      <c r="N79" s="23">
        <f t="shared" si="7"/>
        <v>18.052631578947366</v>
      </c>
      <c r="O79" s="24">
        <f t="shared" si="8"/>
        <v>27.78947368421052</v>
      </c>
      <c r="P79" s="24">
        <f t="shared" si="9"/>
        <v>54.157894736842103</v>
      </c>
      <c r="Q79" t="s">
        <v>209</v>
      </c>
      <c r="R79" t="s">
        <v>210</v>
      </c>
      <c r="S79" s="28">
        <v>44450</v>
      </c>
      <c r="AD79" s="39"/>
      <c r="AE79" s="39"/>
      <c r="AH79" s="39"/>
      <c r="AI79" s="39"/>
      <c r="AJ79" t="s">
        <v>329</v>
      </c>
    </row>
    <row r="80" spans="1:36" s="38" customFormat="1" ht="15" x14ac:dyDescent="0.25">
      <c r="A80">
        <v>1.79</v>
      </c>
      <c r="B80">
        <v>3.84</v>
      </c>
      <c r="C80">
        <v>4.57</v>
      </c>
      <c r="D80" s="20">
        <f t="shared" si="10"/>
        <v>3.7894265287744089E-2</v>
      </c>
      <c r="E80" s="17">
        <f>IF(OR($A80="",$B80="",$C80=""),"",A80*'MPTO_working_3-way'!$I81)</f>
        <v>1.857830734865062</v>
      </c>
      <c r="F80" s="21">
        <f>IF(OR($A80="",$B80="",$C80=""),"",B80*'MPTO_working_3-way'!$I81)</f>
        <v>3.9855139787049372</v>
      </c>
      <c r="G80" s="22">
        <f>IF(OR($A80="",$B80="",$C80=""),"",C80*'MPTO_working_3-way'!$I81)</f>
        <v>4.7431767923649906</v>
      </c>
      <c r="H80" s="17">
        <f>IF(OR($A80="",$B80="",$C80=""),"",'MPTO_working_3-way'!E81)</f>
        <v>1.8314085969906901</v>
      </c>
      <c r="I80" s="21">
        <f>IF(OR($A80="",$B80="",$C80=""),"",'MPTO_working_3-way'!F81)</f>
        <v>4.0357528164644672</v>
      </c>
      <c r="J80" s="22">
        <f>IF(OR($A80="",$B80="",$C80=""),"",'MPTO_working_3-way'!G81)</f>
        <v>4.8499672575810377</v>
      </c>
      <c r="K80" s="17">
        <f>IF(OR($A80="",$B80="",$C80=""),"",'OddsRatio_working_3-way'!H81)</f>
        <v>1.8410640260288538</v>
      </c>
      <c r="L80" s="21">
        <f>IF(OR($A80="",$B80="",$C80=""),"",'OddsRatio_working_3-way'!I81)</f>
        <v>4.023571941673346</v>
      </c>
      <c r="M80" s="22">
        <f>IF(OR($A80="",$B80="",$C80=""),"",'OddsRatio_working_3-way'!J81)</f>
        <v>4.8007576872443112</v>
      </c>
      <c r="N80" s="23">
        <f t="shared" si="7"/>
        <v>53.826216847070953</v>
      </c>
      <c r="O80" s="24">
        <f t="shared" si="8"/>
        <v>25.090866707358593</v>
      </c>
      <c r="P80" s="24">
        <f t="shared" si="9"/>
        <v>21.082916445570461</v>
      </c>
      <c r="Q80" t="s">
        <v>211</v>
      </c>
      <c r="R80" t="s">
        <v>212</v>
      </c>
      <c r="S80" s="28">
        <v>44450</v>
      </c>
      <c r="AD80" s="39"/>
      <c r="AE80" s="39"/>
      <c r="AH80" s="39"/>
      <c r="AI80" s="39"/>
      <c r="AJ80" t="s">
        <v>334</v>
      </c>
    </row>
    <row r="81" spans="1:36" s="38" customFormat="1" ht="15" x14ac:dyDescent="0.25">
      <c r="A81">
        <v>1.37</v>
      </c>
      <c r="B81">
        <v>5.31</v>
      </c>
      <c r="C81">
        <v>8.8000000000000007</v>
      </c>
      <c r="D81" s="20">
        <f t="shared" si="10"/>
        <v>3.1887288073110032E-2</v>
      </c>
      <c r="E81" s="17">
        <f>IF(OR($A81="",$B81="",$C81=""),"",A81*'MPTO_working_3-way'!$I82)</f>
        <v>1.4136855846601608</v>
      </c>
      <c r="F81" s="21">
        <f>IF(OR($A81="",$B81="",$C81=""),"",B81*'MPTO_working_3-way'!$I82)</f>
        <v>5.479321499668214</v>
      </c>
      <c r="G81" s="22">
        <f>IF(OR($A81="",$B81="",$C81=""),"",C81*'MPTO_working_3-way'!$I82)</f>
        <v>9.0806081350433683</v>
      </c>
      <c r="H81" s="17">
        <f>IF(OR($A81="",$B81="",$C81=""),"",'MPTO_working_3-way'!E82)</f>
        <v>1.3902445486426858</v>
      </c>
      <c r="I81" s="21">
        <f>IF(OR($A81="",$B81="",$C81=""),"",'MPTO_working_3-way'!F82)</f>
        <v>5.6276260261039308</v>
      </c>
      <c r="J81" s="22">
        <f>IF(OR($A81="",$B81="",$C81=""),"",'MPTO_working_3-way'!G82)</f>
        <v>9.708052870276946</v>
      </c>
      <c r="K81" s="17">
        <f>IF(OR($A81="",$B81="",$C81=""),"",'OddsRatio_working_3-way'!H82)</f>
        <v>1.3973084920491019</v>
      </c>
      <c r="L81" s="21">
        <f>IF(OR($A81="",$B81="",$C81=""),"",'OddsRatio_working_3-way'!I82)</f>
        <v>5.6281070290044006</v>
      </c>
      <c r="M81" s="22">
        <f>IF(OR($A81="",$B81="",$C81=""),"",'OddsRatio_working_3-way'!J82)</f>
        <v>9.3756925350891738</v>
      </c>
      <c r="N81" s="23">
        <f t="shared" si="7"/>
        <v>70.73708686365309</v>
      </c>
      <c r="O81" s="24">
        <f t="shared" si="8"/>
        <v>18.2504348405282</v>
      </c>
      <c r="P81" s="24">
        <f t="shared" si="9"/>
        <v>11.01247829581872</v>
      </c>
      <c r="Q81" t="s">
        <v>213</v>
      </c>
      <c r="R81" t="s">
        <v>214</v>
      </c>
      <c r="S81" s="28">
        <v>44450</v>
      </c>
      <c r="AD81" s="39"/>
      <c r="AE81" s="39"/>
      <c r="AH81" s="39"/>
      <c r="AI81" s="39"/>
      <c r="AJ81" t="s">
        <v>334</v>
      </c>
    </row>
    <row r="82" spans="1:36" s="38" customFormat="1" ht="15" x14ac:dyDescent="0.25">
      <c r="A82">
        <v>1.52</v>
      </c>
      <c r="B82">
        <v>4.41</v>
      </c>
      <c r="C82">
        <v>6.6</v>
      </c>
      <c r="D82" s="20">
        <f t="shared" si="10"/>
        <v>3.616725797176934E-2</v>
      </c>
      <c r="E82" s="17">
        <f>IF(OR($A82="",$B82="",$C82=""),"",A82*'MPTO_working_3-way'!$I83)</f>
        <v>1.5749742321170894</v>
      </c>
      <c r="F82" s="21">
        <f>IF(OR($A82="",$B82="",$C82=""),"",B82*'MPTO_working_3-way'!$I83)</f>
        <v>4.5694976076555029</v>
      </c>
      <c r="G82" s="22">
        <f>IF(OR($A82="",$B82="",$C82=""),"",C82*'MPTO_working_3-way'!$I83)</f>
        <v>6.8387039026136769</v>
      </c>
      <c r="H82" s="17">
        <f>IF(OR($A82="",$B82="",$C82=""),"",'MPTO_working_3-way'!E83)</f>
        <v>1.5483735489615242</v>
      </c>
      <c r="I82" s="21">
        <f>IF(OR($A82="",$B82="",$C82=""),"",'MPTO_working_3-way'!F83)</f>
        <v>4.6576267760437293</v>
      </c>
      <c r="J82" s="22">
        <f>IF(OR($A82="",$B82="",$C82=""),"",'MPTO_working_3-way'!G83)</f>
        <v>7.1705457515916144</v>
      </c>
      <c r="K82" s="17">
        <f>IF(OR($A82="",$B82="",$C82=""),"",'OddsRatio_working_3-way'!H83)</f>
        <v>1.5570869216864904</v>
      </c>
      <c r="L82" s="21">
        <f>IF(OR($A82="",$B82="",$C82=""),"",'OddsRatio_working_3-way'!I83)</f>
        <v>4.6532046210594871</v>
      </c>
      <c r="M82" s="22">
        <f>IF(OR($A82="",$B82="",$C82=""),"",'OddsRatio_working_3-way'!J83)</f>
        <v>6.999397618162206</v>
      </c>
      <c r="N82" s="23">
        <f t="shared" si="7"/>
        <v>63.493102274809551</v>
      </c>
      <c r="O82" s="24">
        <f t="shared" si="8"/>
        <v>21.884243867961569</v>
      </c>
      <c r="P82" s="24">
        <f t="shared" si="9"/>
        <v>14.622653857228867</v>
      </c>
      <c r="Q82" t="s">
        <v>215</v>
      </c>
      <c r="R82" t="s">
        <v>216</v>
      </c>
      <c r="S82" s="28">
        <v>44450</v>
      </c>
      <c r="AD82" s="39"/>
      <c r="AE82" s="39"/>
      <c r="AH82" s="39"/>
      <c r="AI82" s="39"/>
      <c r="AJ82" t="s">
        <v>334</v>
      </c>
    </row>
    <row r="83" spans="1:36" s="38" customFormat="1" ht="15" x14ac:dyDescent="0.25">
      <c r="A83">
        <v>1.64</v>
      </c>
      <c r="B83">
        <v>4.09</v>
      </c>
      <c r="C83">
        <v>5.43</v>
      </c>
      <c r="D83" s="20">
        <f t="shared" si="10"/>
        <v>3.8416937682189456E-2</v>
      </c>
      <c r="E83" s="17">
        <f>IF(OR($A83="",$B83="",$C83=""),"",A83*'MPTO_working_3-way'!$I84)</f>
        <v>1.7030037777987905</v>
      </c>
      <c r="F83" s="21">
        <f>IF(OR($A83="",$B83="",$C83=""),"",B83*'MPTO_working_3-way'!$I84)</f>
        <v>4.2471252751201547</v>
      </c>
      <c r="G83" s="22">
        <f>IF(OR($A83="",$B83="",$C83=""),"",C83*'MPTO_working_3-way'!$I84)</f>
        <v>5.6386039716142884</v>
      </c>
      <c r="H83" s="17">
        <f>IF(OR($A83="",$B83="",$C83=""),"",'MPTO_working_3-way'!E84)</f>
        <v>1.6751809085789617</v>
      </c>
      <c r="I83" s="21">
        <f>IF(OR($A83="",$B83="",$C83=""),"",'MPTO_working_3-way'!F84)</f>
        <v>4.3160537088100472</v>
      </c>
      <c r="J83" s="22">
        <f>IF(OR($A83="",$B83="",$C83=""),"",'MPTO_working_3-way'!G84)</f>
        <v>5.8357896315488595</v>
      </c>
      <c r="K83" s="17">
        <f>IF(OR($A83="",$B83="",$C83=""),"",'OddsRatio_working_3-way'!H84)</f>
        <v>1.6847673855364989</v>
      </c>
      <c r="L83" s="21">
        <f>IF(OR($A83="",$B83="",$C83=""),"",'OddsRatio_working_3-way'!I84)</f>
        <v>4.3061425332934062</v>
      </c>
      <c r="M83" s="22">
        <f>IF(OR($A83="",$B83="",$C83=""),"",'OddsRatio_working_3-way'!J84)</f>
        <v>5.7398742467604515</v>
      </c>
      <c r="N83" s="23">
        <f t="shared" si="7"/>
        <v>58.719775788903142</v>
      </c>
      <c r="O83" s="24">
        <f t="shared" si="8"/>
        <v>23.545337969144533</v>
      </c>
      <c r="P83" s="24">
        <f t="shared" si="9"/>
        <v>17.734886241952328</v>
      </c>
      <c r="Q83" t="s">
        <v>217</v>
      </c>
      <c r="R83" t="s">
        <v>218</v>
      </c>
      <c r="S83" s="28">
        <v>44450</v>
      </c>
      <c r="AD83" s="39"/>
      <c r="AE83" s="39"/>
      <c r="AH83" s="39"/>
      <c r="AI83" s="39"/>
      <c r="AJ83" t="s">
        <v>335</v>
      </c>
    </row>
    <row r="84" spans="1:36" s="38" customFormat="1" ht="15" x14ac:dyDescent="0.25">
      <c r="A84">
        <v>1.61</v>
      </c>
      <c r="B84">
        <v>4.3</v>
      </c>
      <c r="C84">
        <v>5.38</v>
      </c>
      <c r="D84" s="20">
        <f t="shared" si="10"/>
        <v>3.9549757905199323E-2</v>
      </c>
      <c r="E84" s="17">
        <f>IF(OR($A84="",$B84="",$C84=""),"",A84*'MPTO_working_3-way'!$I85)</f>
        <v>1.673675110227371</v>
      </c>
      <c r="F84" s="21">
        <f>IF(OR($A84="",$B84="",$C84=""),"",B84*'MPTO_working_3-way'!$I85)</f>
        <v>4.4700639589923572</v>
      </c>
      <c r="G84" s="22">
        <f>IF(OR($A84="",$B84="",$C84=""),"",C84*'MPTO_working_3-way'!$I85)</f>
        <v>5.5927776975299723</v>
      </c>
      <c r="H84" s="17">
        <f>IF(OR($A84="",$B84="",$C84=""),"",'MPTO_working_3-way'!E85)</f>
        <v>1.6449133462114969</v>
      </c>
      <c r="I84" s="21">
        <f>IF(OR($A84="",$B84="",$C84=""),"",'MPTO_working_3-way'!F85)</f>
        <v>4.5584069085203609</v>
      </c>
      <c r="J84" s="22">
        <f>IF(OR($A84="",$B84="",$C84=""),"",'MPTO_working_3-way'!G85)</f>
        <v>5.79071141390365</v>
      </c>
      <c r="K84" s="17">
        <f>IF(OR($A84="",$B84="",$C84=""),"",'OddsRatio_working_3-way'!H85)</f>
        <v>1.6546107316168057</v>
      </c>
      <c r="L84" s="21">
        <f>IF(OR($A84="",$B84="",$C84=""),"",'OddsRatio_working_3-way'!I85)</f>
        <v>4.5413367448122282</v>
      </c>
      <c r="M84" s="22">
        <f>IF(OR($A84="",$B84="",$C84=""),"",'OddsRatio_working_3-way'!J85)</f>
        <v>5.7003196794780484</v>
      </c>
      <c r="N84" s="23">
        <f t="shared" si="7"/>
        <v>59.748752543983798</v>
      </c>
      <c r="O84" s="24">
        <f t="shared" si="8"/>
        <v>22.371044557166027</v>
      </c>
      <c r="P84" s="24">
        <f t="shared" si="9"/>
        <v>17.880202898850172</v>
      </c>
      <c r="Q84" t="s">
        <v>219</v>
      </c>
      <c r="R84" t="s">
        <v>220</v>
      </c>
      <c r="S84" s="28">
        <v>44450</v>
      </c>
      <c r="AD84" s="39"/>
      <c r="AE84" s="39"/>
      <c r="AH84" s="39"/>
      <c r="AI84" s="39"/>
      <c r="AJ84" t="s">
        <v>335</v>
      </c>
    </row>
    <row r="85" spans="1:36" s="38" customFormat="1" ht="15" x14ac:dyDescent="0.25">
      <c r="A85">
        <v>2.02</v>
      </c>
      <c r="B85">
        <v>3.97</v>
      </c>
      <c r="C85">
        <v>3.42</v>
      </c>
      <c r="D85" s="20">
        <f t="shared" si="10"/>
        <v>3.9336334534951556E-2</v>
      </c>
      <c r="E85" s="17">
        <f>IF(OR($A85="",$B85="",$C85=""),"",A85*'MPTO_working_3-way'!$I86)</f>
        <v>2.099459395760602</v>
      </c>
      <c r="F85" s="21">
        <f>IF(OR($A85="",$B85="",$C85=""),"",B85*'MPTO_working_3-way'!$I86)</f>
        <v>4.1261652481037583</v>
      </c>
      <c r="G85" s="22">
        <f>IF(OR($A85="",$B85="",$C85=""),"",C85*'MPTO_working_3-way'!$I86)</f>
        <v>3.5545302641095344</v>
      </c>
      <c r="H85" s="17">
        <f>IF(OR($A85="",$B85="",$C85=""),"",'MPTO_working_3-way'!E86)</f>
        <v>2.0749583112124608</v>
      </c>
      <c r="I85" s="21">
        <f>IF(OR($A85="",$B85="",$C85=""),"",'MPTO_working_3-way'!F86)</f>
        <v>4.1880070535246547</v>
      </c>
      <c r="J85" s="22">
        <f>IF(OR($A85="",$B85="",$C85=""),"",'MPTO_working_3-way'!G86)</f>
        <v>3.5805647749448766</v>
      </c>
      <c r="K85" s="17">
        <f>IF(OR($A85="",$B85="",$C85=""),"",'OddsRatio_working_3-way'!H86)</f>
        <v>2.0847005653282906</v>
      </c>
      <c r="L85" s="21">
        <f>IF(OR($A85="",$B85="",$C85=""),"",'OddsRatio_working_3-way'!I86)</f>
        <v>4.1583928225735525</v>
      </c>
      <c r="M85" s="22">
        <f>IF(OR($A85="",$B85="",$C85=""),"",'OddsRatio_working_3-way'!J86)</f>
        <v>3.5735052628377106</v>
      </c>
      <c r="N85" s="23">
        <f t="shared" si="7"/>
        <v>47.631309375131558</v>
      </c>
      <c r="O85" s="24">
        <f t="shared" si="8"/>
        <v>24.235578069966181</v>
      </c>
      <c r="P85" s="24">
        <f t="shared" si="9"/>
        <v>28.133112554902262</v>
      </c>
      <c r="Q85" t="s">
        <v>221</v>
      </c>
      <c r="R85" t="s">
        <v>222</v>
      </c>
      <c r="S85" s="28">
        <v>44450</v>
      </c>
      <c r="AD85" s="39"/>
      <c r="AE85" s="39"/>
      <c r="AH85" s="39"/>
      <c r="AI85" s="39"/>
      <c r="AJ85" t="s">
        <v>336</v>
      </c>
    </row>
    <row r="86" spans="1:36" s="38" customFormat="1" ht="15" x14ac:dyDescent="0.25">
      <c r="A86">
        <v>1.47</v>
      </c>
      <c r="B86">
        <v>4.5999999999999996</v>
      </c>
      <c r="C86">
        <v>6.55</v>
      </c>
      <c r="D86" s="20">
        <f t="shared" si="10"/>
        <v>5.0335168916554318E-2</v>
      </c>
      <c r="E86" s="17">
        <f>IF(OR($A86="",$B86="",$C86=""),"",A86*'MPTO_working_3-way'!$I87)</f>
        <v>1.5439926983073349</v>
      </c>
      <c r="F86" s="21">
        <f>IF(OR($A86="",$B86="",$C86=""),"",B86*'MPTO_working_3-way'!$I87)</f>
        <v>4.8315417770161497</v>
      </c>
      <c r="G86" s="22">
        <f>IF(OR($A86="",$B86="",$C86=""),"",C86*'MPTO_working_3-way'!$I87)</f>
        <v>6.8796953564034302</v>
      </c>
      <c r="H86" s="17">
        <f>IF(OR($A86="",$B86="",$C86=""),"",'MPTO_working_3-way'!E87)</f>
        <v>1.5071732724142077</v>
      </c>
      <c r="I86" s="21">
        <f>IF(OR($A86="",$B86="",$C86=""),"",'MPTO_working_3-way'!F87)</f>
        <v>4.9847239468639435</v>
      </c>
      <c r="J86" s="22">
        <f>IF(OR($A86="",$B86="",$C86=""),"",'MPTO_working_3-way'!G87)</f>
        <v>7.3587109422593393</v>
      </c>
      <c r="K86" s="17">
        <f>IF(OR($A86="",$B86="",$C86=""),"",'OddsRatio_working_3-way'!H87)</f>
        <v>1.518589658534061</v>
      </c>
      <c r="L86" s="21">
        <f>IF(OR($A86="",$B86="",$C86=""),"",'OddsRatio_working_3-way'!I87)</f>
        <v>4.9721761079204665</v>
      </c>
      <c r="M86" s="22">
        <f>IF(OR($A86="",$B86="",$C86=""),"",'OddsRatio_working_3-way'!J87)</f>
        <v>7.1237714997107204</v>
      </c>
      <c r="N86" s="23">
        <f t="shared" si="7"/>
        <v>64.767145666964026</v>
      </c>
      <c r="O86" s="24">
        <f t="shared" si="8"/>
        <v>20.697326984877638</v>
      </c>
      <c r="P86" s="24">
        <f t="shared" si="9"/>
        <v>14.53552734815834</v>
      </c>
      <c r="Q86" t="s">
        <v>223</v>
      </c>
      <c r="R86" t="s">
        <v>224</v>
      </c>
      <c r="S86" s="28">
        <v>44450</v>
      </c>
      <c r="AD86" s="39"/>
      <c r="AE86" s="39"/>
      <c r="AH86" s="39"/>
      <c r="AI86" s="39"/>
      <c r="AJ86" t="s">
        <v>336</v>
      </c>
    </row>
    <row r="87" spans="1:36" s="38" customFormat="1" ht="15" x14ac:dyDescent="0.25">
      <c r="A87">
        <v>2.27</v>
      </c>
      <c r="B87">
        <v>3.67</v>
      </c>
      <c r="C87">
        <v>3.18</v>
      </c>
      <c r="D87" s="20">
        <f t="shared" si="10"/>
        <v>2.7473607198962524E-2</v>
      </c>
      <c r="E87" s="17">
        <f>IF(OR($A87="",$B87="",$C87=""),"",A87*'MPTO_working_3-way'!$I88)</f>
        <v>2.3323650883416449</v>
      </c>
      <c r="F87" s="21">
        <f>IF(OR($A87="",$B87="",$C87=""),"",B87*'MPTO_working_3-way'!$I88)</f>
        <v>3.7708281384201925</v>
      </c>
      <c r="G87" s="22">
        <f>IF(OR($A87="",$B87="",$C87=""),"",C87*'MPTO_working_3-way'!$I88)</f>
        <v>3.267366070892701</v>
      </c>
      <c r="H87" s="17">
        <f>IF(OR($A87="",$B87="",$C87=""),"",'MPTO_working_3-way'!E88)</f>
        <v>2.318191403899001</v>
      </c>
      <c r="I87" s="21">
        <f>IF(OR($A87="",$B87="",$C87=""),"",'MPTO_working_3-way'!F88)</f>
        <v>3.7976361960137353</v>
      </c>
      <c r="J87" s="22">
        <f>IF(OR($A87="",$B87="",$C87=""),"",'MPTO_working_3-way'!G88)</f>
        <v>3.2753858645476743</v>
      </c>
      <c r="K87" s="17">
        <f>IF(OR($A87="",$B87="",$C87=""),"",'OddsRatio_working_3-way'!H88)</f>
        <v>2.3243148581033974</v>
      </c>
      <c r="L87" s="21">
        <f>IF(OR($A87="",$B87="",$C87=""),"",'OddsRatio_working_3-way'!I88)</f>
        <v>3.7841895048315521</v>
      </c>
      <c r="M87" s="22">
        <f>IF(OR($A87="",$B87="",$C87=""),"",'OddsRatio_working_3-way'!J88)</f>
        <v>3.2732333784766983</v>
      </c>
      <c r="N87" s="23">
        <f t="shared" si="7"/>
        <v>42.874934331615236</v>
      </c>
      <c r="O87" s="24">
        <f t="shared" si="8"/>
        <v>26.519373551162555</v>
      </c>
      <c r="P87" s="24">
        <f t="shared" si="9"/>
        <v>30.605692117222194</v>
      </c>
      <c r="Q87" t="s">
        <v>225</v>
      </c>
      <c r="R87" t="s">
        <v>145</v>
      </c>
      <c r="S87" s="28">
        <v>44450</v>
      </c>
      <c r="AD87" s="39"/>
      <c r="AE87" s="39"/>
      <c r="AH87" s="39"/>
      <c r="AI87" s="39"/>
      <c r="AJ87" t="s">
        <v>129</v>
      </c>
    </row>
    <row r="88" spans="1:36" s="38" customFormat="1" ht="15" x14ac:dyDescent="0.25">
      <c r="A88">
        <v>2.4500000000000002</v>
      </c>
      <c r="B88">
        <v>3.5</v>
      </c>
      <c r="C88">
        <v>3</v>
      </c>
      <c r="D88" s="20">
        <f t="shared" si="10"/>
        <v>2.7210884353741305E-2</v>
      </c>
      <c r="E88" s="17">
        <f>IF(OR($A88="",$B88="",$C88=""),"",A88*'MPTO_working_3-way'!$I89)</f>
        <v>2.5166666666666662</v>
      </c>
      <c r="F88" s="21">
        <f>IF(OR($A88="",$B88="",$C88=""),"",B88*'MPTO_working_3-way'!$I89)</f>
        <v>3.5952380952380945</v>
      </c>
      <c r="G88" s="22">
        <f>IF(OR($A88="",$B88="",$C88=""),"",C88*'MPTO_working_3-way'!$I89)</f>
        <v>3.0816326530612237</v>
      </c>
      <c r="H88" s="17">
        <f>IF(OR($A88="",$B88="",$C88=""),"",'MPTO_working_3-way'!E89)</f>
        <v>2.5056818181818183</v>
      </c>
      <c r="I88" s="21">
        <f>IF(OR($A88="",$B88="",$C88=""),"",'MPTO_working_3-way'!F89)</f>
        <v>3.6147540983606548</v>
      </c>
      <c r="J88" s="22">
        <f>IF(OR($A88="",$B88="",$C88=""),"",'MPTO_working_3-way'!G89)</f>
        <v>3.0839160839160833</v>
      </c>
      <c r="K88" s="17">
        <f>IF(OR($A88="",$B88="",$C88=""),"",'OddsRatio_working_3-way'!H89)</f>
        <v>2.5106944191791696</v>
      </c>
      <c r="L88" s="21">
        <f>IF(OR($A88="",$B88="",$C88=""),"",'OddsRatio_working_3-way'!I89)</f>
        <v>3.6046455503089123</v>
      </c>
      <c r="M88" s="22">
        <f>IF(OR($A88="",$B88="",$C88=""),"",'OddsRatio_working_3-way'!J89)</f>
        <v>3.0837164402471298</v>
      </c>
      <c r="N88" s="23">
        <f t="shared" si="7"/>
        <v>39.735099337748352</v>
      </c>
      <c r="O88" s="24">
        <f t="shared" si="8"/>
        <v>27.81456953642385</v>
      </c>
      <c r="P88" s="24">
        <f t="shared" si="9"/>
        <v>32.450331125827823</v>
      </c>
      <c r="Q88" t="s">
        <v>109</v>
      </c>
      <c r="R88" t="s">
        <v>101</v>
      </c>
      <c r="S88" s="28">
        <v>44450</v>
      </c>
      <c r="AD88" s="39"/>
      <c r="AE88" s="39"/>
      <c r="AH88" s="39"/>
      <c r="AI88" s="39"/>
      <c r="AJ88" t="s">
        <v>129</v>
      </c>
    </row>
    <row r="89" spans="1:36" s="38" customFormat="1" ht="15" x14ac:dyDescent="0.25">
      <c r="A89">
        <v>1.86</v>
      </c>
      <c r="B89">
        <v>3.93</v>
      </c>
      <c r="C89">
        <v>4.2</v>
      </c>
      <c r="D89" s="20">
        <f t="shared" si="10"/>
        <v>3.0182572906040095E-2</v>
      </c>
      <c r="E89" s="17">
        <f>IF(OR($A89="",$B89="",$C89=""),"",A89*'MPTO_working_3-way'!$I90)</f>
        <v>1.9161395856052348</v>
      </c>
      <c r="F89" s="21">
        <f>IF(OR($A89="",$B89="",$C89=""),"",B89*'MPTO_working_3-way'!$I90)</f>
        <v>4.0486175115207379</v>
      </c>
      <c r="G89" s="22">
        <f>IF(OR($A89="",$B89="",$C89=""),"",C89*'MPTO_working_3-way'!$I90)</f>
        <v>4.3267668062053684</v>
      </c>
      <c r="H89" s="17">
        <f>IF(OR($A89="",$B89="",$C89=""),"",'MPTO_working_3-way'!E90)</f>
        <v>1.895470305832148</v>
      </c>
      <c r="I89" s="21">
        <f>IF(OR($A89="",$B89="",$C89=""),"",'MPTO_working_3-way'!F90)</f>
        <v>4.0917858171000869</v>
      </c>
      <c r="J89" s="22">
        <f>IF(OR($A89="",$B89="",$C89=""),"",'MPTO_working_3-way'!G90)</f>
        <v>4.3853036458065517</v>
      </c>
      <c r="K89" s="17">
        <f>IF(OR($A89="",$B89="",$C89=""),"",'OddsRatio_working_3-way'!H90)</f>
        <v>1.9032251056107126</v>
      </c>
      <c r="L89" s="21">
        <f>IF(OR($A89="",$B89="",$C89=""),"",'OddsRatio_working_3-way'!I90)</f>
        <v>4.0772669295806834</v>
      </c>
      <c r="M89" s="22">
        <f>IF(OR($A89="",$B89="",$C89=""),"",'OddsRatio_working_3-way'!J90)</f>
        <v>4.3608376022724196</v>
      </c>
      <c r="N89" s="23">
        <f t="shared" si="7"/>
        <v>52.188264754424893</v>
      </c>
      <c r="O89" s="24">
        <f t="shared" si="8"/>
        <v>24.699789425758347</v>
      </c>
      <c r="P89" s="24">
        <f t="shared" si="9"/>
        <v>23.111945819816743</v>
      </c>
      <c r="Q89" t="s">
        <v>105</v>
      </c>
      <c r="R89" t="s">
        <v>226</v>
      </c>
      <c r="S89" s="28">
        <v>44450</v>
      </c>
      <c r="AD89" s="39"/>
      <c r="AE89" s="39"/>
      <c r="AH89" s="39"/>
      <c r="AI89" s="39"/>
      <c r="AJ89" t="s">
        <v>129</v>
      </c>
    </row>
    <row r="90" spans="1:36" s="38" customFormat="1" ht="15" x14ac:dyDescent="0.25">
      <c r="A90">
        <v>1.83</v>
      </c>
      <c r="B90">
        <v>3.82</v>
      </c>
      <c r="C90">
        <v>4.4400000000000004</v>
      </c>
      <c r="D90" s="20">
        <f t="shared" si="10"/>
        <v>3.3453417368960903E-2</v>
      </c>
      <c r="E90" s="17">
        <f>IF(OR($A90="",$B90="",$C90=""),"",A90*'MPTO_working_3-way'!$I91)</f>
        <v>1.8912197537851985</v>
      </c>
      <c r="F90" s="21">
        <f>IF(OR($A90="",$B90="",$C90=""),"",B90*'MPTO_working_3-way'!$I91)</f>
        <v>3.9477920543494305</v>
      </c>
      <c r="G90" s="22">
        <f>IF(OR($A90="",$B90="",$C90=""),"",C90*'MPTO_working_3-way'!$I91)</f>
        <v>4.5885331731181864</v>
      </c>
      <c r="H90" s="17">
        <f>IF(OR($A90="",$B90="",$C90=""),"",'MPTO_working_3-way'!E91)</f>
        <v>1.8681219894108152</v>
      </c>
      <c r="I90" s="21">
        <f>IF(OR($A90="",$B90="",$C90=""),"",'MPTO_working_3-way'!F91)</f>
        <v>3.9899618052913128</v>
      </c>
      <c r="J90" s="22">
        <f>IF(OR($A90="",$B90="",$C90=""),"",'MPTO_working_3-way'!G91)</f>
        <v>4.6712800143517441</v>
      </c>
      <c r="K90" s="17">
        <f>IF(OR($A90="",$B90="",$C90=""),"",'OddsRatio_working_3-way'!H91)</f>
        <v>1.8767112918384958</v>
      </c>
      <c r="L90" s="21">
        <f>IF(OR($A90="",$B90="",$C90=""),"",'OddsRatio_working_3-way'!I91)</f>
        <v>3.9787058349211541</v>
      </c>
      <c r="M90" s="22">
        <f>IF(OR($A90="",$B90="",$C90=""),"",'OddsRatio_working_3-way'!J91)</f>
        <v>4.633598607137861</v>
      </c>
      <c r="N90" s="23">
        <f t="shared" si="7"/>
        <v>52.875928246759329</v>
      </c>
      <c r="O90" s="24">
        <f t="shared" si="8"/>
        <v>25.330614840725019</v>
      </c>
      <c r="P90" s="24">
        <f t="shared" si="9"/>
        <v>21.793456912515669</v>
      </c>
      <c r="Q90" t="s">
        <v>227</v>
      </c>
      <c r="R90" t="s">
        <v>228</v>
      </c>
      <c r="S90" s="28">
        <v>44450</v>
      </c>
      <c r="AD90" s="39"/>
      <c r="AE90" s="39"/>
      <c r="AH90" s="39"/>
      <c r="AI90" s="39"/>
      <c r="AJ90" t="s">
        <v>129</v>
      </c>
    </row>
    <row r="91" spans="1:36" s="38" customFormat="1" ht="15" x14ac:dyDescent="0.25">
      <c r="A91">
        <v>2.15</v>
      </c>
      <c r="B91">
        <v>3.68</v>
      </c>
      <c r="C91">
        <v>3.37</v>
      </c>
      <c r="D91" s="20">
        <f t="shared" si="10"/>
        <v>3.3591314549060503E-2</v>
      </c>
      <c r="E91" s="17">
        <f>IF(OR($A91="",$B91="",$C91=""),"",A91*'MPTO_working_3-way'!$I92)</f>
        <v>2.2222213262804802</v>
      </c>
      <c r="F91" s="21">
        <f>IF(OR($A91="",$B91="",$C91=""),"",B91*'MPTO_working_3-way'!$I92)</f>
        <v>3.803616037540543</v>
      </c>
      <c r="G91" s="22">
        <f>IF(OR($A91="",$B91="",$C91=""),"",C91*'MPTO_working_3-way'!$I92)</f>
        <v>3.4832027300303339</v>
      </c>
      <c r="H91" s="17">
        <f>IF(OR($A91="",$B91="",$C91=""),"",'MPTO_working_3-way'!E92)</f>
        <v>2.2030353789706942</v>
      </c>
      <c r="I91" s="21">
        <f>IF(OR($A91="",$B91="",$C91=""),"",'MPTO_working_3-way'!F92)</f>
        <v>3.8381523969283395</v>
      </c>
      <c r="J91" s="22">
        <f>IF(OR($A91="",$B91="",$C91=""),"",'MPTO_working_3-way'!G92)</f>
        <v>3.5021510187676714</v>
      </c>
      <c r="K91" s="17">
        <f>IF(OR($A91="",$B91="",$C91=""),"",'OddsRatio_working_3-way'!H92)</f>
        <v>2.210964540089337</v>
      </c>
      <c r="L91" s="21">
        <f>IF(OR($A91="",$B91="",$C91=""),"",'OddsRatio_working_3-way'!I92)</f>
        <v>3.8220738847299338</v>
      </c>
      <c r="M91" s="22">
        <f>IF(OR($A91="",$B91="",$C91=""),"",'OddsRatio_working_3-way'!J92)</f>
        <v>3.4956399652275905</v>
      </c>
      <c r="N91" s="23">
        <f t="shared" si="7"/>
        <v>45.000018142827592</v>
      </c>
      <c r="O91" s="24">
        <f t="shared" si="8"/>
        <v>26.290771469315033</v>
      </c>
      <c r="P91" s="24">
        <f t="shared" si="9"/>
        <v>28.709210387857365</v>
      </c>
      <c r="Q91" t="s">
        <v>229</v>
      </c>
      <c r="R91" t="s">
        <v>230</v>
      </c>
      <c r="S91" s="28">
        <v>44451</v>
      </c>
      <c r="AD91" s="39"/>
      <c r="AE91" s="39"/>
      <c r="AH91" s="39"/>
      <c r="AI91" s="39"/>
      <c r="AJ91" t="s">
        <v>330</v>
      </c>
    </row>
    <row r="92" spans="1:36" s="38" customFormat="1" ht="15" x14ac:dyDescent="0.25">
      <c r="A92">
        <v>1.77</v>
      </c>
      <c r="B92">
        <v>3.95</v>
      </c>
      <c r="C92">
        <v>4.5999999999999996</v>
      </c>
      <c r="D92" s="20">
        <f t="shared" si="10"/>
        <v>3.5527612722280777E-2</v>
      </c>
      <c r="E92" s="17">
        <f>IF(OR($A92="",$B92="",$C92=""),"",A92*'MPTO_working_3-way'!$I93)</f>
        <v>1.832883874518437</v>
      </c>
      <c r="F92" s="21">
        <f>IF(OR($A92="",$B92="",$C92=""),"",B92*'MPTO_working_3-way'!$I93)</f>
        <v>4.0903340702530091</v>
      </c>
      <c r="G92" s="22">
        <f>IF(OR($A92="",$B92="",$C92=""),"",C92*'MPTO_working_3-way'!$I93)</f>
        <v>4.7634270185224912</v>
      </c>
      <c r="H92" s="17">
        <f>IF(OR($A92="",$B92="",$C92=""),"",'MPTO_working_3-way'!E93)</f>
        <v>1.8078958315376055</v>
      </c>
      <c r="I92" s="21">
        <f>IF(OR($A92="",$B92="",$C92=""),"",'MPTO_working_3-way'!F93)</f>
        <v>4.143840676189904</v>
      </c>
      <c r="J92" s="22">
        <f>IF(OR($A92="",$B92="",$C92=""),"",'MPTO_working_3-way'!G93)</f>
        <v>4.8650255396608486</v>
      </c>
      <c r="K92" s="17">
        <f>IF(OR($A92="",$B92="",$C92=""),"",'OddsRatio_working_3-way'!H93)</f>
        <v>1.8169516136468402</v>
      </c>
      <c r="L92" s="21">
        <f>IF(OR($A92="",$B92="",$C92=""),"",'OddsRatio_working_3-way'!I93)</f>
        <v>4.1298795587768558</v>
      </c>
      <c r="M92" s="22">
        <f>IF(OR($A92="",$B92="",$C92=""),"",'OddsRatio_working_3-way'!J93)</f>
        <v>4.8195140378293813</v>
      </c>
      <c r="N92" s="23">
        <f t="shared" si="7"/>
        <v>54.558830152986928</v>
      </c>
      <c r="O92" s="24">
        <f t="shared" si="8"/>
        <v>24.44788085336376</v>
      </c>
      <c r="P92" s="24">
        <f t="shared" si="9"/>
        <v>20.993288993649315</v>
      </c>
      <c r="Q92" t="s">
        <v>231</v>
      </c>
      <c r="R92" t="s">
        <v>232</v>
      </c>
      <c r="S92" s="28">
        <v>44451</v>
      </c>
      <c r="AD92" s="39"/>
      <c r="AE92" s="39"/>
      <c r="AH92" s="39"/>
      <c r="AI92" s="39"/>
      <c r="AJ92" t="s">
        <v>330</v>
      </c>
    </row>
    <row r="93" spans="1:36" s="38" customFormat="1" ht="15" x14ac:dyDescent="0.25">
      <c r="A93">
        <v>1.51</v>
      </c>
      <c r="B93">
        <v>4.76</v>
      </c>
      <c r="C93">
        <v>6.07</v>
      </c>
      <c r="D93" s="20">
        <f t="shared" si="10"/>
        <v>3.7080335041596024E-2</v>
      </c>
      <c r="E93" s="17">
        <f>IF(OR($A93="",$B93="",$C93=""),"",A93*'MPTO_working_3-way'!$I94)</f>
        <v>1.5659913059128101</v>
      </c>
      <c r="F93" s="21">
        <f>IF(OR($A93="",$B93="",$C93=""),"",B93*'MPTO_working_3-way'!$I94)</f>
        <v>4.9365023947979969</v>
      </c>
      <c r="G93" s="22">
        <f>IF(OR($A93="",$B93="",$C93=""),"",C93*'MPTO_working_3-way'!$I94)</f>
        <v>6.2950776337024879</v>
      </c>
      <c r="H93" s="17">
        <f>IF(OR($A93="",$B93="",$C93=""),"",'MPTO_working_3-way'!E94)</f>
        <v>1.5387182820139591</v>
      </c>
      <c r="I93" s="21">
        <f>IF(OR($A93="",$B93="",$C93=""),"",'MPTO_working_3-way'!F94)</f>
        <v>5.0575569724906346</v>
      </c>
      <c r="J93" s="22">
        <f>IF(OR($A93="",$B93="",$C93=""),"",'MPTO_working_3-way'!G94)</f>
        <v>6.562345751062221</v>
      </c>
      <c r="K93" s="17">
        <f>IF(OR($A93="",$B93="",$C93=""),"",'OddsRatio_working_3-way'!H94)</f>
        <v>1.5474656616234981</v>
      </c>
      <c r="L93" s="21">
        <f>IF(OR($A93="",$B93="",$C93=""),"",'OddsRatio_working_3-way'!I94)</f>
        <v>5.0362174268712794</v>
      </c>
      <c r="M93" s="22">
        <f>IF(OR($A93="",$B93="",$C93=""),"",'OddsRatio_working_3-way'!J94)</f>
        <v>6.4424527537865393</v>
      </c>
      <c r="N93" s="23">
        <f t="shared" si="7"/>
        <v>63.857314930436601</v>
      </c>
      <c r="O93" s="24">
        <f t="shared" si="8"/>
        <v>20.25725746742842</v>
      </c>
      <c r="P93" s="24">
        <f t="shared" si="9"/>
        <v>15.885427602134971</v>
      </c>
      <c r="Q93" t="s">
        <v>233</v>
      </c>
      <c r="R93" t="s">
        <v>234</v>
      </c>
      <c r="S93" s="28">
        <v>44451</v>
      </c>
      <c r="AD93" s="39"/>
      <c r="AE93" s="39"/>
      <c r="AH93" s="39"/>
      <c r="AI93" s="39"/>
      <c r="AJ93" t="s">
        <v>330</v>
      </c>
    </row>
    <row r="94" spans="1:36" s="38" customFormat="1" ht="15" x14ac:dyDescent="0.25">
      <c r="A94">
        <v>2.2200000000000002</v>
      </c>
      <c r="B94">
        <v>3.43</v>
      </c>
      <c r="C94">
        <v>3.43</v>
      </c>
      <c r="D94" s="20">
        <f t="shared" si="10"/>
        <v>3.3540829459196786E-2</v>
      </c>
      <c r="E94" s="17">
        <f>IF(OR($A94="",$B94="",$C94=""),"",A94*'MPTO_working_3-way'!$I95)</f>
        <v>2.2944606413994171</v>
      </c>
      <c r="F94" s="21">
        <f>IF(OR($A94="",$B94="",$C94=""),"",B94*'MPTO_working_3-way'!$I95)</f>
        <v>3.545045045045045</v>
      </c>
      <c r="G94" s="22">
        <f>IF(OR($A94="",$B94="",$C94=""),"",C94*'MPTO_working_3-way'!$I95)</f>
        <v>3.545045045045045</v>
      </c>
      <c r="H94" s="17">
        <f>IF(OR($A94="",$B94="",$C94=""),"",'MPTO_working_3-way'!E95)</f>
        <v>2.2765032985868894</v>
      </c>
      <c r="I94" s="21">
        <f>IF(OR($A94="",$B94="",$C94=""),"",'MPTO_working_3-way'!F95)</f>
        <v>3.5667801267838741</v>
      </c>
      <c r="J94" s="22">
        <f>IF(OR($A94="",$B94="",$C94=""),"",'MPTO_working_3-way'!G95)</f>
        <v>3.5667801267838741</v>
      </c>
      <c r="K94" s="17">
        <f>IF(OR($A94="",$B94="",$C94=""),"",'OddsRatio_working_3-way'!H95)</f>
        <v>2.2840489845444143</v>
      </c>
      <c r="L94" s="21">
        <f>IF(OR($A94="",$B94="",$C94=""),"",'OddsRatio_working_3-way'!I95)</f>
        <v>3.5575729774122342</v>
      </c>
      <c r="M94" s="22">
        <f>IF(OR($A94="",$B94="",$C94=""),"",'OddsRatio_working_3-way'!J95)</f>
        <v>3.5575729774122342</v>
      </c>
      <c r="N94" s="23">
        <f t="shared" si="7"/>
        <v>43.583227445997458</v>
      </c>
      <c r="O94" s="24">
        <f t="shared" si="8"/>
        <v>28.208386277001267</v>
      </c>
      <c r="P94" s="24">
        <f t="shared" si="9"/>
        <v>28.208386277001267</v>
      </c>
      <c r="Q94" t="s">
        <v>99</v>
      </c>
      <c r="R94" t="s">
        <v>96</v>
      </c>
      <c r="S94" s="28">
        <v>44451</v>
      </c>
      <c r="AD94" s="39"/>
      <c r="AE94" s="39"/>
      <c r="AH94" s="39"/>
      <c r="AI94" s="39"/>
      <c r="AJ94" t="s">
        <v>127</v>
      </c>
    </row>
    <row r="95" spans="1:36" s="38" customFormat="1" ht="15" x14ac:dyDescent="0.25">
      <c r="A95">
        <v>2.0499999999999998</v>
      </c>
      <c r="B95">
        <v>3.6</v>
      </c>
      <c r="C95">
        <v>4.0999999999999996</v>
      </c>
      <c r="D95" s="20">
        <f t="shared" si="10"/>
        <v>9.4850948509486166E-3</v>
      </c>
      <c r="E95" s="17">
        <f>IF(OR($A95="",$B95="",$C95=""),"",A95*'MPTO_working_3-way'!$I96)</f>
        <v>2.0694444444444446</v>
      </c>
      <c r="F95" s="21">
        <f>IF(OR($A95="",$B95="",$C95=""),"",B95*'MPTO_working_3-way'!$I96)</f>
        <v>3.6341463414634152</v>
      </c>
      <c r="G95" s="22">
        <f>IF(OR($A95="",$B95="",$C95=""),"",C95*'MPTO_working_3-way'!$I96)</f>
        <v>4.1388888888888893</v>
      </c>
      <c r="H95" s="17">
        <f>IF(OR($A95="",$B95="",$C95=""),"",'MPTO_working_3-way'!E96)</f>
        <v>2.0633737185461323</v>
      </c>
      <c r="I95" s="21">
        <f>IF(OR($A95="",$B95="",$C95=""),"",'MPTO_working_3-way'!F96)</f>
        <v>3.6414473684210535</v>
      </c>
      <c r="J95" s="22">
        <f>IF(OR($A95="",$B95="",$C95=""),"",'MPTO_working_3-way'!G96)</f>
        <v>4.1538461538461542</v>
      </c>
      <c r="K95" s="17">
        <f>IF(OR($A95="",$B95="",$C95=""),"",'OddsRatio_working_3-way'!H96)</f>
        <v>2.0658405581818968</v>
      </c>
      <c r="L95" s="21">
        <f>IF(OR($A95="",$B95="",$C95=""),"",'OddsRatio_working_3-way'!I96)</f>
        <v>3.6392242393075538</v>
      </c>
      <c r="M95" s="22">
        <f>IF(OR($A95="",$B95="",$C95=""),"",'OddsRatio_working_3-way'!J96)</f>
        <v>4.1467673622513148</v>
      </c>
      <c r="N95" s="23">
        <f t="shared" ref="N95:N155" si="11">(1/E95)* 100</f>
        <v>48.322147651006709</v>
      </c>
      <c r="O95" s="24">
        <f t="shared" ref="O95:O155" si="12">(1/F95)* 100</f>
        <v>27.516778523489926</v>
      </c>
      <c r="P95" s="24">
        <f t="shared" ref="P95:P155" si="13">(1/G95)* 100</f>
        <v>24.161073825503355</v>
      </c>
      <c r="Q95" t="s">
        <v>235</v>
      </c>
      <c r="R95" t="s">
        <v>236</v>
      </c>
      <c r="S95" s="28">
        <v>44451</v>
      </c>
      <c r="AD95" s="39"/>
      <c r="AE95" s="39"/>
      <c r="AH95" s="39"/>
      <c r="AI95" s="39"/>
      <c r="AJ95" t="s">
        <v>127</v>
      </c>
    </row>
    <row r="96" spans="1:36" s="38" customFormat="1" ht="15" x14ac:dyDescent="0.25">
      <c r="A96">
        <v>3.75</v>
      </c>
      <c r="B96">
        <v>3.56</v>
      </c>
      <c r="C96">
        <v>2.2000000000000002</v>
      </c>
      <c r="D96" s="20">
        <f t="shared" si="10"/>
        <v>2.1109976166155953E-3</v>
      </c>
      <c r="E96" s="17">
        <f>IF(OR($A96="",$B96="",$C96=""),"",A96*'MPTO_working_3-way'!$I97)</f>
        <v>3.7579162410623086</v>
      </c>
      <c r="F96" s="21">
        <f>IF(OR($A96="",$B96="",$C96=""),"",B96*'MPTO_working_3-way'!$I97)</f>
        <v>3.5675151515151518</v>
      </c>
      <c r="G96" s="22">
        <f>IF(OR($A96="",$B96="",$C96=""),"",C96*'MPTO_working_3-way'!$I97)</f>
        <v>2.2046441947565545</v>
      </c>
      <c r="H96" s="17">
        <f>IF(OR($A96="",$B96="",$C96=""),"",'MPTO_working_3-way'!E97)</f>
        <v>3.7599214816079201</v>
      </c>
      <c r="I96" s="21">
        <f>IF(OR($A96="",$B96="",$C96=""),"",'MPTO_working_3-way'!F97)</f>
        <v>3.5689403758911213</v>
      </c>
      <c r="J96" s="22">
        <f>IF(OR($A96="",$B96="",$C96=""),"",'MPTO_working_3-way'!G97)</f>
        <v>2.2034110233069923</v>
      </c>
      <c r="K96" s="17">
        <f>IF(OR($A96="",$B96="",$C96=""),"",'OddsRatio_working_3-way'!H97)</f>
        <v>3.7590129834743076</v>
      </c>
      <c r="L96" s="21">
        <f>IF(OR($A96="",$B96="",$C96=""),"",'OddsRatio_working_3-way'!I97)</f>
        <v>3.5683902682524464</v>
      </c>
      <c r="M96" s="22">
        <f>IF(OR($A96="",$B96="",$C96=""),"",'OddsRatio_working_3-way'!J97)</f>
        <v>2.2039329382433341</v>
      </c>
      <c r="N96" s="23">
        <f t="shared" si="11"/>
        <v>26.610491981516716</v>
      </c>
      <c r="O96" s="24">
        <f t="shared" si="12"/>
        <v>28.030714868170698</v>
      </c>
      <c r="P96" s="24">
        <f t="shared" si="13"/>
        <v>45.358793150312579</v>
      </c>
      <c r="Q96" t="s">
        <v>97</v>
      </c>
      <c r="R96" t="s">
        <v>237</v>
      </c>
      <c r="S96" s="28">
        <v>44451</v>
      </c>
      <c r="AD96" s="39"/>
      <c r="AE96" s="39"/>
      <c r="AH96" s="39"/>
      <c r="AI96" s="39"/>
      <c r="AJ96" t="s">
        <v>127</v>
      </c>
    </row>
    <row r="97" spans="1:36" s="38" customFormat="1" ht="15" x14ac:dyDescent="0.25">
      <c r="A97">
        <v>3.16</v>
      </c>
      <c r="B97">
        <v>3.58</v>
      </c>
      <c r="C97">
        <v>2.5099999999999998</v>
      </c>
      <c r="D97" s="20">
        <f t="shared" si="10"/>
        <v>-5.8083203569287978E-3</v>
      </c>
      <c r="E97" s="17">
        <f>IF(OR($A97="",$B97="",$C97=""),"",A97*'MPTO_working_3-way'!$I98)</f>
        <v>3.1416457076721049</v>
      </c>
      <c r="F97" s="21">
        <f>IF(OR($A97="",$B97="",$C97=""),"",B97*'MPTO_working_3-way'!$I98)</f>
        <v>3.5592062131221951</v>
      </c>
      <c r="G97" s="22">
        <f>IF(OR($A97="",$B97="",$C97=""),"",C97*'MPTO_working_3-way'!$I98)</f>
        <v>2.4954211159041084</v>
      </c>
      <c r="H97" s="17">
        <f>IF(OR($A97="",$B97="",$C97=""),"",'MPTO_working_3-way'!E98)</f>
        <v>3.1407843751465583</v>
      </c>
      <c r="I97" s="21">
        <f>IF(OR($A97="",$B97="",$C97=""),"",'MPTO_working_3-way'!F98)</f>
        <v>3.5553568888595066</v>
      </c>
      <c r="J97" s="22">
        <f>IF(OR($A97="",$B97="",$C97=""),"",'MPTO_working_3-way'!G98)</f>
        <v>2.4978613230943325</v>
      </c>
      <c r="K97" s="17">
        <f>IF(OR($A97="",$B97="",$C97=""),"",'OddsRatio_working_3-way'!H98)</f>
        <v>3.1410242353294908</v>
      </c>
      <c r="L97" s="21">
        <f>IF(OR($A97="",$B97="",$C97=""),"",'OddsRatio_working_3-way'!I98)</f>
        <v>3.5573345033102259</v>
      </c>
      <c r="M97" s="22">
        <f>IF(OR($A97="",$B97="",$C97=""),"",'OddsRatio_working_3-way'!J98)</f>
        <v>2.496734534883116</v>
      </c>
      <c r="N97" s="23">
        <f t="shared" si="11"/>
        <v>31.830451077215184</v>
      </c>
      <c r="O97" s="24">
        <f t="shared" si="12"/>
        <v>28.096152347486026</v>
      </c>
      <c r="P97" s="24">
        <f t="shared" si="13"/>
        <v>40.073396575298794</v>
      </c>
      <c r="Q97" t="s">
        <v>238</v>
      </c>
      <c r="R97" t="s">
        <v>239</v>
      </c>
      <c r="S97" s="28">
        <v>44451</v>
      </c>
      <c r="AD97" s="39"/>
      <c r="AE97" s="39"/>
      <c r="AH97" s="39"/>
      <c r="AI97" s="39"/>
      <c r="AJ97" t="s">
        <v>127</v>
      </c>
    </row>
    <row r="98" spans="1:36" s="38" customFormat="1" ht="15" x14ac:dyDescent="0.25">
      <c r="A98">
        <v>3.15</v>
      </c>
      <c r="B98">
        <v>3.08</v>
      </c>
      <c r="C98">
        <v>2.68</v>
      </c>
      <c r="D98" s="20">
        <f t="shared" si="10"/>
        <v>1.5269970493851037E-2</v>
      </c>
      <c r="E98" s="17">
        <f>IF(OR($A98="",$B98="",$C98=""),"",A98*'MPTO_working_3-way'!$I99)</f>
        <v>3.1981004070556307</v>
      </c>
      <c r="F98" s="21">
        <f>IF(OR($A98="",$B98="",$C98=""),"",B98*'MPTO_working_3-way'!$I99)</f>
        <v>3.1270315091210614</v>
      </c>
      <c r="G98" s="22">
        <f>IF(OR($A98="",$B98="",$C98=""),"",C98*'MPTO_working_3-way'!$I99)</f>
        <v>2.7209235209235207</v>
      </c>
      <c r="H98" s="17">
        <f>IF(OR($A98="",$B98="",$C98=""),"",'MPTO_working_3-way'!E99)</f>
        <v>3.2013283997150142</v>
      </c>
      <c r="I98" s="21">
        <f>IF(OR($A98="",$B98="",$C98=""),"",'MPTO_working_3-way'!F99)</f>
        <v>3.1290547218977447</v>
      </c>
      <c r="J98" s="22">
        <f>IF(OR($A98="",$B98="",$C98=""),"",'MPTO_working_3-way'!G99)</f>
        <v>2.7170639410135373</v>
      </c>
      <c r="K98" s="17">
        <f>IF(OR($A98="",$B98="",$C98=""),"",'OddsRatio_working_3-way'!H99)</f>
        <v>3.1997614517376389</v>
      </c>
      <c r="L98" s="21">
        <f>IF(OR($A98="",$B98="",$C98=""),"",'OddsRatio_working_3-way'!I99)</f>
        <v>3.1281413114485055</v>
      </c>
      <c r="M98" s="22">
        <f>IF(OR($A98="",$B98="",$C98=""),"",'OddsRatio_working_3-way'!J99)</f>
        <v>2.7188833669391785</v>
      </c>
      <c r="N98" s="23">
        <f t="shared" si="11"/>
        <v>31.268561731014007</v>
      </c>
      <c r="O98" s="24">
        <f t="shared" si="12"/>
        <v>31.979210861264317</v>
      </c>
      <c r="P98" s="24">
        <f t="shared" si="13"/>
        <v>36.752227407721684</v>
      </c>
      <c r="Q98" t="s">
        <v>240</v>
      </c>
      <c r="R98" t="s">
        <v>124</v>
      </c>
      <c r="S98" s="28">
        <v>44451</v>
      </c>
      <c r="AD98" s="39"/>
      <c r="AE98" s="39"/>
      <c r="AH98" s="39"/>
      <c r="AI98" s="39"/>
      <c r="AJ98" t="s">
        <v>127</v>
      </c>
    </row>
    <row r="99" spans="1:36" s="38" customFormat="1" ht="15" x14ac:dyDescent="0.25">
      <c r="A99">
        <v>2.63</v>
      </c>
      <c r="B99">
        <v>3.67</v>
      </c>
      <c r="C99">
        <v>2.62</v>
      </c>
      <c r="D99" s="20">
        <f t="shared" si="10"/>
        <v>3.4387090227804062E-2</v>
      </c>
      <c r="E99" s="17">
        <f>IF(OR($A99="",$B99="",$C99=""),"",A99*'MPTO_working_3-way'!$I100)</f>
        <v>2.7204380472991248</v>
      </c>
      <c r="F99" s="21">
        <f>IF(OR($A99="",$B99="",$C99=""),"",B99*'MPTO_working_3-way'!$I100)</f>
        <v>3.7962006211360406</v>
      </c>
      <c r="G99" s="22">
        <f>IF(OR($A99="",$B99="",$C99=""),"",C99*'MPTO_working_3-way'!$I100)</f>
        <v>2.7100941763968467</v>
      </c>
      <c r="H99" s="17">
        <f>IF(OR($A99="",$B99="",$C99=""),"",'MPTO_working_3-way'!E100)</f>
        <v>2.7117484103323202</v>
      </c>
      <c r="I99" s="21">
        <f>IF(OR($A99="",$B99="",$C99=""),"",'MPTO_working_3-way'!F100)</f>
        <v>3.8311651401192663</v>
      </c>
      <c r="J99" s="22">
        <f>IF(OR($A99="",$B99="",$C99=""),"",'MPTO_working_3-way'!G100)</f>
        <v>2.701118344190073</v>
      </c>
      <c r="K99" s="17">
        <f>IF(OR($A99="",$B99="",$C99=""),"",'OddsRatio_working_3-way'!H100)</f>
        <v>2.7165648239130378</v>
      </c>
      <c r="L99" s="21">
        <f>IF(OR($A99="",$B99="",$C99=""),"",'OddsRatio_working_3-way'!I100)</f>
        <v>3.8117963680047913</v>
      </c>
      <c r="M99" s="22">
        <f>IF(OR($A99="",$B99="",$C99=""),"",'OddsRatio_working_3-way'!J100)</f>
        <v>2.7060337513736941</v>
      </c>
      <c r="N99" s="23">
        <f t="shared" si="11"/>
        <v>36.758785997453934</v>
      </c>
      <c r="O99" s="24">
        <f t="shared" si="12"/>
        <v>26.342127295178162</v>
      </c>
      <c r="P99" s="24">
        <f t="shared" si="13"/>
        <v>36.899086707367886</v>
      </c>
      <c r="Q99" t="s">
        <v>241</v>
      </c>
      <c r="R99" t="s">
        <v>242</v>
      </c>
      <c r="S99" s="28">
        <v>44451</v>
      </c>
      <c r="AD99" s="39"/>
      <c r="AE99" s="39"/>
      <c r="AH99" s="39"/>
      <c r="AI99" s="39"/>
      <c r="AJ99" t="s">
        <v>328</v>
      </c>
    </row>
    <row r="100" spans="1:36" s="38" customFormat="1" ht="15" x14ac:dyDescent="0.25">
      <c r="A100">
        <v>3.62</v>
      </c>
      <c r="B100">
        <v>3.69</v>
      </c>
      <c r="C100">
        <v>2.0299999999999998</v>
      </c>
      <c r="D100" s="20">
        <f t="shared" si="10"/>
        <v>3.9856641388176017E-2</v>
      </c>
      <c r="E100" s="17">
        <f>IF(OR($A100="",$B100="",$C100=""),"",A100*'MPTO_working_3-way'!$I101)</f>
        <v>3.7642810418251971</v>
      </c>
      <c r="F100" s="21">
        <f>IF(OR($A100="",$B100="",$C100=""),"",B100*'MPTO_working_3-way'!$I101)</f>
        <v>3.8370710067223692</v>
      </c>
      <c r="G100" s="22">
        <f>IF(OR($A100="",$B100="",$C100=""),"",C100*'MPTO_working_3-way'!$I101)</f>
        <v>2.1109089820179969</v>
      </c>
      <c r="H100" s="17">
        <f>IF(OR($A100="",$B100="",$C100=""),"",'MPTO_working_3-way'!E101)</f>
        <v>3.8028952285070208</v>
      </c>
      <c r="I100" s="21">
        <f>IF(OR($A100="",$B100="",$C100=""),"",'MPTO_working_3-way'!F101)</f>
        <v>3.8802227556606885</v>
      </c>
      <c r="J100" s="22">
        <f>IF(OR($A100="",$B100="",$C100=""),"",'MPTO_working_3-way'!G101)</f>
        <v>2.0862658829357361</v>
      </c>
      <c r="K100" s="17">
        <f>IF(OR($A100="",$B100="",$C100=""),"",'OddsRatio_working_3-way'!H101)</f>
        <v>3.78791582171631</v>
      </c>
      <c r="L100" s="21">
        <f>IF(OR($A100="",$B100="",$C100=""),"",'OddsRatio_working_3-way'!I101)</f>
        <v>3.8624021222965168</v>
      </c>
      <c r="M100" s="22">
        <f>IF(OR($A100="",$B100="",$C100=""),"",'OddsRatio_working_3-way'!J101)</f>
        <v>2.0960127085373284</v>
      </c>
      <c r="N100" s="23">
        <f t="shared" si="11"/>
        <v>26.565497870348366</v>
      </c>
      <c r="O100" s="24">
        <f t="shared" si="12"/>
        <v>26.061545336222519</v>
      </c>
      <c r="P100" s="24">
        <f t="shared" si="13"/>
        <v>47.372956793429111</v>
      </c>
      <c r="Q100" t="s">
        <v>243</v>
      </c>
      <c r="R100" t="s">
        <v>244</v>
      </c>
      <c r="S100" s="28">
        <v>44451</v>
      </c>
      <c r="AD100" s="39"/>
      <c r="AE100" s="39"/>
      <c r="AH100" s="39"/>
      <c r="AI100" s="39"/>
      <c r="AJ100" t="s">
        <v>328</v>
      </c>
    </row>
    <row r="101" spans="1:36" s="38" customFormat="1" ht="15" x14ac:dyDescent="0.25">
      <c r="A101">
        <v>1.71</v>
      </c>
      <c r="B101">
        <v>3.91</v>
      </c>
      <c r="C101">
        <v>5.0999999999999996</v>
      </c>
      <c r="D101" s="20">
        <f t="shared" si="10"/>
        <v>3.6628228713300626E-2</v>
      </c>
      <c r="E101" s="17">
        <f>IF(OR($A101="",$B101="",$C101=""),"",A101*'MPTO_working_3-way'!$I102)</f>
        <v>1.772634271099744</v>
      </c>
      <c r="F101" s="21">
        <f>IF(OR($A101="",$B101="",$C101=""),"",B101*'MPTO_working_3-way'!$I102)</f>
        <v>4.0532163742690059</v>
      </c>
      <c r="G101" s="22">
        <f>IF(OR($A101="",$B101="",$C101=""),"",C101*'MPTO_working_3-way'!$I102)</f>
        <v>5.2868039664378328</v>
      </c>
      <c r="H101" s="17">
        <f>IF(OR($A101="",$B101="",$C101=""),"",'MPTO_working_3-way'!E102)</f>
        <v>1.7464628083342764</v>
      </c>
      <c r="I101" s="21">
        <f>IF(OR($A101="",$B101="",$C101=""),"",'MPTO_working_3-way'!F102)</f>
        <v>4.1060162535055573</v>
      </c>
      <c r="J101" s="22">
        <f>IF(OR($A101="",$B101="",$C101=""),"",'MPTO_working_3-way'!G102)</f>
        <v>5.4386540495105864</v>
      </c>
      <c r="K101" s="17">
        <f>IF(OR($A101="",$B101="",$C101=""),"",'OddsRatio_working_3-way'!H102)</f>
        <v>1.7557879908396299</v>
      </c>
      <c r="L101" s="21">
        <f>IF(OR($A101="",$B101="",$C101=""),"",'OddsRatio_working_3-way'!I102)</f>
        <v>4.0976662723145392</v>
      </c>
      <c r="M101" s="22">
        <f>IF(OR($A101="",$B101="",$C101=""),"",'OddsRatio_working_3-way'!J102)</f>
        <v>5.3644095245668764</v>
      </c>
      <c r="N101" s="23">
        <f t="shared" si="11"/>
        <v>56.41321598614919</v>
      </c>
      <c r="O101" s="24">
        <f t="shared" si="12"/>
        <v>24.671764536141971</v>
      </c>
      <c r="P101" s="24">
        <f t="shared" si="13"/>
        <v>18.915019477708846</v>
      </c>
      <c r="Q101" t="s">
        <v>245</v>
      </c>
      <c r="R101" t="s">
        <v>246</v>
      </c>
      <c r="S101" s="28">
        <v>44451</v>
      </c>
      <c r="AD101" s="39"/>
      <c r="AE101" s="39"/>
      <c r="AH101" s="39"/>
      <c r="AI101" s="39"/>
      <c r="AJ101" t="s">
        <v>328</v>
      </c>
    </row>
    <row r="102" spans="1:36" s="38" customFormat="1" ht="15" x14ac:dyDescent="0.25">
      <c r="A102">
        <v>2</v>
      </c>
      <c r="B102">
        <v>3.72</v>
      </c>
      <c r="C102">
        <v>3.83</v>
      </c>
      <c r="D102" s="20">
        <f t="shared" si="10"/>
        <v>2.9913810045200551E-2</v>
      </c>
      <c r="E102" s="17">
        <f>IF(OR($A102="",$B102="",$C102=""),"",A102*'MPTO_working_3-way'!$I103)</f>
        <v>2.0598276200904011</v>
      </c>
      <c r="F102" s="21">
        <f>IF(OR($A102="",$B102="",$C102=""),"",B102*'MPTO_working_3-way'!$I103)</f>
        <v>3.8312793733681461</v>
      </c>
      <c r="G102" s="22">
        <f>IF(OR($A102="",$B102="",$C102=""),"",C102*'MPTO_working_3-way'!$I103)</f>
        <v>3.9445698924731181</v>
      </c>
      <c r="H102" s="17">
        <f>IF(OR($A102="",$B102="",$C102=""),"",'MPTO_working_3-way'!E103)</f>
        <v>2.0406966751332045</v>
      </c>
      <c r="I102" s="21">
        <f>IF(OR($A102="",$B102="",$C102=""),"",'MPTO_working_3-way'!F103)</f>
        <v>3.8633019396590678</v>
      </c>
      <c r="J102" s="22">
        <f>IF(OR($A102="",$B102="",$C102=""),"",'MPTO_working_3-way'!G103)</f>
        <v>3.9820753134956863</v>
      </c>
      <c r="K102" s="17">
        <f>IF(OR($A102="",$B102="",$C102=""),"",'OddsRatio_working_3-way'!H103)</f>
        <v>2.0482278880745048</v>
      </c>
      <c r="L102" s="21">
        <f>IF(OR($A102="",$B102="",$C102=""),"",'OddsRatio_working_3-way'!I103)</f>
        <v>3.8511798555626537</v>
      </c>
      <c r="M102" s="22">
        <f>IF(OR($A102="",$B102="",$C102=""),"",'OddsRatio_working_3-way'!J103)</f>
        <v>3.966484923250849</v>
      </c>
      <c r="N102" s="23">
        <f t="shared" si="11"/>
        <v>48.547751775272936</v>
      </c>
      <c r="O102" s="24">
        <f t="shared" si="12"/>
        <v>26.100941814662871</v>
      </c>
      <c r="P102" s="24">
        <f t="shared" si="13"/>
        <v>25.351306410064193</v>
      </c>
      <c r="Q102" t="s">
        <v>247</v>
      </c>
      <c r="R102" t="s">
        <v>248</v>
      </c>
      <c r="S102" s="28">
        <v>44451</v>
      </c>
      <c r="AD102" s="39"/>
      <c r="AE102" s="39"/>
      <c r="AH102" s="39"/>
      <c r="AI102" s="39"/>
      <c r="AJ102" t="s">
        <v>128</v>
      </c>
    </row>
    <row r="103" spans="1:36" s="38" customFormat="1" ht="15" x14ac:dyDescent="0.25">
      <c r="A103">
        <v>2.12</v>
      </c>
      <c r="B103">
        <v>3.6</v>
      </c>
      <c r="C103">
        <v>3.58</v>
      </c>
      <c r="D103" s="20">
        <f t="shared" si="10"/>
        <v>2.8805499923872491E-2</v>
      </c>
      <c r="E103" s="17">
        <f>IF(OR($A103="",$B103="",$C103=""),"",A103*'MPTO_working_3-way'!$I104)</f>
        <v>2.1810676598386096</v>
      </c>
      <c r="F103" s="21">
        <f>IF(OR($A103="",$B103="",$C103=""),"",B103*'MPTO_working_3-way'!$I104)</f>
        <v>3.7036997997259409</v>
      </c>
      <c r="G103" s="22">
        <f>IF(OR($A103="",$B103="",$C103=""),"",C103*'MPTO_working_3-way'!$I104)</f>
        <v>3.6831236897274637</v>
      </c>
      <c r="H103" s="17">
        <f>IF(OR($A103="",$B103="",$C103=""),"",'MPTO_working_3-way'!E104)</f>
        <v>2.1640511804537641</v>
      </c>
      <c r="I103" s="21">
        <f>IF(OR($A103="",$B103="",$C103=""),"",'MPTO_working_3-way'!F104)</f>
        <v>3.7288952294993671</v>
      </c>
      <c r="J103" s="22">
        <f>IF(OR($A103="",$B103="",$C103=""),"",'MPTO_working_3-way'!G104)</f>
        <v>3.7074416887994737</v>
      </c>
      <c r="K103" s="17">
        <f>IF(OR($A103="",$B103="",$C103=""),"",'OddsRatio_working_3-way'!H104)</f>
        <v>2.1710089926491216</v>
      </c>
      <c r="L103" s="21">
        <f>IF(OR($A103="",$B103="",$C103=""),"",'OddsRatio_working_3-way'!I104)</f>
        <v>3.7184137329354603</v>
      </c>
      <c r="M103" s="22">
        <f>IF(OR($A103="",$B103="",$C103=""),"",'OddsRatio_working_3-way'!J104)</f>
        <v>3.6975028580667266</v>
      </c>
      <c r="N103" s="23">
        <f t="shared" si="11"/>
        <v>45.849104932122827</v>
      </c>
      <c r="O103" s="24">
        <f t="shared" si="12"/>
        <v>27.000028460027892</v>
      </c>
      <c r="P103" s="24">
        <f t="shared" si="13"/>
        <v>27.150866607849274</v>
      </c>
      <c r="Q103" t="s">
        <v>249</v>
      </c>
      <c r="R103" t="s">
        <v>250</v>
      </c>
      <c r="S103" s="28">
        <v>44451</v>
      </c>
      <c r="AD103" s="39"/>
      <c r="AE103" s="39"/>
      <c r="AH103" s="39"/>
      <c r="AI103" s="39"/>
      <c r="AJ103" t="s">
        <v>128</v>
      </c>
    </row>
    <row r="104" spans="1:36" s="38" customFormat="1" ht="15" x14ac:dyDescent="0.25">
      <c r="A104">
        <v>2.21</v>
      </c>
      <c r="B104">
        <v>3.42</v>
      </c>
      <c r="C104">
        <v>3.47</v>
      </c>
      <c r="D104" s="20">
        <f t="shared" si="10"/>
        <v>3.3070786641864691E-2</v>
      </c>
      <c r="E104" s="17">
        <f>IF(OR($A104="",$B104="",$C104=""),"",A104*'MPTO_working_3-way'!$I105)</f>
        <v>2.283086438478521</v>
      </c>
      <c r="F104" s="21">
        <f>IF(OR($A104="",$B104="",$C104=""),"",B104*'MPTO_working_3-way'!$I105)</f>
        <v>3.5331020903151771</v>
      </c>
      <c r="G104" s="22">
        <f>IF(OR($A104="",$B104="",$C104=""),"",C104*'MPTO_working_3-way'!$I105)</f>
        <v>3.5847556296472707</v>
      </c>
      <c r="H104" s="17">
        <f>IF(OR($A104="",$B104="",$C104=""),"",'MPTO_working_3-way'!E105)</f>
        <v>2.2651847622563781</v>
      </c>
      <c r="I104" s="21">
        <f>IF(OR($A104="",$B104="",$C104=""),"",'MPTO_working_3-way'!F105)</f>
        <v>3.5539878170198738</v>
      </c>
      <c r="J104" s="22">
        <f>IF(OR($A104="",$B104="",$C104=""),"",'MPTO_working_3-way'!G105)</f>
        <v>3.6080132785173227</v>
      </c>
      <c r="K104" s="17">
        <f>IF(OR($A104="",$B104="",$C104=""),"",'OddsRatio_working_3-way'!H105)</f>
        <v>2.2726878296795374</v>
      </c>
      <c r="L104" s="21">
        <f>IF(OR($A104="",$B104="",$C104=""),"",'OddsRatio_working_3-way'!I105)</f>
        <v>3.5453756593590757</v>
      </c>
      <c r="M104" s="22">
        <f>IF(OR($A104="",$B104="",$C104=""),"",'OddsRatio_working_3-way'!J105)</f>
        <v>3.5979660655441799</v>
      </c>
      <c r="N104" s="23">
        <f t="shared" si="11"/>
        <v>43.800356532554815</v>
      </c>
      <c r="O104" s="24">
        <f t="shared" si="12"/>
        <v>28.303739162849752</v>
      </c>
      <c r="P104" s="24">
        <f t="shared" si="13"/>
        <v>27.895904304595433</v>
      </c>
      <c r="Q104" t="s">
        <v>251</v>
      </c>
      <c r="R104" t="s">
        <v>252</v>
      </c>
      <c r="S104" s="28">
        <v>44451</v>
      </c>
      <c r="AD104" s="39"/>
      <c r="AE104" s="39"/>
      <c r="AH104" s="39"/>
      <c r="AI104" s="39"/>
      <c r="AJ104" t="s">
        <v>331</v>
      </c>
    </row>
    <row r="105" spans="1:36" s="38" customFormat="1" ht="15" x14ac:dyDescent="0.25">
      <c r="A105">
        <v>1.4</v>
      </c>
      <c r="B105">
        <v>4.87</v>
      </c>
      <c r="C105">
        <v>8.85</v>
      </c>
      <c r="D105" s="20">
        <f t="shared" si="10"/>
        <v>3.261887360310789E-2</v>
      </c>
      <c r="E105" s="17">
        <f>IF(OR($A105="",$B105="",$C105=""),"",A105*'MPTO_working_3-way'!$I106)</f>
        <v>1.445666423044351</v>
      </c>
      <c r="F105" s="21">
        <f>IF(OR($A105="",$B105="",$C105=""),"",B105*'MPTO_working_3-way'!$I106)</f>
        <v>5.0288539144471356</v>
      </c>
      <c r="G105" s="22">
        <f>IF(OR($A105="",$B105="",$C105=""),"",C105*'MPTO_working_3-way'!$I106)</f>
        <v>9.1386770313875036</v>
      </c>
      <c r="H105" s="17">
        <f>IF(OR($A105="",$B105="",$C105=""),"",'MPTO_working_3-way'!E106)</f>
        <v>1.4216404108055976</v>
      </c>
      <c r="I105" s="21">
        <f>IF(OR($A105="",$B105="",$C105=""),"",'MPTO_working_3-way'!F106)</f>
        <v>5.1422910192092459</v>
      </c>
      <c r="J105" s="22">
        <f>IF(OR($A105="",$B105="",$C105=""),"",'MPTO_working_3-way'!G106)</f>
        <v>9.7922675783574444</v>
      </c>
      <c r="K105" s="17">
        <f>IF(OR($A105="",$B105="",$C105=""),"",'OddsRatio_working_3-way'!H106)</f>
        <v>1.4291023908128631</v>
      </c>
      <c r="L105" s="21">
        <f>IF(OR($A105="",$B105="",$C105=""),"",'OddsRatio_working_3-way'!I106)</f>
        <v>5.1515656311144493</v>
      </c>
      <c r="M105" s="22">
        <f>IF(OR($A105="",$B105="",$C105=""),"",'OddsRatio_working_3-way'!J106)</f>
        <v>9.4211344197024349</v>
      </c>
      <c r="N105" s="23">
        <f t="shared" si="11"/>
        <v>69.172250531637431</v>
      </c>
      <c r="O105" s="24">
        <f t="shared" si="12"/>
        <v>19.885246559402958</v>
      </c>
      <c r="P105" s="24">
        <f t="shared" si="13"/>
        <v>10.942502908959597</v>
      </c>
      <c r="Q105" t="s">
        <v>253</v>
      </c>
      <c r="R105" t="s">
        <v>254</v>
      </c>
      <c r="S105" s="28">
        <v>44451</v>
      </c>
      <c r="AD105" s="39"/>
      <c r="AE105" s="39"/>
      <c r="AH105" s="39"/>
      <c r="AI105" s="39"/>
      <c r="AJ105" t="s">
        <v>331</v>
      </c>
    </row>
    <row r="106" spans="1:36" s="38" customFormat="1" ht="15" x14ac:dyDescent="0.25">
      <c r="A106">
        <v>2.65</v>
      </c>
      <c r="B106">
        <v>3.12</v>
      </c>
      <c r="C106">
        <v>2.99</v>
      </c>
      <c r="D106" s="20">
        <f t="shared" si="10"/>
        <v>3.2319471613975193E-2</v>
      </c>
      <c r="E106" s="17">
        <f>IF(OR($A106="",$B106="",$C106=""),"",A106*'MPTO_working_3-way'!$I107)</f>
        <v>2.7356465997770343</v>
      </c>
      <c r="F106" s="21">
        <f>IF(OR($A106="",$B106="",$C106=""),"",B106*'MPTO_working_3-way'!$I107)</f>
        <v>3.2208367514356029</v>
      </c>
      <c r="G106" s="22">
        <f>IF(OR($A106="",$B106="",$C106=""),"",C106*'MPTO_working_3-way'!$I107)</f>
        <v>3.0866352201257858</v>
      </c>
      <c r="H106" s="17">
        <f>IF(OR($A106="",$B106="",$C106=""),"",'MPTO_working_3-way'!E107)</f>
        <v>2.7278778199623206</v>
      </c>
      <c r="I106" s="21">
        <f>IF(OR($A106="",$B106="",$C106=""),"",'MPTO_working_3-way'!F107)</f>
        <v>3.2285177471930457</v>
      </c>
      <c r="J106" s="22">
        <f>IF(OR($A106="",$B106="",$C106=""),"",'MPTO_working_3-way'!G107)</f>
        <v>3.0895187756560918</v>
      </c>
      <c r="K106" s="17">
        <f>IF(OR($A106="",$B106="",$C106=""),"",'OddsRatio_working_3-way'!H107)</f>
        <v>2.7315195219002106</v>
      </c>
      <c r="L106" s="21">
        <f>IF(OR($A106="",$B106="",$C106=""),"",'OddsRatio_working_3-way'!I107)</f>
        <v>3.224740234199059</v>
      </c>
      <c r="M106" s="22">
        <f>IF(OR($A106="",$B106="",$C106=""),"",'OddsRatio_working_3-way'!J107)</f>
        <v>3.0883174839887388</v>
      </c>
      <c r="N106" s="23">
        <f t="shared" si="11"/>
        <v>36.554429219092256</v>
      </c>
      <c r="O106" s="24">
        <f t="shared" si="12"/>
        <v>31.047832509805918</v>
      </c>
      <c r="P106" s="24">
        <f t="shared" si="13"/>
        <v>32.397738271101836</v>
      </c>
      <c r="Q106" t="s">
        <v>255</v>
      </c>
      <c r="R106" t="s">
        <v>256</v>
      </c>
      <c r="S106" s="28">
        <v>44451</v>
      </c>
      <c r="AD106" s="39"/>
      <c r="AE106" s="39"/>
      <c r="AH106" s="39"/>
      <c r="AI106" s="39"/>
      <c r="AJ106" t="s">
        <v>331</v>
      </c>
    </row>
    <row r="107" spans="1:36" s="38" customFormat="1" ht="15" x14ac:dyDescent="0.25">
      <c r="A107">
        <v>1.38</v>
      </c>
      <c r="B107">
        <v>5.48</v>
      </c>
      <c r="C107">
        <v>7.98</v>
      </c>
      <c r="D107" s="20">
        <f t="shared" si="10"/>
        <v>3.243271619225796E-2</v>
      </c>
      <c r="E107" s="17">
        <f>IF(OR($A107="",$B107="",$C107=""),"",A107*'MPTO_working_3-way'!$I108)</f>
        <v>1.4247571483453159</v>
      </c>
      <c r="F107" s="21">
        <f>IF(OR($A107="",$B107="",$C107=""),"",B107*'MPTO_working_3-way'!$I108)</f>
        <v>5.6577312847335737</v>
      </c>
      <c r="G107" s="22">
        <f>IF(OR($A107="",$B107="",$C107=""),"",C107*'MPTO_working_3-way'!$I108)</f>
        <v>8.2388130752142192</v>
      </c>
      <c r="H107" s="17">
        <f>IF(OR($A107="",$B107="",$C107=""),"",'MPTO_working_3-way'!E108)</f>
        <v>1.4009000978318764</v>
      </c>
      <c r="I107" s="21">
        <f>IF(OR($A107="",$B107="",$C107=""),"",'MPTO_working_3-way'!F108)</f>
        <v>5.8251008881867019</v>
      </c>
      <c r="J107" s="22">
        <f>IF(OR($A107="",$B107="",$C107=""),"",'MPTO_working_3-way'!G108)</f>
        <v>8.7334430875672098</v>
      </c>
      <c r="K107" s="17">
        <f>IF(OR($A107="",$B107="",$C107=""),"",'OddsRatio_working_3-way'!H108)</f>
        <v>1.4080604432620913</v>
      </c>
      <c r="L107" s="21">
        <f>IF(OR($A107="",$B107="",$C107=""),"",'OddsRatio_working_3-way'!I108)</f>
        <v>5.8108178574057128</v>
      </c>
      <c r="M107" s="22">
        <f>IF(OR($A107="",$B107="",$C107=""),"",'OddsRatio_working_3-way'!J108)</f>
        <v>8.4954260367615788</v>
      </c>
      <c r="N107" s="23">
        <f t="shared" si="11"/>
        <v>70.187400088596135</v>
      </c>
      <c r="O107" s="24">
        <f t="shared" si="12"/>
        <v>17.674929219390993</v>
      </c>
      <c r="P107" s="24">
        <f t="shared" si="13"/>
        <v>12.137670692012865</v>
      </c>
      <c r="Q107" t="s">
        <v>257</v>
      </c>
      <c r="R107" t="s">
        <v>258</v>
      </c>
      <c r="S107" s="28">
        <v>44451</v>
      </c>
      <c r="AD107" s="39"/>
      <c r="AE107" s="39"/>
      <c r="AH107" s="39"/>
      <c r="AI107" s="39"/>
      <c r="AJ107" t="s">
        <v>332</v>
      </c>
    </row>
    <row r="108" spans="1:36" s="38" customFormat="1" ht="15" x14ac:dyDescent="0.25">
      <c r="A108">
        <v>1.93</v>
      </c>
      <c r="B108">
        <v>3.62</v>
      </c>
      <c r="C108">
        <v>4.28</v>
      </c>
      <c r="D108" s="20">
        <f t="shared" si="10"/>
        <v>2.8022668761642722E-2</v>
      </c>
      <c r="E108" s="17">
        <f>IF(OR($A108="",$B108="",$C108=""),"",A108*'MPTO_working_3-way'!$I109)</f>
        <v>1.9840837507099705</v>
      </c>
      <c r="F108" s="21">
        <f>IF(OR($A108="",$B108="",$C108=""),"",B108*'MPTO_working_3-way'!$I109)</f>
        <v>3.7214420609171466</v>
      </c>
      <c r="G108" s="22">
        <f>IF(OR($A108="",$B108="",$C108=""),"",C108*'MPTO_working_3-way'!$I109)</f>
        <v>4.3999370222998309</v>
      </c>
      <c r="H108" s="17">
        <f>IF(OR($A108="",$B108="",$C108=""),"",'MPTO_working_3-way'!E109)</f>
        <v>1.9654326566124882</v>
      </c>
      <c r="I108" s="21">
        <f>IF(OR($A108="",$B108="",$C108=""),"",'MPTO_working_3-way'!F109)</f>
        <v>3.746690674548415</v>
      </c>
      <c r="J108" s="22">
        <f>IF(OR($A108="",$B108="",$C108=""),"",'MPTO_working_3-way'!G109)</f>
        <v>4.4582358439443537</v>
      </c>
      <c r="K108" s="17">
        <f>IF(OR($A108="",$B108="",$C108=""),"",'OddsRatio_working_3-way'!H109)</f>
        <v>1.9726706008341415</v>
      </c>
      <c r="L108" s="21">
        <f>IF(OR($A108="",$B108="",$C108=""),"",'OddsRatio_working_3-way'!I109)</f>
        <v>3.7402118001994094</v>
      </c>
      <c r="M108" s="22">
        <f>IF(OR($A108="",$B108="",$C108=""),"",'OddsRatio_working_3-way'!J109)</f>
        <v>4.4304941620817031</v>
      </c>
      <c r="N108" s="23">
        <f t="shared" si="11"/>
        <v>50.401098221895481</v>
      </c>
      <c r="O108" s="24">
        <f t="shared" si="12"/>
        <v>26.871303748137642</v>
      </c>
      <c r="P108" s="24">
        <f t="shared" si="13"/>
        <v>22.727598029966884</v>
      </c>
      <c r="Q108" t="s">
        <v>259</v>
      </c>
      <c r="R108" t="s">
        <v>260</v>
      </c>
      <c r="S108" s="28">
        <v>44451</v>
      </c>
      <c r="AD108" s="39"/>
      <c r="AE108" s="39"/>
      <c r="AH108" s="39"/>
      <c r="AI108" s="39"/>
      <c r="AJ108" t="s">
        <v>332</v>
      </c>
    </row>
    <row r="109" spans="1:36" s="38" customFormat="1" ht="15" x14ac:dyDescent="0.25">
      <c r="A109">
        <v>1.29</v>
      </c>
      <c r="B109">
        <v>6.36</v>
      </c>
      <c r="C109">
        <v>9.7200000000000006</v>
      </c>
      <c r="D109" s="20">
        <f t="shared" si="10"/>
        <v>3.5307161288341993E-2</v>
      </c>
      <c r="E109" s="17">
        <f>IF(OR($A109="",$B109="",$C109=""),"",A109*'MPTO_working_3-way'!$I110)</f>
        <v>1.3355462380619612</v>
      </c>
      <c r="F109" s="21">
        <f>IF(OR($A109="",$B109="",$C109=""),"",B109*'MPTO_working_3-way'!$I110)</f>
        <v>6.5845535457938551</v>
      </c>
      <c r="G109" s="22">
        <f>IF(OR($A109="",$B109="",$C109=""),"",C109*'MPTO_working_3-way'!$I110)</f>
        <v>10.063185607722685</v>
      </c>
      <c r="H109" s="17">
        <f>IF(OR($A109="",$B109="",$C109=""),"",'MPTO_working_3-way'!E110)</f>
        <v>1.3098868054246984</v>
      </c>
      <c r="I109" s="21">
        <f>IF(OR($A109="",$B109="",$C109=""),"",'MPTO_working_3-way'!F110)</f>
        <v>6.8745696646694681</v>
      </c>
      <c r="J109" s="22">
        <f>IF(OR($A109="",$B109="",$C109=""),"",'MPTO_working_3-way'!G110)</f>
        <v>10.975550299923365</v>
      </c>
      <c r="K109" s="17">
        <f>IF(OR($A109="",$B109="",$C109=""),"",'OddsRatio_working_3-way'!H110)</f>
        <v>1.3170358982323542</v>
      </c>
      <c r="L109" s="21">
        <f>IF(OR($A109="",$B109="",$C109=""),"",'OddsRatio_working_3-way'!I110)</f>
        <v>6.8596979811221255</v>
      </c>
      <c r="M109" s="22">
        <f>IF(OR($A109="",$B109="",$C109=""),"",'OddsRatio_working_3-way'!J110)</f>
        <v>10.532941491676297</v>
      </c>
      <c r="N109" s="23">
        <f t="shared" si="11"/>
        <v>74.875730356675689</v>
      </c>
      <c r="O109" s="24">
        <f t="shared" si="12"/>
        <v>15.187058515740823</v>
      </c>
      <c r="P109" s="24">
        <f t="shared" si="13"/>
        <v>9.9372111275835007</v>
      </c>
      <c r="Q109" t="s">
        <v>261</v>
      </c>
      <c r="R109" t="s">
        <v>262</v>
      </c>
      <c r="S109" s="28">
        <v>44451</v>
      </c>
      <c r="AD109" s="39"/>
      <c r="AE109" s="39"/>
      <c r="AH109" s="39"/>
      <c r="AI109" s="39"/>
      <c r="AJ109" t="s">
        <v>332</v>
      </c>
    </row>
    <row r="110" spans="1:36" s="38" customFormat="1" ht="15" x14ac:dyDescent="0.25">
      <c r="A110">
        <v>3.16</v>
      </c>
      <c r="B110">
        <v>3.66</v>
      </c>
      <c r="C110">
        <v>2.2799999999999998</v>
      </c>
      <c r="D110" s="20">
        <f t="shared" si="10"/>
        <v>2.8276231146448838E-2</v>
      </c>
      <c r="E110" s="17">
        <f>IF(OR($A110="",$B110="",$C110=""),"",A110*'MPTO_working_3-way'!$I111)</f>
        <v>3.2493528904227786</v>
      </c>
      <c r="F110" s="21">
        <f>IF(OR($A110="",$B110="",$C110=""),"",B110*'MPTO_working_3-way'!$I111)</f>
        <v>3.7634910059960029</v>
      </c>
      <c r="G110" s="22">
        <f>IF(OR($A110="",$B110="",$C110=""),"",C110*'MPTO_working_3-way'!$I111)</f>
        <v>2.344469807013903</v>
      </c>
      <c r="H110" s="17">
        <f>IF(OR($A110="",$B110="",$C110=""),"",'MPTO_working_3-way'!E111)</f>
        <v>3.2570076835515085</v>
      </c>
      <c r="I110" s="21">
        <f>IF(OR($A110="",$B110="",$C110=""),"",'MPTO_working_3-way'!F111)</f>
        <v>3.7907702074219238</v>
      </c>
      <c r="J110" s="22">
        <f>IF(OR($A110="",$B110="",$C110=""),"",'MPTO_working_3-way'!G111)</f>
        <v>2.330073121490253</v>
      </c>
      <c r="K110" s="17">
        <f>IF(OR($A110="",$B110="",$C110=""),"",'OddsRatio_working_3-way'!H111)</f>
        <v>3.2550297435704465</v>
      </c>
      <c r="L110" s="21">
        <f>IF(OR($A110="",$B110="",$C110=""),"",'OddsRatio_working_3-way'!I111)</f>
        <v>3.7770273693969383</v>
      </c>
      <c r="M110" s="22">
        <f>IF(OR($A110="",$B110="",$C110=""),"",'OddsRatio_working_3-way'!J111)</f>
        <v>2.3363139221158198</v>
      </c>
      <c r="N110" s="23">
        <f t="shared" si="11"/>
        <v>30.775358470525756</v>
      </c>
      <c r="O110" s="24">
        <f t="shared" si="12"/>
        <v>26.571074526464862</v>
      </c>
      <c r="P110" s="24">
        <f t="shared" si="13"/>
        <v>42.653567003009393</v>
      </c>
      <c r="Q110" t="s">
        <v>263</v>
      </c>
      <c r="R110" t="s">
        <v>264</v>
      </c>
      <c r="S110" s="28">
        <v>44451</v>
      </c>
      <c r="AD110" s="39"/>
      <c r="AE110" s="39"/>
      <c r="AH110" s="39"/>
      <c r="AI110" s="39"/>
      <c r="AJ110" t="s">
        <v>332</v>
      </c>
    </row>
    <row r="111" spans="1:36" s="38" customFormat="1" ht="15" x14ac:dyDescent="0.25">
      <c r="A111">
        <v>2.1800000000000002</v>
      </c>
      <c r="B111">
        <v>3.88</v>
      </c>
      <c r="C111">
        <v>3.15</v>
      </c>
      <c r="D111" s="20">
        <f t="shared" si="10"/>
        <v>3.3907872553479379E-2</v>
      </c>
      <c r="E111" s="17">
        <f>IF(OR($A111="",$B111="",$C111=""),"",A111*'MPTO_working_3-way'!$I112)</f>
        <v>2.2539191621665853</v>
      </c>
      <c r="F111" s="21">
        <f>IF(OR($A111="",$B111="",$C111=""),"",B111*'MPTO_working_3-way'!$I112)</f>
        <v>4.0115625455075001</v>
      </c>
      <c r="G111" s="22">
        <f>IF(OR($A111="",$B111="",$C111=""),"",C111*'MPTO_working_3-way'!$I112)</f>
        <v>3.2568097985434599</v>
      </c>
      <c r="H111" s="17">
        <f>IF(OR($A111="",$B111="",$C111=""),"",'MPTO_working_3-way'!E112)</f>
        <v>2.235071538502837</v>
      </c>
      <c r="I111" s="21">
        <f>IF(OR($A111="",$B111="",$C111=""),"",'MPTO_working_3-way'!F112)</f>
        <v>4.0579584476452926</v>
      </c>
      <c r="J111" s="22">
        <f>IF(OR($A111="",$B111="",$C111=""),"",'MPTO_working_3-way'!G112)</f>
        <v>3.2662906141609755</v>
      </c>
      <c r="K111" s="17">
        <f>IF(OR($A111="",$B111="",$C111=""),"",'OddsRatio_working_3-way'!H112)</f>
        <v>2.2430722697362304</v>
      </c>
      <c r="L111" s="21">
        <f>IF(OR($A111="",$B111="",$C111=""),"",'OddsRatio_working_3-way'!I112)</f>
        <v>4.0339390990172408</v>
      </c>
      <c r="M111" s="22">
        <f>IF(OR($A111="",$B111="",$C111=""),"",'OddsRatio_working_3-way'!J112)</f>
        <v>3.2649198135024542</v>
      </c>
      <c r="N111" s="23">
        <f t="shared" si="11"/>
        <v>44.367163507263832</v>
      </c>
      <c r="O111" s="24">
        <f t="shared" si="12"/>
        <v>24.927942382947208</v>
      </c>
      <c r="P111" s="24">
        <f t="shared" si="13"/>
        <v>30.704894109788945</v>
      </c>
      <c r="Q111" t="s">
        <v>265</v>
      </c>
      <c r="R111" t="s">
        <v>266</v>
      </c>
      <c r="S111" s="28">
        <v>44451</v>
      </c>
      <c r="AD111" s="39"/>
      <c r="AE111" s="39"/>
      <c r="AH111" s="39"/>
      <c r="AI111" s="39"/>
      <c r="AJ111" t="s">
        <v>332</v>
      </c>
    </row>
    <row r="112" spans="1:36" s="38" customFormat="1" ht="15" x14ac:dyDescent="0.25">
      <c r="A112">
        <v>1.58</v>
      </c>
      <c r="B112">
        <v>4.58</v>
      </c>
      <c r="C112">
        <v>5.55</v>
      </c>
      <c r="D112" s="20">
        <f t="shared" si="10"/>
        <v>3.1432183938955083E-2</v>
      </c>
      <c r="E112" s="17">
        <f>IF(OR($A112="",$B112="",$C112=""),"",A112*'MPTO_working_3-way'!$I113)</f>
        <v>1.6296628506235491</v>
      </c>
      <c r="F112" s="21">
        <f>IF(OR($A112="",$B112="",$C112=""),"",B112*'MPTO_working_3-way'!$I113)</f>
        <v>4.7239594024404141</v>
      </c>
      <c r="G112" s="22">
        <f>IF(OR($A112="",$B112="",$C112=""),"",C112*'MPTO_working_3-way'!$I113)</f>
        <v>5.7244486208612004</v>
      </c>
      <c r="H112" s="17">
        <f>IF(OR($A112="",$B112="",$C112=""),"",'MPTO_working_3-way'!E113)</f>
        <v>1.6065960464897349</v>
      </c>
      <c r="I112" s="21">
        <f>IF(OR($A112="",$B112="",$C112=""),"",'MPTO_working_3-way'!F113)</f>
        <v>4.8108559842393284</v>
      </c>
      <c r="J112" s="22">
        <f>IF(OR($A112="",$B112="",$C112=""),"",'MPTO_working_3-way'!G113)</f>
        <v>5.8926551903914612</v>
      </c>
      <c r="K112" s="17">
        <f>IF(OR($A112="",$B112="",$C112=""),"",'OddsRatio_working_3-way'!H113)</f>
        <v>1.6143064309123367</v>
      </c>
      <c r="L112" s="21">
        <f>IF(OR($A112="",$B112="",$C112=""),"",'OddsRatio_working_3-way'!I113)</f>
        <v>4.7917534873554581</v>
      </c>
      <c r="M112" s="22">
        <f>IF(OR($A112="",$B112="",$C112=""),"",'OddsRatio_working_3-way'!J113)</f>
        <v>5.8191280356053987</v>
      </c>
      <c r="N112" s="23">
        <f t="shared" si="11"/>
        <v>61.362385453983649</v>
      </c>
      <c r="O112" s="24">
        <f t="shared" si="12"/>
        <v>21.168683191548947</v>
      </c>
      <c r="P112" s="24">
        <f t="shared" si="13"/>
        <v>17.468931354467419</v>
      </c>
      <c r="Q112" t="s">
        <v>267</v>
      </c>
      <c r="R112" t="s">
        <v>268</v>
      </c>
      <c r="S112" s="28">
        <v>44451</v>
      </c>
      <c r="AD112" s="39"/>
      <c r="AE112" s="39"/>
      <c r="AH112" s="39"/>
      <c r="AI112" s="39"/>
      <c r="AJ112" t="s">
        <v>332</v>
      </c>
    </row>
    <row r="113" spans="1:36" s="38" customFormat="1" ht="15" x14ac:dyDescent="0.25">
      <c r="A113">
        <v>1.98</v>
      </c>
      <c r="B113">
        <v>3.51</v>
      </c>
      <c r="C113">
        <v>4.07</v>
      </c>
      <c r="D113" s="20">
        <f t="shared" si="10"/>
        <v>3.5651035651035778E-2</v>
      </c>
      <c r="E113" s="17">
        <f>IF(OR($A113="",$B113="",$C113=""),"",A113*'MPTO_working_3-way'!$I114)</f>
        <v>2.0505890505890507</v>
      </c>
      <c r="F113" s="21">
        <f>IF(OR($A113="",$B113="",$C113=""),"",B113*'MPTO_working_3-way'!$I114)</f>
        <v>3.6351351351351355</v>
      </c>
      <c r="G113" s="22">
        <f>IF(OR($A113="",$B113="",$C113=""),"",C113*'MPTO_working_3-way'!$I114)</f>
        <v>4.2150997150997158</v>
      </c>
      <c r="H113" s="17">
        <f>IF(OR($A113="",$B113="",$C113=""),"",'MPTO_working_3-way'!E114)</f>
        <v>2.0277114077130163</v>
      </c>
      <c r="I113" s="21">
        <f>IF(OR($A113="",$B113="",$C113=""),"",'MPTO_working_3-way'!F114)</f>
        <v>3.662780859264831</v>
      </c>
      <c r="J113" s="22">
        <f>IF(OR($A113="",$B113="",$C113=""),"",'MPTO_working_3-way'!G114)</f>
        <v>4.2768569062041584</v>
      </c>
      <c r="K113" s="17">
        <f>IF(OR($A113="",$B113="",$C113=""),"",'OddsRatio_working_3-way'!H114)</f>
        <v>2.0366957808606316</v>
      </c>
      <c r="L113" s="21">
        <f>IF(OR($A113="",$B113="",$C113=""),"",'OddsRatio_working_3-way'!I114)</f>
        <v>3.6552106224083514</v>
      </c>
      <c r="M113" s="22">
        <f>IF(OR($A113="",$B113="",$C113=""),"",'OddsRatio_working_3-way'!J114)</f>
        <v>4.2476082114715705</v>
      </c>
      <c r="N113" s="23">
        <f t="shared" si="11"/>
        <v>48.7664751605272</v>
      </c>
      <c r="O113" s="24">
        <f t="shared" si="12"/>
        <v>27.509293680297397</v>
      </c>
      <c r="P113" s="24">
        <f t="shared" si="13"/>
        <v>23.724231159175392</v>
      </c>
      <c r="Q113" t="s">
        <v>269</v>
      </c>
      <c r="R113" t="s">
        <v>270</v>
      </c>
      <c r="S113" s="28">
        <v>44451</v>
      </c>
      <c r="AD113" s="39"/>
      <c r="AE113" s="39"/>
      <c r="AH113" s="39"/>
      <c r="AI113" s="39"/>
      <c r="AJ113" t="s">
        <v>333</v>
      </c>
    </row>
    <row r="114" spans="1:36" s="38" customFormat="1" ht="15" x14ac:dyDescent="0.25">
      <c r="A114">
        <v>2.25</v>
      </c>
      <c r="B114">
        <v>3.48</v>
      </c>
      <c r="C114">
        <v>3.26</v>
      </c>
      <c r="D114" s="20">
        <f t="shared" si="10"/>
        <v>3.8549232541193579E-2</v>
      </c>
      <c r="E114" s="17">
        <f>IF(OR($A114="",$B114="",$C114=""),"",A114*'MPTO_working_3-way'!$I115)</f>
        <v>2.3367357732176854</v>
      </c>
      <c r="F114" s="21">
        <f>IF(OR($A114="",$B114="",$C114=""),"",B114*'MPTO_working_3-way'!$I115)</f>
        <v>3.6141513292433536</v>
      </c>
      <c r="G114" s="22">
        <f>IF(OR($A114="",$B114="",$C114=""),"",C114*'MPTO_working_3-way'!$I115)</f>
        <v>3.3856704980842909</v>
      </c>
      <c r="H114" s="17">
        <f>IF(OR($A114="",$B114="",$C114=""),"",'MPTO_working_3-way'!E115)</f>
        <v>2.3169885992302666</v>
      </c>
      <c r="I114" s="21">
        <f>IF(OR($A114="",$B114="",$C114=""),"",'MPTO_working_3-way'!F115)</f>
        <v>3.6428999571856711</v>
      </c>
      <c r="J114" s="22">
        <f>IF(OR($A114="",$B114="",$C114=""),"",'MPTO_working_3-way'!G115)</f>
        <v>3.4025326579578774</v>
      </c>
      <c r="K114" s="17">
        <f>IF(OR($A114="",$B114="",$C114=""),"",'OddsRatio_working_3-way'!H115)</f>
        <v>2.325364522600148</v>
      </c>
      <c r="L114" s="21">
        <f>IF(OR($A114="",$B114="",$C114=""),"",'OddsRatio_working_3-way'!I115)</f>
        <v>3.6295232128386936</v>
      </c>
      <c r="M114" s="22">
        <f>IF(OR($A114="",$B114="",$C114=""),"",'OddsRatio_working_3-way'!J115)</f>
        <v>3.3962590568610684</v>
      </c>
      <c r="N114" s="23">
        <f t="shared" si="11"/>
        <v>42.794740058393508</v>
      </c>
      <c r="O114" s="24">
        <f t="shared" si="12"/>
        <v>27.669012968788902</v>
      </c>
      <c r="P114" s="24">
        <f t="shared" si="13"/>
        <v>29.536246972817604</v>
      </c>
      <c r="Q114" t="s">
        <v>271</v>
      </c>
      <c r="R114" t="s">
        <v>272</v>
      </c>
      <c r="S114" s="28">
        <v>44451</v>
      </c>
      <c r="AD114" s="39"/>
      <c r="AE114" s="39"/>
      <c r="AH114" s="39"/>
      <c r="AI114" s="39"/>
      <c r="AJ114" t="s">
        <v>333</v>
      </c>
    </row>
    <row r="115" spans="1:36" s="38" customFormat="1" ht="15" x14ac:dyDescent="0.25">
      <c r="A115">
        <v>2.77</v>
      </c>
      <c r="B115">
        <v>3.24</v>
      </c>
      <c r="C115">
        <v>2.71</v>
      </c>
      <c r="D115" s="20">
        <f t="shared" si="10"/>
        <v>3.8656495670452262E-2</v>
      </c>
      <c r="E115" s="17">
        <f>IF(OR($A115="",$B115="",$C115=""),"",A115*'MPTO_working_3-way'!$I116)</f>
        <v>2.8770784930071529</v>
      </c>
      <c r="F115" s="21">
        <f>IF(OR($A115="",$B115="",$C115=""),"",B115*'MPTO_working_3-way'!$I116)</f>
        <v>3.3652470459722656</v>
      </c>
      <c r="G115" s="22">
        <f>IF(OR($A115="",$B115="",$C115=""),"",C115*'MPTO_working_3-way'!$I116)</f>
        <v>2.8147591032669257</v>
      </c>
      <c r="H115" s="17">
        <f>IF(OR($A115="",$B115="",$C115=""),"",'MPTO_working_3-way'!E116)</f>
        <v>2.872528680751568</v>
      </c>
      <c r="I115" s="21">
        <f>IF(OR($A115="",$B115="",$C115=""),"",'MPTO_working_3-way'!F116)</f>
        <v>3.3811601050384468</v>
      </c>
      <c r="J115" s="22">
        <f>IF(OR($A115="",$B115="",$C115=""),"",'MPTO_working_3-way'!G116)</f>
        <v>2.8080564933901395</v>
      </c>
      <c r="K115" s="17">
        <f>IF(OR($A115="",$B115="",$C115=""),"",'OddsRatio_working_3-way'!H116)</f>
        <v>2.8749944259523512</v>
      </c>
      <c r="L115" s="21">
        <f>IF(OR($A115="",$B115="",$C115=""),"",'OddsRatio_working_3-way'!I116)</f>
        <v>3.3728743017702079</v>
      </c>
      <c r="M115" s="22">
        <f>IF(OR($A115="",$B115="",$C115=""),"",'OddsRatio_working_3-way'!J116)</f>
        <v>2.8114352928692208</v>
      </c>
      <c r="N115" s="23">
        <f t="shared" si="11"/>
        <v>34.757480632889838</v>
      </c>
      <c r="O115" s="24">
        <f t="shared" si="12"/>
        <v>29.715500417624952</v>
      </c>
      <c r="P115" s="24">
        <f t="shared" si="13"/>
        <v>35.527018949485182</v>
      </c>
      <c r="Q115" t="s">
        <v>273</v>
      </c>
      <c r="R115" t="s">
        <v>274</v>
      </c>
      <c r="S115" s="28">
        <v>44451</v>
      </c>
      <c r="AD115" s="39"/>
      <c r="AE115" s="39"/>
      <c r="AH115" s="39"/>
      <c r="AI115" s="39"/>
      <c r="AJ115" t="s">
        <v>333</v>
      </c>
    </row>
    <row r="116" spans="1:36" s="38" customFormat="1" ht="15" x14ac:dyDescent="0.25">
      <c r="A116">
        <v>2.75</v>
      </c>
      <c r="B116">
        <v>3.05</v>
      </c>
      <c r="C116">
        <v>2.89</v>
      </c>
      <c r="D116" s="20">
        <f t="shared" si="10"/>
        <v>3.7525977341054784E-2</v>
      </c>
      <c r="E116" s="17">
        <f>IF(OR($A116="",$B116="",$C116=""),"",A116*'MPTO_working_3-way'!$I117)</f>
        <v>2.8531964376879007</v>
      </c>
      <c r="F116" s="21">
        <f>IF(OR($A116="",$B116="",$C116=""),"",B116*'MPTO_working_3-way'!$I117)</f>
        <v>3.1644542308902168</v>
      </c>
      <c r="G116" s="22">
        <f>IF(OR($A116="",$B116="",$C116=""),"",C116*'MPTO_working_3-way'!$I117)</f>
        <v>2.9984500745156484</v>
      </c>
      <c r="H116" s="17">
        <f>IF(OR($A116="",$B116="",$C116=""),"",'MPTO_working_3-way'!E117)</f>
        <v>2.847966671725306</v>
      </c>
      <c r="I116" s="21">
        <f>IF(OR($A116="",$B116="",$C116=""),"",'MPTO_working_3-way'!F117)</f>
        <v>3.1709772542692525</v>
      </c>
      <c r="J116" s="22">
        <f>IF(OR($A116="",$B116="",$C116=""),"",'MPTO_working_3-way'!G117)</f>
        <v>2.998391943223226</v>
      </c>
      <c r="K116" s="17">
        <f>IF(OR($A116="",$B116="",$C116=""),"",'OddsRatio_working_3-way'!H117)</f>
        <v>2.8504858133227016</v>
      </c>
      <c r="L116" s="21">
        <f>IF(OR($A116="",$B116="",$C116=""),"",'OddsRatio_working_3-way'!I117)</f>
        <v>3.1677119527494497</v>
      </c>
      <c r="M116" s="22">
        <f>IF(OR($A116="",$B116="",$C116=""),"",'OddsRatio_working_3-way'!J117)</f>
        <v>2.998524678388518</v>
      </c>
      <c r="N116" s="23">
        <f t="shared" si="11"/>
        <v>35.048410505179028</v>
      </c>
      <c r="O116" s="24">
        <f t="shared" si="12"/>
        <v>31.601025865325354</v>
      </c>
      <c r="P116" s="24">
        <f t="shared" si="13"/>
        <v>33.350563629495618</v>
      </c>
      <c r="Q116" t="s">
        <v>275</v>
      </c>
      <c r="R116" t="s">
        <v>276</v>
      </c>
      <c r="S116" s="28">
        <v>44451</v>
      </c>
      <c r="AD116" s="39"/>
      <c r="AE116" s="39"/>
      <c r="AH116" s="39"/>
      <c r="AI116" s="39"/>
      <c r="AJ116" t="s">
        <v>329</v>
      </c>
    </row>
    <row r="117" spans="1:36" s="38" customFormat="1" ht="15" x14ac:dyDescent="0.25">
      <c r="A117">
        <v>1.43</v>
      </c>
      <c r="B117">
        <v>4.58</v>
      </c>
      <c r="C117">
        <v>7.65</v>
      </c>
      <c r="D117" s="20">
        <f t="shared" si="10"/>
        <v>4.8360264902777228E-2</v>
      </c>
      <c r="E117" s="17">
        <f>IF(OR($A117="",$B117="",$C117=""),"",A117*'MPTO_working_3-way'!$I118)</f>
        <v>1.4991551788109714</v>
      </c>
      <c r="F117" s="21">
        <f>IF(OR($A117="",$B117="",$C117=""),"",B117*'MPTO_working_3-way'!$I118)</f>
        <v>4.8014900132547194</v>
      </c>
      <c r="G117" s="22">
        <f>IF(OR($A117="",$B117="",$C117=""),"",C117*'MPTO_working_3-way'!$I118)</f>
        <v>8.0199560265062466</v>
      </c>
      <c r="H117" s="17">
        <f>IF(OR($A117="",$B117="",$C117=""),"",'MPTO_working_3-way'!E118)</f>
        <v>1.4637417747213135</v>
      </c>
      <c r="I117" s="21">
        <f>IF(OR($A117="",$B117="",$C117=""),"",'MPTO_working_3-way'!F118)</f>
        <v>4.9450964961601249</v>
      </c>
      <c r="J117" s="22">
        <f>IF(OR($A117="",$B117="",$C117=""),"",'MPTO_working_3-way'!G118)</f>
        <v>8.7260898415752308</v>
      </c>
      <c r="K117" s="17">
        <f>IF(OR($A117="",$B117="",$C117=""),"",'OddsRatio_working_3-way'!H118)</f>
        <v>1.4746235539955674</v>
      </c>
      <c r="L117" s="21">
        <f>IF(OR($A117="",$B117="",$C117=""),"",'OddsRatio_working_3-way'!I118)</f>
        <v>4.95151703093984</v>
      </c>
      <c r="M117" s="22">
        <f>IF(OR($A117="",$B117="",$C117=""),"",'OddsRatio_working_3-way'!J118)</f>
        <v>8.3401084513267989</v>
      </c>
      <c r="N117" s="23">
        <f t="shared" si="11"/>
        <v>66.704235434328581</v>
      </c>
      <c r="O117" s="24">
        <f t="shared" si="12"/>
        <v>20.826868268796915</v>
      </c>
      <c r="P117" s="24">
        <f t="shared" si="13"/>
        <v>12.468896296874492</v>
      </c>
      <c r="Q117" t="s">
        <v>277</v>
      </c>
      <c r="R117" t="s">
        <v>278</v>
      </c>
      <c r="S117" s="28">
        <v>44451</v>
      </c>
      <c r="AD117" s="39"/>
      <c r="AE117" s="39"/>
      <c r="AH117" s="39"/>
      <c r="AI117" s="39"/>
      <c r="AJ117" t="s">
        <v>329</v>
      </c>
    </row>
    <row r="118" spans="1:36" s="67" customFormat="1" ht="15" x14ac:dyDescent="0.25">
      <c r="A118">
        <v>4.72</v>
      </c>
      <c r="B118">
        <v>3.76</v>
      </c>
      <c r="C118">
        <v>1.79</v>
      </c>
      <c r="D118" s="20">
        <f t="shared" si="10"/>
        <v>3.6481071465266579E-2</v>
      </c>
      <c r="E118" s="17">
        <f>IF(OR($A118="",$B118="",$C118=""),"",A118*'MPTO_working_3-way'!$I119)</f>
        <v>4.8921906573160578</v>
      </c>
      <c r="F118" s="21">
        <f>IF(OR($A118="",$B118="",$C118=""),"",B118*'MPTO_working_3-way'!$I119)</f>
        <v>3.8971688287094022</v>
      </c>
      <c r="G118" s="22">
        <f>IF(OR($A118="",$B118="",$C118=""),"",C118*'MPTO_working_3-way'!$I119)</f>
        <v>1.8553011179228271</v>
      </c>
      <c r="H118" s="17">
        <f>IF(OR($A118="",$B118="",$C118=""),"",'MPTO_working_3-way'!E119)</f>
        <v>5.0074097239386033</v>
      </c>
      <c r="I118" s="21">
        <f>IF(OR($A118="",$B118="",$C118=""),"",'MPTO_working_3-way'!F119)</f>
        <v>3.9401555051934287</v>
      </c>
      <c r="J118" s="22">
        <f>IF(OR($A118="",$B118="",$C118=""),"",'MPTO_working_3-way'!G119)</f>
        <v>1.8298299811253982</v>
      </c>
      <c r="K118" s="17">
        <f>IF(OR($A118="",$B118="",$C118=""),"",'OddsRatio_working_3-way'!H119)</f>
        <v>4.9516574032679372</v>
      </c>
      <c r="L118" s="21">
        <f>IF(OR($A118="",$B118="",$C118=""),"",'OddsRatio_working_3-way'!I119)</f>
        <v>3.9318748475858891</v>
      </c>
      <c r="M118" s="22">
        <f>IF(OR($A118="",$B118="",$C118=""),"",'OddsRatio_working_3-way'!J119)</f>
        <v>1.8391960614466851</v>
      </c>
      <c r="N118" s="23">
        <f t="shared" si="11"/>
        <v>20.440740560765832</v>
      </c>
      <c r="O118" s="24">
        <f t="shared" si="12"/>
        <v>25.659653044365616</v>
      </c>
      <c r="P118" s="24">
        <f t="shared" si="13"/>
        <v>53.899606394868563</v>
      </c>
      <c r="Q118" t="s">
        <v>279</v>
      </c>
      <c r="R118" t="s">
        <v>280</v>
      </c>
      <c r="S118" s="28">
        <v>44451</v>
      </c>
      <c r="AD118" s="68"/>
      <c r="AE118" s="68"/>
      <c r="AH118" s="68"/>
      <c r="AI118" s="68"/>
      <c r="AJ118" t="s">
        <v>334</v>
      </c>
    </row>
    <row r="119" spans="1:36" s="38" customFormat="1" ht="15" x14ac:dyDescent="0.25">
      <c r="A119">
        <v>1.84</v>
      </c>
      <c r="B119">
        <v>3.66</v>
      </c>
      <c r="C119">
        <v>4.57</v>
      </c>
      <c r="D119" s="20">
        <f t="shared" si="10"/>
        <v>3.5520685329394563E-2</v>
      </c>
      <c r="E119" s="17">
        <f>IF(OR($A119="",$B119="",$C119=""),"",A119*'MPTO_working_3-way'!$I120)</f>
        <v>1.9053580610060861</v>
      </c>
      <c r="F119" s="21">
        <f>IF(OR($A119="",$B119="",$C119=""),"",B119*'MPTO_working_3-way'!$I120)</f>
        <v>3.7900057083055843</v>
      </c>
      <c r="G119" s="22">
        <f>IF(OR($A119="",$B119="",$C119=""),"",C119*'MPTO_working_3-way'!$I120)</f>
        <v>4.7323295319553331</v>
      </c>
      <c r="H119" s="17">
        <f>IF(OR($A119="",$B119="",$C119=""),"",'MPTO_working_3-way'!E120)</f>
        <v>1.8809790477854438</v>
      </c>
      <c r="I119" s="21">
        <f>IF(OR($A119="",$B119="",$C119=""),"",'MPTO_working_3-way'!F120)</f>
        <v>3.8257915814590411</v>
      </c>
      <c r="J119" s="22">
        <f>IF(OR($A119="",$B119="",$C119=""),"",'MPTO_working_3-way'!G120)</f>
        <v>4.8314278047397989</v>
      </c>
      <c r="K119" s="17">
        <f>IF(OR($A119="",$B119="",$C119=""),"",'OddsRatio_working_3-way'!H120)</f>
        <v>1.8901326116335553</v>
      </c>
      <c r="L119" s="21">
        <f>IF(OR($A119="",$B119="",$C119=""),"",'OddsRatio_working_3-way'!I120)</f>
        <v>3.8187532701729245</v>
      </c>
      <c r="M119" s="22">
        <f>IF(OR($A119="",$B119="",$C119=""),"",'OddsRatio_working_3-way'!J120)</f>
        <v>4.7830635994426096</v>
      </c>
      <c r="N119" s="23">
        <f t="shared" si="11"/>
        <v>52.483573584692536</v>
      </c>
      <c r="O119" s="24">
        <f t="shared" si="12"/>
        <v>26.385184534380947</v>
      </c>
      <c r="P119" s="24">
        <f t="shared" si="13"/>
        <v>21.131241880926535</v>
      </c>
      <c r="Q119" t="s">
        <v>281</v>
      </c>
      <c r="R119" t="s">
        <v>282</v>
      </c>
      <c r="S119" s="28">
        <v>44451</v>
      </c>
      <c r="AD119" s="39"/>
      <c r="AE119" s="39"/>
      <c r="AH119" s="39"/>
      <c r="AI119" s="39"/>
      <c r="AJ119" t="s">
        <v>334</v>
      </c>
    </row>
    <row r="120" spans="1:36" s="38" customFormat="1" ht="15" x14ac:dyDescent="0.25">
      <c r="A120">
        <v>1.32</v>
      </c>
      <c r="B120">
        <v>5.43</v>
      </c>
      <c r="C120">
        <v>10.14</v>
      </c>
      <c r="D120" s="20">
        <f t="shared" si="10"/>
        <v>4.0357149579419049E-2</v>
      </c>
      <c r="E120" s="17">
        <f>IF(OR($A120="",$B120="",$C120=""),"",A120*'MPTO_working_3-way'!$I121)</f>
        <v>1.3732714374448332</v>
      </c>
      <c r="F120" s="21">
        <f>IF(OR($A120="",$B120="",$C120=""),"",B120*'MPTO_working_3-way'!$I121)</f>
        <v>5.6491393222162447</v>
      </c>
      <c r="G120" s="22">
        <f>IF(OR($A120="",$B120="",$C120=""),"",C120*'MPTO_working_3-way'!$I121)</f>
        <v>10.54922149673531</v>
      </c>
      <c r="H120" s="17">
        <f>IF(OR($A120="",$B120="",$C120=""),"",'MPTO_working_3-way'!E121)</f>
        <v>1.3438631743421272</v>
      </c>
      <c r="I120" s="21">
        <f>IF(OR($A120="",$B120="",$C120=""),"",'MPTO_working_3-way'!F121)</f>
        <v>5.8578986463221669</v>
      </c>
      <c r="J120" s="22">
        <f>IF(OR($A120="",$B120="",$C120=""),"",'MPTO_working_3-way'!G121)</f>
        <v>11.741644436862188</v>
      </c>
      <c r="K120" s="17">
        <f>IF(OR($A120="",$B120="",$C120=""),"",'OddsRatio_working_3-way'!H121)</f>
        <v>1.3523221940089676</v>
      </c>
      <c r="L120" s="21">
        <f>IF(OR($A120="",$B120="",$C120=""),"",'OddsRatio_working_3-way'!I121)</f>
        <v>5.8774603733116422</v>
      </c>
      <c r="M120" s="22">
        <f>IF(OR($A120="",$B120="",$C120=""),"",'OddsRatio_working_3-way'!J121)</f>
        <v>11.063202666381136</v>
      </c>
      <c r="N120" s="23">
        <f t="shared" si="11"/>
        <v>72.818815911633777</v>
      </c>
      <c r="O120" s="24">
        <f t="shared" si="12"/>
        <v>17.701811602828101</v>
      </c>
      <c r="P120" s="24">
        <f t="shared" si="13"/>
        <v>9.4793724855381232</v>
      </c>
      <c r="Q120" t="s">
        <v>283</v>
      </c>
      <c r="R120" t="s">
        <v>284</v>
      </c>
      <c r="S120" s="28">
        <v>44451</v>
      </c>
      <c r="AD120" s="39"/>
      <c r="AE120" s="39"/>
      <c r="AH120" s="39"/>
      <c r="AI120" s="39"/>
      <c r="AJ120" t="s">
        <v>334</v>
      </c>
    </row>
    <row r="121" spans="1:36" s="38" customFormat="1" ht="15" x14ac:dyDescent="0.25">
      <c r="A121">
        <v>2.1800000000000002</v>
      </c>
      <c r="B121">
        <v>3.71</v>
      </c>
      <c r="C121">
        <v>3.27</v>
      </c>
      <c r="D121" s="20">
        <f t="shared" si="10"/>
        <v>3.4067772859533108E-2</v>
      </c>
      <c r="E121" s="17">
        <f>IF(OR($A121="",$B121="",$C121=""),"",A121*'MPTO_working_3-way'!$I122)</f>
        <v>2.2542677448337822</v>
      </c>
      <c r="F121" s="21">
        <f>IF(OR($A121="",$B121="",$C121=""),"",B121*'MPTO_working_3-way'!$I122)</f>
        <v>3.8363914373088677</v>
      </c>
      <c r="G121" s="22">
        <f>IF(OR($A121="",$B121="",$C121=""),"",C121*'MPTO_working_3-way'!$I122)</f>
        <v>3.3814016172506731</v>
      </c>
      <c r="H121" s="17">
        <f>IF(OR($A121="",$B121="",$C121=""),"",'MPTO_working_3-way'!E122)</f>
        <v>2.2353378332729381</v>
      </c>
      <c r="I121" s="21">
        <f>IF(OR($A121="",$B121="",$C121=""),"",'MPTO_working_3-way'!F122)</f>
        <v>3.8731788819479163</v>
      </c>
      <c r="J121" s="22">
        <f>IF(OR($A121="",$B121="",$C121=""),"",'MPTO_working_3-way'!G122)</f>
        <v>3.3961107430458997</v>
      </c>
      <c r="K121" s="17">
        <f>IF(OR($A121="",$B121="",$C121=""),"",'OddsRatio_working_3-way'!H122)</f>
        <v>2.2432636889670658</v>
      </c>
      <c r="L121" s="21">
        <f>IF(OR($A121="",$B121="",$C121=""),"",'OddsRatio_working_3-way'!I122)</f>
        <v>3.8552920314413135</v>
      </c>
      <c r="M121" s="22">
        <f>IF(OR($A121="",$B121="",$C121=""),"",'OddsRatio_working_3-way'!J122)</f>
        <v>3.3917021813179997</v>
      </c>
      <c r="N121" s="23">
        <f t="shared" si="11"/>
        <v>44.360302909525714</v>
      </c>
      <c r="O121" s="24">
        <f t="shared" si="12"/>
        <v>26.066161817457161</v>
      </c>
      <c r="P121" s="24">
        <f t="shared" si="13"/>
        <v>29.573535273017143</v>
      </c>
      <c r="Q121" t="s">
        <v>285</v>
      </c>
      <c r="R121" t="s">
        <v>286</v>
      </c>
      <c r="S121" s="28">
        <v>44451</v>
      </c>
      <c r="AD121" s="39"/>
      <c r="AE121" s="39"/>
      <c r="AH121" s="39"/>
      <c r="AI121" s="39"/>
      <c r="AJ121" t="s">
        <v>335</v>
      </c>
    </row>
    <row r="122" spans="1:36" s="38" customFormat="1" ht="15" x14ac:dyDescent="0.25">
      <c r="A122">
        <v>1.79</v>
      </c>
      <c r="B122">
        <v>3.72</v>
      </c>
      <c r="C122">
        <v>4.7699999999999996</v>
      </c>
      <c r="D122" s="20">
        <f t="shared" si="10"/>
        <v>3.7120028048191145E-2</v>
      </c>
      <c r="E122" s="17">
        <f>IF(OR($A122="",$B122="",$C122=""),"",A122*'MPTO_working_3-way'!$I123)</f>
        <v>1.8564448502062623</v>
      </c>
      <c r="F122" s="21">
        <f>IF(OR($A122="",$B122="",$C122=""),"",B122*'MPTO_working_3-way'!$I123)</f>
        <v>3.8580865043392714</v>
      </c>
      <c r="G122" s="22">
        <f>IF(OR($A122="",$B122="",$C122=""),"",C122*'MPTO_working_3-way'!$I123)</f>
        <v>4.9470625337898717</v>
      </c>
      <c r="H122" s="17">
        <f>IF(OR($A122="",$B122="",$C122=""),"",'MPTO_working_3-way'!E123)</f>
        <v>1.8305433938671893</v>
      </c>
      <c r="I122" s="21">
        <f>IF(OR($A122="",$B122="",$C122=""),"",'MPTO_working_3-way'!F123)</f>
        <v>3.8994889317657364</v>
      </c>
      <c r="J122" s="22">
        <f>IF(OR($A122="",$B122="",$C122=""),"",'MPTO_working_3-way'!G123)</f>
        <v>5.069187741948662</v>
      </c>
      <c r="K122" s="17">
        <f>IF(OR($A122="",$B122="",$C122=""),"",'OddsRatio_working_3-way'!H123)</f>
        <v>1.840086736493689</v>
      </c>
      <c r="L122" s="21">
        <f>IF(OR($A122="",$B122="",$C122=""),"",'OddsRatio_working_3-way'!I123)</f>
        <v>3.8924505357757413</v>
      </c>
      <c r="M122" s="22">
        <f>IF(OR($A122="",$B122="",$C122=""),"",'OddsRatio_working_3-way'!J123)</f>
        <v>5.0090215146597581</v>
      </c>
      <c r="N122" s="23">
        <f t="shared" si="11"/>
        <v>53.86639952643322</v>
      </c>
      <c r="O122" s="24">
        <f t="shared" si="12"/>
        <v>25.919584718364376</v>
      </c>
      <c r="P122" s="24">
        <f t="shared" si="13"/>
        <v>20.214015755202404</v>
      </c>
      <c r="Q122" t="s">
        <v>287</v>
      </c>
      <c r="R122" t="s">
        <v>288</v>
      </c>
      <c r="S122" s="28">
        <v>44451</v>
      </c>
      <c r="AD122" s="39"/>
      <c r="AE122" s="39"/>
      <c r="AH122" s="39"/>
      <c r="AI122" s="39"/>
      <c r="AJ122" t="s">
        <v>335</v>
      </c>
    </row>
    <row r="123" spans="1:36" s="38" customFormat="1" ht="15" x14ac:dyDescent="0.25">
      <c r="A123">
        <v>2.2599999999999998</v>
      </c>
      <c r="B123">
        <v>3.3</v>
      </c>
      <c r="C123">
        <v>3.48</v>
      </c>
      <c r="D123" s="20">
        <f t="shared" si="10"/>
        <v>3.2864500975578137E-2</v>
      </c>
      <c r="E123" s="17">
        <f>IF(OR($A123="",$B123="",$C123=""),"",A123*'MPTO_working_3-way'!$I124)</f>
        <v>2.3342737722048064</v>
      </c>
      <c r="F123" s="21">
        <f>IF(OR($A123="",$B123="",$C123=""),"",B123*'MPTO_working_3-way'!$I124)</f>
        <v>3.4084528532194076</v>
      </c>
      <c r="G123" s="22">
        <f>IF(OR($A123="",$B123="",$C123=""),"",C123*'MPTO_working_3-way'!$I124)</f>
        <v>3.5943684633950119</v>
      </c>
      <c r="H123" s="17">
        <f>IF(OR($A123="",$B123="",$C123=""),"",'MPTO_working_3-way'!E124)</f>
        <v>2.3173733535243861</v>
      </c>
      <c r="I123" s="21">
        <f>IF(OR($A123="",$B123="",$C123=""),"",'MPTO_working_3-way'!F124)</f>
        <v>3.4237726370889434</v>
      </c>
      <c r="J123" s="22">
        <f>IF(OR($A123="",$B123="",$C123=""),"",'MPTO_working_3-way'!G124)</f>
        <v>3.6179255277625986</v>
      </c>
      <c r="K123" s="17">
        <f>IF(OR($A123="",$B123="",$C123=""),"",'OddsRatio_working_3-way'!H124)</f>
        <v>2.3245681653299246</v>
      </c>
      <c r="L123" s="21">
        <f>IF(OR($A123="",$B123="",$C123=""),"",'OddsRatio_working_3-way'!I124)</f>
        <v>3.4178625240149416</v>
      </c>
      <c r="M123" s="22">
        <f>IF(OR($A123="",$B123="",$C123=""),"",'OddsRatio_working_3-way'!J124)</f>
        <v>3.6070865476335032</v>
      </c>
      <c r="N123" s="23">
        <f t="shared" si="11"/>
        <v>42.839876449259151</v>
      </c>
      <c r="O123" s="24">
        <f t="shared" si="12"/>
        <v>29.338824477371418</v>
      </c>
      <c r="P123" s="24">
        <f t="shared" si="13"/>
        <v>27.821299073369442</v>
      </c>
      <c r="Q123" t="s">
        <v>289</v>
      </c>
      <c r="R123" t="s">
        <v>290</v>
      </c>
      <c r="S123" s="28">
        <v>44451</v>
      </c>
      <c r="AD123" s="39"/>
      <c r="AE123" s="39"/>
      <c r="AH123" s="39"/>
      <c r="AI123" s="39"/>
      <c r="AJ123" t="s">
        <v>335</v>
      </c>
    </row>
    <row r="124" spans="1:36" s="38" customFormat="1" ht="15" x14ac:dyDescent="0.25">
      <c r="A124">
        <v>2.12</v>
      </c>
      <c r="B124">
        <v>3.66</v>
      </c>
      <c r="C124">
        <v>3.4</v>
      </c>
      <c r="D124" s="20">
        <f t="shared" si="10"/>
        <v>3.9039803982217736E-2</v>
      </c>
      <c r="E124" s="17">
        <f>IF(OR($A124="",$B124="",$C124=""),"",A124*'MPTO_working_3-way'!$I125)</f>
        <v>2.2027643844423017</v>
      </c>
      <c r="F124" s="21">
        <f>IF(OR($A124="",$B124="",$C124=""),"",B124*'MPTO_working_3-way'!$I125)</f>
        <v>3.8028856825749169</v>
      </c>
      <c r="G124" s="22">
        <f>IF(OR($A124="",$B124="",$C124=""),"",C124*'MPTO_working_3-way'!$I125)</f>
        <v>3.5327353335395402</v>
      </c>
      <c r="H124" s="17">
        <f>IF(OR($A124="",$B124="",$C124=""),"",'MPTO_working_3-way'!E125)</f>
        <v>2.1801461514050988</v>
      </c>
      <c r="I124" s="21">
        <f>IF(OR($A124="",$B124="",$C124=""),"",'MPTO_working_3-way'!F125)</f>
        <v>3.8430383877308429</v>
      </c>
      <c r="J124" s="22">
        <f>IF(OR($A124="",$B124="",$C124=""),"",'MPTO_working_3-way'!G125)</f>
        <v>3.5573974454864508</v>
      </c>
      <c r="K124" s="17">
        <f>IF(OR($A124="",$B124="",$C124=""),"",'OddsRatio_working_3-way'!H125)</f>
        <v>2.1893782105212511</v>
      </c>
      <c r="L124" s="21">
        <f>IF(OR($A124="",$B124="",$C124=""),"",'OddsRatio_working_3-way'!I125)</f>
        <v>3.8247732499879703</v>
      </c>
      <c r="M124" s="22">
        <f>IF(OR($A124="",$B124="",$C124=""),"",'OddsRatio_working_3-way'!J125)</f>
        <v>3.5486675939741086</v>
      </c>
      <c r="N124" s="23">
        <f t="shared" si="11"/>
        <v>45.397501751109033</v>
      </c>
      <c r="O124" s="24">
        <f t="shared" si="12"/>
        <v>26.295820686434741</v>
      </c>
      <c r="P124" s="24">
        <f t="shared" si="13"/>
        <v>28.306677562456223</v>
      </c>
      <c r="Q124" t="s">
        <v>291</v>
      </c>
      <c r="R124" t="s">
        <v>292</v>
      </c>
      <c r="S124" s="28">
        <v>44451</v>
      </c>
      <c r="AD124" s="39"/>
      <c r="AE124" s="39"/>
      <c r="AH124" s="39"/>
      <c r="AI124" s="39"/>
      <c r="AJ124" t="s">
        <v>336</v>
      </c>
    </row>
    <row r="125" spans="1:36" s="38" customFormat="1" ht="15" x14ac:dyDescent="0.25">
      <c r="A125">
        <v>2.27</v>
      </c>
      <c r="B125">
        <v>3.61</v>
      </c>
      <c r="C125">
        <v>3.1</v>
      </c>
      <c r="D125" s="20">
        <f t="shared" si="10"/>
        <v>4.011758977183133E-2</v>
      </c>
      <c r="E125" s="17">
        <f>IF(OR($A125="",$B125="",$C125=""),"",A125*'MPTO_working_3-way'!$I126)</f>
        <v>2.3610669287820572</v>
      </c>
      <c r="F125" s="21">
        <f>IF(OR($A125="",$B125="",$C125=""),"",B125*'MPTO_working_3-way'!$I126)</f>
        <v>3.7548244990763111</v>
      </c>
      <c r="G125" s="22">
        <f>IF(OR($A125="",$B125="",$C125=""),"",C125*'MPTO_working_3-way'!$I126)</f>
        <v>3.2243645282926772</v>
      </c>
      <c r="H125" s="17">
        <f>IF(OR($A125="",$B125="",$C125=""),"",'MPTO_working_3-way'!E126)</f>
        <v>2.341064518596407</v>
      </c>
      <c r="I125" s="21">
        <f>IF(OR($A125="",$B125="",$C125=""),"",'MPTO_working_3-way'!F126)</f>
        <v>3.7931118407594719</v>
      </c>
      <c r="J125" s="22">
        <f>IF(OR($A125="",$B125="",$C125=""),"",'MPTO_working_3-way'!G126)</f>
        <v>3.2340677709328722</v>
      </c>
      <c r="K125" s="17">
        <f>IF(OR($A125="",$B125="",$C125=""),"",'OddsRatio_working_3-way'!H126)</f>
        <v>2.349695726959693</v>
      </c>
      <c r="L125" s="21">
        <f>IF(OR($A125="",$B125="",$C125=""),"",'OddsRatio_working_3-way'!I126)</f>
        <v>3.7737841317833065</v>
      </c>
      <c r="M125" s="22">
        <f>IF(OR($A125="",$B125="",$C125=""),"",'OddsRatio_working_3-way'!J126)</f>
        <v>3.2317803359176023</v>
      </c>
      <c r="N125" s="23">
        <f t="shared" si="11"/>
        <v>42.353733721383506</v>
      </c>
      <c r="O125" s="24">
        <f t="shared" si="12"/>
        <v>26.632403198764699</v>
      </c>
      <c r="P125" s="24">
        <f t="shared" si="13"/>
        <v>31.013863079851795</v>
      </c>
      <c r="Q125" t="s">
        <v>293</v>
      </c>
      <c r="R125" t="s">
        <v>294</v>
      </c>
      <c r="S125" s="28">
        <v>44451</v>
      </c>
      <c r="AD125" s="39"/>
      <c r="AE125" s="39"/>
      <c r="AH125" s="39"/>
      <c r="AI125" s="39"/>
      <c r="AJ125" t="s">
        <v>336</v>
      </c>
    </row>
    <row r="126" spans="1:36" s="38" customFormat="1" ht="15" x14ac:dyDescent="0.25">
      <c r="A126">
        <v>3.54</v>
      </c>
      <c r="B126">
        <v>3.54</v>
      </c>
      <c r="C126">
        <v>2.11</v>
      </c>
      <c r="D126" s="20">
        <f t="shared" si="10"/>
        <v>3.8905400701529036E-2</v>
      </c>
      <c r="E126" s="17">
        <f>IF(OR($A126="",$B126="",$C126=""),"",A126*'MPTO_working_3-way'!$I127)</f>
        <v>3.677725118483413</v>
      </c>
      <c r="F126" s="21">
        <f>IF(OR($A126="",$B126="",$C126=""),"",B126*'MPTO_working_3-way'!$I127)</f>
        <v>3.677725118483413</v>
      </c>
      <c r="G126" s="22">
        <f>IF(OR($A126="",$B126="",$C126=""),"",C126*'MPTO_working_3-way'!$I127)</f>
        <v>2.1920903954802262</v>
      </c>
      <c r="H126" s="17">
        <f>IF(OR($A126="",$B126="",$C126=""),"",'MPTO_working_3-way'!E127)</f>
        <v>3.7103354637877946</v>
      </c>
      <c r="I126" s="21">
        <f>IF(OR($A126="",$B126="",$C126=""),"",'MPTO_working_3-way'!F127)</f>
        <v>3.7103354637877946</v>
      </c>
      <c r="J126" s="22">
        <f>IF(OR($A126="",$B126="",$C126=""),"",'MPTO_working_3-way'!G127)</f>
        <v>2.1693612407303426</v>
      </c>
      <c r="K126" s="17">
        <f>IF(OR($A126="",$B126="",$C126=""),"",'OddsRatio_working_3-way'!H127)</f>
        <v>3.6969471037274841</v>
      </c>
      <c r="L126" s="21">
        <f>IF(OR($A126="",$B126="",$C126=""),"",'OddsRatio_working_3-way'!I127)</f>
        <v>3.6969471037274841</v>
      </c>
      <c r="M126" s="22">
        <f>IF(OR($A126="",$B126="",$C126=""),"",'OddsRatio_working_3-way'!J127)</f>
        <v>2.1785871201328773</v>
      </c>
      <c r="N126" s="23">
        <f t="shared" si="11"/>
        <v>27.190721649484534</v>
      </c>
      <c r="O126" s="24">
        <f t="shared" si="12"/>
        <v>27.190721649484534</v>
      </c>
      <c r="P126" s="24">
        <f t="shared" si="13"/>
        <v>45.618556701030919</v>
      </c>
      <c r="Q126" t="s">
        <v>295</v>
      </c>
      <c r="R126" t="s">
        <v>296</v>
      </c>
      <c r="S126" s="28">
        <v>44451</v>
      </c>
      <c r="AD126" s="39"/>
      <c r="AE126" s="39"/>
      <c r="AH126" s="39"/>
      <c r="AI126" s="39"/>
      <c r="AJ126" t="s">
        <v>336</v>
      </c>
    </row>
    <row r="127" spans="1:36" s="38" customFormat="1" ht="15" x14ac:dyDescent="0.25">
      <c r="A127">
        <v>2.11</v>
      </c>
      <c r="B127">
        <v>4.07</v>
      </c>
      <c r="C127">
        <v>3.24</v>
      </c>
      <c r="D127" s="20">
        <f t="shared" si="10"/>
        <v>2.8275870297987282E-2</v>
      </c>
      <c r="E127" s="17">
        <f>IF(OR($A127="",$B127="",$C127=""),"",A127*'MPTO_working_3-way'!$I128)</f>
        <v>2.1696620863287532</v>
      </c>
      <c r="F127" s="21">
        <f>IF(OR($A127="",$B127="",$C127=""),"",B127*'MPTO_working_3-way'!$I128)</f>
        <v>4.1850827921128086</v>
      </c>
      <c r="G127" s="22">
        <f>IF(OR($A127="",$B127="",$C127=""),"",C127*'MPTO_working_3-way'!$I128)</f>
        <v>3.331613819765479</v>
      </c>
      <c r="H127" s="17">
        <f>IF(OR($A127="",$B127="",$C127=""),"",'MPTO_working_3-way'!E128)</f>
        <v>2.1528137873434043</v>
      </c>
      <c r="I127" s="21">
        <f>IF(OR($A127="",$B127="",$C127=""),"",'MPTO_working_3-way'!F128)</f>
        <v>4.2323571597197276</v>
      </c>
      <c r="J127" s="22">
        <f>IF(OR($A127="",$B127="",$C127=""),"",'MPTO_working_3-way'!G128)</f>
        <v>3.3420596157612801</v>
      </c>
      <c r="K127" s="17">
        <f>IF(OR($A127="",$B127="",$C127=""),"",'OddsRatio_working_3-way'!H128)</f>
        <v>2.1598362778229507</v>
      </c>
      <c r="L127" s="21">
        <f>IF(OR($A127="",$B127="",$C127=""),"",'OddsRatio_working_3-way'!I128)</f>
        <v>4.2078354710959101</v>
      </c>
      <c r="M127" s="22">
        <f>IF(OR($A127="",$B127="",$C127=""),"",'OddsRatio_working_3-way'!J128)</f>
        <v>3.3405705065976674</v>
      </c>
      <c r="N127" s="23">
        <f t="shared" si="11"/>
        <v>46.090126490253709</v>
      </c>
      <c r="O127" s="24">
        <f t="shared" si="12"/>
        <v>23.894389900352657</v>
      </c>
      <c r="P127" s="24">
        <f t="shared" si="13"/>
        <v>30.015483609393616</v>
      </c>
      <c r="Q127" t="s">
        <v>110</v>
      </c>
      <c r="R127" t="s">
        <v>111</v>
      </c>
      <c r="S127" s="28">
        <v>44451</v>
      </c>
      <c r="AD127" s="39"/>
      <c r="AE127" s="39"/>
      <c r="AH127" s="39"/>
      <c r="AI127" s="39"/>
      <c r="AJ127" t="s">
        <v>129</v>
      </c>
    </row>
    <row r="128" spans="1:36" s="38" customFormat="1" ht="15" x14ac:dyDescent="0.25">
      <c r="A128">
        <v>2.35</v>
      </c>
      <c r="B128">
        <v>3.69</v>
      </c>
      <c r="C128">
        <v>3.01</v>
      </c>
      <c r="D128" s="20">
        <f t="shared" si="10"/>
        <v>2.8760538541979797E-2</v>
      </c>
      <c r="E128" s="17">
        <f>IF(OR($A128="",$B128="",$C128=""),"",A128*'MPTO_working_3-way'!$I129)</f>
        <v>2.4175872655736526</v>
      </c>
      <c r="F128" s="21">
        <f>IF(OR($A128="",$B128="",$C128=""),"",B128*'MPTO_working_3-way'!$I129)</f>
        <v>3.7961263872199056</v>
      </c>
      <c r="G128" s="22">
        <f>IF(OR($A128="",$B128="",$C128=""),"",C128*'MPTO_working_3-way'!$I129)</f>
        <v>3.0965692210113591</v>
      </c>
      <c r="H128" s="17">
        <f>IF(OR($A128="",$B128="",$C128=""),"",'MPTO_working_3-way'!E129)</f>
        <v>2.4041636149077612</v>
      </c>
      <c r="I128" s="21">
        <f>IF(OR($A128="",$B128="",$C128=""),"",'MPTO_working_3-way'!F129)</f>
        <v>3.8253225542096989</v>
      </c>
      <c r="J128" s="22">
        <f>IF(OR($A128="",$B128="",$C128=""),"",'MPTO_working_3-way'!G129)</f>
        <v>3.0994386635589279</v>
      </c>
      <c r="K128" s="17">
        <f>IF(OR($A128="",$B128="",$C128=""),"",'OddsRatio_working_3-way'!H129)</f>
        <v>2.4101843204736011</v>
      </c>
      <c r="L128" s="21">
        <f>IF(OR($A128="",$B128="",$C128=""),"",'OddsRatio_working_3-way'!I129)</f>
        <v>3.8099228311659163</v>
      </c>
      <c r="M128" s="22">
        <f>IF(OR($A128="",$B128="",$C128=""),"",'OddsRatio_working_3-way'!J129)</f>
        <v>3.0996077660384729</v>
      </c>
      <c r="N128" s="23">
        <f t="shared" si="11"/>
        <v>41.363553417076631</v>
      </c>
      <c r="O128" s="24">
        <f t="shared" si="12"/>
        <v>26.342642420089451</v>
      </c>
      <c r="P128" s="24">
        <f t="shared" si="13"/>
        <v>32.293804162833915</v>
      </c>
      <c r="Q128" t="s">
        <v>297</v>
      </c>
      <c r="R128" t="s">
        <v>298</v>
      </c>
      <c r="S128" s="28">
        <v>44451</v>
      </c>
      <c r="AD128" s="39"/>
      <c r="AE128" s="39"/>
      <c r="AH128" s="39"/>
      <c r="AI128" s="39"/>
      <c r="AJ128" t="s">
        <v>129</v>
      </c>
    </row>
    <row r="129" spans="1:36" s="38" customFormat="1" ht="15" x14ac:dyDescent="0.25">
      <c r="A129">
        <v>2.39</v>
      </c>
      <c r="B129">
        <v>3.67</v>
      </c>
      <c r="C129">
        <v>2.93</v>
      </c>
      <c r="D129" s="20">
        <f t="shared" si="10"/>
        <v>3.2186534201346761E-2</v>
      </c>
      <c r="E129" s="17">
        <f>IF(OR($A129="",$B129="",$C129=""),"",A129*'MPTO_working_3-way'!$I130)</f>
        <v>2.4669258167412189</v>
      </c>
      <c r="F129" s="21">
        <f>IF(OR($A129="",$B129="",$C129=""),"",B129*'MPTO_working_3-way'!$I130)</f>
        <v>3.7881245805189425</v>
      </c>
      <c r="G129" s="22">
        <f>IF(OR($A129="",$B129="",$C129=""),"",C129*'MPTO_working_3-way'!$I130)</f>
        <v>3.0243065452099462</v>
      </c>
      <c r="H129" s="17">
        <f>IF(OR($A129="",$B129="",$C129=""),"",'MPTO_working_3-way'!E130)</f>
        <v>2.4528970359577209</v>
      </c>
      <c r="I129" s="21">
        <f>IF(OR($A129="",$B129="",$C129=""),"",'MPTO_working_3-way'!F130)</f>
        <v>3.8204288518421046</v>
      </c>
      <c r="J129" s="22">
        <f>IF(OR($A129="",$B129="",$C129=""),"",'MPTO_working_3-way'!G130)</f>
        <v>3.025095433074549</v>
      </c>
      <c r="K129" s="17">
        <f>IF(OR($A129="",$B129="",$C129=""),"",'OddsRatio_working_3-way'!H130)</f>
        <v>2.4593156849042077</v>
      </c>
      <c r="L129" s="21">
        <f>IF(OR($A129="",$B129="",$C129=""),"",'OddsRatio_working_3-way'!I130)</f>
        <v>3.8031459558951326</v>
      </c>
      <c r="M129" s="22">
        <f>IF(OR($A129="",$B129="",$C129=""),"",'OddsRatio_working_3-way'!J130)</f>
        <v>3.0262440804785049</v>
      </c>
      <c r="N129" s="23">
        <f t="shared" si="11"/>
        <v>40.536281764685924</v>
      </c>
      <c r="O129" s="24">
        <f t="shared" si="12"/>
        <v>26.39828703476822</v>
      </c>
      <c r="P129" s="24">
        <f t="shared" si="13"/>
        <v>33.065431200545852</v>
      </c>
      <c r="Q129" t="s">
        <v>299</v>
      </c>
      <c r="R129" t="s">
        <v>103</v>
      </c>
      <c r="S129" s="28">
        <v>44451</v>
      </c>
      <c r="AD129" s="39"/>
      <c r="AE129" s="39"/>
      <c r="AH129" s="39"/>
      <c r="AI129" s="39"/>
      <c r="AJ129" t="s">
        <v>129</v>
      </c>
    </row>
    <row r="130" spans="1:36" s="38" customFormat="1" ht="15" x14ac:dyDescent="0.25">
      <c r="A130">
        <v>2.35</v>
      </c>
      <c r="B130">
        <v>3.75</v>
      </c>
      <c r="C130">
        <v>2.93</v>
      </c>
      <c r="D130" s="20">
        <f t="shared" si="10"/>
        <v>3.3495509887928598E-2</v>
      </c>
      <c r="E130" s="17">
        <f>IF(OR($A130="",$B130="",$C130=""),"",A130*'MPTO_working_3-way'!$I131)</f>
        <v>2.4287144482366325</v>
      </c>
      <c r="F130" s="21">
        <f>IF(OR($A130="",$B130="",$C130=""),"",B130*'MPTO_working_3-way'!$I131)</f>
        <v>3.8756081620797325</v>
      </c>
      <c r="G130" s="22">
        <f>IF(OR($A130="",$B130="",$C130=""),"",C130*'MPTO_working_3-way'!$I131)</f>
        <v>3.028141843971631</v>
      </c>
      <c r="H130" s="17">
        <f>IF(OR($A130="",$B130="",$C130=""),"",'MPTO_working_3-way'!E131)</f>
        <v>2.4133210790517992</v>
      </c>
      <c r="I130" s="21">
        <f>IF(OR($A130="",$B130="",$C130=""),"",'MPTO_working_3-way'!F131)</f>
        <v>3.9138713976239945</v>
      </c>
      <c r="J130" s="22">
        <f>IF(OR($A130="",$B130="",$C130=""),"",'MPTO_working_3-way'!G131)</f>
        <v>3.0290936108436268</v>
      </c>
      <c r="K130" s="17">
        <f>IF(OR($A130="",$B130="",$C130=""),"",'OddsRatio_working_3-way'!H131)</f>
        <v>2.4203173988072102</v>
      </c>
      <c r="L130" s="21">
        <f>IF(OR($A130="",$B130="",$C130=""),"",'OddsRatio_working_3-way'!I131)</f>
        <v>3.8932391457183915</v>
      </c>
      <c r="M130" s="22">
        <f>IF(OR($A130="",$B130="",$C130=""),"",'OddsRatio_working_3-way'!J131)</f>
        <v>3.0305278368132713</v>
      </c>
      <c r="N130" s="23">
        <f t="shared" si="11"/>
        <v>41.174045830132471</v>
      </c>
      <c r="O130" s="24">
        <f t="shared" si="12"/>
        <v>25.802402053549685</v>
      </c>
      <c r="P130" s="24">
        <f t="shared" si="13"/>
        <v>33.023552116317852</v>
      </c>
      <c r="Q130" t="s">
        <v>143</v>
      </c>
      <c r="R130" t="s">
        <v>300</v>
      </c>
      <c r="S130" s="28">
        <v>44451</v>
      </c>
      <c r="AD130" s="39"/>
      <c r="AE130" s="39"/>
      <c r="AH130" s="39"/>
      <c r="AI130" s="39"/>
      <c r="AJ130" t="s">
        <v>129</v>
      </c>
    </row>
    <row r="131" spans="1:36" s="38" customFormat="1" ht="15" x14ac:dyDescent="0.25">
      <c r="A131">
        <v>1.94</v>
      </c>
      <c r="B131">
        <v>3.62</v>
      </c>
      <c r="C131">
        <v>4.08</v>
      </c>
      <c r="D131" s="20">
        <f t="shared" si="10"/>
        <v>3.6805050664111549E-2</v>
      </c>
      <c r="E131" s="17">
        <f>IF(OR($A131="",$B131="",$C131=""),"",A131*'MPTO_working_3-way'!$I132)</f>
        <v>2.0114017982883765</v>
      </c>
      <c r="F131" s="21">
        <f>IF(OR($A131="",$B131="",$C131=""),"",B131*'MPTO_working_3-way'!$I132)</f>
        <v>3.7532342834040837</v>
      </c>
      <c r="G131" s="22">
        <f>IF(OR($A131="",$B131="",$C131=""),"",C131*'MPTO_working_3-way'!$I132)</f>
        <v>4.2301646067095753</v>
      </c>
      <c r="H131" s="17">
        <f>IF(OR($A131="",$B131="",$C131=""),"",'MPTO_working_3-way'!E132)</f>
        <v>1.9872989051890058</v>
      </c>
      <c r="I131" s="21">
        <f>IF(OR($A131="",$B131="",$C131=""),"",'MPTO_working_3-way'!F132)</f>
        <v>3.7882412005734074</v>
      </c>
      <c r="J131" s="22">
        <f>IF(OR($A131="",$B131="",$C131=""),"",'MPTO_working_3-way'!G132)</f>
        <v>4.2949849064326751</v>
      </c>
      <c r="K131" s="17">
        <f>IF(OR($A131="",$B131="",$C131=""),"",'OddsRatio_working_3-way'!H132)</f>
        <v>1.9966005023593656</v>
      </c>
      <c r="L131" s="21">
        <f>IF(OR($A131="",$B131="",$C131=""),"",'OddsRatio_working_3-way'!I132)</f>
        <v>3.7777588470016372</v>
      </c>
      <c r="M131" s="22">
        <f>IF(OR($A131="",$B131="",$C131=""),"",'OddsRatio_working_3-way'!J132)</f>
        <v>4.2654569651774974</v>
      </c>
      <c r="N131" s="23">
        <f t="shared" si="11"/>
        <v>49.716570843824464</v>
      </c>
      <c r="O131" s="24">
        <f t="shared" si="12"/>
        <v>26.643687137298194</v>
      </c>
      <c r="P131" s="24">
        <f t="shared" si="13"/>
        <v>23.639742018877318</v>
      </c>
      <c r="Q131" t="s">
        <v>119</v>
      </c>
      <c r="R131" t="s">
        <v>85</v>
      </c>
      <c r="S131" s="28">
        <v>44451</v>
      </c>
      <c r="AD131" s="39"/>
      <c r="AE131" s="39"/>
      <c r="AH131" s="39"/>
      <c r="AI131" s="39"/>
      <c r="AJ131" t="s">
        <v>129</v>
      </c>
    </row>
    <row r="132" spans="1:36" s="38" customFormat="1" ht="15" x14ac:dyDescent="0.25">
      <c r="A132">
        <v>1.99</v>
      </c>
      <c r="B132">
        <v>3.79</v>
      </c>
      <c r="C132">
        <v>3.81</v>
      </c>
      <c r="D132" s="20">
        <f t="shared" ref="D132:D155" si="14">IF(OR($A132="",$B132="",$C132=""),"",(1/A132)+(1/B132)+(1/C132)-1)</f>
        <v>2.8831997159183498E-2</v>
      </c>
      <c r="E132" s="17">
        <f>IF(OR($A132="",$B132="",$C132=""),"",A132*'MPTO_working_3-way'!$I133)</f>
        <v>2.047375674346775</v>
      </c>
      <c r="F132" s="21">
        <f>IF(OR($A132="",$B132="",$C132=""),"",B132*'MPTO_working_3-way'!$I133)</f>
        <v>3.8992732692333054</v>
      </c>
      <c r="G132" s="22">
        <f>IF(OR($A132="",$B132="",$C132=""),"",C132*'MPTO_working_3-way'!$I133)</f>
        <v>3.9198499091764893</v>
      </c>
      <c r="H132" s="17">
        <f>IF(OR($A132="",$B132="",$C132=""),"",'MPTO_working_3-way'!E133)</f>
        <v>2.0288012805286439</v>
      </c>
      <c r="I132" s="21">
        <f>IF(OR($A132="",$B132="",$C132=""),"",'MPTO_working_3-way'!F133)</f>
        <v>3.9332669805784048</v>
      </c>
      <c r="J132" s="22">
        <f>IF(OR($A132="",$B132="",$C132=""),"",'MPTO_working_3-way'!G133)</f>
        <v>3.9548119096967622</v>
      </c>
      <c r="K132" s="17">
        <f>IF(OR($A132="",$B132="",$C132=""),"",'OddsRatio_working_3-way'!H133)</f>
        <v>2.0360913959714648</v>
      </c>
      <c r="L132" s="21">
        <f>IF(OR($A132="",$B132="",$C132=""),"",'OddsRatio_working_3-way'!I133)</f>
        <v>3.9198939341014007</v>
      </c>
      <c r="M132" s="22">
        <f>IF(OR($A132="",$B132="",$C132=""),"",'OddsRatio_working_3-way'!J133)</f>
        <v>3.940825073413956</v>
      </c>
      <c r="N132" s="23">
        <f t="shared" si="11"/>
        <v>48.843014622563338</v>
      </c>
      <c r="O132" s="24">
        <f t="shared" si="12"/>
        <v>25.645804511583385</v>
      </c>
      <c r="P132" s="24">
        <f t="shared" si="13"/>
        <v>25.511180865853291</v>
      </c>
      <c r="Q132" t="s">
        <v>102</v>
      </c>
      <c r="R132" t="s">
        <v>106</v>
      </c>
      <c r="S132" s="28">
        <v>44451</v>
      </c>
      <c r="AD132" s="39"/>
      <c r="AE132" s="39"/>
      <c r="AH132" s="39"/>
      <c r="AI132" s="39"/>
      <c r="AJ132" t="s">
        <v>129</v>
      </c>
    </row>
    <row r="133" spans="1:36" s="38" customFormat="1" ht="15" x14ac:dyDescent="0.25">
      <c r="A133">
        <v>2.15</v>
      </c>
      <c r="B133">
        <v>3.45</v>
      </c>
      <c r="C133">
        <v>3.65</v>
      </c>
      <c r="D133" s="20">
        <f t="shared" si="14"/>
        <v>2.8943954273261685E-2</v>
      </c>
      <c r="E133" s="17">
        <f>IF(OR($A133="",$B133="",$C133=""),"",A133*'MPTO_working_3-way'!$I134)</f>
        <v>2.2122295016875126</v>
      </c>
      <c r="F133" s="21">
        <f>IF(OR($A133="",$B133="",$C133=""),"",B133*'MPTO_working_3-way'!$I134)</f>
        <v>3.5498566422427529</v>
      </c>
      <c r="G133" s="22">
        <f>IF(OR($A133="",$B133="",$C133=""),"",C133*'MPTO_working_3-way'!$I134)</f>
        <v>3.755645433097405</v>
      </c>
      <c r="H133" s="17">
        <f>IF(OR($A133="",$B133="",$C133=""),"",'MPTO_working_3-way'!E134)</f>
        <v>2.1955425053471691</v>
      </c>
      <c r="I133" s="21">
        <f>IF(OR($A133="",$B133="",$C133=""),"",'MPTO_working_3-way'!F134)</f>
        <v>3.5687890987581774</v>
      </c>
      <c r="J133" s="22">
        <f>IF(OR($A133="",$B133="",$C133=""),"",'MPTO_working_3-way'!G134)</f>
        <v>3.7832268807750755</v>
      </c>
      <c r="K133" s="17">
        <f>IF(OR($A133="",$B133="",$C133=""),"",'OddsRatio_working_3-way'!H134)</f>
        <v>2.2024362863018396</v>
      </c>
      <c r="L133" s="21">
        <f>IF(OR($A133="",$B133="",$C133=""),"",'OddsRatio_working_3-way'!I134)</f>
        <v>3.5617120882082665</v>
      </c>
      <c r="M133" s="22">
        <f>IF(OR($A133="",$B133="",$C133=""),"",'OddsRatio_working_3-way'!J134)</f>
        <v>3.7708314423477178</v>
      </c>
      <c r="N133" s="23">
        <f t="shared" si="11"/>
        <v>45.203266624786856</v>
      </c>
      <c r="O133" s="24">
        <f t="shared" si="12"/>
        <v>28.170151664722244</v>
      </c>
      <c r="P133" s="24">
        <f t="shared" si="13"/>
        <v>26.626581710490889</v>
      </c>
      <c r="Q133" t="s">
        <v>107</v>
      </c>
      <c r="R133" t="s">
        <v>130</v>
      </c>
      <c r="S133" s="28">
        <v>44451</v>
      </c>
      <c r="AD133" s="39"/>
      <c r="AE133" s="39"/>
      <c r="AH133" s="39"/>
      <c r="AI133" s="39"/>
      <c r="AJ133" t="s">
        <v>129</v>
      </c>
    </row>
    <row r="134" spans="1:36" s="38" customFormat="1" ht="15" x14ac:dyDescent="0.25">
      <c r="A134">
        <v>1.69</v>
      </c>
      <c r="B134">
        <v>4</v>
      </c>
      <c r="C134">
        <v>5.31</v>
      </c>
      <c r="D134" s="20">
        <f t="shared" si="14"/>
        <v>3.0039893468837509E-2</v>
      </c>
      <c r="E134" s="17">
        <f>IF(OR($A134="",$B134="",$C134=""),"",A134*'MPTO_working_3-way'!$I135)</f>
        <v>1.7407674199623353</v>
      </c>
      <c r="F134" s="21">
        <f>IF(OR($A134="",$B134="",$C134=""),"",B134*'MPTO_working_3-way'!$I135)</f>
        <v>4.12015957387535</v>
      </c>
      <c r="G134" s="22">
        <f>IF(OR($A134="",$B134="",$C134=""),"",C134*'MPTO_working_3-way'!$I135)</f>
        <v>5.469511834319527</v>
      </c>
      <c r="H134" s="17">
        <f>IF(OR($A134="",$B134="",$C134=""),"",'MPTO_working_3-way'!E135)</f>
        <v>1.7190912762584671</v>
      </c>
      <c r="I134" s="21">
        <f>IF(OR($A134="",$B134="",$C134=""),"",'MPTO_working_3-way'!F135)</f>
        <v>4.1668975444407472</v>
      </c>
      <c r="J134" s="22">
        <f>IF(OR($A134="",$B134="",$C134=""),"",'MPTO_working_3-way'!G135)</f>
        <v>5.6081909414270621</v>
      </c>
      <c r="K134" s="17">
        <f>IF(OR($A134="",$B134="",$C134=""),"",'OddsRatio_working_3-way'!H135)</f>
        <v>1.7268002980475643</v>
      </c>
      <c r="L134" s="21">
        <f>IF(OR($A134="",$B134="",$C134=""),"",'OddsRatio_working_3-way'!I135)</f>
        <v>4.1600012958589776</v>
      </c>
      <c r="M134" s="22">
        <f>IF(OR($A134="",$B134="",$C134=""),"",'OddsRatio_working_3-way'!J135)</f>
        <v>5.539868528384063</v>
      </c>
      <c r="N134" s="23">
        <f t="shared" si="11"/>
        <v>57.445928073587041</v>
      </c>
      <c r="O134" s="24">
        <f t="shared" si="12"/>
        <v>24.270904611090526</v>
      </c>
      <c r="P134" s="24">
        <f t="shared" si="13"/>
        <v>18.28316731532243</v>
      </c>
      <c r="Q134" t="s">
        <v>120</v>
      </c>
      <c r="R134" t="s">
        <v>301</v>
      </c>
      <c r="S134" s="28">
        <v>44451</v>
      </c>
      <c r="AD134" s="39"/>
      <c r="AE134" s="39"/>
      <c r="AH134" s="39"/>
      <c r="AI134" s="39"/>
      <c r="AJ134" t="s">
        <v>129</v>
      </c>
    </row>
    <row r="135" spans="1:36" s="38" customFormat="1" ht="15" x14ac:dyDescent="0.25">
      <c r="A135">
        <v>2.5299999999999998</v>
      </c>
      <c r="B135">
        <v>3.53</v>
      </c>
      <c r="C135">
        <v>2.77</v>
      </c>
      <c r="D135" s="20">
        <f t="shared" si="14"/>
        <v>3.9553866301127227E-2</v>
      </c>
      <c r="E135" s="17">
        <f>IF(OR($A135="",$B135="",$C135=""),"",A135*'MPTO_working_3-way'!$I136)</f>
        <v>2.6300712817418517</v>
      </c>
      <c r="F135" s="21">
        <f>IF(OR($A135="",$B135="",$C135=""),"",B135*'MPTO_working_3-way'!$I136)</f>
        <v>3.6696251480429791</v>
      </c>
      <c r="G135" s="22">
        <f>IF(OR($A135="",$B135="",$C135=""),"",C135*'MPTO_working_3-way'!$I136)</f>
        <v>2.8795642096541223</v>
      </c>
      <c r="H135" s="17">
        <f>IF(OR($A135="",$B135="",$C135=""),"",'MPTO_working_3-way'!E136)</f>
        <v>2.6173057124517731</v>
      </c>
      <c r="I135" s="21">
        <f>IF(OR($A135="",$B135="",$C135=""),"",'MPTO_working_3-way'!F136)</f>
        <v>3.7023119514403851</v>
      </c>
      <c r="J135" s="22">
        <f>IF(OR($A135="",$B135="",$C135=""),"",'MPTO_working_3-way'!G136)</f>
        <v>2.8749989976444357</v>
      </c>
      <c r="K135" s="17">
        <f>IF(OR($A135="",$B135="",$C135=""),"",'OddsRatio_working_3-way'!H136)</f>
        <v>2.6235311019275924</v>
      </c>
      <c r="L135" s="21">
        <f>IF(OR($A135="",$B135="",$C135=""),"",'OddsRatio_working_3-way'!I136)</f>
        <v>3.6846625410959546</v>
      </c>
      <c r="M135" s="22">
        <f>IF(OR($A135="",$B135="",$C135=""),"",'OddsRatio_working_3-way'!J136)</f>
        <v>2.8782026473279991</v>
      </c>
      <c r="N135" s="23">
        <f t="shared" si="11"/>
        <v>38.021783171508453</v>
      </c>
      <c r="O135" s="24">
        <f t="shared" si="12"/>
        <v>27.250739780146283</v>
      </c>
      <c r="P135" s="24">
        <f t="shared" si="13"/>
        <v>34.727477048345264</v>
      </c>
      <c r="Q135" t="s">
        <v>76</v>
      </c>
      <c r="R135" t="s">
        <v>89</v>
      </c>
      <c r="S135" s="28">
        <v>44452</v>
      </c>
      <c r="AD135" s="39"/>
      <c r="AE135" s="39"/>
      <c r="AH135" s="39"/>
      <c r="AI135" s="39"/>
      <c r="AJ135" t="s">
        <v>125</v>
      </c>
    </row>
    <row r="136" spans="1:36" s="38" customFormat="1" ht="15" x14ac:dyDescent="0.25">
      <c r="A136">
        <v>2.39</v>
      </c>
      <c r="B136">
        <v>3.11</v>
      </c>
      <c r="C136">
        <v>3.35</v>
      </c>
      <c r="D136" s="20">
        <f t="shared" si="14"/>
        <v>3.8460912887699816E-2</v>
      </c>
      <c r="E136" s="17">
        <f>IF(OR($A136="",$B136="",$C136=""),"",A136*'MPTO_working_3-way'!$I137)</f>
        <v>2.4819215818016027</v>
      </c>
      <c r="F136" s="21">
        <f>IF(OR($A136="",$B136="",$C136=""),"",B136*'MPTO_working_3-way'!$I137)</f>
        <v>3.2296134390807465</v>
      </c>
      <c r="G136" s="22">
        <f>IF(OR($A136="",$B136="",$C136=""),"",C136*'MPTO_working_3-way'!$I137)</f>
        <v>3.4788440581737943</v>
      </c>
      <c r="H136" s="17">
        <f>IF(OR($A136="",$B136="",$C136=""),"",'MPTO_working_3-way'!E137)</f>
        <v>2.4655456177285391</v>
      </c>
      <c r="I136" s="21">
        <f>IF(OR($A136="",$B136="",$C136=""),"",'MPTO_working_3-way'!F137)</f>
        <v>3.2391485665807305</v>
      </c>
      <c r="J136" s="22">
        <f>IF(OR($A136="",$B136="",$C136=""),"",'MPTO_working_3-way'!G137)</f>
        <v>3.5003323412686784</v>
      </c>
      <c r="K136" s="17">
        <f>IF(OR($A136="",$B136="",$C136=""),"",'OddsRatio_working_3-way'!H137)</f>
        <v>2.4727713215532359</v>
      </c>
      <c r="L136" s="21">
        <f>IF(OR($A136="",$B136="",$C136=""),"",'OddsRatio_working_3-way'!I137)</f>
        <v>3.235645675163545</v>
      </c>
      <c r="M136" s="22">
        <f>IF(OR($A136="",$B136="",$C136=""),"",'OddsRatio_working_3-way'!J137)</f>
        <v>3.4899371263669821</v>
      </c>
      <c r="N136" s="23">
        <f t="shared" si="11"/>
        <v>40.291361634162101</v>
      </c>
      <c r="O136" s="24">
        <f t="shared" si="12"/>
        <v>30.963457976092418</v>
      </c>
      <c r="P136" s="24">
        <f t="shared" si="13"/>
        <v>28.745180389745499</v>
      </c>
      <c r="Q136" t="s">
        <v>91</v>
      </c>
      <c r="R136" t="s">
        <v>73</v>
      </c>
      <c r="S136" s="28">
        <v>44452</v>
      </c>
      <c r="AD136" s="39"/>
      <c r="AE136" s="39"/>
      <c r="AH136" s="39"/>
      <c r="AI136" s="39"/>
      <c r="AJ136" t="s">
        <v>125</v>
      </c>
    </row>
    <row r="137" spans="1:36" s="38" customFormat="1" ht="15" x14ac:dyDescent="0.25">
      <c r="A137">
        <v>2.0699999999999998</v>
      </c>
      <c r="B137">
        <v>3.58</v>
      </c>
      <c r="C137">
        <v>3.6</v>
      </c>
      <c r="D137" s="20">
        <f t="shared" si="14"/>
        <v>4.0199174155938877E-2</v>
      </c>
      <c r="E137" s="17">
        <f>IF(OR($A137="",$B137="",$C137=""),"",A137*'MPTO_working_3-way'!$I138)</f>
        <v>2.1532122905027933</v>
      </c>
      <c r="F137" s="21">
        <f>IF(OR($A137="",$B137="",$C137=""),"",B137*'MPTO_working_3-way'!$I138)</f>
        <v>3.7239130434782615</v>
      </c>
      <c r="G137" s="22">
        <f>IF(OR($A137="",$B137="",$C137=""),"",C137*'MPTO_working_3-way'!$I138)</f>
        <v>3.7447170269613799</v>
      </c>
      <c r="H137" s="17">
        <f>IF(OR($A137="",$B137="",$C137=""),"",'MPTO_working_3-way'!E138)</f>
        <v>2.129054500531502</v>
      </c>
      <c r="I137" s="21">
        <f>IF(OR($A137="",$B137="",$C137=""),"",'MPTO_working_3-way'!F138)</f>
        <v>3.7603897092403722</v>
      </c>
      <c r="J137" s="22">
        <f>IF(OR($A137="",$B137="",$C137=""),"",'MPTO_working_3-way'!G138)</f>
        <v>3.7824622294814216</v>
      </c>
      <c r="K137" s="17">
        <f>IF(OR($A137="",$B137="",$C137=""),"",'OddsRatio_working_3-way'!H138)</f>
        <v>2.1387319186249583</v>
      </c>
      <c r="L137" s="21">
        <f>IF(OR($A137="",$B137="",$C137=""),"",'OddsRatio_working_3-way'!I138)</f>
        <v>3.7457274299555063</v>
      </c>
      <c r="M137" s="22">
        <f>IF(OR($A137="",$B137="",$C137=""),"",'OddsRatio_working_3-way'!J138)</f>
        <v>3.7670121387148514</v>
      </c>
      <c r="N137" s="23">
        <f t="shared" si="11"/>
        <v>46.442239086722445</v>
      </c>
      <c r="O137" s="24">
        <f t="shared" si="12"/>
        <v>26.853473438412141</v>
      </c>
      <c r="P137" s="24">
        <f t="shared" si="13"/>
        <v>26.704287474865406</v>
      </c>
      <c r="Q137" t="s">
        <v>113</v>
      </c>
      <c r="R137" t="s">
        <v>78</v>
      </c>
      <c r="S137" s="28">
        <v>44452</v>
      </c>
      <c r="AD137" s="39"/>
      <c r="AE137" s="39"/>
      <c r="AH137" s="39"/>
      <c r="AI137" s="39"/>
      <c r="AJ137" t="s">
        <v>125</v>
      </c>
    </row>
    <row r="138" spans="1:36" s="38" customFormat="1" ht="15" x14ac:dyDescent="0.25">
      <c r="A138">
        <v>3.48</v>
      </c>
      <c r="B138">
        <v>2.91</v>
      </c>
      <c r="C138">
        <v>2.42</v>
      </c>
      <c r="D138" s="20">
        <f t="shared" si="14"/>
        <v>4.4222074018797075E-2</v>
      </c>
      <c r="E138" s="17">
        <f>IF(OR($A138="",$B138="",$C138=""),"",A138*'MPTO_working_3-way'!$I139)</f>
        <v>3.6338928175854139</v>
      </c>
      <c r="F138" s="21">
        <f>IF(OR($A138="",$B138="",$C138=""),"",B138*'MPTO_working_3-way'!$I139)</f>
        <v>3.0386862353946995</v>
      </c>
      <c r="G138" s="22">
        <f>IF(OR($A138="",$B138="",$C138=""),"",C138*'MPTO_working_3-way'!$I139)</f>
        <v>2.5270174191254888</v>
      </c>
      <c r="H138" s="17">
        <f>IF(OR($A138="",$B138="",$C138=""),"",'MPTO_working_3-way'!E139)</f>
        <v>3.6681682490758805</v>
      </c>
      <c r="I138" s="21">
        <f>IF(OR($A138="",$B138="",$C138=""),"",'MPTO_working_3-way'!F139)</f>
        <v>3.0404200709844931</v>
      </c>
      <c r="J138" s="22">
        <f>IF(OR($A138="",$B138="",$C138=""),"",'MPTO_working_3-way'!G139)</f>
        <v>2.5095208135699858</v>
      </c>
      <c r="K138" s="17">
        <f>IF(OR($A138="",$B138="",$C138=""),"",'OddsRatio_working_3-way'!H139)</f>
        <v>3.6502596185047267</v>
      </c>
      <c r="L138" s="21">
        <f>IF(OR($A138="",$B138="",$C138=""),"",'OddsRatio_working_3-way'!I139)</f>
        <v>3.0411273674774306</v>
      </c>
      <c r="M138" s="22">
        <f>IF(OR($A138="",$B138="",$C138=""),"",'OddsRatio_working_3-way'!J139)</f>
        <v>2.5174873622083509</v>
      </c>
      <c r="N138" s="23">
        <f t="shared" si="11"/>
        <v>27.518698272021759</v>
      </c>
      <c r="O138" s="24">
        <f t="shared" si="12"/>
        <v>32.908958758294062</v>
      </c>
      <c r="P138" s="24">
        <f t="shared" si="13"/>
        <v>39.572342969684179</v>
      </c>
      <c r="Q138" t="s">
        <v>79</v>
      </c>
      <c r="R138" t="s">
        <v>81</v>
      </c>
      <c r="S138" s="28">
        <v>44452</v>
      </c>
      <c r="AD138" s="39"/>
      <c r="AE138" s="39"/>
      <c r="AH138" s="39"/>
      <c r="AI138" s="39"/>
      <c r="AJ138" t="s">
        <v>125</v>
      </c>
    </row>
    <row r="139" spans="1:36" s="38" customFormat="1" ht="15" x14ac:dyDescent="0.25">
      <c r="A139">
        <v>3</v>
      </c>
      <c r="B139">
        <v>3.26</v>
      </c>
      <c r="C139">
        <v>2.81</v>
      </c>
      <c r="D139" s="20">
        <f t="shared" si="14"/>
        <v>-4.0463142880016179E-3</v>
      </c>
      <c r="E139" s="17">
        <f>IF(OR($A139="",$B139="",$C139=""),"",A139*'MPTO_working_3-way'!$I140)</f>
        <v>2.9878610571359951</v>
      </c>
      <c r="F139" s="21">
        <f>IF(OR($A139="",$B139="",$C139=""),"",B139*'MPTO_working_3-way'!$I140)</f>
        <v>3.2468090154211144</v>
      </c>
      <c r="G139" s="22">
        <f>IF(OR($A139="",$B139="",$C139=""),"",C139*'MPTO_working_3-way'!$I140)</f>
        <v>2.7986298568507153</v>
      </c>
      <c r="H139" s="17">
        <f>IF(OR($A139="",$B139="",$C139=""),"",'MPTO_working_3-way'!E140)</f>
        <v>2.9879099771681221</v>
      </c>
      <c r="I139" s="21">
        <f>IF(OR($A139="",$B139="",$C139=""),"",'MPTO_working_3-way'!F140)</f>
        <v>3.2457285482575622</v>
      </c>
      <c r="J139" s="22">
        <f>IF(OR($A139="",$B139="",$C139=""),"",'MPTO_working_3-way'!G140)</f>
        <v>2.7993901776498067</v>
      </c>
      <c r="K139" s="17">
        <f>IF(OR($A139="",$B139="",$C139=""),"",'OddsRatio_working_3-way'!H140)</f>
        <v>2.9878635512963436</v>
      </c>
      <c r="L139" s="21">
        <f>IF(OR($A139="",$B139="",$C139=""),"",'OddsRatio_working_3-way'!I140)</f>
        <v>3.2462858129648682</v>
      </c>
      <c r="M139" s="22">
        <f>IF(OR($A139="",$B139="",$C139=""),"",'OddsRatio_working_3-way'!J140)</f>
        <v>2.7990165139231906</v>
      </c>
      <c r="N139" s="23">
        <f t="shared" si="11"/>
        <v>33.468758448846572</v>
      </c>
      <c r="O139" s="24">
        <f t="shared" si="12"/>
        <v>30.799470965196242</v>
      </c>
      <c r="P139" s="24">
        <f t="shared" si="13"/>
        <v>35.7317705859572</v>
      </c>
      <c r="Q139" t="s">
        <v>83</v>
      </c>
      <c r="R139" t="s">
        <v>302</v>
      </c>
      <c r="S139" s="28">
        <v>44452</v>
      </c>
      <c r="AD139" s="39"/>
      <c r="AE139" s="39"/>
      <c r="AH139" s="39"/>
      <c r="AI139" s="39"/>
      <c r="AJ139" t="s">
        <v>127</v>
      </c>
    </row>
    <row r="140" spans="1:36" s="67" customFormat="1" ht="15" x14ac:dyDescent="0.25">
      <c r="A140">
        <v>1.75</v>
      </c>
      <c r="B140">
        <v>3.94</v>
      </c>
      <c r="C140">
        <v>4.71</v>
      </c>
      <c r="D140" s="20">
        <f t="shared" si="14"/>
        <v>3.7549903080634772E-2</v>
      </c>
      <c r="E140" s="17">
        <f>IF(OR($A140="",$B140="",$C140=""),"",A140*'MPTO_working_3-way'!$I141)</f>
        <v>1.8157123303911109</v>
      </c>
      <c r="F140" s="21">
        <f>IF(OR($A140="",$B140="",$C140=""),"",B140*'MPTO_working_3-way'!$I141)</f>
        <v>4.0879466181377007</v>
      </c>
      <c r="G140" s="22">
        <f>IF(OR($A140="",$B140="",$C140=""),"",C140*'MPTO_working_3-way'!$I141)</f>
        <v>4.88686004350979</v>
      </c>
      <c r="H140" s="17">
        <f>IF(OR($A140="",$B140="",$C140=""),"",'MPTO_working_3-way'!E141)</f>
        <v>1.7891906285724781</v>
      </c>
      <c r="I140" s="21">
        <f>IF(OR($A140="",$B140="",$C140=""),"",'MPTO_working_3-way'!F141)</f>
        <v>4.1443824562224432</v>
      </c>
      <c r="J140" s="22">
        <f>IF(OR($A140="",$B140="",$C140=""),"",'MPTO_working_3-way'!G141)</f>
        <v>5.0050653590574115</v>
      </c>
      <c r="K140" s="17">
        <f>IF(OR($A140="",$B140="",$C140=""),"",'OddsRatio_working_3-way'!H141)</f>
        <v>1.7987245910466363</v>
      </c>
      <c r="L140" s="21">
        <f>IF(OR($A140="",$B140="",$C140=""),"",'OddsRatio_working_3-way'!I141)</f>
        <v>4.1310003969028148</v>
      </c>
      <c r="M140" s="22">
        <f>IF(OR($A140="",$B140="",$C140=""),"",'OddsRatio_working_3-way'!J141)</f>
        <v>4.9510243103773606</v>
      </c>
      <c r="N140" s="23">
        <f t="shared" si="11"/>
        <v>55.074803605293376</v>
      </c>
      <c r="O140" s="24">
        <f t="shared" si="12"/>
        <v>24.462158961741988</v>
      </c>
      <c r="P140" s="24">
        <f t="shared" si="13"/>
        <v>20.463037432964633</v>
      </c>
      <c r="Q140" t="s">
        <v>303</v>
      </c>
      <c r="R140" t="s">
        <v>304</v>
      </c>
      <c r="S140" s="28">
        <v>44452</v>
      </c>
      <c r="AD140" s="68"/>
      <c r="AE140" s="68"/>
      <c r="AH140" s="68"/>
      <c r="AI140" s="68"/>
      <c r="AJ140" t="s">
        <v>328</v>
      </c>
    </row>
    <row r="141" spans="1:36" s="38" customFormat="1" ht="15" x14ac:dyDescent="0.25">
      <c r="A141">
        <v>2.87</v>
      </c>
      <c r="B141">
        <v>3.2</v>
      </c>
      <c r="C141">
        <v>2.69</v>
      </c>
      <c r="D141" s="20">
        <f t="shared" si="14"/>
        <v>3.2679267645039811E-2</v>
      </c>
      <c r="E141" s="17">
        <f>IF(OR($A141="",$B141="",$C141=""),"",A141*'MPTO_working_3-way'!$I142)</f>
        <v>2.9637894981412645</v>
      </c>
      <c r="F141" s="21">
        <f>IF(OR($A141="",$B141="",$C141=""),"",B141*'MPTO_working_3-way'!$I142)</f>
        <v>3.3045736564641275</v>
      </c>
      <c r="G141" s="22">
        <f>IF(OR($A141="",$B141="",$C141=""),"",C141*'MPTO_working_3-way'!$I142)</f>
        <v>2.777907229965157</v>
      </c>
      <c r="H141" s="17">
        <f>IF(OR($A141="",$B141="",$C141=""),"",'MPTO_working_3-way'!E142)</f>
        <v>2.9626209094259588</v>
      </c>
      <c r="I141" s="21">
        <f>IF(OR($A141="",$B141="",$C141=""),"",'MPTO_working_3-way'!F142)</f>
        <v>3.3155738951647979</v>
      </c>
      <c r="J141" s="22">
        <f>IF(OR($A141="",$B141="",$C141=""),"",'MPTO_working_3-way'!G142)</f>
        <v>2.7712029242473082</v>
      </c>
      <c r="K141" s="17">
        <f>IF(OR($A141="",$B141="",$C141=""),"",'OddsRatio_working_3-way'!H142)</f>
        <v>2.9634378265933559</v>
      </c>
      <c r="L141" s="21">
        <f>IF(OR($A141="",$B141="",$C141=""),"",'OddsRatio_working_3-way'!I142)</f>
        <v>3.3099268548157119</v>
      </c>
      <c r="M141" s="22">
        <f>IF(OR($A141="",$B141="",$C141=""),"",'OddsRatio_working_3-way'!J142)</f>
        <v>2.7744438111993421</v>
      </c>
      <c r="N141" s="23">
        <f t="shared" si="11"/>
        <v>33.740587873300328</v>
      </c>
      <c r="O141" s="24">
        <f t="shared" si="12"/>
        <v>30.261089748866226</v>
      </c>
      <c r="P141" s="24">
        <f t="shared" si="13"/>
        <v>35.998322377833439</v>
      </c>
      <c r="Q141" t="s">
        <v>305</v>
      </c>
      <c r="R141" t="s">
        <v>306</v>
      </c>
      <c r="S141" s="28">
        <v>44452</v>
      </c>
      <c r="AD141" s="39"/>
      <c r="AE141" s="39"/>
      <c r="AH141" s="39"/>
      <c r="AI141" s="39"/>
      <c r="AJ141" t="s">
        <v>331</v>
      </c>
    </row>
    <row r="142" spans="1:36" s="38" customFormat="1" ht="15" x14ac:dyDescent="0.25">
      <c r="A142">
        <v>3.04</v>
      </c>
      <c r="B142">
        <v>3.29</v>
      </c>
      <c r="C142">
        <v>2.5</v>
      </c>
      <c r="D142" s="20">
        <f t="shared" si="14"/>
        <v>3.2898736202207512E-2</v>
      </c>
      <c r="E142" s="17">
        <f>IF(OR($A142="",$B142="",$C142=""),"",A142*'MPTO_working_3-way'!$I143)</f>
        <v>3.1400121580547107</v>
      </c>
      <c r="F142" s="21">
        <f>IF(OR($A142="",$B142="",$C142=""),"",B142*'MPTO_working_3-way'!$I143)</f>
        <v>3.3982368421052627</v>
      </c>
      <c r="G142" s="22">
        <f>IF(OR($A142="",$B142="",$C142=""),"",C142*'MPTO_working_3-way'!$I143)</f>
        <v>2.582246840505519</v>
      </c>
      <c r="H142" s="17">
        <f>IF(OR($A142="",$B142="",$C142=""),"",'MPTO_working_3-way'!E143)</f>
        <v>3.1448407707400512</v>
      </c>
      <c r="I142" s="21">
        <f>IF(OR($A142="",$B142="",$C142=""),"",'MPTO_working_3-way'!F143)</f>
        <v>3.4131425919353515</v>
      </c>
      <c r="J142" s="22">
        <f>IF(OR($A142="",$B142="",$C142=""),"",'MPTO_working_3-way'!G143)</f>
        <v>2.5704710405658244</v>
      </c>
      <c r="K142" s="17">
        <f>IF(OR($A142="",$B142="",$C142=""),"",'OddsRatio_working_3-way'!H143)</f>
        <v>3.1431232988493369</v>
      </c>
      <c r="L142" s="21">
        <f>IF(OR($A142="",$B142="",$C142=""),"",'OddsRatio_working_3-way'!I143)</f>
        <v>3.4057609580220505</v>
      </c>
      <c r="M142" s="22">
        <f>IF(OR($A142="",$B142="",$C142=""),"",'OddsRatio_working_3-way'!J143)</f>
        <v>2.5758259550362772</v>
      </c>
      <c r="N142" s="23">
        <f t="shared" si="11"/>
        <v>31.847010446593828</v>
      </c>
      <c r="O142" s="24">
        <f t="shared" si="12"/>
        <v>29.427024850348094</v>
      </c>
      <c r="P142" s="24">
        <f t="shared" si="13"/>
        <v>38.725964703058089</v>
      </c>
      <c r="Q142" t="s">
        <v>307</v>
      </c>
      <c r="R142" t="s">
        <v>308</v>
      </c>
      <c r="S142" s="28">
        <v>44452</v>
      </c>
      <c r="AD142" s="39"/>
      <c r="AE142" s="39"/>
      <c r="AH142" s="39"/>
      <c r="AI142" s="39"/>
      <c r="AJ142" t="s">
        <v>333</v>
      </c>
    </row>
    <row r="143" spans="1:36" s="38" customFormat="1" ht="15" x14ac:dyDescent="0.25">
      <c r="A143">
        <v>3.27</v>
      </c>
      <c r="B143">
        <v>3.01</v>
      </c>
      <c r="C143">
        <v>2.5</v>
      </c>
      <c r="D143" s="20">
        <f t="shared" si="14"/>
        <v>3.8036311174779236E-2</v>
      </c>
      <c r="E143" s="17">
        <f>IF(OR($A143="",$B143="",$C143=""),"",A143*'MPTO_working_3-way'!$I144)</f>
        <v>3.394378737541528</v>
      </c>
      <c r="F143" s="21">
        <f>IF(OR($A143="",$B143="",$C143=""),"",B143*'MPTO_working_3-way'!$I144)</f>
        <v>3.1244892966360851</v>
      </c>
      <c r="G143" s="22">
        <f>IF(OR($A143="",$B143="",$C143=""),"",C143*'MPTO_working_3-way'!$I144)</f>
        <v>2.5950907779369481</v>
      </c>
      <c r="H143" s="17">
        <f>IF(OR($A143="",$B143="",$C143=""),"",'MPTO_working_3-way'!E144)</f>
        <v>3.4114367312797924</v>
      </c>
      <c r="I143" s="21">
        <f>IF(OR($A143="",$B143="",$C143=""),"",'MPTO_working_3-way'!F144)</f>
        <v>3.1294286967893994</v>
      </c>
      <c r="J143" s="22">
        <f>IF(OR($A143="",$B143="",$C143=""),"",'MPTO_working_3-way'!G144)</f>
        <v>2.5818362732428306</v>
      </c>
      <c r="K143" s="17">
        <f>IF(OR($A143="",$B143="",$C143=""),"",'OddsRatio_working_3-way'!H144)</f>
        <v>3.4029680053718372</v>
      </c>
      <c r="L143" s="21">
        <f>IF(OR($A143="",$B143="",$C143=""),"",'OddsRatio_working_3-way'!I144)</f>
        <v>3.1277381897785861</v>
      </c>
      <c r="M143" s="22">
        <f>IF(OR($A143="",$B143="",$C143=""),"",'OddsRatio_working_3-way'!J144)</f>
        <v>2.5878643207302878</v>
      </c>
      <c r="N143" s="23">
        <f t="shared" si="11"/>
        <v>29.460472072255477</v>
      </c>
      <c r="O143" s="24">
        <f t="shared" si="12"/>
        <v>32.005230457234362</v>
      </c>
      <c r="P143" s="24">
        <f t="shared" si="13"/>
        <v>38.534297470510168</v>
      </c>
      <c r="Q143" t="s">
        <v>309</v>
      </c>
      <c r="R143" t="s">
        <v>310</v>
      </c>
      <c r="S143" s="28">
        <v>44452</v>
      </c>
      <c r="AD143" s="39"/>
      <c r="AE143" s="39"/>
      <c r="AH143" s="39"/>
      <c r="AI143" s="39"/>
      <c r="AJ143" t="s">
        <v>333</v>
      </c>
    </row>
    <row r="144" spans="1:36" s="38" customFormat="1" ht="15" x14ac:dyDescent="0.25">
      <c r="A144">
        <v>1.4</v>
      </c>
      <c r="B144">
        <v>4.49</v>
      </c>
      <c r="C144">
        <v>9.25</v>
      </c>
      <c r="D144" s="20">
        <f t="shared" si="14"/>
        <v>4.5110971614312323E-2</v>
      </c>
      <c r="E144" s="17">
        <f>IF(OR($A144="",$B144="",$C144=""),"",A144*'MPTO_working_3-way'!$I145)</f>
        <v>1.4631553602600371</v>
      </c>
      <c r="F144" s="21">
        <f>IF(OR($A144="",$B144="",$C144=""),"",B144*'MPTO_working_3-way'!$I145)</f>
        <v>4.6925482625482626</v>
      </c>
      <c r="G144" s="22">
        <f>IF(OR($A144="",$B144="",$C144=""),"",C144*'MPTO_working_3-way'!$I145)</f>
        <v>9.6672764874323889</v>
      </c>
      <c r="H144" s="17">
        <f>IF(OR($A144="",$B144="",$C144=""),"",'MPTO_working_3-way'!E145)</f>
        <v>1.4301062927087218</v>
      </c>
      <c r="I144" s="21">
        <f>IF(OR($A144="",$B144="",$C144=""),"",'MPTO_working_3-way'!F145)</f>
        <v>4.8150964750048306</v>
      </c>
      <c r="J144" s="22">
        <f>IF(OR($A144="",$B144="",$C144=""),"",'MPTO_working_3-way'!G145)</f>
        <v>10.744471820141667</v>
      </c>
      <c r="K144" s="17">
        <f>IF(OR($A144="",$B144="",$C144=""),"",'OddsRatio_working_3-way'!H145)</f>
        <v>1.4403350062682452</v>
      </c>
      <c r="L144" s="21">
        <f>IF(OR($A144="",$B144="",$C144=""),"",'OddsRatio_working_3-way'!I145)</f>
        <v>4.8419229296904405</v>
      </c>
      <c r="M144" s="22">
        <f>IF(OR($A144="",$B144="",$C144=""),"",'OddsRatio_working_3-way'!J145)</f>
        <v>10.081909504282558</v>
      </c>
      <c r="N144" s="23">
        <f t="shared" si="11"/>
        <v>68.345442128734462</v>
      </c>
      <c r="O144" s="24">
        <f t="shared" si="12"/>
        <v>21.310382846376001</v>
      </c>
      <c r="P144" s="24">
        <f t="shared" si="13"/>
        <v>10.344175024889541</v>
      </c>
      <c r="Q144" t="s">
        <v>311</v>
      </c>
      <c r="R144" t="s">
        <v>312</v>
      </c>
      <c r="S144" s="28">
        <v>44452</v>
      </c>
      <c r="AD144" s="39"/>
      <c r="AE144" s="39"/>
      <c r="AH144" s="39"/>
      <c r="AI144" s="39"/>
      <c r="AJ144" t="s">
        <v>329</v>
      </c>
    </row>
    <row r="145" spans="1:36" s="38" customFormat="1" ht="15" x14ac:dyDescent="0.25">
      <c r="A145">
        <v>2.04</v>
      </c>
      <c r="B145">
        <v>3.28</v>
      </c>
      <c r="C145">
        <v>4.0999999999999996</v>
      </c>
      <c r="D145" s="20">
        <f t="shared" si="14"/>
        <v>3.8976566236250676E-2</v>
      </c>
      <c r="E145" s="17">
        <f>IF(OR($A145="",$B145="",$C145=""),"",A145*'MPTO_working_3-way'!$I146)</f>
        <v>2.1195121951219513</v>
      </c>
      <c r="F145" s="21">
        <f>IF(OR($A145="",$B145="",$C145=""),"",B145*'MPTO_working_3-way'!$I146)</f>
        <v>3.4078431372549018</v>
      </c>
      <c r="G145" s="22">
        <f>IF(OR($A145="",$B145="",$C145=""),"",C145*'MPTO_working_3-way'!$I146)</f>
        <v>4.2598039215686274</v>
      </c>
      <c r="H145" s="17">
        <f>IF(OR($A145="",$B145="",$C145=""),"",'MPTO_working_3-way'!E146)</f>
        <v>2.0955403373976953</v>
      </c>
      <c r="I145" s="21">
        <f>IF(OR($A145="",$B145="",$C145=""),"",'MPTO_working_3-way'!F146)</f>
        <v>3.4259967231021302</v>
      </c>
      <c r="J145" s="22">
        <f>IF(OR($A145="",$B145="",$C145=""),"",'MPTO_working_3-way'!G146)</f>
        <v>4.3306869175008629</v>
      </c>
      <c r="K145" s="17">
        <f>IF(OR($A145="",$B145="",$C145=""),"",'OddsRatio_working_3-way'!H146)</f>
        <v>2.1052439084955044</v>
      </c>
      <c r="L145" s="21">
        <f>IF(OR($A145="",$B145="",$C145=""),"",'OddsRatio_working_3-way'!I146)</f>
        <v>3.4230347224709128</v>
      </c>
      <c r="M145" s="22">
        <f>IF(OR($A145="",$B145="",$C145=""),"",'OddsRatio_working_3-way'!J146)</f>
        <v>4.2944770349385211</v>
      </c>
      <c r="N145" s="23">
        <f t="shared" si="11"/>
        <v>47.180667433831992</v>
      </c>
      <c r="O145" s="24">
        <f t="shared" si="12"/>
        <v>29.344073647871117</v>
      </c>
      <c r="P145" s="24">
        <f t="shared" si="13"/>
        <v>23.475258918296895</v>
      </c>
      <c r="Q145" t="s">
        <v>313</v>
      </c>
      <c r="R145" t="s">
        <v>314</v>
      </c>
      <c r="S145" s="28">
        <v>44452</v>
      </c>
      <c r="AD145" s="39"/>
      <c r="AE145" s="39"/>
      <c r="AH145" s="39"/>
      <c r="AI145" s="39"/>
      <c r="AJ145" t="s">
        <v>329</v>
      </c>
    </row>
    <row r="146" spans="1:36" s="38" customFormat="1" ht="15" x14ac:dyDescent="0.25">
      <c r="A146">
        <v>1.65</v>
      </c>
      <c r="B146">
        <v>3.86</v>
      </c>
      <c r="C146">
        <v>5.82</v>
      </c>
      <c r="D146" s="20">
        <f t="shared" si="14"/>
        <v>3.6949269415483821E-2</v>
      </c>
      <c r="E146" s="17">
        <f>IF(OR($A146="",$B146="",$C146=""),"",A146*'MPTO_working_3-way'!$I147)</f>
        <v>1.7109662945355482</v>
      </c>
      <c r="F146" s="21">
        <f>IF(OR($A146="",$B146="",$C146=""),"",B146*'MPTO_working_3-way'!$I147)</f>
        <v>4.0026241799437674</v>
      </c>
      <c r="G146" s="22">
        <f>IF(OR($A146="",$B146="",$C146=""),"",C146*'MPTO_working_3-way'!$I147)</f>
        <v>6.035044747998116</v>
      </c>
      <c r="H146" s="17">
        <f>IF(OR($A146="",$B146="",$C146=""),"",'MPTO_working_3-way'!E147)</f>
        <v>1.6842270269975546</v>
      </c>
      <c r="I146" s="21">
        <f>IF(OR($A146="",$B146="",$C146=""),"",'MPTO_working_3-way'!F147)</f>
        <v>4.0526695574025364</v>
      </c>
      <c r="J146" s="22">
        <f>IF(OR($A146="",$B146="",$C146=""),"",'MPTO_working_3-way'!G147)</f>
        <v>6.2694005540840871</v>
      </c>
      <c r="K146" s="17">
        <f>IF(OR($A146="",$B146="",$C146=""),"",'OddsRatio_working_3-way'!H147)</f>
        <v>1.6936471354820761</v>
      </c>
      <c r="L146" s="21">
        <f>IF(OR($A146="",$B146="",$C146=""),"",'OddsRatio_working_3-way'!I147)</f>
        <v>4.052047396121135</v>
      </c>
      <c r="M146" s="22">
        <f>IF(OR($A146="",$B146="",$C146=""),"",'OddsRatio_working_3-way'!J147)</f>
        <v>6.1436602969593963</v>
      </c>
      <c r="N146" s="23">
        <f t="shared" si="11"/>
        <v>58.446504948331309</v>
      </c>
      <c r="O146" s="24">
        <f t="shared" si="12"/>
        <v>24.983609628172708</v>
      </c>
      <c r="P146" s="24">
        <f t="shared" si="13"/>
        <v>16.56988542349599</v>
      </c>
      <c r="Q146" t="s">
        <v>315</v>
      </c>
      <c r="R146" t="s">
        <v>316</v>
      </c>
      <c r="S146" s="28">
        <v>44452</v>
      </c>
      <c r="AD146" s="39"/>
      <c r="AE146" s="39"/>
      <c r="AH146" s="39"/>
      <c r="AI146" s="39"/>
      <c r="AJ146" t="s">
        <v>334</v>
      </c>
    </row>
    <row r="147" spans="1:36" s="38" customFormat="1" ht="15" x14ac:dyDescent="0.25">
      <c r="A147">
        <v>3.38</v>
      </c>
      <c r="B147">
        <v>3.74</v>
      </c>
      <c r="C147">
        <v>2.12</v>
      </c>
      <c r="D147" s="20">
        <f t="shared" si="14"/>
        <v>3.493578051761248E-2</v>
      </c>
      <c r="E147" s="17">
        <f>IF(OR($A147="",$B147="",$C147=""),"",A147*'MPTO_working_3-way'!$I148)</f>
        <v>3.4980829381495302</v>
      </c>
      <c r="F147" s="21">
        <f>IF(OR($A147="",$B147="",$C147=""),"",B147*'MPTO_working_3-way'!$I148)</f>
        <v>3.870659819135871</v>
      </c>
      <c r="G147" s="22">
        <f>IF(OR($A147="",$B147="",$C147=""),"",C147*'MPTO_working_3-way'!$I148)</f>
        <v>2.1940638546973386</v>
      </c>
      <c r="H147" s="17">
        <f>IF(OR($A147="",$B147="",$C147=""),"",'MPTO_working_3-way'!E148)</f>
        <v>3.5184912620244315</v>
      </c>
      <c r="I147" s="21">
        <f>IF(OR($A147="",$B147="",$C147=""),"",'MPTO_working_3-way'!F148)</f>
        <v>3.9103066533648132</v>
      </c>
      <c r="J147" s="22">
        <f>IF(OR($A147="",$B147="",$C147=""),"",'MPTO_working_3-way'!G148)</f>
        <v>2.1736632941256877</v>
      </c>
      <c r="K147" s="17">
        <f>IF(OR($A147="",$B147="",$C147=""),"",'OddsRatio_working_3-way'!H148)</f>
        <v>3.5117968165663984</v>
      </c>
      <c r="L147" s="21">
        <f>IF(OR($A147="",$B147="",$C147=""),"",'OddsRatio_working_3-way'!I148)</f>
        <v>3.8917324694924087</v>
      </c>
      <c r="M147" s="22">
        <f>IF(OR($A147="",$B147="",$C147=""),"",'OddsRatio_working_3-way'!J148)</f>
        <v>2.1820220313253635</v>
      </c>
      <c r="N147" s="23">
        <f t="shared" si="11"/>
        <v>28.587086632342558</v>
      </c>
      <c r="O147" s="24">
        <f t="shared" si="12"/>
        <v>25.835388453828294</v>
      </c>
      <c r="P147" s="24">
        <f t="shared" si="13"/>
        <v>45.577524913829166</v>
      </c>
      <c r="Q147" t="s">
        <v>317</v>
      </c>
      <c r="R147" t="s">
        <v>318</v>
      </c>
      <c r="S147" s="28">
        <v>44452</v>
      </c>
      <c r="AD147" s="39"/>
      <c r="AE147" s="39"/>
      <c r="AH147" s="39"/>
      <c r="AI147" s="39"/>
      <c r="AJ147" t="s">
        <v>334</v>
      </c>
    </row>
    <row r="148" spans="1:36" s="38" customFormat="1" ht="15" x14ac:dyDescent="0.25">
      <c r="A148">
        <v>3.38</v>
      </c>
      <c r="B148">
        <v>3.74</v>
      </c>
      <c r="C148">
        <v>2.12</v>
      </c>
      <c r="D148" s="20">
        <f t="shared" si="14"/>
        <v>3.493578051761248E-2</v>
      </c>
      <c r="E148" s="17">
        <f>IF(OR($A148="",$B148="",$C148=""),"",A148*'MPTO_working_3-way'!$I149)</f>
        <v>3.4980829381495302</v>
      </c>
      <c r="F148" s="21">
        <f>IF(OR($A148="",$B148="",$C148=""),"",B148*'MPTO_working_3-way'!$I149)</f>
        <v>3.870659819135871</v>
      </c>
      <c r="G148" s="22">
        <f>IF(OR($A148="",$B148="",$C148=""),"",C148*'MPTO_working_3-way'!$I149)</f>
        <v>2.1940638546973386</v>
      </c>
      <c r="H148" s="17">
        <f>IF(OR($A148="",$B148="",$C148=""),"",'MPTO_working_3-way'!E149)</f>
        <v>3.5184912620244315</v>
      </c>
      <c r="I148" s="21">
        <f>IF(OR($A148="",$B148="",$C148=""),"",'MPTO_working_3-way'!F149)</f>
        <v>3.9103066533648132</v>
      </c>
      <c r="J148" s="22">
        <f>IF(OR($A148="",$B148="",$C148=""),"",'MPTO_working_3-way'!G149)</f>
        <v>2.1736632941256877</v>
      </c>
      <c r="K148" s="17">
        <f>IF(OR($A148="",$B148="",$C148=""),"",'OddsRatio_working_3-way'!H149)</f>
        <v>3.5117968165663984</v>
      </c>
      <c r="L148" s="21">
        <f>IF(OR($A148="",$B148="",$C148=""),"",'OddsRatio_working_3-way'!I149)</f>
        <v>3.8917324694924087</v>
      </c>
      <c r="M148" s="22">
        <f>IF(OR($A148="",$B148="",$C148=""),"",'OddsRatio_working_3-way'!J149)</f>
        <v>2.1820220313253635</v>
      </c>
      <c r="N148" s="23">
        <f t="shared" si="11"/>
        <v>28.587086632342558</v>
      </c>
      <c r="O148" s="24">
        <f t="shared" si="12"/>
        <v>25.835388453828294</v>
      </c>
      <c r="P148" s="24">
        <f t="shared" si="13"/>
        <v>45.577524913829166</v>
      </c>
      <c r="Q148" t="s">
        <v>317</v>
      </c>
      <c r="R148" t="s">
        <v>318</v>
      </c>
      <c r="S148" s="28">
        <v>44452</v>
      </c>
      <c r="AD148" s="39"/>
      <c r="AE148" s="39"/>
      <c r="AH148" s="39"/>
      <c r="AI148" s="39"/>
      <c r="AJ148" t="s">
        <v>334</v>
      </c>
    </row>
    <row r="149" spans="1:36" s="38" customFormat="1" ht="15" x14ac:dyDescent="0.25">
      <c r="A149">
        <v>2.09</v>
      </c>
      <c r="B149">
        <v>3.79</v>
      </c>
      <c r="C149">
        <v>3.43</v>
      </c>
      <c r="D149" s="20">
        <f t="shared" si="14"/>
        <v>3.3866331769967672E-2</v>
      </c>
      <c r="E149" s="17">
        <f>IF(OR($A149="",$B149="",$C149=""),"",A149*'MPTO_working_3-way'!$I150)</f>
        <v>2.1607806333992321</v>
      </c>
      <c r="F149" s="21">
        <f>IF(OR($A149="",$B149="",$C149=""),"",B149*'MPTO_working_3-way'!$I150)</f>
        <v>3.9183533974081777</v>
      </c>
      <c r="G149" s="22">
        <f>IF(OR($A149="",$B149="",$C149=""),"",C149*'MPTO_working_3-way'!$I150)</f>
        <v>3.5461615179709893</v>
      </c>
      <c r="H149" s="17">
        <f>IF(OR($A149="",$B149="",$C149=""),"",'MPTO_working_3-way'!E150)</f>
        <v>2.1405020298210244</v>
      </c>
      <c r="I149" s="21">
        <f>IF(OR($A149="",$B149="",$C149=""),"",'MPTO_working_3-way'!F150)</f>
        <v>3.9594008502780031</v>
      </c>
      <c r="J149" s="22">
        <f>IF(OR($A149="",$B149="",$C149=""),"",'MPTO_working_3-way'!G150)</f>
        <v>3.5681609993497845</v>
      </c>
      <c r="K149" s="17">
        <f>IF(OR($A149="",$B149="",$C149=""),"",'OddsRatio_working_3-way'!H150)</f>
        <v>2.1487348674994098</v>
      </c>
      <c r="L149" s="21">
        <f>IF(OR($A149="",$B149="",$C149=""),"",'OddsRatio_working_3-way'!I150)</f>
        <v>3.9403397067186727</v>
      </c>
      <c r="M149" s="22">
        <f>IF(OR($A149="",$B149="",$C149=""),"",'OddsRatio_working_3-way'!J150)</f>
        <v>3.5609410348840052</v>
      </c>
      <c r="N149" s="23">
        <f t="shared" si="11"/>
        <v>46.279570658075087</v>
      </c>
      <c r="O149" s="24">
        <f t="shared" si="12"/>
        <v>25.520924188753803</v>
      </c>
      <c r="P149" s="24">
        <f t="shared" si="13"/>
        <v>28.19950515317111</v>
      </c>
      <c r="Q149" t="s">
        <v>319</v>
      </c>
      <c r="R149" t="s">
        <v>320</v>
      </c>
      <c r="S149" s="28">
        <v>44452</v>
      </c>
      <c r="AD149" s="39"/>
      <c r="AE149" s="39"/>
      <c r="AH149" s="39"/>
      <c r="AI149" s="39"/>
      <c r="AJ149" t="s">
        <v>335</v>
      </c>
    </row>
    <row r="150" spans="1:36" s="38" customFormat="1" ht="15" x14ac:dyDescent="0.25">
      <c r="A150">
        <v>4.3</v>
      </c>
      <c r="B150">
        <v>3.34</v>
      </c>
      <c r="C150">
        <v>1.99</v>
      </c>
      <c r="D150" s="20">
        <f t="shared" si="14"/>
        <v>3.4471899953744334E-2</v>
      </c>
      <c r="E150" s="17">
        <f>IF(OR($A150="",$B150="",$C150=""),"",A150*'MPTO_working_3-way'!$I151)</f>
        <v>4.4482291698011007</v>
      </c>
      <c r="F150" s="21">
        <f>IF(OR($A150="",$B150="",$C150=""),"",B150*'MPTO_working_3-way'!$I151)</f>
        <v>3.4551361458455059</v>
      </c>
      <c r="G150" s="22">
        <f>IF(OR($A150="",$B150="",$C150=""),"",C150*'MPTO_working_3-way'!$I151)</f>
        <v>2.0585990809079511</v>
      </c>
      <c r="H150" s="17">
        <f>IF(OR($A150="",$B150="",$C150=""),"",'MPTO_working_3-way'!E151)</f>
        <v>4.5235051370170147</v>
      </c>
      <c r="I150" s="21">
        <f>IF(OR($A150="",$B150="",$C150=""),"",'MPTO_working_3-way'!F151)</f>
        <v>3.4733008233890108</v>
      </c>
      <c r="J150" s="22">
        <f>IF(OR($A150="",$B150="",$C150=""),"",'MPTO_working_3-way'!G151)</f>
        <v>2.036568918675616</v>
      </c>
      <c r="K150" s="17">
        <f>IF(OR($A150="",$B150="",$C150=""),"",'OddsRatio_working_3-way'!H151)</f>
        <v>4.4846105246016368</v>
      </c>
      <c r="L150" s="21">
        <f>IF(OR($A150="",$B150="",$C150=""),"",'OddsRatio_working_3-way'!I151)</f>
        <v>3.4709056447175239</v>
      </c>
      <c r="M150" s="22">
        <f>IF(OR($A150="",$B150="",$C150=""),"",'OddsRatio_working_3-way'!J151)</f>
        <v>2.045383157380491</v>
      </c>
      <c r="N150" s="23">
        <f t="shared" si="11"/>
        <v>22.480856130097145</v>
      </c>
      <c r="O150" s="24">
        <f t="shared" si="12"/>
        <v>28.942419568687939</v>
      </c>
      <c r="P150" s="24">
        <f t="shared" si="13"/>
        <v>48.576724301214938</v>
      </c>
      <c r="Q150" t="s">
        <v>321</v>
      </c>
      <c r="R150" t="s">
        <v>322</v>
      </c>
      <c r="S150" s="28">
        <v>44452</v>
      </c>
      <c r="AD150" s="39"/>
      <c r="AE150" s="39"/>
      <c r="AH150" s="39"/>
      <c r="AI150" s="39"/>
      <c r="AJ150" t="s">
        <v>335</v>
      </c>
    </row>
    <row r="151" spans="1:36" s="38" customFormat="1" ht="15" x14ac:dyDescent="0.25">
      <c r="A151">
        <v>3.01</v>
      </c>
      <c r="B151">
        <v>3.29</v>
      </c>
      <c r="C151">
        <v>2.52</v>
      </c>
      <c r="D151" s="20">
        <f t="shared" si="14"/>
        <v>3.300267822781433E-2</v>
      </c>
      <c r="E151" s="17">
        <f>IF(OR($A151="",$B151="",$C151=""),"",A151*'MPTO_working_3-way'!$I152)</f>
        <v>3.1093380614657211</v>
      </c>
      <c r="F151" s="21">
        <f>IF(OR($A151="",$B151="",$C151=""),"",B151*'MPTO_working_3-way'!$I152)</f>
        <v>3.398578811369509</v>
      </c>
      <c r="G151" s="22">
        <f>IF(OR($A151="",$B151="",$C151=""),"",C151*'MPTO_working_3-way'!$I152)</f>
        <v>2.603166749134092</v>
      </c>
      <c r="H151" s="17">
        <f>IF(OR($A151="",$B151="",$C151=""),"",'MPTO_working_3-way'!E152)</f>
        <v>3.1130825278325647</v>
      </c>
      <c r="I151" s="21">
        <f>IF(OR($A151="",$B151="",$C151=""),"",'MPTO_working_3-way'!F152)</f>
        <v>3.4135462653488</v>
      </c>
      <c r="J151" s="22">
        <f>IF(OR($A151="",$B151="",$C151=""),"",'MPTO_working_3-way'!G152)</f>
        <v>2.5918519674567255</v>
      </c>
      <c r="K151" s="17">
        <f>IF(OR($A151="",$B151="",$C151=""),"",'OddsRatio_working_3-way'!H152)</f>
        <v>3.1118662178590157</v>
      </c>
      <c r="L151" s="21">
        <f>IF(OR($A151="",$B151="",$C151=""),"",'OddsRatio_working_3-way'!I152)</f>
        <v>3.4060565367647491</v>
      </c>
      <c r="M151" s="22">
        <f>IF(OR($A151="",$B151="",$C151=""),"",'OddsRatio_working_3-way'!J152)</f>
        <v>2.5970331597739822</v>
      </c>
      <c r="N151" s="23">
        <f t="shared" si="11"/>
        <v>32.16118608629538</v>
      </c>
      <c r="O151" s="24">
        <f t="shared" si="12"/>
        <v>29.424063866185136</v>
      </c>
      <c r="P151" s="24">
        <f t="shared" si="13"/>
        <v>38.414750047519483</v>
      </c>
      <c r="Q151" t="s">
        <v>323</v>
      </c>
      <c r="R151" t="s">
        <v>324</v>
      </c>
      <c r="S151" s="28">
        <v>44452</v>
      </c>
      <c r="AD151" s="39"/>
      <c r="AE151" s="39"/>
      <c r="AH151" s="39"/>
      <c r="AI151" s="39"/>
      <c r="AJ151" t="s">
        <v>335</v>
      </c>
    </row>
    <row r="152" spans="1:36" s="38" customFormat="1" ht="15" x14ac:dyDescent="0.25">
      <c r="A152">
        <v>1.52</v>
      </c>
      <c r="B152">
        <v>4.54</v>
      </c>
      <c r="C152">
        <v>6.33</v>
      </c>
      <c r="D152" s="20">
        <f t="shared" si="14"/>
        <v>3.6136937119088497E-2</v>
      </c>
      <c r="E152" s="17">
        <f>IF(OR($A152="",$B152="",$C152=""),"",A152*'MPTO_working_3-way'!$I153)</f>
        <v>1.5749281444210146</v>
      </c>
      <c r="F152" s="21">
        <f>IF(OR($A152="",$B152="",$C152=""),"",B152*'MPTO_working_3-way'!$I153)</f>
        <v>4.7040616945206617</v>
      </c>
      <c r="G152" s="22">
        <f>IF(OR($A152="",$B152="",$C152=""),"",C152*'MPTO_working_3-way'!$I153)</f>
        <v>6.5587468119638306</v>
      </c>
      <c r="H152" s="17">
        <f>IF(OR($A152="",$B152="",$C152=""),"",'MPTO_working_3-way'!E153)</f>
        <v>1.5483493183236878</v>
      </c>
      <c r="I152" s="21">
        <f>IF(OR($A152="",$B152="",$C152=""),"",'MPTO_working_3-way'!F153)</f>
        <v>4.8026432640247121</v>
      </c>
      <c r="J152" s="22">
        <f>IF(OR($A152="",$B152="",$C152=""),"",'MPTO_working_3-way'!G153)</f>
        <v>6.8524954998634167</v>
      </c>
      <c r="K152" s="17">
        <f>IF(OR($A152="",$B152="",$C152=""),"",'OddsRatio_working_3-way'!H153)</f>
        <v>1.5569945276649542</v>
      </c>
      <c r="L152" s="21">
        <f>IF(OR($A152="",$B152="",$C152=""),"",'OddsRatio_working_3-way'!I153)</f>
        <v>4.7918473614114205</v>
      </c>
      <c r="M152" s="22">
        <f>IF(OR($A152="",$B152="",$C152=""),"",'OddsRatio_working_3-way'!J153)</f>
        <v>6.7091939085657835</v>
      </c>
      <c r="N152" s="23">
        <f t="shared" si="11"/>
        <v>63.494960296593504</v>
      </c>
      <c r="O152" s="24">
        <f t="shared" si="12"/>
        <v>21.258224592692098</v>
      </c>
      <c r="P152" s="24">
        <f t="shared" si="13"/>
        <v>15.246815110714396</v>
      </c>
      <c r="Q152" t="s">
        <v>108</v>
      </c>
      <c r="R152" t="s">
        <v>104</v>
      </c>
      <c r="S152" s="28">
        <v>44452</v>
      </c>
      <c r="AD152" s="39"/>
      <c r="AE152" s="39"/>
      <c r="AH152" s="39"/>
      <c r="AI152" s="39"/>
      <c r="AJ152" t="s">
        <v>129</v>
      </c>
    </row>
    <row r="153" spans="1:36" s="38" customFormat="1" ht="15" x14ac:dyDescent="0.25">
      <c r="A153">
        <v>3.39</v>
      </c>
      <c r="B153">
        <v>3.39</v>
      </c>
      <c r="C153">
        <v>2.23</v>
      </c>
      <c r="D153" s="20">
        <f t="shared" si="14"/>
        <v>3.840099474846892E-2</v>
      </c>
      <c r="E153" s="17">
        <f>IF(OR($A153="",$B153="",$C153=""),"",A153*'MPTO_working_3-way'!$I154)</f>
        <v>3.5201793721973096</v>
      </c>
      <c r="F153" s="21">
        <f>IF(OR($A153="",$B153="",$C153=""),"",B153*'MPTO_working_3-way'!$I154)</f>
        <v>3.5201793721973096</v>
      </c>
      <c r="G153" s="22">
        <f>IF(OR($A153="",$B153="",$C153=""),"",C153*'MPTO_working_3-way'!$I154)</f>
        <v>2.3156342182890857</v>
      </c>
      <c r="H153" s="17">
        <f>IF(OR($A153="",$B153="",$C153=""),"",'MPTO_working_3-way'!E154)</f>
        <v>3.5437754894760691</v>
      </c>
      <c r="I153" s="21">
        <f>IF(OR($A153="",$B153="",$C153=""),"",'MPTO_working_3-way'!F154)</f>
        <v>3.5437754894760691</v>
      </c>
      <c r="J153" s="22">
        <f>IF(OR($A153="",$B153="",$C153=""),"",'MPTO_working_3-way'!G154)</f>
        <v>2.2955251677682522</v>
      </c>
      <c r="K153" s="17">
        <f>IF(OR($A153="",$B153="",$C153=""),"",'OddsRatio_working_3-way'!H154)</f>
        <v>3.5337597846817155</v>
      </c>
      <c r="L153" s="21">
        <f>IF(OR($A153="",$B153="",$C153=""),"",'OddsRatio_working_3-way'!I154)</f>
        <v>3.5337597846817155</v>
      </c>
      <c r="M153" s="22">
        <f>IF(OR($A153="",$B153="",$C153=""),"",'OddsRatio_working_3-way'!J154)</f>
        <v>2.3039851611541882</v>
      </c>
      <c r="N153" s="23">
        <f t="shared" si="11"/>
        <v>28.407643312101911</v>
      </c>
      <c r="O153" s="24">
        <f t="shared" si="12"/>
        <v>28.407643312101911</v>
      </c>
      <c r="P153" s="24">
        <f t="shared" si="13"/>
        <v>43.184713375796171</v>
      </c>
      <c r="Q153" t="s">
        <v>82</v>
      </c>
      <c r="R153" t="s">
        <v>93</v>
      </c>
      <c r="S153" s="28">
        <v>44453</v>
      </c>
      <c r="AD153" s="39"/>
      <c r="AE153" s="39"/>
      <c r="AH153" s="39"/>
      <c r="AI153" s="39"/>
      <c r="AJ153" t="s">
        <v>125</v>
      </c>
    </row>
    <row r="154" spans="1:36" s="38" customFormat="1" ht="15" x14ac:dyDescent="0.25">
      <c r="A154">
        <v>3.86</v>
      </c>
      <c r="B154">
        <v>3.36</v>
      </c>
      <c r="C154">
        <v>2.0699999999999998</v>
      </c>
      <c r="D154" s="20">
        <f t="shared" si="14"/>
        <v>3.9778192571614746E-2</v>
      </c>
      <c r="E154" s="17">
        <f>IF(OR($A154="",$B154="",$C154=""),"",A154*'MPTO_working_3-way'!$I155)</f>
        <v>4.0135438233264331</v>
      </c>
      <c r="F154" s="21">
        <f>IF(OR($A154="",$B154="",$C154=""),"",B154*'MPTO_working_3-way'!$I155)</f>
        <v>3.4936547270406253</v>
      </c>
      <c r="G154" s="22">
        <f>IF(OR($A154="",$B154="",$C154=""),"",C154*'MPTO_working_3-way'!$I155)</f>
        <v>2.1523408586232424</v>
      </c>
      <c r="H154" s="17">
        <f>IF(OR($A154="",$B154="",$C154=""),"",'MPTO_working_3-way'!E155)</f>
        <v>4.0682165054557942</v>
      </c>
      <c r="I154" s="21">
        <f>IF(OR($A154="",$B154="",$C154=""),"",'MPTO_working_3-way'!F155)</f>
        <v>3.516673338377287</v>
      </c>
      <c r="J154" s="22">
        <f>IF(OR($A154="",$B154="",$C154=""),"",'MPTO_working_3-way'!G155)</f>
        <v>2.128418605152651</v>
      </c>
      <c r="K154" s="17">
        <f>IF(OR($A154="",$B154="",$C154=""),"",'OddsRatio_working_3-way'!H155)</f>
        <v>4.0419750702088733</v>
      </c>
      <c r="L154" s="21">
        <f>IF(OR($A154="",$B154="",$C154=""),"",'OddsRatio_working_3-way'!I155)</f>
        <v>3.5101612467457834</v>
      </c>
      <c r="M154" s="22">
        <f>IF(OR($A154="",$B154="",$C154=""),"",'OddsRatio_working_3-way'!J155)</f>
        <v>2.1380815822110115</v>
      </c>
      <c r="N154" s="23">
        <f t="shared" si="11"/>
        <v>24.915636754433095</v>
      </c>
      <c r="O154" s="24">
        <f t="shared" si="12"/>
        <v>28.623320795271358</v>
      </c>
      <c r="P154" s="24">
        <f t="shared" si="13"/>
        <v>46.46104245029553</v>
      </c>
      <c r="Q154" t="s">
        <v>116</v>
      </c>
      <c r="R154" t="s">
        <v>325</v>
      </c>
      <c r="S154" s="28">
        <v>44453</v>
      </c>
      <c r="AD154" s="39"/>
      <c r="AE154" s="39"/>
      <c r="AH154" s="39"/>
      <c r="AI154" s="39"/>
      <c r="AJ154" t="s">
        <v>127</v>
      </c>
    </row>
    <row r="155" spans="1:36" s="38" customFormat="1" ht="15" x14ac:dyDescent="0.25">
      <c r="A155">
        <v>2</v>
      </c>
      <c r="B155">
        <v>3.36</v>
      </c>
      <c r="C155">
        <v>4.24</v>
      </c>
      <c r="D155" s="20">
        <f t="shared" si="14"/>
        <v>3.3468104222821315E-2</v>
      </c>
      <c r="E155" s="17">
        <f>IF(OR($A155="",$B155="",$C155=""),"",A155*'MPTO_working_3-way'!$I156)</f>
        <v>2.0669362084456426</v>
      </c>
      <c r="F155" s="21">
        <f>IF(OR($A155="",$B155="",$C155=""),"",B155*'MPTO_working_3-way'!$I156)</f>
        <v>3.4724528301886797</v>
      </c>
      <c r="G155" s="22">
        <f>IF(OR($A155="",$B155="",$C155=""),"",C155*'MPTO_working_3-way'!$I156)</f>
        <v>4.3819047619047629</v>
      </c>
      <c r="H155" s="17">
        <f>IF(OR($A155="",$B155="",$C155=""),"",'MPTO_working_3-way'!E156)</f>
        <v>2.0456425179966304</v>
      </c>
      <c r="I155" s="21">
        <f>IF(OR($A155="",$B155="",$C155=""),"",'MPTO_working_3-way'!F156)</f>
        <v>3.4908520648196557</v>
      </c>
      <c r="J155" s="22">
        <f>IF(OR($A155="",$B155="",$C155=""),"",'MPTO_working_3-way'!G156)</f>
        <v>4.4505164945018336</v>
      </c>
      <c r="K155" s="17">
        <f>IF(OR($A155="",$B155="",$C155=""),"",'OddsRatio_working_3-way'!H156)</f>
        <v>2.0541688122921018</v>
      </c>
      <c r="L155" s="21">
        <f>IF(OR($A155="",$B155="",$C155=""),"",'OddsRatio_working_3-way'!I156)</f>
        <v>3.4878383970093605</v>
      </c>
      <c r="M155" s="22">
        <f>IF(OR($A155="",$B155="",$C155=""),"",'OddsRatio_working_3-way'!J156)</f>
        <v>4.4155069518264103</v>
      </c>
      <c r="N155" s="23">
        <f t="shared" si="11"/>
        <v>48.380786785481412</v>
      </c>
      <c r="O155" s="24">
        <f t="shared" si="12"/>
        <v>28.798087372310366</v>
      </c>
      <c r="P155" s="24">
        <f t="shared" si="13"/>
        <v>22.821125842208211</v>
      </c>
      <c r="Q155" t="s">
        <v>326</v>
      </c>
      <c r="R155" t="s">
        <v>327</v>
      </c>
      <c r="S155" s="28">
        <v>44453</v>
      </c>
      <c r="AD155" s="39"/>
      <c r="AE155" s="39"/>
      <c r="AH155" s="39"/>
      <c r="AI155" s="39"/>
      <c r="AJ155" t="s">
        <v>331</v>
      </c>
    </row>
    <row r="156" spans="1:36" s="38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28"/>
      <c r="AD156" s="39"/>
      <c r="AE156" s="39"/>
      <c r="AH156" s="39"/>
      <c r="AI156" s="39"/>
      <c r="AJ156"/>
    </row>
    <row r="157" spans="1:36" s="38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28"/>
      <c r="AD157" s="39"/>
      <c r="AE157" s="39"/>
      <c r="AH157" s="39"/>
      <c r="AI157" s="39"/>
      <c r="AJ157"/>
    </row>
    <row r="158" spans="1:36" s="38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28"/>
      <c r="AD158" s="39"/>
      <c r="AE158" s="39"/>
      <c r="AH158" s="39"/>
      <c r="AI158" s="39"/>
      <c r="AJ158"/>
    </row>
    <row r="159" spans="1:36" s="38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28"/>
      <c r="AD159" s="39"/>
      <c r="AE159" s="39"/>
      <c r="AH159" s="39"/>
      <c r="AI159" s="39"/>
      <c r="AJ159"/>
    </row>
    <row r="160" spans="1:36" s="38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28"/>
      <c r="AD160" s="39"/>
      <c r="AE160" s="39"/>
      <c r="AH160" s="39"/>
      <c r="AI160" s="39"/>
      <c r="AJ160"/>
    </row>
    <row r="161" spans="1:36" s="38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28"/>
      <c r="AD161" s="39"/>
      <c r="AE161" s="39"/>
      <c r="AH161" s="39"/>
      <c r="AI161" s="39"/>
      <c r="AJ161"/>
    </row>
    <row r="162" spans="1:36" s="38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28"/>
      <c r="AD162" s="39"/>
      <c r="AE162" s="39"/>
      <c r="AH162" s="39"/>
      <c r="AI162" s="39"/>
      <c r="AJ162"/>
    </row>
    <row r="163" spans="1:36" s="38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28"/>
      <c r="AD163" s="39"/>
      <c r="AE163" s="39"/>
      <c r="AH163" s="39"/>
      <c r="AI163" s="39"/>
      <c r="AJ163"/>
    </row>
    <row r="164" spans="1:36" s="38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28"/>
      <c r="AD164" s="39"/>
      <c r="AE164" s="39"/>
      <c r="AH164" s="39"/>
      <c r="AI164" s="39"/>
      <c r="AJ164"/>
    </row>
    <row r="165" spans="1:36" s="38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28"/>
      <c r="AD165" s="39"/>
      <c r="AE165" s="39"/>
      <c r="AH165" s="39"/>
      <c r="AI165" s="39"/>
      <c r="AJ165"/>
    </row>
    <row r="166" spans="1:36" s="38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28"/>
      <c r="AD166" s="39"/>
      <c r="AE166" s="39"/>
      <c r="AH166" s="39"/>
      <c r="AI166" s="39"/>
      <c r="AJ166"/>
    </row>
    <row r="167" spans="1:36" s="38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28"/>
      <c r="AD167" s="39"/>
      <c r="AE167" s="39"/>
      <c r="AH167" s="39"/>
      <c r="AI167" s="39"/>
      <c r="AJ167"/>
    </row>
    <row r="168" spans="1:36" s="38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28"/>
      <c r="AD168" s="39"/>
      <c r="AE168" s="39"/>
      <c r="AH168" s="39"/>
      <c r="AI168" s="39"/>
      <c r="AJ168"/>
    </row>
    <row r="169" spans="1:36" s="38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28"/>
      <c r="AD169" s="39"/>
      <c r="AE169" s="39"/>
      <c r="AH169" s="39"/>
      <c r="AI169" s="39"/>
      <c r="AJ169"/>
    </row>
    <row r="170" spans="1:36" s="38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28"/>
      <c r="AD170" s="39"/>
      <c r="AE170" s="39"/>
      <c r="AH170" s="39"/>
      <c r="AI170" s="39"/>
      <c r="AJ170"/>
    </row>
    <row r="171" spans="1:36" s="38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28"/>
      <c r="AD171" s="39"/>
      <c r="AE171" s="39"/>
      <c r="AH171" s="39"/>
      <c r="AI171" s="39"/>
      <c r="AJ171"/>
    </row>
    <row r="172" spans="1:36" s="38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28"/>
      <c r="AD172" s="39"/>
      <c r="AE172" s="39"/>
      <c r="AH172" s="39"/>
      <c r="AI172" s="39"/>
      <c r="AJ172"/>
    </row>
    <row r="173" spans="1:36" s="38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28"/>
      <c r="AD173" s="39"/>
      <c r="AE173" s="39"/>
      <c r="AH173" s="39"/>
      <c r="AI173" s="39"/>
      <c r="AJ173"/>
    </row>
    <row r="174" spans="1:36" s="38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28"/>
      <c r="AD174" s="39"/>
      <c r="AE174" s="39"/>
      <c r="AH174" s="39"/>
      <c r="AI174" s="39"/>
      <c r="AJ174"/>
    </row>
    <row r="175" spans="1:36" s="38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28"/>
      <c r="AD175" s="39"/>
      <c r="AE175" s="39"/>
      <c r="AH175" s="39"/>
      <c r="AI175" s="39"/>
      <c r="AJ175"/>
    </row>
    <row r="176" spans="1:36" s="38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28"/>
      <c r="AD176" s="39"/>
      <c r="AE176" s="39"/>
      <c r="AH176" s="39"/>
      <c r="AI176" s="39"/>
      <c r="AJ176"/>
    </row>
    <row r="177" spans="1:36" s="38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28"/>
      <c r="AD177" s="39"/>
      <c r="AE177" s="39"/>
      <c r="AH177" s="39"/>
      <c r="AI177" s="39"/>
      <c r="AJ177"/>
    </row>
    <row r="178" spans="1:36" s="38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28"/>
      <c r="AD178" s="39"/>
      <c r="AE178" s="39"/>
      <c r="AH178" s="39"/>
      <c r="AI178" s="39"/>
      <c r="AJ178"/>
    </row>
    <row r="179" spans="1:36" s="38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28"/>
      <c r="AD179" s="39"/>
      <c r="AE179" s="39"/>
      <c r="AH179" s="39"/>
      <c r="AI179" s="39"/>
      <c r="AJ179"/>
    </row>
    <row r="180" spans="1:36" s="38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28"/>
      <c r="AD180" s="39"/>
      <c r="AE180" s="39"/>
      <c r="AH180" s="39"/>
      <c r="AI180" s="39"/>
      <c r="AJ180"/>
    </row>
    <row r="181" spans="1:36" s="38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28"/>
      <c r="AD181" s="39"/>
      <c r="AE181" s="39"/>
      <c r="AH181" s="39"/>
      <c r="AI181" s="39"/>
      <c r="AJ181"/>
    </row>
    <row r="182" spans="1:36" s="38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28"/>
      <c r="AD182" s="39"/>
      <c r="AE182" s="39"/>
      <c r="AH182" s="39"/>
      <c r="AI182" s="39"/>
      <c r="AJ182"/>
    </row>
    <row r="183" spans="1:36" s="38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28"/>
      <c r="AD183" s="39"/>
      <c r="AE183" s="39"/>
      <c r="AH183" s="39"/>
      <c r="AI183" s="39"/>
      <c r="AJ183"/>
    </row>
    <row r="184" spans="1:36" s="38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28"/>
      <c r="AD184" s="39"/>
      <c r="AE184" s="39"/>
      <c r="AF184" s="31"/>
      <c r="AG184" s="31"/>
      <c r="AH184" s="39"/>
      <c r="AI184" s="39"/>
      <c r="AJ184"/>
    </row>
    <row r="185" spans="1:36" s="38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28"/>
      <c r="AD185" s="39"/>
      <c r="AE185" s="39"/>
      <c r="AF185" s="31"/>
      <c r="AG185" s="31"/>
      <c r="AH185" s="50"/>
      <c r="AI185" s="39"/>
      <c r="AJ185"/>
    </row>
    <row r="186" spans="1:36" s="38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28"/>
      <c r="AD186" s="39"/>
      <c r="AE186" s="39"/>
      <c r="AF186" s="31"/>
      <c r="AG186" s="31"/>
      <c r="AH186" s="50"/>
      <c r="AI186" s="39"/>
      <c r="AJ186"/>
    </row>
    <row r="187" spans="1:36" s="38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28"/>
      <c r="AD187" s="39"/>
      <c r="AE187" s="39"/>
      <c r="AF187" s="31"/>
      <c r="AG187" s="31"/>
      <c r="AH187" s="50"/>
      <c r="AI187" s="39"/>
      <c r="AJ187"/>
    </row>
    <row r="188" spans="1:36" s="38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28"/>
      <c r="AD188" s="39"/>
      <c r="AE188" s="39"/>
      <c r="AF188" s="31"/>
      <c r="AG188" s="31"/>
      <c r="AH188" s="50"/>
      <c r="AI188" s="39"/>
      <c r="AJ188"/>
    </row>
    <row r="189" spans="1:36" s="38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28"/>
      <c r="AD189" s="39"/>
      <c r="AE189" s="39"/>
      <c r="AF189" s="31"/>
      <c r="AG189" s="31"/>
      <c r="AH189" s="50"/>
      <c r="AI189" s="39"/>
      <c r="AJ189"/>
    </row>
    <row r="190" spans="1:36" s="38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28"/>
      <c r="AD190" s="39"/>
      <c r="AE190" s="39"/>
      <c r="AF190" s="31"/>
      <c r="AG190" s="31"/>
      <c r="AH190" s="50"/>
      <c r="AI190" s="39"/>
      <c r="AJ190"/>
    </row>
    <row r="191" spans="1:36" s="38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28"/>
      <c r="AD191" s="39"/>
      <c r="AE191" s="39"/>
      <c r="AF191" s="31"/>
      <c r="AG191" s="31"/>
      <c r="AH191" s="50"/>
      <c r="AI191" s="39"/>
      <c r="AJ191"/>
    </row>
    <row r="192" spans="1:36" s="38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28"/>
      <c r="AD192" s="39"/>
      <c r="AE192" s="39"/>
      <c r="AF192" s="31"/>
      <c r="AG192" s="31"/>
      <c r="AH192" s="50"/>
      <c r="AI192" s="39"/>
      <c r="AJ192"/>
    </row>
    <row r="193" spans="1:36" s="38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28"/>
      <c r="AD193" s="39"/>
      <c r="AE193" s="39"/>
      <c r="AF193" s="31"/>
      <c r="AG193" s="31"/>
      <c r="AH193" s="50"/>
      <c r="AI193" s="39"/>
      <c r="AJ193"/>
    </row>
    <row r="194" spans="1:36" s="38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28"/>
      <c r="AD194" s="39"/>
      <c r="AE194" s="39"/>
      <c r="AF194" s="31"/>
      <c r="AG194" s="31"/>
      <c r="AH194" s="50"/>
      <c r="AI194" s="39"/>
      <c r="AJ194"/>
    </row>
    <row r="195" spans="1:36" s="38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28"/>
      <c r="AD195" s="39"/>
      <c r="AE195" s="39"/>
      <c r="AF195" s="31"/>
      <c r="AG195" s="31"/>
      <c r="AH195" s="50"/>
      <c r="AI195" s="39"/>
      <c r="AJ195"/>
    </row>
    <row r="196" spans="1:36" s="38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28"/>
      <c r="AD196" s="39"/>
      <c r="AF196" s="31"/>
      <c r="AG196" s="31"/>
      <c r="AH196" s="50"/>
      <c r="AI196" s="39"/>
      <c r="AJ196"/>
    </row>
    <row r="197" spans="1:36" s="38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28"/>
      <c r="AD197" s="39"/>
      <c r="AE197" s="39"/>
      <c r="AF197" s="31"/>
      <c r="AG197" s="31"/>
      <c r="AH197" s="50"/>
      <c r="AI197" s="39"/>
      <c r="AJ197"/>
    </row>
    <row r="198" spans="1:36" s="38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28"/>
      <c r="AD198" s="39"/>
      <c r="AE198" s="39"/>
      <c r="AF198" s="31"/>
      <c r="AG198" s="31"/>
      <c r="AH198" s="50"/>
      <c r="AI198" s="39"/>
      <c r="AJ198"/>
    </row>
    <row r="199" spans="1:36" s="38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28"/>
      <c r="AD199" s="39"/>
      <c r="AE199" s="39"/>
      <c r="AF199" s="31"/>
      <c r="AG199" s="31"/>
      <c r="AH199" s="50"/>
      <c r="AI199" s="39"/>
      <c r="AJ199"/>
    </row>
    <row r="200" spans="1:36" s="38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28"/>
      <c r="AD200" s="39"/>
      <c r="AE200" s="39"/>
      <c r="AF200" s="31"/>
      <c r="AG200" s="31"/>
      <c r="AH200" s="50"/>
      <c r="AI200" s="39"/>
      <c r="AJ200"/>
    </row>
    <row r="201" spans="1:36" s="38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28"/>
      <c r="AD201" s="39"/>
      <c r="AE201" s="39"/>
      <c r="AF201" s="31"/>
      <c r="AG201" s="31"/>
      <c r="AH201" s="50"/>
      <c r="AI201" s="39"/>
      <c r="AJ201"/>
    </row>
    <row r="202" spans="1:36" s="38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28"/>
      <c r="AD202" s="39"/>
      <c r="AE202" s="39"/>
      <c r="AF202" s="31"/>
      <c r="AG202" s="31"/>
      <c r="AH202" s="50"/>
      <c r="AI202" s="39"/>
      <c r="AJ202"/>
    </row>
    <row r="203" spans="1:36" s="38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28"/>
      <c r="AD203" s="39"/>
      <c r="AE203" s="39"/>
      <c r="AF203" s="31"/>
      <c r="AG203" s="31"/>
      <c r="AH203" s="50"/>
      <c r="AI203" s="39"/>
      <c r="AJ203"/>
    </row>
    <row r="204" spans="1:36" s="38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28"/>
      <c r="AD204" s="39"/>
      <c r="AE204" s="39"/>
      <c r="AF204" s="31"/>
      <c r="AG204" s="31"/>
      <c r="AH204" s="50"/>
      <c r="AI204" s="39"/>
      <c r="AJ204"/>
    </row>
    <row r="205" spans="1:36" s="38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28"/>
      <c r="AD205" s="39"/>
      <c r="AE205" s="39"/>
      <c r="AF205" s="31"/>
      <c r="AG205" s="31"/>
      <c r="AH205" s="50"/>
      <c r="AI205" s="39"/>
      <c r="AJ205"/>
    </row>
    <row r="206" spans="1:36" s="38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28"/>
      <c r="AD206" s="39"/>
      <c r="AE206" s="39"/>
      <c r="AF206" s="31"/>
      <c r="AG206" s="31"/>
      <c r="AH206" s="50"/>
      <c r="AI206" s="39"/>
      <c r="AJ206"/>
    </row>
    <row r="207" spans="1:36" s="38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28"/>
      <c r="AD207" s="39"/>
      <c r="AE207" s="39"/>
      <c r="AF207" s="31"/>
      <c r="AG207" s="31"/>
      <c r="AH207" s="50"/>
      <c r="AI207" s="39"/>
      <c r="AJ207"/>
    </row>
    <row r="208" spans="1:36" s="38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28"/>
      <c r="AD208" s="39"/>
      <c r="AE208" s="39"/>
      <c r="AF208" s="31"/>
      <c r="AG208" s="31"/>
      <c r="AH208" s="50"/>
      <c r="AI208" s="39"/>
      <c r="AJ208"/>
    </row>
    <row r="209" spans="1:36" s="38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28"/>
      <c r="AD209" s="39"/>
      <c r="AE209" s="39"/>
      <c r="AF209" s="31"/>
      <c r="AG209" s="31"/>
      <c r="AH209" s="50"/>
      <c r="AI209" s="39"/>
      <c r="AJ209"/>
    </row>
    <row r="210" spans="1:36" s="38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28"/>
      <c r="AD210" s="39"/>
      <c r="AE210" s="39"/>
      <c r="AF210" s="31"/>
      <c r="AG210" s="31"/>
      <c r="AH210" s="50"/>
      <c r="AI210" s="39"/>
      <c r="AJ210"/>
    </row>
    <row r="211" spans="1:36" s="38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28"/>
      <c r="AD211" s="39"/>
      <c r="AE211" s="39"/>
      <c r="AF211" s="31"/>
      <c r="AG211" s="31"/>
      <c r="AH211" s="50"/>
      <c r="AI211" s="39"/>
      <c r="AJ211"/>
    </row>
    <row r="212" spans="1:36" s="38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28"/>
      <c r="AD212" s="39"/>
      <c r="AE212" s="39"/>
      <c r="AF212" s="31"/>
      <c r="AG212" s="31"/>
      <c r="AH212" s="50"/>
      <c r="AI212" s="39"/>
      <c r="AJ212"/>
    </row>
    <row r="213" spans="1:36" s="38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28"/>
      <c r="AD213" s="39"/>
      <c r="AE213" s="39"/>
      <c r="AF213" s="31"/>
      <c r="AG213" s="31"/>
      <c r="AH213" s="50"/>
      <c r="AI213" s="39"/>
      <c r="AJ213"/>
    </row>
    <row r="214" spans="1:36" s="38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28"/>
      <c r="AD214" s="39"/>
      <c r="AE214" s="39"/>
      <c r="AF214" s="31"/>
      <c r="AG214" s="31"/>
      <c r="AH214" s="50"/>
      <c r="AI214" s="39"/>
      <c r="AJ214"/>
    </row>
    <row r="215" spans="1:36" s="38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28"/>
      <c r="AD215" s="39"/>
      <c r="AE215" s="39"/>
      <c r="AF215" s="31"/>
      <c r="AG215" s="31"/>
      <c r="AH215" s="50"/>
      <c r="AI215" s="39"/>
      <c r="AJ215"/>
    </row>
    <row r="216" spans="1:36" s="38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28"/>
      <c r="AD216" s="39"/>
      <c r="AE216" s="39"/>
      <c r="AF216" s="31"/>
      <c r="AG216" s="31"/>
      <c r="AH216" s="50"/>
      <c r="AI216" s="39"/>
      <c r="AJ216"/>
    </row>
    <row r="217" spans="1:36" s="38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28"/>
      <c r="AD217" s="39"/>
      <c r="AE217" s="39"/>
      <c r="AF217" s="31"/>
      <c r="AG217" s="31"/>
      <c r="AH217" s="50"/>
      <c r="AI217" s="39"/>
      <c r="AJ217"/>
    </row>
    <row r="218" spans="1:36" s="38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28"/>
      <c r="AD218" s="39"/>
      <c r="AE218" s="39"/>
      <c r="AF218" s="31"/>
      <c r="AG218" s="31"/>
      <c r="AH218" s="50"/>
      <c r="AI218" s="39"/>
      <c r="AJ218"/>
    </row>
    <row r="219" spans="1:36" s="38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28"/>
      <c r="AD219" s="39"/>
      <c r="AE219" s="39"/>
      <c r="AF219" s="31"/>
      <c r="AG219" s="31"/>
      <c r="AH219" s="50"/>
      <c r="AI219" s="39"/>
      <c r="AJ219"/>
    </row>
    <row r="220" spans="1:36" s="38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28"/>
      <c r="AD220" s="39"/>
      <c r="AE220" s="39"/>
      <c r="AF220" s="31"/>
      <c r="AG220" s="31"/>
      <c r="AH220" s="50"/>
      <c r="AI220" s="39"/>
      <c r="AJ220"/>
    </row>
    <row r="221" spans="1:36" s="38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28"/>
      <c r="AD221" s="39"/>
      <c r="AE221" s="39"/>
      <c r="AF221" s="31"/>
      <c r="AG221" s="31"/>
      <c r="AH221" s="50"/>
      <c r="AI221" s="39"/>
      <c r="AJ221"/>
    </row>
    <row r="222" spans="1:36" s="38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28"/>
      <c r="AD222" s="39"/>
      <c r="AE222" s="39"/>
      <c r="AF222" s="31"/>
      <c r="AG222" s="31"/>
      <c r="AH222" s="50"/>
      <c r="AI222" s="39"/>
      <c r="AJ222"/>
    </row>
    <row r="223" spans="1:36" s="38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28"/>
      <c r="AD223" s="39"/>
      <c r="AE223" s="39"/>
      <c r="AF223" s="31"/>
      <c r="AG223" s="31"/>
      <c r="AH223" s="50"/>
      <c r="AI223" s="39"/>
      <c r="AJ223"/>
    </row>
    <row r="224" spans="1:36" s="38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28"/>
      <c r="AD224" s="39"/>
      <c r="AE224" s="39"/>
      <c r="AF224" s="31"/>
      <c r="AG224" s="31"/>
      <c r="AH224" s="50"/>
      <c r="AI224" s="39"/>
      <c r="AJ224"/>
    </row>
    <row r="225" spans="1:36" s="38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28"/>
      <c r="AD225" s="39"/>
      <c r="AE225" s="39"/>
      <c r="AF225" s="31"/>
      <c r="AG225" s="31"/>
      <c r="AH225" s="50"/>
      <c r="AI225" s="39"/>
      <c r="AJ225"/>
    </row>
    <row r="226" spans="1:36" s="38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28"/>
      <c r="AD226" s="39"/>
      <c r="AE226" s="39"/>
      <c r="AF226" s="31"/>
      <c r="AG226" s="31"/>
      <c r="AH226" s="50"/>
      <c r="AI226" s="39"/>
      <c r="AJ226"/>
    </row>
    <row r="227" spans="1:36" s="38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28"/>
      <c r="AD227" s="39"/>
      <c r="AE227" s="39"/>
      <c r="AF227" s="31"/>
      <c r="AG227" s="31"/>
      <c r="AH227" s="50"/>
      <c r="AI227" s="39"/>
      <c r="AJ227"/>
    </row>
    <row r="228" spans="1:36" s="38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28"/>
      <c r="AD228" s="39"/>
      <c r="AE228" s="39"/>
      <c r="AF228" s="31"/>
      <c r="AG228" s="31"/>
      <c r="AH228" s="50"/>
      <c r="AI228" s="39"/>
      <c r="AJ228"/>
    </row>
    <row r="229" spans="1:36" s="38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28"/>
      <c r="AD229" s="39"/>
      <c r="AE229" s="39"/>
      <c r="AF229" s="31"/>
      <c r="AG229" s="31"/>
      <c r="AH229" s="50"/>
      <c r="AI229" s="39"/>
      <c r="AJ229"/>
    </row>
    <row r="230" spans="1:36" s="38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28"/>
      <c r="AD230" s="39"/>
      <c r="AE230" s="39"/>
      <c r="AF230" s="31"/>
      <c r="AG230" s="31"/>
      <c r="AH230" s="50"/>
      <c r="AI230" s="39"/>
      <c r="AJ230"/>
    </row>
    <row r="231" spans="1:36" s="38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28"/>
      <c r="AD231" s="39"/>
      <c r="AE231" s="39"/>
      <c r="AF231" s="31"/>
      <c r="AG231" s="31"/>
      <c r="AH231" s="50"/>
      <c r="AI231" s="39"/>
      <c r="AJ231"/>
    </row>
    <row r="232" spans="1:36" s="38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28"/>
      <c r="AD232" s="39"/>
      <c r="AE232" s="39"/>
      <c r="AF232" s="31"/>
      <c r="AG232" s="31"/>
      <c r="AH232" s="50"/>
      <c r="AI232" s="39"/>
      <c r="AJ232"/>
    </row>
    <row r="233" spans="1:36" s="38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28"/>
      <c r="AD233" s="39"/>
      <c r="AE233" s="39"/>
      <c r="AF233" s="31"/>
      <c r="AG233" s="31"/>
      <c r="AH233" s="50"/>
      <c r="AI233" s="39"/>
      <c r="AJ233"/>
    </row>
    <row r="234" spans="1:36" s="38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28"/>
      <c r="AD234" s="39"/>
      <c r="AE234" s="39"/>
      <c r="AF234" s="31"/>
      <c r="AG234" s="31"/>
      <c r="AH234" s="50"/>
      <c r="AI234" s="39"/>
      <c r="AJ234"/>
    </row>
    <row r="235" spans="1:36" s="38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28"/>
      <c r="AD235" s="39"/>
      <c r="AE235" s="39"/>
      <c r="AF235" s="31"/>
      <c r="AG235" s="31"/>
      <c r="AH235" s="50"/>
      <c r="AI235" s="39"/>
      <c r="AJ235"/>
    </row>
    <row r="236" spans="1:36" s="38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28"/>
      <c r="AD236" s="39"/>
      <c r="AE236" s="39"/>
      <c r="AF236" s="31"/>
      <c r="AG236" s="31"/>
      <c r="AH236" s="50"/>
      <c r="AI236" s="39"/>
      <c r="AJ236"/>
    </row>
    <row r="237" spans="1:36" s="38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28"/>
      <c r="AD237" s="39"/>
      <c r="AE237" s="39"/>
      <c r="AF237" s="31"/>
      <c r="AG237" s="31"/>
      <c r="AH237" s="50"/>
      <c r="AI237" s="39"/>
      <c r="AJ237"/>
    </row>
    <row r="238" spans="1:36" s="38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28"/>
      <c r="AD238" s="39"/>
      <c r="AE238" s="39"/>
      <c r="AF238" s="31"/>
      <c r="AG238" s="31"/>
      <c r="AH238" s="50"/>
      <c r="AI238" s="39"/>
      <c r="AJ238"/>
    </row>
    <row r="239" spans="1:36" s="38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28"/>
      <c r="AD239" s="39"/>
      <c r="AE239" s="39"/>
      <c r="AF239" s="31"/>
      <c r="AG239" s="31"/>
      <c r="AH239" s="50"/>
      <c r="AI239" s="39"/>
      <c r="AJ239"/>
    </row>
    <row r="240" spans="1:36" s="38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28"/>
      <c r="AD240" s="39"/>
      <c r="AE240" s="39"/>
      <c r="AF240" s="31"/>
      <c r="AG240" s="31"/>
      <c r="AH240" s="50"/>
      <c r="AI240" s="39"/>
      <c r="AJ240"/>
    </row>
    <row r="241" spans="1:36" s="38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28"/>
      <c r="AD241" s="39"/>
      <c r="AE241" s="39"/>
      <c r="AF241" s="31"/>
      <c r="AG241" s="31"/>
      <c r="AH241" s="50"/>
      <c r="AI241" s="39"/>
      <c r="AJ241"/>
    </row>
    <row r="242" spans="1:36" s="38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28"/>
      <c r="AD242" s="39"/>
      <c r="AE242" s="39"/>
      <c r="AF242" s="31"/>
      <c r="AG242" s="31"/>
      <c r="AH242" s="50"/>
      <c r="AI242" s="39"/>
      <c r="AJ242"/>
    </row>
    <row r="243" spans="1:36" s="38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28"/>
      <c r="AD243" s="39"/>
      <c r="AE243" s="39"/>
      <c r="AF243" s="31"/>
      <c r="AG243" s="31"/>
      <c r="AH243" s="50"/>
      <c r="AI243" s="39"/>
      <c r="AJ243"/>
    </row>
    <row r="244" spans="1:36" s="38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28"/>
      <c r="AD244" s="39"/>
      <c r="AE244" s="39"/>
      <c r="AF244" s="31"/>
      <c r="AG244" s="31"/>
      <c r="AH244" s="50"/>
      <c r="AI244" s="39"/>
      <c r="AJ244"/>
    </row>
    <row r="245" spans="1:36" s="38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28"/>
      <c r="AD245" s="39"/>
      <c r="AE245" s="39"/>
      <c r="AF245" s="31"/>
      <c r="AG245" s="31"/>
      <c r="AH245" s="50"/>
      <c r="AI245" s="39"/>
      <c r="AJ245"/>
    </row>
    <row r="246" spans="1:36" s="38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28"/>
      <c r="AD246" s="39"/>
      <c r="AE246" s="39"/>
      <c r="AF246" s="31"/>
      <c r="AG246" s="31"/>
      <c r="AH246" s="50"/>
      <c r="AI246" s="39"/>
      <c r="AJ246"/>
    </row>
    <row r="247" spans="1:36" s="38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28"/>
      <c r="AD247" s="39"/>
      <c r="AE247" s="39"/>
      <c r="AF247" s="31"/>
      <c r="AG247" s="31"/>
      <c r="AH247" s="50"/>
      <c r="AI247" s="39"/>
      <c r="AJ247"/>
    </row>
    <row r="248" spans="1:36" s="38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28"/>
      <c r="AD248" s="39"/>
      <c r="AE248" s="39"/>
      <c r="AF248" s="31"/>
      <c r="AG248" s="31"/>
      <c r="AH248" s="50"/>
      <c r="AI248" s="39"/>
      <c r="AJ248"/>
    </row>
    <row r="249" spans="1:36" s="38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28"/>
      <c r="AD249" s="39"/>
      <c r="AE249" s="39"/>
      <c r="AF249" s="31"/>
      <c r="AG249" s="31"/>
      <c r="AH249" s="50"/>
      <c r="AI249" s="39"/>
      <c r="AJ249"/>
    </row>
    <row r="250" spans="1:36" s="38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28"/>
      <c r="AD250" s="39"/>
      <c r="AE250" s="39"/>
      <c r="AF250" s="31"/>
      <c r="AG250" s="31"/>
      <c r="AH250" s="50"/>
      <c r="AI250" s="39"/>
      <c r="AJ250"/>
    </row>
    <row r="251" spans="1:36" s="38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28"/>
      <c r="AD251" s="39"/>
      <c r="AE251" s="39"/>
      <c r="AF251" s="31"/>
      <c r="AG251" s="31"/>
      <c r="AH251" s="50"/>
      <c r="AI251" s="39"/>
      <c r="AJ251"/>
    </row>
    <row r="252" spans="1:36" s="38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28"/>
      <c r="AD252" s="39"/>
      <c r="AE252" s="39"/>
      <c r="AF252" s="31"/>
      <c r="AG252" s="31"/>
      <c r="AH252" s="50"/>
      <c r="AI252" s="39"/>
      <c r="AJ252"/>
    </row>
    <row r="253" spans="1:36" s="38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28"/>
      <c r="AD253" s="39"/>
      <c r="AE253" s="39"/>
      <c r="AF253" s="31"/>
      <c r="AG253" s="31"/>
      <c r="AH253" s="50"/>
      <c r="AI253" s="39"/>
      <c r="AJ253"/>
    </row>
    <row r="254" spans="1:36" s="38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28"/>
      <c r="AD254" s="39"/>
      <c r="AE254" s="39"/>
      <c r="AF254" s="31"/>
      <c r="AG254" s="31"/>
      <c r="AH254" s="50"/>
      <c r="AI254" s="39"/>
      <c r="AJ254"/>
    </row>
    <row r="255" spans="1:36" s="38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28"/>
      <c r="AD255" s="39"/>
      <c r="AE255" s="39"/>
      <c r="AF255" s="31"/>
      <c r="AG255" s="31"/>
      <c r="AH255" s="50"/>
      <c r="AI255" s="39"/>
      <c r="AJ255"/>
    </row>
    <row r="256" spans="1:36" s="38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28"/>
      <c r="AD256" s="39"/>
      <c r="AE256" s="39"/>
      <c r="AF256" s="31"/>
      <c r="AG256" s="31"/>
      <c r="AH256" s="50"/>
      <c r="AI256" s="39"/>
      <c r="AJ256"/>
    </row>
    <row r="257" spans="1:36" s="38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28"/>
      <c r="AD257" s="39"/>
      <c r="AE257" s="39"/>
      <c r="AF257" s="31"/>
      <c r="AG257" s="31"/>
      <c r="AH257" s="50"/>
      <c r="AI257" s="39"/>
      <c r="AJ257"/>
    </row>
    <row r="258" spans="1:36" s="67" customFormat="1" ht="15" x14ac:dyDescent="0.25">
      <c r="A258" s="60"/>
      <c r="B258" s="60"/>
      <c r="C258" s="60"/>
      <c r="D258" s="61"/>
      <c r="E258" s="62"/>
      <c r="F258" s="63"/>
      <c r="G258" s="64"/>
      <c r="H258" s="62"/>
      <c r="I258" s="63"/>
      <c r="J258" s="64"/>
      <c r="K258" s="62"/>
      <c r="L258" s="63"/>
      <c r="M258" s="64"/>
      <c r="N258" s="65"/>
      <c r="O258" s="66"/>
      <c r="P258" s="66"/>
      <c r="Q258" s="60"/>
      <c r="R258" s="60"/>
      <c r="S258" s="69"/>
      <c r="AD258" s="68"/>
      <c r="AE258" s="68"/>
      <c r="AF258" s="60"/>
      <c r="AG258" s="60"/>
      <c r="AH258" s="70"/>
      <c r="AI258" s="68"/>
      <c r="AJ258" s="60"/>
    </row>
    <row r="259" spans="1:36" s="38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28"/>
      <c r="AD259" s="39"/>
      <c r="AE259" s="39"/>
      <c r="AF259" s="31"/>
      <c r="AG259" s="31"/>
      <c r="AH259" s="50"/>
      <c r="AI259" s="39"/>
      <c r="AJ259"/>
    </row>
    <row r="260" spans="1:36" s="38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28"/>
      <c r="AD260" s="39"/>
      <c r="AE260" s="39"/>
      <c r="AF260" s="31"/>
      <c r="AG260" s="31"/>
      <c r="AH260" s="50"/>
      <c r="AI260" s="39"/>
      <c r="AJ260"/>
    </row>
    <row r="261" spans="1:36" s="38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28"/>
      <c r="AD261" s="39"/>
      <c r="AE261" s="39"/>
      <c r="AF261" s="31"/>
      <c r="AG261" s="31"/>
      <c r="AH261" s="50"/>
      <c r="AI261" s="39"/>
      <c r="AJ261"/>
    </row>
    <row r="262" spans="1:36" s="38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28"/>
      <c r="AD262" s="39"/>
      <c r="AE262" s="39"/>
      <c r="AF262" s="31"/>
      <c r="AG262" s="31"/>
      <c r="AH262" s="50"/>
      <c r="AI262" s="39"/>
      <c r="AJ262"/>
    </row>
    <row r="263" spans="1:36" s="38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28"/>
      <c r="AD263" s="39"/>
      <c r="AE263" s="39"/>
      <c r="AF263" s="31"/>
      <c r="AG263" s="31"/>
      <c r="AH263" s="50"/>
      <c r="AI263" s="39"/>
      <c r="AJ263"/>
    </row>
    <row r="264" spans="1:36" s="38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28"/>
      <c r="AD264" s="39"/>
      <c r="AE264" s="39"/>
      <c r="AF264" s="31"/>
      <c r="AG264" s="31"/>
      <c r="AH264" s="50"/>
      <c r="AI264" s="39"/>
      <c r="AJ264"/>
    </row>
    <row r="265" spans="1:36" s="38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28"/>
      <c r="AD265" s="39"/>
      <c r="AE265" s="39"/>
      <c r="AF265" s="31"/>
      <c r="AG265" s="31"/>
      <c r="AH265" s="50"/>
      <c r="AI265" s="39"/>
      <c r="AJ265"/>
    </row>
    <row r="266" spans="1:36" s="38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28"/>
      <c r="AD266" s="39"/>
      <c r="AE266" s="39"/>
      <c r="AF266" s="31"/>
      <c r="AG266" s="31"/>
      <c r="AH266" s="50"/>
      <c r="AI266" s="39"/>
      <c r="AJ266"/>
    </row>
    <row r="267" spans="1:36" s="38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28"/>
      <c r="AD267" s="39"/>
      <c r="AE267" s="39"/>
      <c r="AF267" s="31"/>
      <c r="AG267" s="31"/>
      <c r="AH267" s="50"/>
      <c r="AI267" s="39"/>
      <c r="AJ267"/>
    </row>
    <row r="268" spans="1:36" s="38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28"/>
      <c r="AD268" s="39"/>
      <c r="AE268" s="39"/>
      <c r="AF268" s="31"/>
      <c r="AG268" s="31"/>
      <c r="AH268" s="50"/>
      <c r="AI268" s="39"/>
      <c r="AJ268"/>
    </row>
    <row r="269" spans="1:36" s="38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28"/>
      <c r="AD269" s="39"/>
      <c r="AE269" s="39"/>
      <c r="AF269" s="31"/>
      <c r="AG269" s="31"/>
      <c r="AH269" s="50"/>
      <c r="AI269" s="39"/>
      <c r="AJ269"/>
    </row>
    <row r="270" spans="1:36" s="38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28"/>
      <c r="AD270" s="39"/>
      <c r="AE270" s="39"/>
      <c r="AF270" s="31"/>
      <c r="AG270" s="31"/>
      <c r="AH270" s="50"/>
      <c r="AI270" s="39"/>
      <c r="AJ270"/>
    </row>
    <row r="271" spans="1:36" s="38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28"/>
      <c r="AD271" s="39"/>
      <c r="AE271" s="39"/>
      <c r="AF271" s="31"/>
      <c r="AG271" s="31"/>
      <c r="AH271" s="50"/>
      <c r="AI271" s="39"/>
      <c r="AJ271"/>
    </row>
    <row r="272" spans="1:36" s="38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28"/>
      <c r="AD272" s="39"/>
      <c r="AE272" s="39"/>
      <c r="AF272" s="31"/>
      <c r="AG272" s="31"/>
      <c r="AH272" s="50"/>
      <c r="AI272" s="39"/>
      <c r="AJ272"/>
    </row>
    <row r="273" spans="1:36" s="38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28"/>
      <c r="AD273" s="39"/>
      <c r="AE273" s="39"/>
      <c r="AF273" s="31"/>
      <c r="AG273" s="31"/>
      <c r="AH273" s="50"/>
      <c r="AI273" s="39"/>
      <c r="AJ273"/>
    </row>
    <row r="274" spans="1:36" s="38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28"/>
      <c r="AD274" s="39"/>
      <c r="AE274" s="39"/>
      <c r="AF274" s="31"/>
      <c r="AG274" s="31"/>
      <c r="AH274" s="50"/>
      <c r="AI274" s="39"/>
      <c r="AJ274"/>
    </row>
    <row r="275" spans="1:36" s="38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28"/>
      <c r="AD275" s="39"/>
      <c r="AE275" s="39"/>
      <c r="AF275" s="31"/>
      <c r="AG275" s="31"/>
      <c r="AH275" s="50"/>
      <c r="AI275" s="39"/>
      <c r="AJ275"/>
    </row>
    <row r="276" spans="1:36" s="38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28"/>
      <c r="AD276" s="39"/>
      <c r="AE276" s="39"/>
      <c r="AF276" s="31"/>
      <c r="AG276" s="31"/>
      <c r="AH276" s="50"/>
      <c r="AI276" s="39"/>
      <c r="AJ276"/>
    </row>
    <row r="277" spans="1:36" s="38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28"/>
      <c r="AD277" s="39"/>
      <c r="AE277" s="39"/>
      <c r="AF277" s="31"/>
      <c r="AG277" s="31"/>
      <c r="AH277" s="50"/>
      <c r="AI277" s="39"/>
      <c r="AJ277"/>
    </row>
    <row r="278" spans="1:36" s="38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28"/>
      <c r="AD278" s="39"/>
      <c r="AE278" s="39"/>
      <c r="AF278" s="31"/>
      <c r="AG278" s="31"/>
      <c r="AH278" s="50"/>
      <c r="AI278" s="39"/>
      <c r="AJ278"/>
    </row>
    <row r="279" spans="1:36" s="38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28"/>
      <c r="AD279" s="39"/>
      <c r="AE279" s="39"/>
      <c r="AF279" s="31"/>
      <c r="AG279" s="31"/>
      <c r="AH279" s="50"/>
      <c r="AI279" s="39"/>
      <c r="AJ279"/>
    </row>
    <row r="280" spans="1:36" s="38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28"/>
      <c r="AD280" s="39"/>
      <c r="AE280" s="39"/>
      <c r="AF280" s="31"/>
      <c r="AG280" s="31"/>
      <c r="AH280" s="50"/>
      <c r="AI280" s="39"/>
      <c r="AJ280"/>
    </row>
    <row r="281" spans="1:36" s="38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28"/>
      <c r="AD281" s="39"/>
      <c r="AE281" s="39"/>
      <c r="AF281" s="31"/>
      <c r="AG281" s="31"/>
      <c r="AH281" s="50"/>
      <c r="AI281" s="39"/>
      <c r="AJ281"/>
    </row>
    <row r="282" spans="1:36" s="38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28"/>
      <c r="AD282" s="39"/>
      <c r="AE282" s="39"/>
      <c r="AF282" s="31"/>
      <c r="AG282" s="31"/>
      <c r="AH282" s="50"/>
      <c r="AI282" s="39"/>
      <c r="AJ282"/>
    </row>
    <row r="283" spans="1:36" s="38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28"/>
      <c r="AD283" s="39"/>
      <c r="AE283" s="39"/>
      <c r="AF283" s="31"/>
      <c r="AG283" s="31"/>
      <c r="AH283" s="50"/>
      <c r="AI283" s="39"/>
      <c r="AJ283"/>
    </row>
    <row r="284" spans="1:36" s="38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28"/>
      <c r="AD284" s="39"/>
      <c r="AE284" s="39"/>
      <c r="AF284" s="31"/>
      <c r="AG284" s="31"/>
      <c r="AH284" s="50"/>
      <c r="AI284" s="39"/>
      <c r="AJ284"/>
    </row>
    <row r="285" spans="1:36" s="38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28"/>
      <c r="AD285" s="39"/>
      <c r="AE285" s="39"/>
      <c r="AF285" s="31"/>
      <c r="AG285" s="31"/>
      <c r="AH285" s="50"/>
      <c r="AI285" s="39"/>
      <c r="AJ285"/>
    </row>
    <row r="286" spans="1:36" s="38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28"/>
      <c r="AD286" s="39"/>
      <c r="AE286" s="39"/>
      <c r="AF286" s="31"/>
      <c r="AG286" s="31"/>
      <c r="AH286" s="50"/>
      <c r="AI286" s="39"/>
      <c r="AJ286"/>
    </row>
    <row r="287" spans="1:36" s="38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28"/>
      <c r="AD287" s="39"/>
      <c r="AE287" s="39"/>
      <c r="AF287" s="31"/>
      <c r="AG287" s="31"/>
      <c r="AH287" s="50"/>
      <c r="AI287" s="39"/>
      <c r="AJ287"/>
    </row>
    <row r="288" spans="1:36" s="38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28"/>
      <c r="AD288" s="39"/>
      <c r="AE288" s="39"/>
      <c r="AF288" s="31"/>
      <c r="AG288" s="31"/>
      <c r="AH288" s="50"/>
      <c r="AI288" s="39"/>
      <c r="AJ288"/>
    </row>
    <row r="289" spans="1:36" s="67" customFormat="1" ht="15" x14ac:dyDescent="0.25">
      <c r="A289" s="60"/>
      <c r="B289" s="60"/>
      <c r="C289" s="60"/>
      <c r="D289" s="61"/>
      <c r="E289" s="62"/>
      <c r="F289" s="63"/>
      <c r="G289" s="64"/>
      <c r="H289" s="62"/>
      <c r="I289" s="63"/>
      <c r="J289" s="64"/>
      <c r="K289" s="62"/>
      <c r="L289" s="63"/>
      <c r="M289" s="64"/>
      <c r="N289" s="65"/>
      <c r="O289" s="66"/>
      <c r="P289" s="66"/>
      <c r="Q289" s="60"/>
      <c r="R289" s="60"/>
      <c r="S289" s="69"/>
      <c r="AD289" s="68"/>
      <c r="AE289" s="68"/>
      <c r="AF289" s="60"/>
      <c r="AG289" s="60"/>
      <c r="AH289" s="70"/>
      <c r="AI289" s="68"/>
      <c r="AJ289" s="60"/>
    </row>
    <row r="290" spans="1:36" s="38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28"/>
      <c r="AD290" s="39"/>
      <c r="AE290" s="39"/>
      <c r="AF290" s="31"/>
      <c r="AG290" s="31"/>
      <c r="AH290" s="50"/>
      <c r="AI290" s="39"/>
      <c r="AJ290"/>
    </row>
    <row r="291" spans="1:36" s="38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28"/>
      <c r="AD291" s="39"/>
      <c r="AF291" s="31"/>
      <c r="AG291" s="31"/>
      <c r="AH291" s="50"/>
      <c r="AI291" s="39"/>
      <c r="AJ291"/>
    </row>
    <row r="292" spans="1:36" s="38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28"/>
      <c r="AD292" s="39"/>
      <c r="AE292" s="39"/>
      <c r="AF292" s="31"/>
      <c r="AG292" s="31"/>
      <c r="AH292" s="50"/>
      <c r="AI292" s="39"/>
      <c r="AJ292"/>
    </row>
    <row r="293" spans="1:36" s="38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28"/>
      <c r="AD293" s="39"/>
      <c r="AE293" s="39"/>
      <c r="AF293" s="31"/>
      <c r="AG293" s="31"/>
      <c r="AH293" s="50"/>
      <c r="AI293" s="39"/>
      <c r="AJ293"/>
    </row>
    <row r="294" spans="1:36" s="38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28"/>
      <c r="AD294" s="39"/>
      <c r="AE294" s="39"/>
      <c r="AF294" s="31"/>
      <c r="AG294" s="31"/>
      <c r="AH294" s="50"/>
      <c r="AI294" s="39"/>
      <c r="AJ294"/>
    </row>
    <row r="295" spans="1:36" s="38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28"/>
      <c r="AD295" s="39"/>
      <c r="AE295" s="39"/>
      <c r="AF295" s="31"/>
      <c r="AG295" s="31"/>
      <c r="AH295" s="50"/>
      <c r="AI295" s="39"/>
      <c r="AJ295"/>
    </row>
    <row r="296" spans="1:36" s="38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28"/>
      <c r="AD296" s="39"/>
      <c r="AE296" s="39"/>
      <c r="AF296" s="31"/>
      <c r="AG296" s="31"/>
      <c r="AH296" s="50"/>
      <c r="AI296" s="39"/>
      <c r="AJ296"/>
    </row>
    <row r="297" spans="1:36" s="38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28"/>
      <c r="AD297" s="39"/>
      <c r="AE297" s="39"/>
      <c r="AF297" s="31"/>
      <c r="AG297" s="31"/>
      <c r="AH297" s="50"/>
      <c r="AI297" s="39"/>
      <c r="AJ297"/>
    </row>
    <row r="298" spans="1:36" s="38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28"/>
      <c r="AD298" s="39"/>
      <c r="AE298" s="39"/>
      <c r="AF298" s="31"/>
      <c r="AG298" s="31"/>
      <c r="AH298" s="50"/>
      <c r="AI298" s="39"/>
      <c r="AJ298"/>
    </row>
    <row r="299" spans="1:36" s="38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28"/>
      <c r="AD299" s="39"/>
      <c r="AF299" s="31"/>
      <c r="AG299" s="31"/>
      <c r="AH299" s="50"/>
      <c r="AI299" s="39"/>
      <c r="AJ299"/>
    </row>
    <row r="300" spans="1:36" s="38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28"/>
      <c r="AD300" s="39"/>
      <c r="AE300" s="39"/>
      <c r="AF300" s="31"/>
      <c r="AG300" s="31"/>
      <c r="AH300" s="50"/>
      <c r="AI300" s="39"/>
      <c r="AJ300"/>
    </row>
    <row r="301" spans="1:36" s="38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28"/>
      <c r="AD301" s="39"/>
      <c r="AE301" s="39"/>
      <c r="AF301" s="31"/>
      <c r="AG301" s="31"/>
      <c r="AH301" s="50"/>
      <c r="AI301" s="39"/>
      <c r="AJ301"/>
    </row>
    <row r="302" spans="1:36" s="38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28"/>
      <c r="AD302" s="39"/>
      <c r="AF302" s="31"/>
      <c r="AG302" s="31"/>
      <c r="AH302" s="50"/>
      <c r="AI302" s="39"/>
      <c r="AJ302"/>
    </row>
    <row r="303" spans="1:36" s="38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28"/>
      <c r="AD303" s="39"/>
      <c r="AE303" s="39"/>
      <c r="AF303" s="31"/>
      <c r="AG303" s="31"/>
      <c r="AH303" s="50"/>
      <c r="AI303" s="39"/>
      <c r="AJ303"/>
    </row>
    <row r="304" spans="1:36" s="38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28"/>
      <c r="AD304" s="39"/>
      <c r="AE304" s="39"/>
      <c r="AF304" s="31"/>
      <c r="AG304" s="31"/>
      <c r="AH304" s="50"/>
      <c r="AI304" s="39"/>
      <c r="AJ304"/>
    </row>
    <row r="305" spans="1:36" s="38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28"/>
      <c r="AD305" s="39"/>
      <c r="AE305" s="39"/>
      <c r="AF305" s="31"/>
      <c r="AG305" s="31"/>
      <c r="AH305" s="50"/>
      <c r="AI305" s="39"/>
      <c r="AJ305"/>
    </row>
    <row r="306" spans="1:36" s="38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28"/>
      <c r="AD306" s="39"/>
      <c r="AE306" s="39"/>
      <c r="AF306" s="31"/>
      <c r="AG306" s="31"/>
      <c r="AH306" s="50"/>
      <c r="AI306" s="39"/>
      <c r="AJ306"/>
    </row>
    <row r="307" spans="1:36" s="38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28"/>
      <c r="AD307" s="39"/>
      <c r="AE307" s="39"/>
      <c r="AF307" s="31"/>
      <c r="AG307" s="31"/>
      <c r="AH307" s="50"/>
      <c r="AI307" s="39"/>
      <c r="AJ307"/>
    </row>
    <row r="308" spans="1:36" s="38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28"/>
      <c r="AD308" s="39"/>
      <c r="AF308" s="31"/>
      <c r="AG308" s="31"/>
      <c r="AH308" s="50"/>
      <c r="AI308" s="39"/>
      <c r="AJ308"/>
    </row>
    <row r="309" spans="1:36" s="38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28"/>
      <c r="AD309" s="39"/>
      <c r="AF309" s="31"/>
      <c r="AG309" s="31"/>
      <c r="AH309" s="50"/>
      <c r="AI309" s="39"/>
      <c r="AJ309"/>
    </row>
    <row r="310" spans="1:36" s="38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28"/>
      <c r="AD310" s="39"/>
      <c r="AF310" s="31"/>
      <c r="AG310" s="31"/>
      <c r="AH310" s="50"/>
      <c r="AI310" s="39"/>
      <c r="AJ310"/>
    </row>
    <row r="311" spans="1:36" s="38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28"/>
      <c r="AD311" s="39"/>
      <c r="AE311" s="39"/>
      <c r="AF311" s="31"/>
      <c r="AG311" s="31"/>
      <c r="AH311" s="50"/>
      <c r="AI311" s="39"/>
      <c r="AJ311"/>
    </row>
    <row r="312" spans="1:36" s="38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28"/>
      <c r="AD312" s="39"/>
      <c r="AE312" s="39"/>
      <c r="AF312" s="31"/>
      <c r="AG312" s="31"/>
      <c r="AH312" s="50"/>
      <c r="AI312" s="39"/>
      <c r="AJ312"/>
    </row>
    <row r="313" spans="1:36" s="38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28"/>
      <c r="AD313" s="39"/>
      <c r="AE313" s="39"/>
      <c r="AF313" s="31"/>
      <c r="AG313" s="31"/>
      <c r="AH313" s="50"/>
      <c r="AI313" s="39"/>
      <c r="AJ313"/>
    </row>
    <row r="314" spans="1:36" s="38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28"/>
      <c r="AD314" s="39"/>
      <c r="AE314" s="39"/>
      <c r="AF314" s="31"/>
      <c r="AG314" s="31"/>
      <c r="AH314" s="50"/>
      <c r="AI314" s="39"/>
      <c r="AJ314"/>
    </row>
    <row r="315" spans="1:36" s="38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28"/>
      <c r="AD315" s="39"/>
      <c r="AE315" s="39"/>
      <c r="AF315" s="31"/>
      <c r="AG315" s="31"/>
      <c r="AH315" s="50"/>
      <c r="AI315" s="39"/>
      <c r="AJ315"/>
    </row>
    <row r="316" spans="1:36" s="38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28"/>
      <c r="AD316" s="39"/>
      <c r="AE316" s="39"/>
      <c r="AF316" s="31"/>
      <c r="AG316" s="31"/>
      <c r="AH316" s="50"/>
      <c r="AI316" s="39"/>
      <c r="AJ316"/>
    </row>
    <row r="317" spans="1:36" s="38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28"/>
      <c r="AD317" s="39"/>
      <c r="AF317" s="31"/>
      <c r="AG317" s="31"/>
      <c r="AH317" s="50"/>
      <c r="AI317" s="39"/>
      <c r="AJ317"/>
    </row>
    <row r="318" spans="1:36" s="38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28"/>
      <c r="AD318" s="39"/>
      <c r="AE318" s="39"/>
      <c r="AF318" s="31"/>
      <c r="AG318" s="31"/>
      <c r="AH318" s="50"/>
      <c r="AI318" s="39"/>
      <c r="AJ318"/>
    </row>
    <row r="319" spans="1:36" s="38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28"/>
      <c r="AD319" s="39"/>
      <c r="AE319" s="39"/>
      <c r="AF319" s="31"/>
      <c r="AG319" s="31"/>
      <c r="AH319" s="50"/>
      <c r="AI319" s="39"/>
      <c r="AJ319"/>
    </row>
    <row r="320" spans="1:36" s="38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28"/>
      <c r="AD320" s="39"/>
      <c r="AE320" s="39"/>
      <c r="AF320" s="31"/>
      <c r="AG320" s="31"/>
      <c r="AH320" s="50"/>
      <c r="AI320" s="39"/>
      <c r="AJ320"/>
    </row>
    <row r="321" spans="1:36" s="38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28"/>
      <c r="AD321" s="39"/>
      <c r="AE321" s="39"/>
      <c r="AF321" s="31"/>
      <c r="AG321" s="31"/>
      <c r="AH321" s="50"/>
      <c r="AI321" s="39"/>
      <c r="AJ321"/>
    </row>
    <row r="322" spans="1:36" s="38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28"/>
      <c r="AD322" s="39"/>
      <c r="AE322" s="39"/>
      <c r="AF322" s="31"/>
      <c r="AG322" s="31"/>
      <c r="AH322" s="50"/>
      <c r="AI322" s="39"/>
      <c r="AJ322"/>
    </row>
    <row r="323" spans="1:36" s="38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28"/>
      <c r="AD323" s="39"/>
      <c r="AE323" s="39"/>
      <c r="AF323" s="31"/>
      <c r="AG323" s="31"/>
      <c r="AH323" s="50"/>
      <c r="AI323" s="39"/>
      <c r="AJ323"/>
    </row>
    <row r="324" spans="1:36" s="38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28"/>
      <c r="AD324" s="39"/>
      <c r="AE324" s="39"/>
      <c r="AF324" s="31"/>
      <c r="AG324" s="31"/>
      <c r="AH324" s="50"/>
      <c r="AI324" s="39"/>
      <c r="AJ324"/>
    </row>
    <row r="325" spans="1:36" s="38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28"/>
      <c r="AD325" s="39"/>
      <c r="AE325" s="39"/>
      <c r="AF325" s="31"/>
      <c r="AG325" s="31"/>
      <c r="AH325" s="50"/>
      <c r="AI325" s="39"/>
      <c r="AJ325"/>
    </row>
    <row r="326" spans="1:36" s="38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28"/>
      <c r="AD326" s="39"/>
      <c r="AE326" s="39"/>
      <c r="AF326" s="31"/>
      <c r="AG326" s="31"/>
      <c r="AH326" s="50"/>
      <c r="AI326" s="39"/>
      <c r="AJ326"/>
    </row>
    <row r="327" spans="1:36" s="38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28"/>
      <c r="AD327" s="39"/>
      <c r="AE327" s="39"/>
      <c r="AF327" s="31"/>
      <c r="AG327" s="31"/>
      <c r="AH327" s="50"/>
      <c r="AI327" s="39"/>
      <c r="AJ327"/>
    </row>
    <row r="328" spans="1:36" s="38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28"/>
      <c r="AD328" s="39"/>
      <c r="AE328" s="39"/>
      <c r="AF328" s="31"/>
      <c r="AG328" s="31"/>
      <c r="AH328" s="50"/>
      <c r="AI328" s="39"/>
      <c r="AJ328"/>
    </row>
    <row r="329" spans="1:36" s="38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28"/>
      <c r="AD329" s="39"/>
      <c r="AE329" s="39"/>
      <c r="AF329" s="31"/>
      <c r="AG329" s="31"/>
      <c r="AH329" s="50"/>
      <c r="AI329" s="39"/>
      <c r="AJ329"/>
    </row>
    <row r="330" spans="1:36" s="38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28"/>
      <c r="AD330" s="39"/>
      <c r="AE330" s="39"/>
      <c r="AF330" s="31"/>
      <c r="AG330" s="31"/>
      <c r="AH330" s="50"/>
      <c r="AI330" s="39"/>
      <c r="AJ330"/>
    </row>
    <row r="331" spans="1:36" s="38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28"/>
      <c r="AD331" s="39"/>
      <c r="AE331" s="39"/>
      <c r="AF331" s="31"/>
      <c r="AG331" s="31"/>
      <c r="AH331" s="50"/>
      <c r="AI331" s="39"/>
      <c r="AJ331"/>
    </row>
    <row r="332" spans="1:36" s="38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28"/>
      <c r="AD332" s="39"/>
      <c r="AE332" s="39"/>
      <c r="AF332" s="31"/>
      <c r="AG332" s="31"/>
      <c r="AH332" s="50"/>
      <c r="AI332" s="39"/>
      <c r="AJ332"/>
    </row>
    <row r="333" spans="1:36" s="38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28"/>
      <c r="AD333" s="39"/>
      <c r="AE333" s="39"/>
      <c r="AF333" s="31"/>
      <c r="AG333" s="31"/>
      <c r="AH333" s="50"/>
      <c r="AI333" s="39"/>
      <c r="AJ333"/>
    </row>
    <row r="334" spans="1:36" s="38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28"/>
      <c r="AD334" s="39"/>
      <c r="AE334" s="39"/>
      <c r="AF334" s="31"/>
      <c r="AG334" s="31"/>
      <c r="AH334" s="50"/>
      <c r="AI334" s="39"/>
      <c r="AJ334"/>
    </row>
    <row r="335" spans="1:36" s="38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28"/>
      <c r="AD335" s="39"/>
      <c r="AE335" s="39"/>
      <c r="AF335" s="31"/>
      <c r="AG335" s="31"/>
      <c r="AH335" s="50"/>
      <c r="AI335" s="39"/>
      <c r="AJ335"/>
    </row>
    <row r="336" spans="1:36" s="38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28"/>
      <c r="AD336" s="39"/>
      <c r="AE336" s="39"/>
      <c r="AF336" s="31"/>
      <c r="AG336" s="31"/>
      <c r="AH336" s="50"/>
      <c r="AI336" s="39"/>
      <c r="AJ336"/>
    </row>
    <row r="337" spans="1:36" s="38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28"/>
      <c r="AD337" s="39"/>
      <c r="AE337" s="39"/>
      <c r="AF337" s="31"/>
      <c r="AG337" s="31"/>
      <c r="AH337" s="50"/>
      <c r="AI337" s="39"/>
      <c r="AJ337"/>
    </row>
    <row r="338" spans="1:36" s="38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28"/>
      <c r="AD338" s="39"/>
      <c r="AE338" s="39"/>
      <c r="AF338" s="31"/>
      <c r="AG338" s="31"/>
      <c r="AH338" s="50"/>
      <c r="AI338" s="39"/>
      <c r="AJ338"/>
    </row>
    <row r="339" spans="1:36" s="38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28"/>
      <c r="AD339" s="39"/>
      <c r="AE339" s="39"/>
      <c r="AF339" s="31"/>
      <c r="AG339" s="31"/>
      <c r="AH339" s="50"/>
      <c r="AI339" s="39"/>
      <c r="AJ339"/>
    </row>
    <row r="340" spans="1:36" s="38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28"/>
      <c r="AD340" s="39"/>
      <c r="AE340" s="39"/>
      <c r="AF340" s="31"/>
      <c r="AG340" s="31"/>
      <c r="AH340" s="50"/>
      <c r="AI340" s="39"/>
      <c r="AJ340"/>
    </row>
    <row r="341" spans="1:36" s="38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28"/>
      <c r="AD341" s="39"/>
      <c r="AE341" s="39"/>
      <c r="AF341" s="31"/>
      <c r="AG341" s="31"/>
      <c r="AH341" s="50"/>
      <c r="AI341" s="39"/>
      <c r="AJ341"/>
    </row>
    <row r="342" spans="1:36" s="38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28"/>
      <c r="AD342" s="39"/>
      <c r="AE342" s="39"/>
      <c r="AF342" s="31"/>
      <c r="AG342" s="31"/>
      <c r="AH342" s="50"/>
      <c r="AI342" s="39"/>
      <c r="AJ342"/>
    </row>
    <row r="343" spans="1:36" s="38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28"/>
      <c r="AD343" s="39"/>
      <c r="AE343" s="39"/>
      <c r="AF343" s="31"/>
      <c r="AG343" s="31"/>
      <c r="AH343" s="50"/>
      <c r="AI343" s="39"/>
      <c r="AJ343"/>
    </row>
    <row r="344" spans="1:36" s="38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28"/>
      <c r="AD344" s="39"/>
      <c r="AE344" s="39"/>
      <c r="AF344" s="31"/>
      <c r="AG344" s="31"/>
      <c r="AH344" s="50"/>
      <c r="AI344" s="39"/>
      <c r="AJ344"/>
    </row>
    <row r="345" spans="1:36" s="38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28"/>
      <c r="AD345" s="39"/>
      <c r="AE345" s="39"/>
      <c r="AF345" s="31"/>
      <c r="AG345" s="31"/>
      <c r="AH345" s="50"/>
      <c r="AI345" s="39"/>
      <c r="AJ345"/>
    </row>
    <row r="346" spans="1:36" s="38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28"/>
      <c r="AD346" s="39"/>
      <c r="AE346" s="39"/>
      <c r="AF346" s="31"/>
      <c r="AG346" s="31"/>
      <c r="AH346" s="50"/>
      <c r="AI346" s="39"/>
      <c r="AJ346"/>
    </row>
    <row r="347" spans="1:36" s="38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28"/>
      <c r="AD347" s="39"/>
      <c r="AE347" s="39"/>
      <c r="AF347" s="31"/>
      <c r="AG347" s="31"/>
      <c r="AH347" s="50"/>
      <c r="AI347" s="39"/>
      <c r="AJ347"/>
    </row>
    <row r="348" spans="1:36" s="38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28"/>
      <c r="AD348" s="39"/>
      <c r="AE348" s="39"/>
      <c r="AF348" s="31"/>
      <c r="AG348" s="31"/>
      <c r="AH348" s="50"/>
      <c r="AI348" s="39"/>
      <c r="AJ348"/>
    </row>
    <row r="349" spans="1:36" s="38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28"/>
      <c r="AD349" s="39"/>
      <c r="AF349" s="31"/>
      <c r="AG349" s="31"/>
      <c r="AH349" s="50"/>
      <c r="AI349" s="39"/>
      <c r="AJ349"/>
    </row>
    <row r="350" spans="1:36" s="38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28"/>
      <c r="AD350" s="39"/>
      <c r="AE350" s="39"/>
      <c r="AF350" s="31"/>
      <c r="AG350" s="31"/>
      <c r="AH350" s="50"/>
      <c r="AI350" s="39"/>
      <c r="AJ350"/>
    </row>
    <row r="351" spans="1:36" s="38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28"/>
      <c r="AD351" s="39"/>
      <c r="AE351" s="39"/>
      <c r="AF351" s="31"/>
      <c r="AG351" s="31"/>
      <c r="AH351" s="50"/>
      <c r="AI351" s="39"/>
      <c r="AJ351"/>
    </row>
    <row r="352" spans="1:36" s="38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28"/>
      <c r="AD352" s="39"/>
      <c r="AF352"/>
      <c r="AG352"/>
      <c r="AH352" s="50"/>
      <c r="AI352" s="39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2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F353"/>
      <c r="AG353"/>
      <c r="AH353" s="50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28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F354"/>
      <c r="AG354"/>
      <c r="AH354" s="50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28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F355"/>
      <c r="AG355"/>
      <c r="AH355" s="50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28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F356"/>
      <c r="AG356"/>
      <c r="AH356" s="50"/>
      <c r="AJ356"/>
    </row>
    <row r="357" spans="1:36" s="38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28"/>
      <c r="AD357" s="39"/>
      <c r="AF357"/>
      <c r="AG357"/>
      <c r="AH357" s="50"/>
      <c r="AI357" s="39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2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F358"/>
      <c r="AG358"/>
      <c r="AH358" s="50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28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F359"/>
      <c r="AG359"/>
      <c r="AH359" s="50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2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F360"/>
      <c r="AG360"/>
      <c r="AH360" s="50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2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F361"/>
      <c r="AG361"/>
      <c r="AH361" s="50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2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F362"/>
      <c r="AG362"/>
      <c r="AH362" s="50"/>
      <c r="AJ362"/>
    </row>
    <row r="363" spans="1:36" s="38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28"/>
      <c r="AD363" s="39"/>
      <c r="AF363"/>
      <c r="AG363"/>
      <c r="AH363" s="50"/>
      <c r="AI363" s="39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2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F364"/>
      <c r="AG364"/>
      <c r="AH364" s="50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28"/>
      <c r="T365" s="38"/>
      <c r="U365" s="38"/>
      <c r="V365" s="38"/>
      <c r="W365" s="38"/>
      <c r="X365" s="38"/>
      <c r="Y365" s="38"/>
      <c r="Z365" s="38"/>
      <c r="AA365" s="38"/>
      <c r="AB365" s="38"/>
      <c r="AC365" s="38"/>
      <c r="AF365"/>
      <c r="AG365"/>
      <c r="AH365" s="50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2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F366"/>
      <c r="AG366"/>
      <c r="AH366" s="50"/>
      <c r="AJ366"/>
    </row>
    <row r="367" spans="1:36" s="38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28"/>
      <c r="AD367" s="39"/>
      <c r="AE367" s="39"/>
      <c r="AF367"/>
      <c r="AG367"/>
      <c r="AH367" s="50"/>
      <c r="AI367" s="39"/>
      <c r="AJ367"/>
    </row>
    <row r="368" spans="1:36" s="38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28"/>
      <c r="AD368" s="39"/>
      <c r="AE368" s="39"/>
      <c r="AF368"/>
      <c r="AG368"/>
      <c r="AH368" s="50"/>
      <c r="AI368" s="39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28"/>
      <c r="T369" s="38"/>
      <c r="U369" s="38"/>
      <c r="V369" s="38"/>
      <c r="W369" s="38"/>
      <c r="X369" s="38"/>
      <c r="Y369" s="38"/>
      <c r="Z369" s="38"/>
      <c r="AA369" s="38"/>
      <c r="AB369" s="38"/>
      <c r="AC369" s="38"/>
      <c r="AF369"/>
      <c r="AG369"/>
      <c r="AH369" s="50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28"/>
      <c r="T370" s="38"/>
      <c r="U370" s="38"/>
      <c r="V370" s="38"/>
      <c r="W370" s="38"/>
      <c r="X370" s="38"/>
      <c r="Y370" s="38"/>
      <c r="Z370" s="38"/>
      <c r="AA370" s="38"/>
      <c r="AB370" s="38"/>
      <c r="AC370" s="38"/>
      <c r="AF370"/>
      <c r="AG370"/>
      <c r="AH370" s="50"/>
      <c r="AJ370"/>
    </row>
    <row r="371" spans="1:36" s="38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28"/>
      <c r="AD371" s="39"/>
      <c r="AF371"/>
      <c r="AG371"/>
      <c r="AH371" s="50"/>
      <c r="AI371" s="39"/>
      <c r="AJ371"/>
    </row>
    <row r="372" spans="1:36" s="38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28"/>
      <c r="AD372" s="39"/>
      <c r="AF372"/>
      <c r="AG372"/>
      <c r="AH372" s="50"/>
      <c r="AI372" s="39"/>
      <c r="AJ372"/>
    </row>
    <row r="373" spans="1:36" s="38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28"/>
      <c r="AD373" s="39"/>
      <c r="AF373"/>
      <c r="AG373"/>
      <c r="AH373" s="50"/>
      <c r="AI373" s="39"/>
      <c r="AJ373"/>
    </row>
    <row r="374" spans="1:36" s="38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28"/>
      <c r="AD374" s="39"/>
      <c r="AF374"/>
      <c r="AG374"/>
      <c r="AH374" s="50"/>
      <c r="AI374" s="39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28"/>
      <c r="T375" s="38"/>
      <c r="U375" s="38"/>
      <c r="V375" s="38"/>
      <c r="W375" s="38"/>
      <c r="X375" s="38"/>
      <c r="Y375" s="38"/>
      <c r="Z375" s="38"/>
      <c r="AA375" s="38"/>
      <c r="AB375" s="38"/>
      <c r="AC375" s="38"/>
      <c r="AF375"/>
      <c r="AG375"/>
      <c r="AH375" s="50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28"/>
      <c r="T376" s="38"/>
      <c r="U376" s="38"/>
      <c r="V376" s="38"/>
      <c r="W376" s="38"/>
      <c r="X376" s="38"/>
      <c r="Y376" s="38"/>
      <c r="Z376" s="38"/>
      <c r="AA376" s="38"/>
      <c r="AB376" s="38"/>
      <c r="AC376" s="38"/>
      <c r="AF376"/>
      <c r="AG376"/>
      <c r="AH376" s="50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2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F377"/>
      <c r="AG377"/>
      <c r="AH377" s="50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2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F378"/>
      <c r="AG378"/>
      <c r="AH378" s="50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2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F379"/>
      <c r="AG379"/>
      <c r="AH379" s="50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2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F380"/>
      <c r="AG380"/>
      <c r="AH380" s="50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2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F381"/>
      <c r="AG381"/>
      <c r="AH381" s="50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2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F382"/>
      <c r="AG382"/>
      <c r="AH382" s="50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2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F383"/>
      <c r="AG383"/>
      <c r="AH383" s="50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2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F384"/>
      <c r="AG384"/>
      <c r="AH384" s="50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2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F385"/>
      <c r="AG385"/>
      <c r="AH385" s="50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2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F386"/>
      <c r="AG386"/>
      <c r="AH386" s="50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2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F387"/>
      <c r="AG387"/>
      <c r="AH387" s="50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2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F388"/>
      <c r="AG388"/>
      <c r="AH388" s="50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2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F389"/>
      <c r="AG389"/>
      <c r="AH389" s="50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2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F390"/>
      <c r="AG390"/>
      <c r="AH390" s="50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2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F391"/>
      <c r="AG391"/>
      <c r="AH391" s="50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2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F392"/>
      <c r="AG392"/>
      <c r="AH392" s="50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2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F393"/>
      <c r="AG393"/>
      <c r="AH393" s="50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2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F394"/>
      <c r="AG394"/>
      <c r="AH394" s="50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2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F395"/>
      <c r="AG395"/>
      <c r="AH395" s="50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2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F396"/>
      <c r="AG396"/>
      <c r="AH396" s="50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2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F397"/>
      <c r="AG397"/>
      <c r="AH397" s="50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2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F398"/>
      <c r="AG398"/>
      <c r="AH398" s="50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2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F399"/>
      <c r="AG399"/>
      <c r="AH399" s="50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2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F400"/>
      <c r="AG400"/>
      <c r="AH400" s="50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2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F401"/>
      <c r="AG401"/>
      <c r="AH401" s="50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2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F402"/>
      <c r="AG402"/>
      <c r="AH402" s="50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2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F403"/>
      <c r="AG403"/>
      <c r="AH403" s="50"/>
      <c r="AJ403"/>
    </row>
    <row r="404" spans="1:36" ht="15" x14ac:dyDescent="0.25">
      <c r="A404"/>
      <c r="B404"/>
      <c r="C404"/>
      <c r="D404" s="32"/>
      <c r="E404" s="33"/>
      <c r="F404" s="34"/>
      <c r="G404" s="35"/>
      <c r="H404" s="33"/>
      <c r="I404" s="34"/>
      <c r="J404" s="35"/>
      <c r="K404" s="33"/>
      <c r="L404" s="34"/>
      <c r="M404" s="35"/>
      <c r="N404" s="36"/>
      <c r="O404" s="37"/>
      <c r="P404" s="37"/>
      <c r="Q404"/>
      <c r="R404"/>
      <c r="S404" s="2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F404"/>
      <c r="AG404"/>
      <c r="AH404" s="50"/>
      <c r="AJ404"/>
    </row>
    <row r="405" spans="1:36" s="38" customFormat="1" ht="15" x14ac:dyDescent="0.25">
      <c r="A405"/>
      <c r="B405"/>
      <c r="C405"/>
      <c r="D405" s="32"/>
      <c r="E405" s="33"/>
      <c r="F405" s="34"/>
      <c r="G405" s="35"/>
      <c r="H405" s="33"/>
      <c r="I405" s="34"/>
      <c r="J405" s="35"/>
      <c r="K405" s="33"/>
      <c r="L405" s="34"/>
      <c r="M405" s="35"/>
      <c r="N405" s="36"/>
      <c r="O405" s="37"/>
      <c r="P405" s="37"/>
      <c r="Q405"/>
      <c r="R405"/>
      <c r="S405" s="28"/>
      <c r="AD405" s="39"/>
      <c r="AE405" s="39"/>
      <c r="AF405"/>
      <c r="AG405"/>
      <c r="AH405" s="50"/>
      <c r="AI405" s="39"/>
      <c r="AJ405"/>
    </row>
    <row r="406" spans="1:36" ht="15" x14ac:dyDescent="0.25">
      <c r="A406"/>
      <c r="B406"/>
      <c r="C406"/>
      <c r="D406" s="32"/>
      <c r="E406" s="33"/>
      <c r="F406" s="34"/>
      <c r="G406" s="35"/>
      <c r="H406" s="33"/>
      <c r="I406" s="34"/>
      <c r="J406" s="35"/>
      <c r="K406" s="33"/>
      <c r="L406" s="34"/>
      <c r="M406" s="35"/>
      <c r="N406" s="36"/>
      <c r="O406" s="37"/>
      <c r="P406" s="37"/>
      <c r="Q406"/>
      <c r="R406"/>
      <c r="S406" s="2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F406"/>
      <c r="AG406"/>
      <c r="AH406" s="50"/>
      <c r="AJ406"/>
    </row>
    <row r="407" spans="1:36" ht="15" x14ac:dyDescent="0.25">
      <c r="A407"/>
      <c r="B407"/>
      <c r="C407"/>
      <c r="D407" s="32"/>
      <c r="E407" s="33"/>
      <c r="F407" s="34"/>
      <c r="G407" s="35"/>
      <c r="H407" s="33"/>
      <c r="I407" s="34"/>
      <c r="J407" s="35"/>
      <c r="K407" s="33"/>
      <c r="L407" s="34"/>
      <c r="M407" s="35"/>
      <c r="N407" s="36"/>
      <c r="O407" s="37"/>
      <c r="P407" s="37"/>
      <c r="Q407"/>
      <c r="R407"/>
      <c r="S407" s="28"/>
      <c r="T407" s="38"/>
      <c r="U407" s="38"/>
      <c r="V407" s="38"/>
      <c r="W407" s="38"/>
      <c r="X407" s="38"/>
      <c r="Y407" s="38"/>
      <c r="Z407" s="38"/>
      <c r="AA407" s="38"/>
      <c r="AB407" s="38"/>
      <c r="AC407" s="38"/>
      <c r="AF407"/>
      <c r="AG407"/>
      <c r="AH407" s="50"/>
      <c r="AJ407"/>
    </row>
    <row r="408" spans="1:36" ht="15" x14ac:dyDescent="0.25">
      <c r="A408"/>
      <c r="B408"/>
      <c r="C408"/>
      <c r="D408" s="32"/>
      <c r="E408" s="33"/>
      <c r="F408" s="34"/>
      <c r="G408" s="35"/>
      <c r="H408" s="33"/>
      <c r="I408" s="34"/>
      <c r="J408" s="35"/>
      <c r="K408" s="33"/>
      <c r="L408" s="34"/>
      <c r="M408" s="35"/>
      <c r="N408" s="36"/>
      <c r="O408" s="37"/>
      <c r="P408" s="37"/>
      <c r="Q408"/>
      <c r="R408"/>
      <c r="S408" s="2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F408"/>
      <c r="AG408"/>
      <c r="AH408" s="50"/>
      <c r="AJ408"/>
    </row>
    <row r="409" spans="1:36" ht="15" x14ac:dyDescent="0.25">
      <c r="A409"/>
      <c r="B409"/>
      <c r="C409"/>
      <c r="D409" s="32"/>
      <c r="E409" s="33"/>
      <c r="F409" s="34"/>
      <c r="G409" s="35"/>
      <c r="H409" s="33"/>
      <c r="I409" s="34"/>
      <c r="J409" s="35"/>
      <c r="K409" s="33"/>
      <c r="L409" s="34"/>
      <c r="M409" s="35"/>
      <c r="N409" s="36"/>
      <c r="O409" s="37"/>
      <c r="P409" s="37"/>
      <c r="Q409"/>
      <c r="R409"/>
      <c r="S409" s="2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F409"/>
      <c r="AG409"/>
      <c r="AH409" s="50"/>
      <c r="AJ409"/>
    </row>
    <row r="410" spans="1:36" s="38" customFormat="1" ht="15" x14ac:dyDescent="0.25">
      <c r="A410"/>
      <c r="B410"/>
      <c r="C410"/>
      <c r="D410" s="32"/>
      <c r="E410" s="33"/>
      <c r="F410" s="34"/>
      <c r="G410" s="35"/>
      <c r="H410" s="33"/>
      <c r="I410" s="34"/>
      <c r="J410" s="35"/>
      <c r="K410" s="33"/>
      <c r="L410" s="34"/>
      <c r="M410" s="35"/>
      <c r="N410" s="36"/>
      <c r="O410" s="37"/>
      <c r="P410" s="37"/>
      <c r="Q410"/>
      <c r="R410"/>
      <c r="S410" s="28"/>
      <c r="AD410" s="39"/>
      <c r="AE410" s="39"/>
      <c r="AF410"/>
      <c r="AG410"/>
      <c r="AH410" s="50"/>
      <c r="AI410" s="39"/>
      <c r="AJ410"/>
    </row>
    <row r="411" spans="1:36" ht="15" x14ac:dyDescent="0.25">
      <c r="A411"/>
      <c r="B411"/>
      <c r="C411"/>
      <c r="D411" s="32"/>
      <c r="E411" s="33"/>
      <c r="F411" s="34"/>
      <c r="G411" s="35"/>
      <c r="H411" s="33"/>
      <c r="I411" s="34"/>
      <c r="J411" s="35"/>
      <c r="K411" s="33"/>
      <c r="L411" s="34"/>
      <c r="M411" s="35"/>
      <c r="N411" s="36"/>
      <c r="O411" s="37"/>
      <c r="P411" s="37"/>
      <c r="Q411"/>
      <c r="R411"/>
      <c r="S411" s="2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F411"/>
      <c r="AG411"/>
      <c r="AH411" s="50"/>
      <c r="AJ411"/>
    </row>
    <row r="412" spans="1:36" s="38" customFormat="1" ht="15" x14ac:dyDescent="0.25">
      <c r="A412"/>
      <c r="B412"/>
      <c r="C412"/>
      <c r="D412" s="32"/>
      <c r="E412" s="33"/>
      <c r="F412" s="34"/>
      <c r="G412" s="35"/>
      <c r="H412" s="33"/>
      <c r="I412" s="34"/>
      <c r="J412" s="35"/>
      <c r="K412" s="33"/>
      <c r="L412" s="34"/>
      <c r="M412" s="35"/>
      <c r="N412" s="36"/>
      <c r="O412" s="37"/>
      <c r="P412" s="37"/>
      <c r="Q412"/>
      <c r="R412"/>
      <c r="S412" s="28"/>
      <c r="AD412" s="39"/>
      <c r="AE412" s="39"/>
      <c r="AF412"/>
      <c r="AG412"/>
      <c r="AH412" s="50"/>
      <c r="AI412" s="39"/>
      <c r="AJ412"/>
    </row>
    <row r="413" spans="1:36" ht="15" x14ac:dyDescent="0.25">
      <c r="A413"/>
      <c r="B413"/>
      <c r="C413"/>
      <c r="D413" s="32"/>
      <c r="E413" s="33"/>
      <c r="F413" s="34"/>
      <c r="G413" s="35"/>
      <c r="H413" s="33"/>
      <c r="I413" s="34"/>
      <c r="J413" s="35"/>
      <c r="K413" s="33"/>
      <c r="L413" s="34"/>
      <c r="M413" s="35"/>
      <c r="N413" s="36"/>
      <c r="O413" s="37"/>
      <c r="P413" s="37"/>
      <c r="Q413"/>
      <c r="R413"/>
      <c r="S413" s="2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F413"/>
      <c r="AG413"/>
      <c r="AH413" s="50"/>
      <c r="AJ413"/>
    </row>
    <row r="414" spans="1:36" ht="15" x14ac:dyDescent="0.25">
      <c r="A414"/>
      <c r="B414"/>
      <c r="C414"/>
      <c r="D414" s="32"/>
      <c r="E414" s="33"/>
      <c r="F414" s="34"/>
      <c r="G414" s="35"/>
      <c r="H414" s="33"/>
      <c r="I414" s="34"/>
      <c r="J414" s="35"/>
      <c r="K414" s="33"/>
      <c r="L414" s="34"/>
      <c r="M414" s="35"/>
      <c r="N414" s="36"/>
      <c r="O414" s="37"/>
      <c r="P414" s="37"/>
      <c r="Q414"/>
      <c r="R414"/>
      <c r="S414" s="28"/>
      <c r="T414" s="38"/>
      <c r="U414" s="38"/>
      <c r="V414" s="38"/>
      <c r="W414" s="38"/>
      <c r="X414" s="38"/>
      <c r="Y414" s="38"/>
      <c r="Z414" s="38"/>
      <c r="AA414" s="38"/>
      <c r="AB414" s="38"/>
      <c r="AC414" s="38"/>
      <c r="AF414"/>
      <c r="AG414"/>
      <c r="AH414" s="50"/>
      <c r="AJ414"/>
    </row>
    <row r="415" spans="1:36" ht="15" x14ac:dyDescent="0.25">
      <c r="A415"/>
      <c r="B415"/>
      <c r="C415"/>
      <c r="D415" s="32"/>
      <c r="E415" s="33"/>
      <c r="F415" s="34"/>
      <c r="G415" s="35"/>
      <c r="H415" s="33"/>
      <c r="I415" s="34"/>
      <c r="J415" s="35"/>
      <c r="K415" s="33"/>
      <c r="L415" s="34"/>
      <c r="M415" s="35"/>
      <c r="N415" s="36"/>
      <c r="O415" s="37"/>
      <c r="P415" s="37"/>
      <c r="Q415"/>
      <c r="R415"/>
      <c r="S415" s="28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F415"/>
      <c r="AG415"/>
      <c r="AH415" s="50"/>
      <c r="AJ415"/>
    </row>
    <row r="416" spans="1:36" ht="15" x14ac:dyDescent="0.25">
      <c r="A416"/>
      <c r="B416"/>
      <c r="C416"/>
      <c r="D416" s="32"/>
      <c r="E416" s="33"/>
      <c r="F416" s="34"/>
      <c r="G416" s="35"/>
      <c r="H416" s="33"/>
      <c r="I416" s="34"/>
      <c r="J416" s="35"/>
      <c r="K416" s="33"/>
      <c r="L416" s="34"/>
      <c r="M416" s="35"/>
      <c r="N416" s="36"/>
      <c r="O416" s="37"/>
      <c r="P416" s="37"/>
      <c r="Q416"/>
      <c r="R416"/>
      <c r="S416" s="2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F416"/>
      <c r="AG416"/>
      <c r="AH416" s="50"/>
      <c r="AJ416"/>
    </row>
    <row r="417" spans="1:36" s="38" customFormat="1" ht="15" x14ac:dyDescent="0.25">
      <c r="A417"/>
      <c r="B417"/>
      <c r="C417"/>
      <c r="D417" s="32"/>
      <c r="E417" s="33"/>
      <c r="F417" s="34"/>
      <c r="G417" s="35"/>
      <c r="H417" s="33"/>
      <c r="I417" s="34"/>
      <c r="J417" s="35"/>
      <c r="K417" s="33"/>
      <c r="L417" s="34"/>
      <c r="M417" s="35"/>
      <c r="N417" s="36"/>
      <c r="O417" s="37"/>
      <c r="P417" s="37"/>
      <c r="Q417" s="31"/>
      <c r="R417" s="31"/>
      <c r="S417" s="40"/>
      <c r="AD417" s="39"/>
      <c r="AE417" s="39"/>
      <c r="AF417"/>
      <c r="AG417"/>
      <c r="AH417" s="50"/>
      <c r="AI417" s="39"/>
      <c r="AJ417" s="31"/>
    </row>
    <row r="418" spans="1:36" ht="15" x14ac:dyDescent="0.25">
      <c r="A418"/>
      <c r="B418"/>
      <c r="C418"/>
      <c r="D418" s="32"/>
      <c r="E418" s="33"/>
      <c r="F418" s="34"/>
      <c r="G418" s="35"/>
      <c r="H418" s="33"/>
      <c r="I418" s="34"/>
      <c r="J418" s="35"/>
      <c r="K418" s="33"/>
      <c r="L418" s="34"/>
      <c r="M418" s="35"/>
      <c r="N418" s="36"/>
      <c r="O418" s="37"/>
      <c r="P418" s="37"/>
      <c r="Q418"/>
      <c r="R418"/>
      <c r="S418" s="2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F418"/>
      <c r="AG418"/>
      <c r="AH418" s="50"/>
      <c r="AJ418"/>
    </row>
    <row r="419" spans="1:36" ht="15" x14ac:dyDescent="0.25">
      <c r="A419"/>
      <c r="B419"/>
      <c r="C419"/>
      <c r="D419" s="32"/>
      <c r="E419" s="33"/>
      <c r="F419" s="34"/>
      <c r="G419" s="35"/>
      <c r="H419" s="33"/>
      <c r="I419" s="34"/>
      <c r="J419" s="35"/>
      <c r="K419" s="33"/>
      <c r="L419" s="34"/>
      <c r="M419" s="35"/>
      <c r="N419" s="36"/>
      <c r="O419" s="37"/>
      <c r="P419" s="37"/>
      <c r="Q419"/>
      <c r="R419"/>
      <c r="S419" s="28"/>
      <c r="T419" s="38"/>
      <c r="U419" s="38"/>
      <c r="V419" s="38"/>
      <c r="W419" s="38"/>
      <c r="X419" s="38"/>
      <c r="Y419" s="38"/>
      <c r="Z419" s="38"/>
      <c r="AA419" s="38"/>
      <c r="AB419" s="38"/>
      <c r="AC419" s="38"/>
      <c r="AF419"/>
      <c r="AG419"/>
      <c r="AH419" s="50"/>
      <c r="AJ419"/>
    </row>
    <row r="420" spans="1:36" ht="15" x14ac:dyDescent="0.25">
      <c r="A420"/>
      <c r="B420"/>
      <c r="C420"/>
      <c r="D420" s="32"/>
      <c r="E420" s="33"/>
      <c r="F420" s="34"/>
      <c r="G420" s="35"/>
      <c r="H420" s="33"/>
      <c r="I420" s="34"/>
      <c r="J420" s="35"/>
      <c r="K420" s="33"/>
      <c r="L420" s="34"/>
      <c r="M420" s="35"/>
      <c r="N420" s="36"/>
      <c r="O420" s="37"/>
      <c r="P420" s="37"/>
      <c r="Q420"/>
      <c r="R420"/>
      <c r="S420" s="2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F420"/>
      <c r="AG420"/>
      <c r="AH420" s="50"/>
      <c r="AJ420"/>
    </row>
    <row r="421" spans="1:36" ht="15" x14ac:dyDescent="0.25">
      <c r="A421"/>
      <c r="B421"/>
      <c r="C421"/>
      <c r="D421" s="32"/>
      <c r="E421" s="33"/>
      <c r="F421" s="34"/>
      <c r="G421" s="35"/>
      <c r="H421" s="33"/>
      <c r="I421" s="34"/>
      <c r="J421" s="35"/>
      <c r="K421" s="33"/>
      <c r="L421" s="34"/>
      <c r="M421" s="35"/>
      <c r="N421" s="36"/>
      <c r="O421" s="37"/>
      <c r="P421" s="37"/>
      <c r="Q421"/>
      <c r="R421"/>
      <c r="S421" s="2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F421"/>
      <c r="AG421"/>
      <c r="AH421" s="50"/>
      <c r="AJ421"/>
    </row>
    <row r="422" spans="1:36" ht="15" x14ac:dyDescent="0.25">
      <c r="A422"/>
      <c r="B422"/>
      <c r="C422"/>
      <c r="D422" s="32"/>
      <c r="E422" s="33"/>
      <c r="F422" s="34"/>
      <c r="G422" s="35"/>
      <c r="H422" s="33"/>
      <c r="I422" s="34"/>
      <c r="J422" s="35"/>
      <c r="K422" s="33"/>
      <c r="L422" s="34"/>
      <c r="M422" s="35"/>
      <c r="N422" s="36"/>
      <c r="O422" s="37"/>
      <c r="P422" s="37"/>
      <c r="Q422"/>
      <c r="R422"/>
      <c r="S422" s="2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F422"/>
      <c r="AG422"/>
      <c r="AH422" s="50"/>
      <c r="AJ422"/>
    </row>
    <row r="423" spans="1:36" ht="15" x14ac:dyDescent="0.25">
      <c r="A423"/>
      <c r="B423"/>
      <c r="C423"/>
      <c r="D423" s="32"/>
      <c r="E423" s="33"/>
      <c r="F423" s="34"/>
      <c r="G423" s="35"/>
      <c r="H423" s="33"/>
      <c r="I423" s="34"/>
      <c r="J423" s="35"/>
      <c r="K423" s="33"/>
      <c r="L423" s="34"/>
      <c r="M423" s="35"/>
      <c r="N423" s="36"/>
      <c r="O423" s="37"/>
      <c r="P423" s="37"/>
      <c r="Q423"/>
      <c r="R423"/>
      <c r="S423" s="2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F423"/>
      <c r="AG423"/>
      <c r="AH423" s="50"/>
      <c r="AJ423"/>
    </row>
    <row r="424" spans="1:36" ht="15" x14ac:dyDescent="0.25">
      <c r="A424"/>
      <c r="B424"/>
      <c r="C424"/>
      <c r="D424" s="32"/>
      <c r="E424" s="33"/>
      <c r="F424" s="34"/>
      <c r="G424" s="35"/>
      <c r="H424" s="33"/>
      <c r="I424" s="34"/>
      <c r="J424" s="35"/>
      <c r="K424" s="33"/>
      <c r="L424" s="34"/>
      <c r="M424" s="35"/>
      <c r="N424" s="36"/>
      <c r="O424" s="37"/>
      <c r="P424" s="37"/>
      <c r="Q424"/>
      <c r="R424"/>
      <c r="S424" s="28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F424"/>
      <c r="AG424"/>
      <c r="AH424" s="50"/>
      <c r="AJ424"/>
    </row>
    <row r="425" spans="1:36" s="38" customFormat="1" ht="15" x14ac:dyDescent="0.25">
      <c r="A425"/>
      <c r="B425"/>
      <c r="C425"/>
      <c r="D425" s="32"/>
      <c r="E425" s="33"/>
      <c r="F425" s="34"/>
      <c r="G425" s="35"/>
      <c r="H425" s="33"/>
      <c r="I425" s="34"/>
      <c r="J425" s="35"/>
      <c r="K425" s="33"/>
      <c r="L425" s="34"/>
      <c r="M425" s="35"/>
      <c r="N425" s="36"/>
      <c r="O425" s="37"/>
      <c r="P425" s="37"/>
      <c r="Q425"/>
      <c r="R425"/>
      <c r="S425" s="28"/>
      <c r="AD425" s="39"/>
      <c r="AE425" s="39"/>
      <c r="AF425"/>
      <c r="AG425"/>
      <c r="AH425" s="50"/>
      <c r="AI425" s="39"/>
      <c r="AJ425"/>
    </row>
    <row r="426" spans="1:36" ht="15" x14ac:dyDescent="0.25">
      <c r="A426"/>
      <c r="B426"/>
      <c r="C426"/>
      <c r="D426" s="32"/>
      <c r="E426" s="33"/>
      <c r="F426" s="34"/>
      <c r="G426" s="35"/>
      <c r="H426" s="33"/>
      <c r="I426" s="34"/>
      <c r="J426" s="35"/>
      <c r="K426" s="33"/>
      <c r="L426" s="34"/>
      <c r="M426" s="35"/>
      <c r="N426" s="36"/>
      <c r="O426" s="37"/>
      <c r="P426" s="37"/>
      <c r="Q426"/>
      <c r="R426"/>
      <c r="S426" s="2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F426"/>
      <c r="AG426"/>
      <c r="AH426" s="50"/>
      <c r="AJ426"/>
    </row>
    <row r="427" spans="1:36" ht="15" x14ac:dyDescent="0.25">
      <c r="A427"/>
      <c r="B427"/>
      <c r="C427"/>
      <c r="D427" s="32"/>
      <c r="E427" s="33"/>
      <c r="F427" s="34"/>
      <c r="G427" s="35"/>
      <c r="H427" s="33"/>
      <c r="I427" s="34"/>
      <c r="J427" s="35"/>
      <c r="K427" s="33"/>
      <c r="L427" s="34"/>
      <c r="M427" s="35"/>
      <c r="N427" s="36"/>
      <c r="O427" s="37"/>
      <c r="P427" s="37"/>
      <c r="Q427"/>
      <c r="R427"/>
      <c r="S427" s="28"/>
      <c r="T427" s="38"/>
      <c r="U427" s="38"/>
      <c r="V427" s="38"/>
      <c r="W427" s="38"/>
      <c r="X427" s="38"/>
      <c r="Y427" s="38"/>
      <c r="Z427" s="38"/>
      <c r="AA427" s="38"/>
      <c r="AB427" s="38"/>
      <c r="AC427" s="38"/>
      <c r="AF427"/>
      <c r="AG427"/>
      <c r="AH427" s="50"/>
      <c r="AJ427"/>
    </row>
    <row r="428" spans="1:36" ht="15" x14ac:dyDescent="0.25">
      <c r="A428"/>
      <c r="B428"/>
      <c r="C428"/>
      <c r="D428" s="32"/>
      <c r="E428" s="33"/>
      <c r="F428" s="34"/>
      <c r="G428" s="35"/>
      <c r="H428" s="33"/>
      <c r="I428" s="34"/>
      <c r="J428" s="35"/>
      <c r="K428" s="33"/>
      <c r="L428" s="34"/>
      <c r="M428" s="35"/>
      <c r="N428" s="36"/>
      <c r="O428" s="37"/>
      <c r="P428" s="37"/>
      <c r="Q428"/>
      <c r="R428"/>
      <c r="S428" s="2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F428"/>
      <c r="AG428"/>
      <c r="AH428" s="50"/>
      <c r="AJ428"/>
    </row>
    <row r="429" spans="1:36" ht="15" x14ac:dyDescent="0.25">
      <c r="A429"/>
      <c r="B429"/>
      <c r="C429"/>
      <c r="D429" s="32"/>
      <c r="E429" s="33"/>
      <c r="F429" s="34"/>
      <c r="G429" s="35"/>
      <c r="H429" s="33"/>
      <c r="I429" s="34"/>
      <c r="J429" s="35"/>
      <c r="K429" s="33"/>
      <c r="L429" s="34"/>
      <c r="M429" s="35"/>
      <c r="N429" s="36"/>
      <c r="O429" s="37"/>
      <c r="P429" s="37"/>
      <c r="Q429"/>
      <c r="R429"/>
      <c r="S429" s="2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F429"/>
      <c r="AG429"/>
      <c r="AH429" s="50"/>
      <c r="AJ429"/>
    </row>
    <row r="430" spans="1:36" ht="15" x14ac:dyDescent="0.25">
      <c r="A430"/>
      <c r="B430"/>
      <c r="C430"/>
      <c r="D430" s="32"/>
      <c r="E430" s="33"/>
      <c r="F430" s="34"/>
      <c r="G430" s="35"/>
      <c r="H430" s="33"/>
      <c r="I430" s="34"/>
      <c r="J430" s="35"/>
      <c r="K430" s="33"/>
      <c r="L430" s="34"/>
      <c r="M430" s="35"/>
      <c r="N430" s="36"/>
      <c r="O430" s="37"/>
      <c r="P430" s="37"/>
      <c r="Q430"/>
      <c r="R430"/>
      <c r="S430" s="2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F430"/>
      <c r="AG430"/>
      <c r="AH430" s="50"/>
      <c r="AJ430"/>
    </row>
    <row r="431" spans="1:36" ht="15" x14ac:dyDescent="0.25">
      <c r="A431"/>
      <c r="B431"/>
      <c r="C431"/>
      <c r="D431" s="32"/>
      <c r="E431" s="33"/>
      <c r="F431" s="34"/>
      <c r="G431" s="35"/>
      <c r="H431" s="33"/>
      <c r="I431" s="34"/>
      <c r="J431" s="35"/>
      <c r="K431" s="33"/>
      <c r="L431" s="34"/>
      <c r="M431" s="35"/>
      <c r="N431" s="36"/>
      <c r="O431" s="37"/>
      <c r="P431" s="37"/>
      <c r="Q431"/>
      <c r="R431"/>
      <c r="S431" s="2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F431"/>
      <c r="AG431"/>
      <c r="AH431" s="50"/>
      <c r="AJ431"/>
    </row>
    <row r="432" spans="1:36" ht="15" x14ac:dyDescent="0.25">
      <c r="A432"/>
      <c r="B432"/>
      <c r="C432"/>
      <c r="D432" s="32"/>
      <c r="E432" s="33"/>
      <c r="F432" s="34"/>
      <c r="G432" s="35"/>
      <c r="H432" s="33"/>
      <c r="I432" s="34"/>
      <c r="J432" s="35"/>
      <c r="K432" s="33"/>
      <c r="L432" s="34"/>
      <c r="M432" s="35"/>
      <c r="N432" s="36"/>
      <c r="O432" s="37"/>
      <c r="P432" s="37"/>
      <c r="Q432"/>
      <c r="R432"/>
      <c r="S432" s="2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F432"/>
      <c r="AG432"/>
      <c r="AH432" s="50"/>
      <c r="AJ432"/>
    </row>
    <row r="433" spans="1:36" ht="15" x14ac:dyDescent="0.25">
      <c r="A433"/>
      <c r="B433"/>
      <c r="C433"/>
      <c r="D433" s="32"/>
      <c r="E433" s="33"/>
      <c r="F433" s="34"/>
      <c r="G433" s="35"/>
      <c r="H433" s="33"/>
      <c r="I433" s="34"/>
      <c r="J433" s="35"/>
      <c r="K433" s="33"/>
      <c r="L433" s="34"/>
      <c r="M433" s="35"/>
      <c r="N433" s="36"/>
      <c r="O433" s="37"/>
      <c r="P433" s="37"/>
      <c r="Q433"/>
      <c r="R433"/>
      <c r="S433" s="2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F433"/>
      <c r="AG433"/>
      <c r="AH433" s="50"/>
      <c r="AJ433"/>
    </row>
    <row r="434" spans="1:36" ht="15" x14ac:dyDescent="0.25">
      <c r="A434"/>
      <c r="B434"/>
      <c r="C434"/>
      <c r="D434" s="32"/>
      <c r="E434" s="33"/>
      <c r="F434" s="34"/>
      <c r="G434" s="35"/>
      <c r="H434" s="33"/>
      <c r="I434" s="34"/>
      <c r="J434" s="35"/>
      <c r="K434" s="33"/>
      <c r="L434" s="34"/>
      <c r="M434" s="35"/>
      <c r="N434" s="36"/>
      <c r="O434" s="37"/>
      <c r="P434" s="37"/>
      <c r="Q434"/>
      <c r="R434"/>
      <c r="S434" s="2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F434"/>
      <c r="AG434"/>
      <c r="AH434" s="50"/>
      <c r="AJ434"/>
    </row>
    <row r="435" spans="1:36" ht="15" x14ac:dyDescent="0.25">
      <c r="A435"/>
      <c r="B435"/>
      <c r="C435"/>
      <c r="D435" s="32"/>
      <c r="E435" s="33"/>
      <c r="F435" s="34"/>
      <c r="G435" s="35"/>
      <c r="H435" s="33"/>
      <c r="I435" s="34"/>
      <c r="J435" s="35"/>
      <c r="K435" s="33"/>
      <c r="L435" s="34"/>
      <c r="M435" s="35"/>
      <c r="N435" s="36"/>
      <c r="O435" s="37"/>
      <c r="P435" s="37"/>
      <c r="Q435"/>
      <c r="R435"/>
      <c r="S435" s="2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F435"/>
      <c r="AG435"/>
      <c r="AH435" s="50"/>
      <c r="AJ435"/>
    </row>
    <row r="436" spans="1:36" ht="15" x14ac:dyDescent="0.25">
      <c r="A436"/>
      <c r="B436"/>
      <c r="C436"/>
      <c r="D436" s="32"/>
      <c r="E436" s="33"/>
      <c r="F436" s="34"/>
      <c r="G436" s="35"/>
      <c r="H436" s="33"/>
      <c r="I436" s="34"/>
      <c r="J436" s="35"/>
      <c r="K436" s="33"/>
      <c r="L436" s="34"/>
      <c r="M436" s="35"/>
      <c r="N436" s="36"/>
      <c r="O436" s="37"/>
      <c r="P436" s="37"/>
      <c r="Q436"/>
      <c r="R436"/>
      <c r="S436" s="28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F436"/>
      <c r="AG436"/>
      <c r="AH436" s="50"/>
      <c r="AJ436"/>
    </row>
    <row r="437" spans="1:36" ht="15" x14ac:dyDescent="0.25">
      <c r="A437"/>
      <c r="B437"/>
      <c r="C437"/>
      <c r="D437" s="32"/>
      <c r="E437" s="33"/>
      <c r="F437" s="34"/>
      <c r="G437" s="35"/>
      <c r="H437" s="33"/>
      <c r="I437" s="34"/>
      <c r="J437" s="35"/>
      <c r="K437" s="33"/>
      <c r="L437" s="34"/>
      <c r="M437" s="35"/>
      <c r="N437" s="36"/>
      <c r="O437" s="37"/>
      <c r="P437" s="37"/>
      <c r="Q437"/>
      <c r="R437"/>
      <c r="S437" s="2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F437"/>
      <c r="AG437"/>
      <c r="AH437" s="50"/>
      <c r="AJ437"/>
    </row>
    <row r="438" spans="1:36" ht="15" x14ac:dyDescent="0.25">
      <c r="A438"/>
      <c r="B438"/>
      <c r="C438"/>
      <c r="D438" s="32"/>
      <c r="E438" s="33"/>
      <c r="F438" s="34"/>
      <c r="G438" s="35"/>
      <c r="H438" s="33"/>
      <c r="I438" s="34"/>
      <c r="J438" s="35"/>
      <c r="K438" s="33"/>
      <c r="L438" s="34"/>
      <c r="M438" s="35"/>
      <c r="N438" s="36"/>
      <c r="O438" s="37"/>
      <c r="P438" s="37"/>
      <c r="Q438"/>
      <c r="R438"/>
      <c r="S438" s="2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F438"/>
      <c r="AG438"/>
      <c r="AH438" s="50"/>
      <c r="AJ438"/>
    </row>
    <row r="439" spans="1:36" ht="15" x14ac:dyDescent="0.25">
      <c r="A439"/>
      <c r="B439"/>
      <c r="C439"/>
      <c r="D439" s="32"/>
      <c r="E439" s="33"/>
      <c r="F439" s="34"/>
      <c r="G439" s="35"/>
      <c r="H439" s="33"/>
      <c r="I439" s="34"/>
      <c r="J439" s="35"/>
      <c r="K439" s="33"/>
      <c r="L439" s="34"/>
      <c r="M439" s="35"/>
      <c r="N439" s="36"/>
      <c r="O439" s="37"/>
      <c r="P439" s="37"/>
      <c r="Q439"/>
      <c r="R439"/>
      <c r="S439" s="28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F439"/>
      <c r="AG439"/>
      <c r="AH439" s="50"/>
      <c r="AJ439"/>
    </row>
    <row r="440" spans="1:36" ht="15" x14ac:dyDescent="0.25">
      <c r="A440"/>
      <c r="B440"/>
      <c r="C440"/>
      <c r="D440" s="32"/>
      <c r="E440" s="33"/>
      <c r="F440" s="34"/>
      <c r="G440" s="35"/>
      <c r="H440" s="33"/>
      <c r="I440" s="34"/>
      <c r="J440" s="35"/>
      <c r="K440" s="33"/>
      <c r="L440" s="34"/>
      <c r="M440" s="35"/>
      <c r="N440" s="36"/>
      <c r="O440" s="37"/>
      <c r="P440" s="37"/>
      <c r="Q440"/>
      <c r="R440"/>
      <c r="S440" s="2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F440"/>
      <c r="AG440"/>
      <c r="AH440" s="50"/>
      <c r="AJ440"/>
    </row>
    <row r="441" spans="1:36" ht="15" x14ac:dyDescent="0.25">
      <c r="A441"/>
      <c r="B441"/>
      <c r="C441"/>
      <c r="D441" s="32"/>
      <c r="E441" s="33"/>
      <c r="F441" s="34"/>
      <c r="G441" s="35"/>
      <c r="H441" s="33"/>
      <c r="I441" s="34"/>
      <c r="J441" s="35"/>
      <c r="K441" s="33"/>
      <c r="L441" s="34"/>
      <c r="M441" s="35"/>
      <c r="N441" s="36"/>
      <c r="O441" s="37"/>
      <c r="P441" s="37"/>
      <c r="Q441"/>
      <c r="R441"/>
      <c r="S441" s="2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F441"/>
      <c r="AG441"/>
      <c r="AH441" s="50"/>
      <c r="AJ441"/>
    </row>
    <row r="442" spans="1:36" ht="15" x14ac:dyDescent="0.25">
      <c r="A442"/>
      <c r="B442"/>
      <c r="C442"/>
      <c r="D442" s="32"/>
      <c r="E442" s="33"/>
      <c r="F442" s="34"/>
      <c r="G442" s="35"/>
      <c r="H442" s="33"/>
      <c r="I442" s="34"/>
      <c r="J442" s="35"/>
      <c r="K442" s="33"/>
      <c r="L442" s="34"/>
      <c r="M442" s="35"/>
      <c r="N442" s="36"/>
      <c r="O442" s="37"/>
      <c r="P442" s="37"/>
      <c r="Q442"/>
      <c r="R442"/>
      <c r="S442" s="2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F442"/>
      <c r="AG442"/>
      <c r="AH442" s="50"/>
      <c r="AJ442"/>
    </row>
    <row r="443" spans="1:36" ht="15" x14ac:dyDescent="0.25">
      <c r="A443"/>
      <c r="B443"/>
      <c r="C443"/>
      <c r="D443" s="32"/>
      <c r="E443" s="33"/>
      <c r="F443" s="34"/>
      <c r="G443" s="35"/>
      <c r="H443" s="33"/>
      <c r="I443" s="34"/>
      <c r="J443" s="35"/>
      <c r="K443" s="33"/>
      <c r="L443" s="34"/>
      <c r="M443" s="35"/>
      <c r="N443" s="36"/>
      <c r="O443" s="37"/>
      <c r="P443" s="37"/>
      <c r="Q443"/>
      <c r="R443"/>
      <c r="S443" s="2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F443"/>
      <c r="AG443"/>
      <c r="AH443" s="50"/>
      <c r="AJ443"/>
    </row>
    <row r="444" spans="1:36" ht="15" x14ac:dyDescent="0.25">
      <c r="A444"/>
      <c r="B444"/>
      <c r="C444"/>
      <c r="D444" s="32"/>
      <c r="E444" s="33"/>
      <c r="F444" s="34"/>
      <c r="G444" s="35"/>
      <c r="H444" s="33"/>
      <c r="I444" s="34"/>
      <c r="J444" s="35"/>
      <c r="K444" s="33"/>
      <c r="L444" s="34"/>
      <c r="M444" s="35"/>
      <c r="N444" s="36"/>
      <c r="O444" s="37"/>
      <c r="P444" s="37"/>
      <c r="Q444"/>
      <c r="R444"/>
      <c r="S444" s="2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F444"/>
      <c r="AG444"/>
      <c r="AH444" s="50"/>
      <c r="AJ444"/>
    </row>
    <row r="445" spans="1:36" ht="15" x14ac:dyDescent="0.25">
      <c r="A445"/>
      <c r="B445"/>
      <c r="C445"/>
      <c r="D445" s="32"/>
      <c r="E445" s="33"/>
      <c r="F445" s="34"/>
      <c r="G445" s="35"/>
      <c r="H445" s="33"/>
      <c r="I445" s="34"/>
      <c r="J445" s="35"/>
      <c r="K445" s="33"/>
      <c r="L445" s="34"/>
      <c r="M445" s="35"/>
      <c r="N445" s="36"/>
      <c r="O445" s="37"/>
      <c r="P445" s="37"/>
      <c r="Q445"/>
      <c r="R445"/>
      <c r="S445" s="2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F445"/>
      <c r="AG445"/>
      <c r="AH445" s="50"/>
      <c r="AJ445"/>
    </row>
    <row r="446" spans="1:36" ht="15" x14ac:dyDescent="0.25">
      <c r="A446"/>
      <c r="B446"/>
      <c r="C446"/>
      <c r="D446" s="32"/>
      <c r="E446" s="33"/>
      <c r="F446" s="34"/>
      <c r="G446" s="35"/>
      <c r="H446" s="33"/>
      <c r="I446" s="34"/>
      <c r="J446" s="35"/>
      <c r="K446" s="33"/>
      <c r="L446" s="34"/>
      <c r="M446" s="35"/>
      <c r="N446" s="36"/>
      <c r="O446" s="37"/>
      <c r="P446" s="37"/>
      <c r="Q446"/>
      <c r="R446"/>
      <c r="S446" s="2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F446"/>
      <c r="AG446"/>
      <c r="AH446" s="50"/>
      <c r="AJ446"/>
    </row>
    <row r="447" spans="1:36" ht="15" x14ac:dyDescent="0.25">
      <c r="A447"/>
      <c r="B447"/>
      <c r="C447"/>
      <c r="D447" s="32"/>
      <c r="E447" s="33"/>
      <c r="F447" s="34"/>
      <c r="G447" s="35"/>
      <c r="H447" s="33"/>
      <c r="I447" s="34"/>
      <c r="J447" s="35"/>
      <c r="K447" s="33"/>
      <c r="L447" s="34"/>
      <c r="M447" s="35"/>
      <c r="N447" s="36"/>
      <c r="O447" s="37"/>
      <c r="P447" s="37"/>
      <c r="Q447"/>
      <c r="R447"/>
      <c r="S447" s="2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F447"/>
      <c r="AG447"/>
      <c r="AH447" s="50"/>
      <c r="AJ447"/>
    </row>
    <row r="448" spans="1:36" ht="15" x14ac:dyDescent="0.25">
      <c r="A448"/>
      <c r="B448"/>
      <c r="C448"/>
      <c r="D448" s="32"/>
      <c r="E448" s="33"/>
      <c r="F448" s="34"/>
      <c r="G448" s="35"/>
      <c r="H448" s="33"/>
      <c r="I448" s="34"/>
      <c r="J448" s="35"/>
      <c r="K448" s="33"/>
      <c r="L448" s="34"/>
      <c r="M448" s="35"/>
      <c r="N448" s="36"/>
      <c r="O448" s="37"/>
      <c r="P448" s="37"/>
      <c r="Q448"/>
      <c r="R448"/>
      <c r="S448" s="2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F448"/>
      <c r="AG448"/>
      <c r="AH448" s="50"/>
      <c r="AJ448"/>
    </row>
    <row r="449" spans="1:36" s="38" customFormat="1" ht="15" x14ac:dyDescent="0.25">
      <c r="A449"/>
      <c r="B449"/>
      <c r="C449"/>
      <c r="D449" s="32"/>
      <c r="E449" s="33"/>
      <c r="F449" s="34"/>
      <c r="G449" s="35"/>
      <c r="H449" s="33"/>
      <c r="I449" s="34"/>
      <c r="J449" s="35"/>
      <c r="K449" s="33"/>
      <c r="L449" s="34"/>
      <c r="M449" s="35"/>
      <c r="N449" s="36"/>
      <c r="O449" s="37"/>
      <c r="P449" s="37"/>
      <c r="Q449" s="31"/>
      <c r="R449" s="31"/>
      <c r="S449" s="40"/>
      <c r="AD449" s="39"/>
      <c r="AE449" s="39"/>
      <c r="AF449"/>
      <c r="AG449"/>
      <c r="AH449" s="50"/>
      <c r="AI449" s="39"/>
      <c r="AJ449" s="31"/>
    </row>
    <row r="450" spans="1:36" ht="15" x14ac:dyDescent="0.25">
      <c r="A450"/>
      <c r="B450"/>
      <c r="C450"/>
      <c r="D450" s="32"/>
      <c r="E450" s="33"/>
      <c r="F450" s="34"/>
      <c r="G450" s="35"/>
      <c r="H450" s="33"/>
      <c r="I450" s="34"/>
      <c r="J450" s="35"/>
      <c r="K450" s="33"/>
      <c r="L450" s="34"/>
      <c r="M450" s="35"/>
      <c r="N450" s="36"/>
      <c r="O450" s="37"/>
      <c r="P450" s="37"/>
      <c r="Q450"/>
      <c r="R450"/>
      <c r="S450" s="2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F450"/>
      <c r="AG450"/>
      <c r="AH450" s="50"/>
      <c r="AJ450"/>
    </row>
    <row r="451" spans="1:36" s="38" customFormat="1" ht="15" x14ac:dyDescent="0.25">
      <c r="A451"/>
      <c r="B451"/>
      <c r="C451"/>
      <c r="D451" s="32"/>
      <c r="E451" s="33"/>
      <c r="F451" s="34"/>
      <c r="G451" s="35"/>
      <c r="H451" s="33"/>
      <c r="I451" s="34"/>
      <c r="J451" s="35"/>
      <c r="K451" s="33"/>
      <c r="L451" s="34"/>
      <c r="M451" s="35"/>
      <c r="N451" s="36"/>
      <c r="O451" s="37"/>
      <c r="P451" s="37"/>
      <c r="Q451"/>
      <c r="R451"/>
      <c r="S451" s="28"/>
      <c r="AD451" s="39"/>
      <c r="AE451" s="39"/>
      <c r="AF451"/>
      <c r="AG451"/>
      <c r="AH451" s="50"/>
      <c r="AI451" s="39"/>
      <c r="AJ451"/>
    </row>
    <row r="452" spans="1:36" ht="15" x14ac:dyDescent="0.25">
      <c r="A452"/>
      <c r="B452"/>
      <c r="C452"/>
      <c r="D452" s="32"/>
      <c r="E452" s="33"/>
      <c r="F452" s="34"/>
      <c r="G452" s="35"/>
      <c r="H452" s="33"/>
      <c r="I452" s="34"/>
      <c r="J452" s="35"/>
      <c r="K452" s="33"/>
      <c r="L452" s="34"/>
      <c r="M452" s="35"/>
      <c r="N452" s="36"/>
      <c r="O452" s="37"/>
      <c r="P452" s="37"/>
      <c r="Q452"/>
      <c r="R452"/>
      <c r="S452" s="2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F452"/>
      <c r="AG452"/>
      <c r="AH452" s="50"/>
      <c r="AJ452"/>
    </row>
    <row r="453" spans="1:36" ht="15" x14ac:dyDescent="0.25">
      <c r="A453"/>
      <c r="B453"/>
      <c r="C453"/>
      <c r="D453" s="32"/>
      <c r="E453" s="33"/>
      <c r="F453" s="34"/>
      <c r="G453" s="35"/>
      <c r="H453" s="33"/>
      <c r="I453" s="34"/>
      <c r="J453" s="35"/>
      <c r="K453" s="33"/>
      <c r="L453" s="34"/>
      <c r="M453" s="35"/>
      <c r="N453" s="36"/>
      <c r="O453" s="37"/>
      <c r="P453" s="37"/>
      <c r="Q453"/>
      <c r="R453"/>
      <c r="S453" s="28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F453"/>
      <c r="AG453"/>
      <c r="AH453" s="50"/>
      <c r="AJ453"/>
    </row>
    <row r="454" spans="1:36" ht="15" x14ac:dyDescent="0.25">
      <c r="A454"/>
      <c r="B454"/>
      <c r="C454"/>
      <c r="D454" s="32"/>
      <c r="E454" s="33"/>
      <c r="F454" s="34"/>
      <c r="G454" s="35"/>
      <c r="H454" s="33"/>
      <c r="I454" s="34"/>
      <c r="J454" s="35"/>
      <c r="K454" s="33"/>
      <c r="L454" s="34"/>
      <c r="M454" s="35"/>
      <c r="N454" s="36"/>
      <c r="O454" s="37"/>
      <c r="P454" s="37"/>
      <c r="Q454"/>
      <c r="R454"/>
      <c r="S454" s="2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F454"/>
      <c r="AG454"/>
      <c r="AH454" s="50"/>
      <c r="AJ454"/>
    </row>
    <row r="455" spans="1:36" ht="15" x14ac:dyDescent="0.25">
      <c r="A455"/>
      <c r="B455"/>
      <c r="C455"/>
      <c r="D455" s="32"/>
      <c r="E455" s="33"/>
      <c r="F455" s="34"/>
      <c r="G455" s="35"/>
      <c r="H455" s="33"/>
      <c r="I455" s="34"/>
      <c r="J455" s="35"/>
      <c r="K455" s="33"/>
      <c r="L455" s="34"/>
      <c r="M455" s="35"/>
      <c r="N455" s="36"/>
      <c r="O455" s="37"/>
      <c r="P455" s="37"/>
      <c r="Q455"/>
      <c r="R455"/>
      <c r="S455" s="2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F455"/>
      <c r="AG455"/>
      <c r="AH455" s="50"/>
      <c r="AJ455"/>
    </row>
    <row r="456" spans="1:36" ht="15" x14ac:dyDescent="0.25">
      <c r="A456"/>
      <c r="B456"/>
      <c r="C456"/>
      <c r="D456" s="32"/>
      <c r="E456" s="33"/>
      <c r="F456" s="34"/>
      <c r="G456" s="35"/>
      <c r="H456" s="33"/>
      <c r="I456" s="34"/>
      <c r="J456" s="35"/>
      <c r="K456" s="33"/>
      <c r="L456" s="34"/>
      <c r="M456" s="35"/>
      <c r="N456" s="36"/>
      <c r="O456" s="37"/>
      <c r="P456" s="37"/>
      <c r="Q456"/>
      <c r="R456"/>
      <c r="S456" s="2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F456"/>
      <c r="AG456"/>
      <c r="AH456" s="50"/>
      <c r="AJ456"/>
    </row>
    <row r="457" spans="1:36" ht="15" x14ac:dyDescent="0.25">
      <c r="A457"/>
      <c r="B457"/>
      <c r="C457"/>
      <c r="D457" s="32"/>
      <c r="E457" s="33"/>
      <c r="F457" s="34"/>
      <c r="G457" s="35"/>
      <c r="H457" s="33"/>
      <c r="I457" s="34"/>
      <c r="J457" s="35"/>
      <c r="K457" s="33"/>
      <c r="L457" s="34"/>
      <c r="M457" s="35"/>
      <c r="N457" s="36"/>
      <c r="O457" s="37"/>
      <c r="P457" s="37"/>
      <c r="Q457"/>
      <c r="R457"/>
      <c r="S457" s="2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F457"/>
      <c r="AG457"/>
      <c r="AH457" s="50"/>
      <c r="AJ457"/>
    </row>
    <row r="458" spans="1:36" ht="15" x14ac:dyDescent="0.25">
      <c r="A458"/>
      <c r="B458"/>
      <c r="C458"/>
      <c r="D458" s="32"/>
      <c r="E458" s="33"/>
      <c r="F458" s="34"/>
      <c r="G458" s="35"/>
      <c r="H458" s="33"/>
      <c r="I458" s="34"/>
      <c r="J458" s="35"/>
      <c r="K458" s="33"/>
      <c r="L458" s="34"/>
      <c r="M458" s="35"/>
      <c r="N458" s="36"/>
      <c r="O458" s="37"/>
      <c r="P458" s="37"/>
      <c r="Q458"/>
      <c r="R458"/>
      <c r="S458" s="2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F458"/>
      <c r="AG458"/>
      <c r="AH458" s="50"/>
      <c r="AJ458"/>
    </row>
    <row r="459" spans="1:36" ht="15" x14ac:dyDescent="0.25">
      <c r="A459"/>
      <c r="B459"/>
      <c r="C459"/>
      <c r="D459" s="32"/>
      <c r="E459" s="33"/>
      <c r="F459" s="34"/>
      <c r="G459" s="35"/>
      <c r="H459" s="33"/>
      <c r="I459" s="34"/>
      <c r="J459" s="35"/>
      <c r="K459" s="33"/>
      <c r="L459" s="34"/>
      <c r="M459" s="35"/>
      <c r="N459" s="36"/>
      <c r="O459" s="37"/>
      <c r="P459" s="37"/>
      <c r="Q459"/>
      <c r="R459"/>
      <c r="S459" s="2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F459"/>
      <c r="AG459"/>
      <c r="AH459" s="50"/>
      <c r="AJ459"/>
    </row>
    <row r="460" spans="1:36" ht="15" x14ac:dyDescent="0.25">
      <c r="A460"/>
      <c r="B460"/>
      <c r="C460"/>
      <c r="D460" s="32"/>
      <c r="E460" s="33"/>
      <c r="F460" s="34"/>
      <c r="G460" s="35"/>
      <c r="H460" s="33"/>
      <c r="I460" s="34"/>
      <c r="J460" s="35"/>
      <c r="K460" s="33"/>
      <c r="L460" s="34"/>
      <c r="M460" s="35"/>
      <c r="N460" s="36"/>
      <c r="O460" s="37"/>
      <c r="P460" s="37"/>
      <c r="Q460"/>
      <c r="R460"/>
      <c r="S460" s="2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F460"/>
      <c r="AG460"/>
      <c r="AH460" s="50"/>
      <c r="AJ460"/>
    </row>
    <row r="461" spans="1:36" ht="15" x14ac:dyDescent="0.25">
      <c r="A461"/>
      <c r="B461"/>
      <c r="C461"/>
      <c r="D461" s="32"/>
      <c r="E461" s="33"/>
      <c r="F461" s="34"/>
      <c r="G461" s="35"/>
      <c r="H461" s="33"/>
      <c r="I461" s="34"/>
      <c r="J461" s="35"/>
      <c r="K461" s="33"/>
      <c r="L461" s="34"/>
      <c r="M461" s="35"/>
      <c r="N461" s="36"/>
      <c r="O461" s="37"/>
      <c r="P461" s="37"/>
      <c r="Q461"/>
      <c r="R461"/>
      <c r="S461" s="2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F461"/>
      <c r="AG461"/>
      <c r="AH461" s="50"/>
      <c r="AJ461"/>
    </row>
    <row r="462" spans="1:36" ht="15" x14ac:dyDescent="0.25">
      <c r="A462"/>
      <c r="B462"/>
      <c r="C462"/>
      <c r="D462" s="32"/>
      <c r="E462" s="33"/>
      <c r="F462" s="34"/>
      <c r="G462" s="35"/>
      <c r="H462" s="33"/>
      <c r="I462" s="34"/>
      <c r="J462" s="35"/>
      <c r="K462" s="33"/>
      <c r="L462" s="34"/>
      <c r="M462" s="35"/>
      <c r="N462" s="36"/>
      <c r="O462" s="37"/>
      <c r="P462" s="37"/>
      <c r="Q462"/>
      <c r="R462"/>
      <c r="S462" s="2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F462"/>
      <c r="AG462"/>
      <c r="AH462" s="50"/>
      <c r="AJ462"/>
    </row>
    <row r="463" spans="1:36" ht="15" x14ac:dyDescent="0.25">
      <c r="A463"/>
      <c r="B463"/>
      <c r="C463"/>
      <c r="D463" s="32"/>
      <c r="E463" s="33"/>
      <c r="F463" s="34"/>
      <c r="G463" s="35"/>
      <c r="H463" s="33"/>
      <c r="I463" s="34"/>
      <c r="J463" s="35"/>
      <c r="K463" s="33"/>
      <c r="L463" s="34"/>
      <c r="M463" s="35"/>
      <c r="N463" s="36"/>
      <c r="O463" s="37"/>
      <c r="P463" s="37"/>
      <c r="Q463"/>
      <c r="R463"/>
      <c r="S463" s="2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F463"/>
      <c r="AG463"/>
      <c r="AH463" s="50"/>
      <c r="AJ463"/>
    </row>
    <row r="464" spans="1:36" ht="15" x14ac:dyDescent="0.25">
      <c r="A464"/>
      <c r="B464"/>
      <c r="C464"/>
      <c r="D464" s="32"/>
      <c r="E464" s="33"/>
      <c r="F464" s="34"/>
      <c r="G464" s="35"/>
      <c r="H464" s="33"/>
      <c r="I464" s="34"/>
      <c r="J464" s="35"/>
      <c r="K464" s="33"/>
      <c r="L464" s="34"/>
      <c r="M464" s="35"/>
      <c r="N464" s="36"/>
      <c r="O464" s="37"/>
      <c r="P464" s="37"/>
      <c r="Q464"/>
      <c r="R464"/>
      <c r="S464" s="2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F464"/>
      <c r="AG464"/>
      <c r="AH464" s="50"/>
      <c r="AJ464"/>
    </row>
    <row r="465" spans="1:36" ht="15" x14ac:dyDescent="0.25">
      <c r="A465"/>
      <c r="B465"/>
      <c r="C465"/>
      <c r="D465" s="32"/>
      <c r="E465" s="33"/>
      <c r="F465" s="34"/>
      <c r="G465" s="35"/>
      <c r="H465" s="33"/>
      <c r="I465" s="34"/>
      <c r="J465" s="35"/>
      <c r="K465" s="33"/>
      <c r="L465" s="34"/>
      <c r="M465" s="35"/>
      <c r="N465" s="36"/>
      <c r="O465" s="37"/>
      <c r="P465" s="37"/>
      <c r="Q465"/>
      <c r="R465"/>
      <c r="S465" s="2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F465"/>
      <c r="AG465"/>
      <c r="AH465" s="50"/>
      <c r="AJ465"/>
    </row>
    <row r="466" spans="1:36" ht="15" x14ac:dyDescent="0.25">
      <c r="A466"/>
      <c r="B466"/>
      <c r="C466"/>
      <c r="D466" s="32"/>
      <c r="E466" s="33"/>
      <c r="F466" s="34"/>
      <c r="G466" s="35"/>
      <c r="H466" s="33"/>
      <c r="I466" s="34"/>
      <c r="J466" s="35"/>
      <c r="K466" s="33"/>
      <c r="L466" s="34"/>
      <c r="M466" s="35"/>
      <c r="N466" s="36"/>
      <c r="O466" s="37"/>
      <c r="P466" s="37"/>
      <c r="Q466"/>
      <c r="R466"/>
      <c r="S466" s="2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F466"/>
      <c r="AG466"/>
      <c r="AH466" s="50"/>
      <c r="AJ466"/>
    </row>
    <row r="467" spans="1:36" s="38" customFormat="1" ht="15" x14ac:dyDescent="0.25">
      <c r="A467"/>
      <c r="B467"/>
      <c r="C467"/>
      <c r="D467" s="32"/>
      <c r="E467" s="33"/>
      <c r="F467" s="34"/>
      <c r="G467" s="35"/>
      <c r="H467" s="33"/>
      <c r="I467" s="34"/>
      <c r="J467" s="35"/>
      <c r="K467" s="33"/>
      <c r="L467" s="34"/>
      <c r="M467" s="35"/>
      <c r="N467" s="36"/>
      <c r="O467" s="37"/>
      <c r="P467" s="37"/>
      <c r="Q467"/>
      <c r="R467"/>
      <c r="S467" s="28"/>
      <c r="AD467" s="39"/>
      <c r="AE467" s="39"/>
      <c r="AF467"/>
      <c r="AG467"/>
      <c r="AH467" s="50"/>
      <c r="AI467" s="39"/>
      <c r="AJ467"/>
    </row>
    <row r="468" spans="1:36" ht="15" x14ac:dyDescent="0.25">
      <c r="A468"/>
      <c r="B468"/>
      <c r="C468"/>
      <c r="D468" s="32"/>
      <c r="E468" s="33"/>
      <c r="F468" s="34"/>
      <c r="G468" s="35"/>
      <c r="H468" s="33"/>
      <c r="I468" s="34"/>
      <c r="J468" s="35"/>
      <c r="K468" s="33"/>
      <c r="L468" s="34"/>
      <c r="M468" s="35"/>
      <c r="N468" s="36"/>
      <c r="O468" s="37"/>
      <c r="P468" s="37"/>
      <c r="Q468"/>
      <c r="R468"/>
      <c r="S468" s="2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F468"/>
      <c r="AG468"/>
      <c r="AH468" s="50"/>
      <c r="AJ468"/>
    </row>
    <row r="469" spans="1:36" ht="15" x14ac:dyDescent="0.25">
      <c r="A469"/>
      <c r="B469"/>
      <c r="C469"/>
      <c r="D469" s="32"/>
      <c r="E469" s="33"/>
      <c r="F469" s="34"/>
      <c r="G469" s="35"/>
      <c r="H469" s="33"/>
      <c r="I469" s="34"/>
      <c r="J469" s="35"/>
      <c r="K469" s="33"/>
      <c r="L469" s="34"/>
      <c r="M469" s="35"/>
      <c r="N469" s="36"/>
      <c r="O469" s="37"/>
      <c r="P469" s="37"/>
      <c r="Q469"/>
      <c r="R469"/>
      <c r="S469" s="28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F469"/>
      <c r="AG469"/>
      <c r="AH469" s="50"/>
      <c r="AJ469"/>
    </row>
    <row r="470" spans="1:36" ht="15" x14ac:dyDescent="0.25">
      <c r="A470"/>
      <c r="B470"/>
      <c r="C470"/>
      <c r="D470" s="32"/>
      <c r="E470" s="33"/>
      <c r="F470" s="34"/>
      <c r="G470" s="35"/>
      <c r="H470" s="33"/>
      <c r="I470" s="34"/>
      <c r="J470" s="35"/>
      <c r="K470" s="33"/>
      <c r="L470" s="34"/>
      <c r="M470" s="35"/>
      <c r="N470" s="36"/>
      <c r="O470" s="37"/>
      <c r="P470" s="37"/>
      <c r="Q470"/>
      <c r="R470"/>
      <c r="S470" s="2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F470"/>
      <c r="AG470"/>
      <c r="AH470" s="50"/>
      <c r="AJ470"/>
    </row>
    <row r="471" spans="1:36" s="38" customFormat="1" ht="15" x14ac:dyDescent="0.25">
      <c r="A471"/>
      <c r="B471"/>
      <c r="C471"/>
      <c r="D471" s="32"/>
      <c r="E471" s="33"/>
      <c r="F471" s="34"/>
      <c r="G471" s="35"/>
      <c r="H471" s="33"/>
      <c r="I471" s="34"/>
      <c r="J471" s="35"/>
      <c r="K471" s="33"/>
      <c r="L471" s="34"/>
      <c r="M471" s="35"/>
      <c r="N471" s="36"/>
      <c r="O471" s="37"/>
      <c r="P471" s="37"/>
      <c r="Q471"/>
      <c r="R471"/>
      <c r="S471" s="28"/>
      <c r="AD471" s="39"/>
      <c r="AE471" s="39"/>
      <c r="AF471"/>
      <c r="AG471"/>
      <c r="AH471" s="50"/>
      <c r="AI471" s="39"/>
      <c r="AJ471"/>
    </row>
    <row r="472" spans="1:36" ht="15" x14ac:dyDescent="0.25">
      <c r="A472"/>
      <c r="B472"/>
      <c r="C472"/>
      <c r="D472" s="32"/>
      <c r="E472" s="33"/>
      <c r="F472" s="34"/>
      <c r="G472" s="35"/>
      <c r="H472" s="33"/>
      <c r="I472" s="34"/>
      <c r="J472" s="35"/>
      <c r="K472" s="33"/>
      <c r="L472" s="34"/>
      <c r="M472" s="35"/>
      <c r="N472" s="36"/>
      <c r="O472" s="37"/>
      <c r="P472" s="37"/>
      <c r="Q472"/>
      <c r="R472"/>
      <c r="S472" s="2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F472"/>
      <c r="AG472"/>
      <c r="AH472" s="50"/>
      <c r="AJ472"/>
    </row>
    <row r="473" spans="1:36" ht="15" x14ac:dyDescent="0.25">
      <c r="A473"/>
      <c r="B473"/>
      <c r="C473"/>
      <c r="D473" s="32"/>
      <c r="E473" s="33"/>
      <c r="F473" s="34"/>
      <c r="G473" s="35"/>
      <c r="H473" s="33"/>
      <c r="I473" s="34"/>
      <c r="J473" s="35"/>
      <c r="K473" s="33"/>
      <c r="L473" s="34"/>
      <c r="M473" s="35"/>
      <c r="N473" s="36"/>
      <c r="O473" s="37"/>
      <c r="P473" s="37"/>
      <c r="Q473"/>
      <c r="R473"/>
      <c r="S473" s="28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F473"/>
      <c r="AG473"/>
      <c r="AH473" s="50"/>
      <c r="AJ473"/>
    </row>
    <row r="474" spans="1:36" ht="15" x14ac:dyDescent="0.25">
      <c r="A474"/>
      <c r="B474"/>
      <c r="C474"/>
      <c r="D474" s="32"/>
      <c r="E474" s="33"/>
      <c r="F474" s="34"/>
      <c r="G474" s="35"/>
      <c r="H474" s="33"/>
      <c r="I474" s="34"/>
      <c r="J474" s="35"/>
      <c r="K474" s="33"/>
      <c r="L474" s="34"/>
      <c r="M474" s="35"/>
      <c r="N474" s="36"/>
      <c r="O474" s="37"/>
      <c r="P474" s="37"/>
      <c r="Q474"/>
      <c r="R474"/>
      <c r="S474" s="2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F474"/>
      <c r="AG474"/>
      <c r="AH474" s="50"/>
      <c r="AJ474"/>
    </row>
    <row r="475" spans="1:36" ht="15" x14ac:dyDescent="0.25">
      <c r="A475"/>
      <c r="B475"/>
      <c r="C475"/>
      <c r="D475" s="32"/>
      <c r="E475" s="33"/>
      <c r="F475" s="34"/>
      <c r="G475" s="35"/>
      <c r="H475" s="33"/>
      <c r="I475" s="34"/>
      <c r="J475" s="35"/>
      <c r="K475" s="33"/>
      <c r="L475" s="34"/>
      <c r="M475" s="35"/>
      <c r="N475" s="36"/>
      <c r="O475" s="37"/>
      <c r="P475" s="37"/>
      <c r="Q475"/>
      <c r="R475"/>
      <c r="S475" s="2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F475"/>
      <c r="AG475"/>
      <c r="AH475" s="50"/>
      <c r="AJ475"/>
    </row>
    <row r="476" spans="1:36" ht="15" x14ac:dyDescent="0.25">
      <c r="A476"/>
      <c r="B476"/>
      <c r="C476"/>
      <c r="D476" s="32"/>
      <c r="E476" s="33"/>
      <c r="F476" s="34"/>
      <c r="G476" s="35"/>
      <c r="H476" s="33"/>
      <c r="I476" s="34"/>
      <c r="J476" s="35"/>
      <c r="K476" s="33"/>
      <c r="L476" s="34"/>
      <c r="M476" s="35"/>
      <c r="N476" s="36"/>
      <c r="O476" s="37"/>
      <c r="P476" s="37"/>
      <c r="Q476"/>
      <c r="R476"/>
      <c r="S476" s="2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F476"/>
      <c r="AG476"/>
      <c r="AH476" s="50"/>
      <c r="AJ476"/>
    </row>
    <row r="477" spans="1:36" ht="15" x14ac:dyDescent="0.25">
      <c r="A477"/>
      <c r="B477"/>
      <c r="C477"/>
      <c r="D477" s="32"/>
      <c r="E477" s="33"/>
      <c r="F477" s="34"/>
      <c r="G477" s="35"/>
      <c r="H477" s="33"/>
      <c r="I477" s="34"/>
      <c r="J477" s="35"/>
      <c r="K477" s="33"/>
      <c r="L477" s="34"/>
      <c r="M477" s="35"/>
      <c r="N477" s="36"/>
      <c r="O477" s="37"/>
      <c r="P477" s="37"/>
      <c r="Q477"/>
      <c r="R477"/>
      <c r="S477" s="2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F477"/>
      <c r="AG477"/>
      <c r="AH477" s="50"/>
      <c r="AJ477"/>
    </row>
    <row r="478" spans="1:36" ht="15" x14ac:dyDescent="0.25">
      <c r="A478"/>
      <c r="B478"/>
      <c r="C478"/>
      <c r="D478" s="32"/>
      <c r="E478" s="33"/>
      <c r="F478" s="34"/>
      <c r="G478" s="35"/>
      <c r="H478" s="33"/>
      <c r="I478" s="34"/>
      <c r="J478" s="35"/>
      <c r="K478" s="33"/>
      <c r="L478" s="34"/>
      <c r="M478" s="35"/>
      <c r="N478" s="36"/>
      <c r="O478" s="37"/>
      <c r="P478" s="37"/>
      <c r="Q478"/>
      <c r="R478"/>
      <c r="S478" s="2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F478"/>
      <c r="AG478"/>
      <c r="AH478" s="50"/>
      <c r="AJ478"/>
    </row>
    <row r="479" spans="1:36" ht="15" x14ac:dyDescent="0.25">
      <c r="A479"/>
      <c r="B479"/>
      <c r="C479"/>
      <c r="D479" s="32"/>
      <c r="E479" s="33"/>
      <c r="F479" s="34"/>
      <c r="G479" s="35"/>
      <c r="H479" s="33"/>
      <c r="I479" s="34"/>
      <c r="J479" s="35"/>
      <c r="K479" s="33"/>
      <c r="L479" s="34"/>
      <c r="M479" s="35"/>
      <c r="N479" s="36"/>
      <c r="O479" s="37"/>
      <c r="P479" s="37"/>
      <c r="Q479"/>
      <c r="R479"/>
      <c r="S479" s="2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F479"/>
      <c r="AG479"/>
      <c r="AH479" s="50"/>
      <c r="AJ479"/>
    </row>
    <row r="480" spans="1:36" ht="15" x14ac:dyDescent="0.25">
      <c r="A480"/>
      <c r="B480"/>
      <c r="C480"/>
      <c r="D480" s="32"/>
      <c r="E480" s="33"/>
      <c r="F480" s="34"/>
      <c r="G480" s="35"/>
      <c r="H480" s="33"/>
      <c r="I480" s="34"/>
      <c r="J480" s="35"/>
      <c r="K480" s="33"/>
      <c r="L480" s="34"/>
      <c r="M480" s="35"/>
      <c r="N480" s="36"/>
      <c r="O480" s="37"/>
      <c r="P480" s="37"/>
      <c r="Q480"/>
      <c r="R480"/>
      <c r="S480" s="2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F480"/>
      <c r="AG480"/>
      <c r="AH480" s="50"/>
      <c r="AJ480"/>
    </row>
    <row r="481" spans="1:36" ht="15" x14ac:dyDescent="0.25">
      <c r="A481"/>
      <c r="B481"/>
      <c r="C481"/>
      <c r="D481" s="32"/>
      <c r="E481" s="33"/>
      <c r="F481" s="34"/>
      <c r="G481" s="35"/>
      <c r="H481" s="33"/>
      <c r="I481" s="34"/>
      <c r="J481" s="35"/>
      <c r="K481" s="33"/>
      <c r="L481" s="34"/>
      <c r="M481" s="35"/>
      <c r="N481" s="36"/>
      <c r="O481" s="37"/>
      <c r="P481" s="37"/>
      <c r="Q481"/>
      <c r="R481"/>
      <c r="S481" s="2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F481"/>
      <c r="AG481"/>
      <c r="AH481" s="50"/>
      <c r="AJ481"/>
    </row>
    <row r="482" spans="1:36" ht="15" x14ac:dyDescent="0.25">
      <c r="A482"/>
      <c r="B482"/>
      <c r="C482"/>
      <c r="D482" s="32"/>
      <c r="E482" s="33"/>
      <c r="F482" s="34"/>
      <c r="G482" s="35"/>
      <c r="H482" s="33"/>
      <c r="I482" s="34"/>
      <c r="J482" s="35"/>
      <c r="K482" s="33"/>
      <c r="L482" s="34"/>
      <c r="M482" s="35"/>
      <c r="N482" s="36"/>
      <c r="O482" s="37"/>
      <c r="P482" s="37"/>
      <c r="Q482"/>
      <c r="R482"/>
      <c r="S482" s="2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F482"/>
      <c r="AG482"/>
      <c r="AH482" s="50"/>
      <c r="AJ482"/>
    </row>
    <row r="483" spans="1:36" ht="15" x14ac:dyDescent="0.25">
      <c r="A483"/>
      <c r="B483"/>
      <c r="C483"/>
      <c r="D483" s="32"/>
      <c r="E483" s="33"/>
      <c r="F483" s="34"/>
      <c r="G483" s="35"/>
      <c r="H483" s="33"/>
      <c r="I483" s="34"/>
      <c r="J483" s="35"/>
      <c r="K483" s="33"/>
      <c r="L483" s="34"/>
      <c r="M483" s="35"/>
      <c r="N483" s="36"/>
      <c r="O483" s="37"/>
      <c r="P483" s="37"/>
      <c r="Q483"/>
      <c r="R483"/>
      <c r="S483" s="2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F483"/>
      <c r="AG483"/>
      <c r="AH483" s="50"/>
      <c r="AJ483"/>
    </row>
    <row r="484" spans="1:36" ht="15" x14ac:dyDescent="0.25">
      <c r="A484"/>
      <c r="B484"/>
      <c r="C484"/>
      <c r="D484" s="32"/>
      <c r="E484" s="33"/>
      <c r="F484" s="34"/>
      <c r="G484" s="35"/>
      <c r="H484" s="33"/>
      <c r="I484" s="34"/>
      <c r="J484" s="35"/>
      <c r="K484" s="33"/>
      <c r="L484" s="34"/>
      <c r="M484" s="35"/>
      <c r="N484" s="36"/>
      <c r="O484" s="37"/>
      <c r="P484" s="37"/>
      <c r="Q484"/>
      <c r="R484"/>
      <c r="S484" s="2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F484"/>
      <c r="AG484"/>
      <c r="AH484" s="50"/>
      <c r="AJ484"/>
    </row>
    <row r="485" spans="1:36" ht="15" x14ac:dyDescent="0.25">
      <c r="A485"/>
      <c r="B485"/>
      <c r="C485"/>
      <c r="D485" s="32"/>
      <c r="E485" s="33"/>
      <c r="F485" s="34"/>
      <c r="G485" s="35"/>
      <c r="H485" s="33"/>
      <c r="I485" s="34"/>
      <c r="J485" s="35"/>
      <c r="K485" s="33"/>
      <c r="L485" s="34"/>
      <c r="M485" s="35"/>
      <c r="N485" s="36"/>
      <c r="O485" s="37"/>
      <c r="P485" s="37"/>
      <c r="Q485"/>
      <c r="R485"/>
      <c r="S485" s="2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F485"/>
      <c r="AG485"/>
      <c r="AH485" s="50"/>
      <c r="AJ485"/>
    </row>
    <row r="486" spans="1:36" ht="15" x14ac:dyDescent="0.25">
      <c r="A486"/>
      <c r="B486"/>
      <c r="C486"/>
      <c r="D486" s="32"/>
      <c r="E486" s="33"/>
      <c r="F486" s="34"/>
      <c r="G486" s="35"/>
      <c r="H486" s="33"/>
      <c r="I486" s="34"/>
      <c r="J486" s="35"/>
      <c r="K486" s="33"/>
      <c r="L486" s="34"/>
      <c r="M486" s="35"/>
      <c r="N486" s="36"/>
      <c r="O486" s="37"/>
      <c r="P486" s="37"/>
      <c r="Q486"/>
      <c r="R486"/>
      <c r="S486" s="2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F486"/>
      <c r="AG486"/>
      <c r="AH486" s="50"/>
      <c r="AJ486"/>
    </row>
    <row r="487" spans="1:36" ht="15" x14ac:dyDescent="0.25">
      <c r="A487"/>
      <c r="B487"/>
      <c r="C487"/>
      <c r="D487" s="32"/>
      <c r="E487" s="33"/>
      <c r="F487" s="34"/>
      <c r="G487" s="35"/>
      <c r="H487" s="33"/>
      <c r="I487" s="34"/>
      <c r="J487" s="35"/>
      <c r="K487" s="33"/>
      <c r="L487" s="34"/>
      <c r="M487" s="35"/>
      <c r="N487" s="36"/>
      <c r="O487" s="37"/>
      <c r="P487" s="37"/>
      <c r="Q487"/>
      <c r="R487"/>
      <c r="S487" s="2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F487"/>
      <c r="AG487"/>
      <c r="AH487" s="50"/>
      <c r="AJ487"/>
    </row>
    <row r="488" spans="1:36" ht="15" x14ac:dyDescent="0.25">
      <c r="A488"/>
      <c r="B488"/>
      <c r="C488"/>
      <c r="D488" s="32"/>
      <c r="E488" s="33"/>
      <c r="F488" s="34"/>
      <c r="G488" s="35"/>
      <c r="H488" s="33"/>
      <c r="I488" s="34"/>
      <c r="J488" s="35"/>
      <c r="K488" s="33"/>
      <c r="L488" s="34"/>
      <c r="M488" s="35"/>
      <c r="N488" s="36"/>
      <c r="O488" s="37"/>
      <c r="P488" s="37"/>
      <c r="Q488"/>
      <c r="R488"/>
      <c r="S488" s="2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F488"/>
      <c r="AG488"/>
      <c r="AH488" s="50"/>
      <c r="AJ488"/>
    </row>
    <row r="489" spans="1:36" ht="15" x14ac:dyDescent="0.25">
      <c r="A489"/>
      <c r="B489"/>
      <c r="C489"/>
      <c r="D489" s="32"/>
      <c r="E489" s="33"/>
      <c r="F489" s="34"/>
      <c r="G489" s="35"/>
      <c r="H489" s="33"/>
      <c r="I489" s="34"/>
      <c r="J489" s="35"/>
      <c r="K489" s="33"/>
      <c r="L489" s="34"/>
      <c r="M489" s="35"/>
      <c r="N489" s="36"/>
      <c r="O489" s="37"/>
      <c r="P489" s="37"/>
      <c r="Q489"/>
      <c r="R489"/>
      <c r="S489" s="2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F489"/>
      <c r="AG489"/>
      <c r="AH489" s="50"/>
      <c r="AJ489"/>
    </row>
    <row r="490" spans="1:36" ht="15" x14ac:dyDescent="0.25">
      <c r="A490"/>
      <c r="B490"/>
      <c r="C490"/>
      <c r="D490" s="32"/>
      <c r="E490" s="33"/>
      <c r="F490" s="34"/>
      <c r="G490" s="35"/>
      <c r="H490" s="33"/>
      <c r="I490" s="34"/>
      <c r="J490" s="35"/>
      <c r="K490" s="33"/>
      <c r="L490" s="34"/>
      <c r="M490" s="35"/>
      <c r="N490" s="36"/>
      <c r="O490" s="37"/>
      <c r="P490" s="37"/>
      <c r="Q490"/>
      <c r="R490"/>
      <c r="S490" s="2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F490"/>
      <c r="AG490"/>
      <c r="AH490" s="50"/>
      <c r="AJ490"/>
    </row>
    <row r="491" spans="1:36" ht="15" x14ac:dyDescent="0.25">
      <c r="A491"/>
      <c r="B491"/>
      <c r="C491"/>
      <c r="D491" s="32"/>
      <c r="E491" s="33"/>
      <c r="F491" s="34"/>
      <c r="G491" s="35"/>
      <c r="H491" s="33"/>
      <c r="I491" s="34"/>
      <c r="J491" s="35"/>
      <c r="K491" s="33"/>
      <c r="L491" s="34"/>
      <c r="M491" s="35"/>
      <c r="N491" s="36"/>
      <c r="O491" s="37"/>
      <c r="P491" s="37"/>
      <c r="Q491"/>
      <c r="R491"/>
      <c r="S491" s="2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F491"/>
      <c r="AG491"/>
      <c r="AH491" s="50"/>
      <c r="AJ491"/>
    </row>
    <row r="492" spans="1:36" ht="15" x14ac:dyDescent="0.25">
      <c r="A492"/>
      <c r="B492"/>
      <c r="C492"/>
      <c r="D492" s="32"/>
      <c r="E492" s="33"/>
      <c r="F492" s="34"/>
      <c r="G492" s="35"/>
      <c r="H492" s="33"/>
      <c r="I492" s="34"/>
      <c r="J492" s="35"/>
      <c r="K492" s="33"/>
      <c r="L492" s="34"/>
      <c r="M492" s="35"/>
      <c r="N492" s="36"/>
      <c r="O492" s="37"/>
      <c r="P492" s="37"/>
      <c r="Q492"/>
      <c r="R492"/>
      <c r="S492" s="2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F492"/>
      <c r="AG492"/>
      <c r="AH492" s="50"/>
      <c r="AJ492"/>
    </row>
    <row r="493" spans="1:36" ht="15" x14ac:dyDescent="0.25">
      <c r="A493"/>
      <c r="B493"/>
      <c r="C493"/>
      <c r="D493" s="32"/>
      <c r="E493" s="33"/>
      <c r="F493" s="34"/>
      <c r="G493" s="35"/>
      <c r="H493" s="33"/>
      <c r="I493" s="34"/>
      <c r="J493" s="35"/>
      <c r="K493" s="33"/>
      <c r="L493" s="34"/>
      <c r="M493" s="35"/>
      <c r="N493" s="36"/>
      <c r="O493" s="37"/>
      <c r="P493" s="37"/>
      <c r="Q493"/>
      <c r="R493"/>
      <c r="S493" s="2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F493"/>
      <c r="AG493"/>
      <c r="AH493" s="50"/>
      <c r="AJ493"/>
    </row>
    <row r="494" spans="1:36" ht="15" x14ac:dyDescent="0.25">
      <c r="A494"/>
      <c r="B494"/>
      <c r="C494"/>
      <c r="D494" s="32"/>
      <c r="E494" s="33"/>
      <c r="F494" s="34"/>
      <c r="G494" s="35"/>
      <c r="H494" s="33"/>
      <c r="I494" s="34"/>
      <c r="J494" s="35"/>
      <c r="K494" s="33"/>
      <c r="L494" s="34"/>
      <c r="M494" s="35"/>
      <c r="N494" s="36"/>
      <c r="O494" s="37"/>
      <c r="P494" s="37"/>
      <c r="Q494"/>
      <c r="R494"/>
      <c r="S494" s="2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F494"/>
      <c r="AG494"/>
      <c r="AH494" s="50"/>
      <c r="AJ494"/>
    </row>
    <row r="495" spans="1:36" ht="15" x14ac:dyDescent="0.25">
      <c r="A495"/>
      <c r="B495"/>
      <c r="C495"/>
      <c r="D495" s="32"/>
      <c r="E495" s="33"/>
      <c r="F495" s="34"/>
      <c r="G495" s="35"/>
      <c r="H495" s="33"/>
      <c r="I495" s="34"/>
      <c r="J495" s="35"/>
      <c r="K495" s="33"/>
      <c r="L495" s="34"/>
      <c r="M495" s="35"/>
      <c r="N495" s="36"/>
      <c r="O495" s="37"/>
      <c r="P495" s="37"/>
      <c r="Q495"/>
      <c r="R495"/>
      <c r="S495" s="2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F495"/>
      <c r="AG495"/>
      <c r="AH495" s="50"/>
      <c r="AJ495"/>
    </row>
    <row r="496" spans="1:36" ht="15" x14ac:dyDescent="0.25">
      <c r="A496"/>
      <c r="B496"/>
      <c r="C496"/>
      <c r="D496" s="32"/>
      <c r="E496" s="33"/>
      <c r="F496" s="34"/>
      <c r="G496" s="35"/>
      <c r="H496" s="33"/>
      <c r="I496" s="34"/>
      <c r="J496" s="35"/>
      <c r="K496" s="33"/>
      <c r="L496" s="34"/>
      <c r="M496" s="35"/>
      <c r="N496" s="36"/>
      <c r="O496" s="37"/>
      <c r="P496" s="37"/>
      <c r="Q496"/>
      <c r="R496"/>
      <c r="S496" s="2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F496"/>
      <c r="AG496"/>
      <c r="AH496" s="50"/>
      <c r="AJ496"/>
    </row>
    <row r="497" spans="1:36" ht="15" x14ac:dyDescent="0.25">
      <c r="A497"/>
      <c r="B497"/>
      <c r="C497"/>
      <c r="D497" s="32"/>
      <c r="E497" s="33"/>
      <c r="F497" s="34"/>
      <c r="G497" s="35"/>
      <c r="H497" s="33"/>
      <c r="I497" s="34"/>
      <c r="J497" s="35"/>
      <c r="K497" s="33"/>
      <c r="L497" s="34"/>
      <c r="M497" s="35"/>
      <c r="N497" s="36"/>
      <c r="O497" s="37"/>
      <c r="P497" s="37"/>
      <c r="Q497"/>
      <c r="R497"/>
      <c r="S497" s="2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F497"/>
      <c r="AG497"/>
      <c r="AH497" s="50"/>
      <c r="AJ497"/>
    </row>
    <row r="498" spans="1:36" ht="15" x14ac:dyDescent="0.25">
      <c r="A498"/>
      <c r="B498"/>
      <c r="C498"/>
      <c r="D498" s="32"/>
      <c r="E498" s="33"/>
      <c r="F498" s="34"/>
      <c r="G498" s="35"/>
      <c r="H498" s="33"/>
      <c r="I498" s="34"/>
      <c r="J498" s="35"/>
      <c r="K498" s="33"/>
      <c r="L498" s="34"/>
      <c r="M498" s="35"/>
      <c r="N498" s="36"/>
      <c r="O498" s="37"/>
      <c r="P498" s="37"/>
      <c r="Q498"/>
      <c r="R498"/>
      <c r="S498" s="2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F498"/>
      <c r="AG498"/>
      <c r="AH498" s="50"/>
      <c r="AJ498"/>
    </row>
    <row r="499" spans="1:36" s="38" customFormat="1" ht="15" x14ac:dyDescent="0.25">
      <c r="A499"/>
      <c r="B499"/>
      <c r="C499"/>
      <c r="D499" s="32"/>
      <c r="E499" s="33"/>
      <c r="F499" s="34"/>
      <c r="G499" s="35"/>
      <c r="H499" s="33"/>
      <c r="I499" s="34"/>
      <c r="J499" s="35"/>
      <c r="K499" s="33"/>
      <c r="L499" s="34"/>
      <c r="M499" s="35"/>
      <c r="N499" s="36"/>
      <c r="O499" s="37"/>
      <c r="P499" s="37"/>
      <c r="Q499"/>
      <c r="R499"/>
      <c r="S499" s="28"/>
      <c r="AD499" s="39"/>
      <c r="AE499" s="39"/>
      <c r="AF499"/>
      <c r="AG499"/>
      <c r="AH499" s="50"/>
      <c r="AI499" s="39"/>
      <c r="AJ499"/>
    </row>
    <row r="500" spans="1:36" ht="15" x14ac:dyDescent="0.25">
      <c r="A500"/>
      <c r="B500"/>
      <c r="C500"/>
      <c r="D500" s="32"/>
      <c r="E500" s="33"/>
      <c r="F500" s="34"/>
      <c r="G500" s="35"/>
      <c r="H500" s="33"/>
      <c r="I500" s="34"/>
      <c r="J500" s="35"/>
      <c r="K500" s="33"/>
      <c r="L500" s="34"/>
      <c r="M500" s="35"/>
      <c r="N500" s="36"/>
      <c r="O500" s="37"/>
      <c r="P500" s="37"/>
      <c r="Q500"/>
      <c r="R500"/>
      <c r="S500" s="2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F500"/>
      <c r="AG500"/>
      <c r="AH500" s="50"/>
      <c r="AJ500"/>
    </row>
    <row r="501" spans="1:36" ht="15" x14ac:dyDescent="0.25">
      <c r="A501"/>
      <c r="B501"/>
      <c r="C501"/>
      <c r="D501" s="32"/>
      <c r="E501" s="33"/>
      <c r="F501" s="34"/>
      <c r="G501" s="35"/>
      <c r="H501" s="33"/>
      <c r="I501" s="34"/>
      <c r="J501" s="35"/>
      <c r="K501" s="33"/>
      <c r="L501" s="34"/>
      <c r="M501" s="35"/>
      <c r="N501" s="36"/>
      <c r="O501" s="37"/>
      <c r="P501" s="37"/>
      <c r="Q501"/>
      <c r="R501"/>
      <c r="S501" s="28"/>
      <c r="T501" s="38"/>
      <c r="U501" s="38"/>
      <c r="V501" s="38"/>
      <c r="W501" s="38"/>
      <c r="X501" s="38"/>
      <c r="Y501" s="38"/>
      <c r="Z501" s="38"/>
      <c r="AA501" s="38"/>
      <c r="AB501" s="38"/>
      <c r="AC501" s="38"/>
      <c r="AF501"/>
      <c r="AG501"/>
      <c r="AH501" s="50"/>
      <c r="AJ501"/>
    </row>
    <row r="502" spans="1:36" ht="15" x14ac:dyDescent="0.25">
      <c r="A502"/>
      <c r="B502"/>
      <c r="C502"/>
      <c r="D502" s="32"/>
      <c r="E502" s="33"/>
      <c r="F502" s="34"/>
      <c r="G502" s="35"/>
      <c r="H502" s="33"/>
      <c r="I502" s="34"/>
      <c r="J502" s="35"/>
      <c r="K502" s="33"/>
      <c r="L502" s="34"/>
      <c r="M502" s="35"/>
      <c r="N502" s="36"/>
      <c r="O502" s="37"/>
      <c r="P502" s="37"/>
      <c r="Q502"/>
      <c r="R502"/>
      <c r="S502" s="2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F502"/>
      <c r="AG502"/>
      <c r="AH502" s="50"/>
      <c r="AJ502"/>
    </row>
    <row r="503" spans="1:36" ht="15" x14ac:dyDescent="0.25">
      <c r="A503"/>
      <c r="B503"/>
      <c r="C503"/>
      <c r="D503" s="32"/>
      <c r="E503" s="33"/>
      <c r="F503" s="34"/>
      <c r="G503" s="35"/>
      <c r="H503" s="33"/>
      <c r="I503" s="34"/>
      <c r="J503" s="35"/>
      <c r="K503" s="33"/>
      <c r="L503" s="34"/>
      <c r="M503" s="35"/>
      <c r="N503" s="36"/>
      <c r="O503" s="37"/>
      <c r="P503" s="37"/>
      <c r="Q503"/>
      <c r="R503"/>
      <c r="S503" s="2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F503"/>
      <c r="AG503"/>
      <c r="AH503" s="50"/>
      <c r="AJ503"/>
    </row>
    <row r="504" spans="1:36" ht="15" x14ac:dyDescent="0.25">
      <c r="A504"/>
      <c r="B504"/>
      <c r="C504"/>
      <c r="D504" s="32"/>
      <c r="E504" s="33"/>
      <c r="F504" s="34"/>
      <c r="G504" s="35"/>
      <c r="H504" s="33"/>
      <c r="I504" s="34"/>
      <c r="J504" s="35"/>
      <c r="K504" s="33"/>
      <c r="L504" s="34"/>
      <c r="M504" s="35"/>
      <c r="N504" s="36"/>
      <c r="O504" s="37"/>
      <c r="P504" s="37"/>
      <c r="Q504"/>
      <c r="R504"/>
      <c r="S504" s="2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F504"/>
      <c r="AG504"/>
      <c r="AH504" s="50"/>
      <c r="AJ504"/>
    </row>
    <row r="505" spans="1:36" ht="15" x14ac:dyDescent="0.25">
      <c r="A505"/>
      <c r="B505"/>
      <c r="C505"/>
      <c r="D505" s="32"/>
      <c r="E505" s="33"/>
      <c r="F505" s="34"/>
      <c r="G505" s="35"/>
      <c r="H505" s="33"/>
      <c r="I505" s="34"/>
      <c r="J505" s="35"/>
      <c r="K505" s="33"/>
      <c r="L505" s="34"/>
      <c r="M505" s="35"/>
      <c r="N505" s="36"/>
      <c r="O505" s="37"/>
      <c r="P505" s="37"/>
      <c r="Q505"/>
      <c r="R505"/>
      <c r="S505" s="2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F505"/>
      <c r="AG505"/>
      <c r="AH505" s="50"/>
      <c r="AJ505"/>
    </row>
    <row r="506" spans="1:36" ht="15" x14ac:dyDescent="0.25">
      <c r="A506"/>
      <c r="B506"/>
      <c r="C506"/>
      <c r="D506" s="32"/>
      <c r="E506" s="33"/>
      <c r="F506" s="34"/>
      <c r="G506" s="35"/>
      <c r="H506" s="33"/>
      <c r="I506" s="34"/>
      <c r="J506" s="35"/>
      <c r="K506" s="33"/>
      <c r="L506" s="34"/>
      <c r="M506" s="35"/>
      <c r="N506" s="36"/>
      <c r="O506" s="37"/>
      <c r="P506" s="37"/>
      <c r="Q506"/>
      <c r="R506"/>
      <c r="S506" s="2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F506"/>
      <c r="AG506"/>
      <c r="AH506" s="50"/>
      <c r="AJ506"/>
    </row>
    <row r="507" spans="1:36" ht="15" x14ac:dyDescent="0.25">
      <c r="A507"/>
      <c r="B507"/>
      <c r="C507"/>
      <c r="D507" s="32"/>
      <c r="E507" s="33"/>
      <c r="F507" s="34"/>
      <c r="G507" s="35"/>
      <c r="H507" s="33"/>
      <c r="I507" s="34"/>
      <c r="J507" s="35"/>
      <c r="K507" s="33"/>
      <c r="L507" s="34"/>
      <c r="M507" s="35"/>
      <c r="N507" s="36"/>
      <c r="O507" s="37"/>
      <c r="P507" s="37"/>
      <c r="Q507"/>
      <c r="R507"/>
      <c r="S507" s="2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F507"/>
      <c r="AG507"/>
      <c r="AH507" s="50"/>
      <c r="AJ507"/>
    </row>
    <row r="508" spans="1:36" ht="15" x14ac:dyDescent="0.25">
      <c r="A508"/>
      <c r="B508"/>
      <c r="C508"/>
      <c r="D508" s="32"/>
      <c r="E508" s="33"/>
      <c r="F508" s="34"/>
      <c r="G508" s="35"/>
      <c r="H508" s="33"/>
      <c r="I508" s="34"/>
      <c r="J508" s="35"/>
      <c r="K508" s="33"/>
      <c r="L508" s="34"/>
      <c r="M508" s="35"/>
      <c r="N508" s="36"/>
      <c r="O508" s="37"/>
      <c r="P508" s="37"/>
      <c r="Q508"/>
      <c r="R508"/>
      <c r="S508" s="2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F508"/>
      <c r="AG508"/>
      <c r="AH508" s="50"/>
      <c r="AJ508"/>
    </row>
    <row r="509" spans="1:36" ht="15" x14ac:dyDescent="0.25">
      <c r="A509"/>
      <c r="B509"/>
      <c r="C509"/>
      <c r="D509" s="32"/>
      <c r="E509" s="33"/>
      <c r="F509" s="34"/>
      <c r="G509" s="35"/>
      <c r="H509" s="33"/>
      <c r="I509" s="34"/>
      <c r="J509" s="35"/>
      <c r="K509" s="33"/>
      <c r="L509" s="34"/>
      <c r="M509" s="35"/>
      <c r="N509" s="36"/>
      <c r="O509" s="37"/>
      <c r="P509" s="37"/>
      <c r="Q509"/>
      <c r="R509"/>
      <c r="S509" s="2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F509"/>
      <c r="AG509"/>
      <c r="AH509" s="50"/>
      <c r="AJ509"/>
    </row>
    <row r="510" spans="1:36" ht="15" x14ac:dyDescent="0.25">
      <c r="A510"/>
      <c r="B510"/>
      <c r="C510"/>
      <c r="D510" s="32"/>
      <c r="E510" s="33"/>
      <c r="F510" s="34"/>
      <c r="G510" s="35"/>
      <c r="H510" s="33"/>
      <c r="I510" s="34"/>
      <c r="J510" s="35"/>
      <c r="K510" s="33"/>
      <c r="L510" s="34"/>
      <c r="M510" s="35"/>
      <c r="N510" s="36"/>
      <c r="O510" s="37"/>
      <c r="P510" s="37"/>
      <c r="Q510"/>
      <c r="R510"/>
      <c r="S510" s="2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F510"/>
      <c r="AG510"/>
      <c r="AH510" s="50"/>
      <c r="AJ510"/>
    </row>
    <row r="511" spans="1:36" ht="15" x14ac:dyDescent="0.25">
      <c r="A511"/>
      <c r="B511"/>
      <c r="C511"/>
      <c r="D511" s="32"/>
      <c r="E511" s="33"/>
      <c r="F511" s="34"/>
      <c r="G511" s="35"/>
      <c r="H511" s="33"/>
      <c r="I511" s="34"/>
      <c r="J511" s="35"/>
      <c r="K511" s="33"/>
      <c r="L511" s="34"/>
      <c r="M511" s="35"/>
      <c r="N511" s="36"/>
      <c r="O511" s="37"/>
      <c r="P511" s="37"/>
      <c r="Q511"/>
      <c r="R511"/>
      <c r="S511" s="2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F511"/>
      <c r="AG511"/>
      <c r="AH511" s="50"/>
      <c r="AJ511"/>
    </row>
    <row r="512" spans="1:36" ht="15" x14ac:dyDescent="0.25">
      <c r="A512"/>
      <c r="B512"/>
      <c r="C512"/>
      <c r="D512" s="32"/>
      <c r="E512" s="33"/>
      <c r="F512" s="34"/>
      <c r="G512" s="35"/>
      <c r="H512" s="33"/>
      <c r="I512" s="34"/>
      <c r="J512" s="35"/>
      <c r="K512" s="33"/>
      <c r="L512" s="34"/>
      <c r="M512" s="35"/>
      <c r="N512" s="36"/>
      <c r="O512" s="37"/>
      <c r="P512" s="37"/>
      <c r="Q512"/>
      <c r="R512"/>
      <c r="S512" s="2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F512"/>
      <c r="AG512"/>
      <c r="AH512" s="50"/>
      <c r="AJ512"/>
    </row>
    <row r="513" spans="1:36" ht="15" x14ac:dyDescent="0.25">
      <c r="A513"/>
      <c r="B513"/>
      <c r="C513"/>
      <c r="D513" s="32"/>
      <c r="E513" s="33"/>
      <c r="F513" s="34"/>
      <c r="G513" s="35"/>
      <c r="H513" s="33"/>
      <c r="I513" s="34"/>
      <c r="J513" s="35"/>
      <c r="K513" s="33"/>
      <c r="L513" s="34"/>
      <c r="M513" s="35"/>
      <c r="N513" s="36"/>
      <c r="O513" s="37"/>
      <c r="P513" s="37"/>
      <c r="Q513"/>
      <c r="R513"/>
      <c r="S513" s="2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F513"/>
      <c r="AG513"/>
      <c r="AH513" s="50"/>
      <c r="AJ513"/>
    </row>
    <row r="514" spans="1:36" ht="15" x14ac:dyDescent="0.25">
      <c r="A514"/>
      <c r="B514"/>
      <c r="C514"/>
      <c r="D514" s="32"/>
      <c r="E514" s="33"/>
      <c r="F514" s="34"/>
      <c r="G514" s="35"/>
      <c r="H514" s="33"/>
      <c r="I514" s="34"/>
      <c r="J514" s="35"/>
      <c r="K514" s="33"/>
      <c r="L514" s="34"/>
      <c r="M514" s="35"/>
      <c r="N514" s="36"/>
      <c r="O514" s="37"/>
      <c r="P514" s="37"/>
      <c r="Q514"/>
      <c r="R514"/>
      <c r="S514" s="2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F514"/>
      <c r="AG514"/>
      <c r="AH514" s="50"/>
      <c r="AJ514"/>
    </row>
    <row r="515" spans="1:36" ht="15" x14ac:dyDescent="0.25">
      <c r="A515"/>
      <c r="B515"/>
      <c r="C515"/>
      <c r="D515" s="32"/>
      <c r="E515" s="33"/>
      <c r="F515" s="34"/>
      <c r="G515" s="35"/>
      <c r="H515" s="33"/>
      <c r="I515" s="34"/>
      <c r="J515" s="35"/>
      <c r="K515" s="33"/>
      <c r="L515" s="34"/>
      <c r="M515" s="35"/>
      <c r="N515" s="36"/>
      <c r="O515" s="37"/>
      <c r="P515" s="37"/>
      <c r="Q515"/>
      <c r="R515"/>
      <c r="S515" s="2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F515"/>
      <c r="AG515"/>
      <c r="AH515" s="50"/>
      <c r="AJ515"/>
    </row>
    <row r="516" spans="1:36" ht="15" x14ac:dyDescent="0.25">
      <c r="A516"/>
      <c r="B516"/>
      <c r="C516"/>
      <c r="D516" s="32"/>
      <c r="E516" s="33"/>
      <c r="F516" s="34"/>
      <c r="G516" s="35"/>
      <c r="H516" s="33"/>
      <c r="I516" s="34"/>
      <c r="J516" s="35"/>
      <c r="K516" s="33"/>
      <c r="L516" s="34"/>
      <c r="M516" s="35"/>
      <c r="N516" s="36"/>
      <c r="O516" s="37"/>
      <c r="P516" s="37"/>
      <c r="Q516"/>
      <c r="R516"/>
      <c r="S516" s="2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F516"/>
      <c r="AG516"/>
      <c r="AH516" s="50"/>
      <c r="AJ516"/>
    </row>
    <row r="517" spans="1:36" ht="15" x14ac:dyDescent="0.25">
      <c r="A517"/>
      <c r="B517"/>
      <c r="C517"/>
      <c r="D517" s="32"/>
      <c r="E517" s="33"/>
      <c r="F517" s="34"/>
      <c r="G517" s="35"/>
      <c r="H517" s="33"/>
      <c r="I517" s="34"/>
      <c r="J517" s="35"/>
      <c r="K517" s="33"/>
      <c r="L517" s="34"/>
      <c r="M517" s="35"/>
      <c r="N517" s="36"/>
      <c r="O517" s="37"/>
      <c r="P517" s="37"/>
      <c r="Q517"/>
      <c r="R517"/>
      <c r="S517" s="2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F517"/>
      <c r="AG517"/>
      <c r="AH517" s="50"/>
      <c r="AJ517"/>
    </row>
    <row r="518" spans="1:36" ht="15" x14ac:dyDescent="0.25">
      <c r="A518"/>
      <c r="B518"/>
      <c r="C518"/>
      <c r="D518" s="32"/>
      <c r="E518" s="33"/>
      <c r="F518" s="34"/>
      <c r="G518" s="35"/>
      <c r="H518" s="33"/>
      <c r="I518" s="34"/>
      <c r="J518" s="35"/>
      <c r="K518" s="33"/>
      <c r="L518" s="34"/>
      <c r="M518" s="35"/>
      <c r="N518" s="36"/>
      <c r="O518" s="37"/>
      <c r="P518" s="37"/>
      <c r="Q518"/>
      <c r="R518"/>
      <c r="S518" s="2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F518"/>
      <c r="AG518"/>
      <c r="AH518" s="50"/>
      <c r="AJ518"/>
    </row>
    <row r="519" spans="1:36" ht="15" x14ac:dyDescent="0.25">
      <c r="A519"/>
      <c r="B519"/>
      <c r="C519"/>
      <c r="D519" s="32"/>
      <c r="E519" s="33"/>
      <c r="F519" s="34"/>
      <c r="G519" s="35"/>
      <c r="H519" s="33"/>
      <c r="I519" s="34"/>
      <c r="J519" s="35"/>
      <c r="K519" s="33"/>
      <c r="L519" s="34"/>
      <c r="M519" s="35"/>
      <c r="N519" s="36"/>
      <c r="O519" s="37"/>
      <c r="P519" s="37"/>
      <c r="Q519"/>
      <c r="R519"/>
      <c r="S519" s="2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F519"/>
      <c r="AG519"/>
      <c r="AH519" s="50"/>
      <c r="AJ519"/>
    </row>
    <row r="520" spans="1:36" ht="15" x14ac:dyDescent="0.25">
      <c r="A520"/>
      <c r="B520"/>
      <c r="C520"/>
      <c r="D520" s="32"/>
      <c r="E520" s="33"/>
      <c r="F520" s="34"/>
      <c r="G520" s="35"/>
      <c r="H520" s="33"/>
      <c r="I520" s="34"/>
      <c r="J520" s="35"/>
      <c r="K520" s="33"/>
      <c r="L520" s="34"/>
      <c r="M520" s="35"/>
      <c r="N520" s="36"/>
      <c r="O520" s="37"/>
      <c r="P520" s="37"/>
      <c r="Q520"/>
      <c r="R520"/>
      <c r="S520" s="2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F520"/>
      <c r="AG520"/>
      <c r="AH520" s="50"/>
      <c r="AJ520"/>
    </row>
    <row r="521" spans="1:36" ht="15" x14ac:dyDescent="0.25">
      <c r="A521"/>
      <c r="B521"/>
      <c r="C521"/>
      <c r="D521" s="32"/>
      <c r="E521" s="33"/>
      <c r="F521" s="34"/>
      <c r="G521" s="35"/>
      <c r="H521" s="33"/>
      <c r="I521" s="34"/>
      <c r="J521" s="35"/>
      <c r="K521" s="33"/>
      <c r="L521" s="34"/>
      <c r="M521" s="35"/>
      <c r="N521" s="36"/>
      <c r="O521" s="37"/>
      <c r="P521" s="37"/>
      <c r="Q521"/>
      <c r="R521"/>
      <c r="S521" s="2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F521"/>
      <c r="AG521"/>
      <c r="AH521" s="50"/>
      <c r="AJ521"/>
    </row>
    <row r="522" spans="1:36" ht="15" x14ac:dyDescent="0.25">
      <c r="A522"/>
      <c r="B522"/>
      <c r="C522"/>
      <c r="D522" s="32"/>
      <c r="E522" s="33"/>
      <c r="F522" s="34"/>
      <c r="G522" s="35"/>
      <c r="H522" s="33"/>
      <c r="I522" s="34"/>
      <c r="J522" s="35"/>
      <c r="K522" s="33"/>
      <c r="L522" s="34"/>
      <c r="M522" s="35"/>
      <c r="N522" s="36"/>
      <c r="O522" s="37"/>
      <c r="P522" s="37"/>
      <c r="Q522"/>
      <c r="R522"/>
      <c r="S522" s="2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F522"/>
      <c r="AG522"/>
      <c r="AH522" s="50"/>
      <c r="AJ522"/>
    </row>
    <row r="523" spans="1:36" s="38" customFormat="1" ht="15" x14ac:dyDescent="0.25">
      <c r="A523"/>
      <c r="B523"/>
      <c r="C523"/>
      <c r="D523" s="32"/>
      <c r="E523" s="33"/>
      <c r="F523" s="34"/>
      <c r="G523" s="35"/>
      <c r="H523" s="33"/>
      <c r="I523" s="34"/>
      <c r="J523" s="35"/>
      <c r="K523" s="33"/>
      <c r="L523" s="34"/>
      <c r="M523" s="35"/>
      <c r="N523" s="36"/>
      <c r="O523" s="37"/>
      <c r="P523" s="37"/>
      <c r="Q523"/>
      <c r="R523"/>
      <c r="S523" s="28"/>
      <c r="AD523" s="39"/>
      <c r="AE523" s="39"/>
      <c r="AF523"/>
      <c r="AG523"/>
      <c r="AH523" s="50"/>
      <c r="AI523" s="39"/>
      <c r="AJ523"/>
    </row>
    <row r="524" spans="1:36" ht="15" x14ac:dyDescent="0.25">
      <c r="A524"/>
      <c r="B524"/>
      <c r="C524"/>
      <c r="D524" s="32"/>
      <c r="E524" s="33"/>
      <c r="F524" s="34"/>
      <c r="G524" s="35"/>
      <c r="H524" s="33"/>
      <c r="I524" s="34"/>
      <c r="J524" s="35"/>
      <c r="K524" s="33"/>
      <c r="L524" s="34"/>
      <c r="M524" s="35"/>
      <c r="N524" s="36"/>
      <c r="O524" s="37"/>
      <c r="P524" s="37"/>
      <c r="Q524"/>
      <c r="R524"/>
      <c r="S524" s="2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F524"/>
      <c r="AG524"/>
      <c r="AH524" s="50"/>
      <c r="AJ524"/>
    </row>
    <row r="525" spans="1:36" ht="15" x14ac:dyDescent="0.25">
      <c r="A525"/>
      <c r="B525"/>
      <c r="C525"/>
      <c r="D525" s="32"/>
      <c r="E525" s="33"/>
      <c r="F525" s="34"/>
      <c r="G525" s="35"/>
      <c r="H525" s="33"/>
      <c r="I525" s="34"/>
      <c r="J525" s="35"/>
      <c r="K525" s="33"/>
      <c r="L525" s="34"/>
      <c r="M525" s="35"/>
      <c r="N525" s="36"/>
      <c r="O525" s="37"/>
      <c r="P525" s="37"/>
      <c r="Q525"/>
      <c r="R525"/>
      <c r="S525" s="28"/>
      <c r="T525" s="38"/>
      <c r="U525" s="38"/>
      <c r="V525" s="38"/>
      <c r="W525" s="38"/>
      <c r="X525" s="38"/>
      <c r="Y525" s="38"/>
      <c r="Z525" s="38"/>
      <c r="AA525" s="38"/>
      <c r="AB525" s="38"/>
      <c r="AC525" s="38"/>
      <c r="AF525"/>
      <c r="AG525"/>
      <c r="AH525" s="50"/>
      <c r="AJ525"/>
    </row>
    <row r="526" spans="1:36" ht="15" x14ac:dyDescent="0.25">
      <c r="A526"/>
      <c r="B526"/>
      <c r="C526"/>
      <c r="D526" s="32"/>
      <c r="E526" s="33"/>
      <c r="F526" s="34"/>
      <c r="G526" s="35"/>
      <c r="H526" s="33"/>
      <c r="I526" s="34"/>
      <c r="J526" s="35"/>
      <c r="K526" s="33"/>
      <c r="L526" s="34"/>
      <c r="M526" s="35"/>
      <c r="N526" s="36"/>
      <c r="O526" s="37"/>
      <c r="P526" s="37"/>
      <c r="Q526"/>
      <c r="R526"/>
      <c r="S526" s="2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F526"/>
      <c r="AG526"/>
      <c r="AH526" s="50"/>
      <c r="AJ526"/>
    </row>
    <row r="527" spans="1:36" ht="15" x14ac:dyDescent="0.25">
      <c r="A527"/>
      <c r="B527"/>
      <c r="C527"/>
      <c r="D527" s="32"/>
      <c r="E527" s="33"/>
      <c r="F527" s="34"/>
      <c r="G527" s="35"/>
      <c r="H527" s="33"/>
      <c r="I527" s="34"/>
      <c r="J527" s="35"/>
      <c r="K527" s="33"/>
      <c r="L527" s="34"/>
      <c r="M527" s="35"/>
      <c r="N527" s="36"/>
      <c r="O527" s="37"/>
      <c r="P527" s="37"/>
      <c r="Q527"/>
      <c r="R527"/>
      <c r="S527" s="2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F527"/>
      <c r="AG527"/>
      <c r="AH527" s="50"/>
      <c r="AJ527"/>
    </row>
    <row r="528" spans="1:36" ht="15" x14ac:dyDescent="0.25">
      <c r="A528"/>
      <c r="B528"/>
      <c r="C528"/>
      <c r="D528" s="32"/>
      <c r="E528" s="33"/>
      <c r="F528" s="34"/>
      <c r="G528" s="35"/>
      <c r="H528" s="33"/>
      <c r="I528" s="34"/>
      <c r="J528" s="35"/>
      <c r="K528" s="33"/>
      <c r="L528" s="34"/>
      <c r="M528" s="35"/>
      <c r="N528" s="36"/>
      <c r="O528" s="37"/>
      <c r="P528" s="37"/>
      <c r="Q528"/>
      <c r="R528"/>
      <c r="S528" s="2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F528"/>
      <c r="AG528"/>
      <c r="AH528" s="50"/>
      <c r="AJ528"/>
    </row>
    <row r="529" spans="1:36" ht="15" x14ac:dyDescent="0.25">
      <c r="A529"/>
      <c r="B529"/>
      <c r="C529"/>
      <c r="D529" s="32"/>
      <c r="E529" s="33"/>
      <c r="F529" s="34"/>
      <c r="G529" s="35"/>
      <c r="H529" s="33"/>
      <c r="I529" s="34"/>
      <c r="J529" s="35"/>
      <c r="K529" s="33"/>
      <c r="L529" s="34"/>
      <c r="M529" s="35"/>
      <c r="N529" s="36"/>
      <c r="O529" s="37"/>
      <c r="P529" s="37"/>
      <c r="Q529"/>
      <c r="R529"/>
      <c r="S529" s="2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F529"/>
      <c r="AG529"/>
      <c r="AH529" s="50"/>
      <c r="AJ529"/>
    </row>
    <row r="530" spans="1:36" ht="15" x14ac:dyDescent="0.25">
      <c r="A530"/>
      <c r="B530"/>
      <c r="C530"/>
      <c r="D530" s="32"/>
      <c r="E530" s="33"/>
      <c r="F530" s="34"/>
      <c r="G530" s="35"/>
      <c r="H530" s="33"/>
      <c r="I530" s="34"/>
      <c r="J530" s="35"/>
      <c r="K530" s="33"/>
      <c r="L530" s="34"/>
      <c r="M530" s="35"/>
      <c r="N530" s="36"/>
      <c r="O530" s="37"/>
      <c r="P530" s="37"/>
      <c r="Q530"/>
      <c r="R530"/>
      <c r="S530" s="2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F530"/>
      <c r="AG530"/>
      <c r="AH530" s="50"/>
      <c r="AJ530"/>
    </row>
    <row r="531" spans="1:36" ht="15" x14ac:dyDescent="0.25">
      <c r="A531"/>
      <c r="B531"/>
      <c r="C531"/>
      <c r="D531" s="32"/>
      <c r="E531" s="33"/>
      <c r="F531" s="34"/>
      <c r="G531" s="35"/>
      <c r="H531" s="33"/>
      <c r="I531" s="34"/>
      <c r="J531" s="35"/>
      <c r="K531" s="33"/>
      <c r="L531" s="34"/>
      <c r="M531" s="35"/>
      <c r="N531" s="36"/>
      <c r="O531" s="37"/>
      <c r="P531" s="37"/>
      <c r="Q531"/>
      <c r="R531"/>
      <c r="S531" s="2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F531"/>
      <c r="AG531"/>
      <c r="AH531" s="50"/>
      <c r="AJ531"/>
    </row>
    <row r="532" spans="1:36" ht="15" x14ac:dyDescent="0.25">
      <c r="A532"/>
      <c r="B532"/>
      <c r="C532"/>
      <c r="D532" s="32"/>
      <c r="E532" s="33"/>
      <c r="F532" s="34"/>
      <c r="G532" s="35"/>
      <c r="H532" s="33"/>
      <c r="I532" s="34"/>
      <c r="J532" s="35"/>
      <c r="K532" s="33"/>
      <c r="L532" s="34"/>
      <c r="M532" s="35"/>
      <c r="N532" s="36"/>
      <c r="O532" s="37"/>
      <c r="P532" s="37"/>
      <c r="Q532"/>
      <c r="R532"/>
      <c r="S532" s="2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F532"/>
      <c r="AG532"/>
      <c r="AH532" s="50"/>
      <c r="AJ532"/>
    </row>
    <row r="533" spans="1:36" ht="15" x14ac:dyDescent="0.25">
      <c r="A533"/>
      <c r="B533"/>
      <c r="C533"/>
      <c r="D533" s="32"/>
      <c r="E533" s="33"/>
      <c r="F533" s="34"/>
      <c r="G533" s="35"/>
      <c r="H533" s="33"/>
      <c r="I533" s="34"/>
      <c r="J533" s="35"/>
      <c r="K533" s="33"/>
      <c r="L533" s="34"/>
      <c r="M533" s="35"/>
      <c r="N533" s="36"/>
      <c r="O533" s="37"/>
      <c r="P533" s="37"/>
      <c r="Q533"/>
      <c r="R533"/>
      <c r="S533" s="2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F533"/>
      <c r="AG533"/>
      <c r="AH533" s="50"/>
      <c r="AJ533"/>
    </row>
    <row r="534" spans="1:36" ht="15" x14ac:dyDescent="0.25">
      <c r="A534"/>
      <c r="B534"/>
      <c r="C534"/>
      <c r="D534" s="32"/>
      <c r="E534" s="33"/>
      <c r="F534" s="34"/>
      <c r="G534" s="35"/>
      <c r="H534" s="33"/>
      <c r="I534" s="34"/>
      <c r="J534" s="35"/>
      <c r="K534" s="33"/>
      <c r="L534" s="34"/>
      <c r="M534" s="35"/>
      <c r="N534" s="36"/>
      <c r="O534" s="37"/>
      <c r="P534" s="37"/>
      <c r="Q534"/>
      <c r="R534"/>
      <c r="S534" s="2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F534"/>
      <c r="AG534"/>
      <c r="AH534" s="50"/>
      <c r="AJ534"/>
    </row>
    <row r="535" spans="1:36" ht="15" x14ac:dyDescent="0.25">
      <c r="A535"/>
      <c r="B535"/>
      <c r="C535"/>
      <c r="D535" s="32"/>
      <c r="E535" s="33"/>
      <c r="F535" s="34"/>
      <c r="G535" s="35"/>
      <c r="H535" s="33"/>
      <c r="I535" s="34"/>
      <c r="J535" s="35"/>
      <c r="K535" s="33"/>
      <c r="L535" s="34"/>
      <c r="M535" s="35"/>
      <c r="N535" s="36"/>
      <c r="O535" s="37"/>
      <c r="P535" s="37"/>
      <c r="Q535"/>
      <c r="R535"/>
      <c r="S535" s="2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F535"/>
      <c r="AG535"/>
      <c r="AH535" s="50"/>
      <c r="AJ535"/>
    </row>
    <row r="536" spans="1:36" ht="15" x14ac:dyDescent="0.25">
      <c r="A536"/>
      <c r="B536"/>
      <c r="C536"/>
      <c r="D536" s="32"/>
      <c r="E536" s="33"/>
      <c r="F536" s="34"/>
      <c r="G536" s="35"/>
      <c r="H536" s="33"/>
      <c r="I536" s="34"/>
      <c r="J536" s="35"/>
      <c r="K536" s="33"/>
      <c r="L536" s="34"/>
      <c r="M536" s="35"/>
      <c r="N536" s="36"/>
      <c r="O536" s="37"/>
      <c r="P536" s="37"/>
      <c r="Q536"/>
      <c r="R536"/>
      <c r="S536" s="2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F536"/>
      <c r="AG536"/>
      <c r="AH536" s="50"/>
      <c r="AJ536"/>
    </row>
    <row r="537" spans="1:36" ht="15" x14ac:dyDescent="0.25">
      <c r="A537"/>
      <c r="B537"/>
      <c r="C537"/>
      <c r="D537" s="32"/>
      <c r="E537" s="33"/>
      <c r="F537" s="34"/>
      <c r="G537" s="35"/>
      <c r="H537" s="33"/>
      <c r="I537" s="34"/>
      <c r="J537" s="35"/>
      <c r="K537" s="33"/>
      <c r="L537" s="34"/>
      <c r="M537" s="35"/>
      <c r="N537" s="36"/>
      <c r="O537" s="37"/>
      <c r="P537" s="37"/>
      <c r="Q537"/>
      <c r="R537"/>
      <c r="S537" s="2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F537"/>
      <c r="AG537"/>
      <c r="AH537" s="50"/>
      <c r="AJ537"/>
    </row>
    <row r="538" spans="1:36" ht="15" x14ac:dyDescent="0.25">
      <c r="A538"/>
      <c r="B538"/>
      <c r="C538"/>
      <c r="D538" s="32"/>
      <c r="E538" s="33"/>
      <c r="F538" s="34"/>
      <c r="G538" s="35"/>
      <c r="H538" s="33"/>
      <c r="I538" s="34"/>
      <c r="J538" s="35"/>
      <c r="K538" s="33"/>
      <c r="L538" s="34"/>
      <c r="M538" s="35"/>
      <c r="N538" s="36"/>
      <c r="O538" s="37"/>
      <c r="P538" s="37"/>
      <c r="Q538"/>
      <c r="R538"/>
      <c r="S538" s="2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F538"/>
      <c r="AG538"/>
      <c r="AH538" s="50"/>
      <c r="AJ538"/>
    </row>
    <row r="539" spans="1:36" ht="15" x14ac:dyDescent="0.25">
      <c r="A539"/>
      <c r="B539"/>
      <c r="C539"/>
      <c r="D539" s="32"/>
      <c r="E539" s="33"/>
      <c r="F539" s="34"/>
      <c r="G539" s="35"/>
      <c r="H539" s="33"/>
      <c r="I539" s="34"/>
      <c r="J539" s="35"/>
      <c r="K539" s="33"/>
      <c r="L539" s="34"/>
      <c r="M539" s="35"/>
      <c r="N539" s="36"/>
      <c r="O539" s="37"/>
      <c r="P539" s="37"/>
      <c r="Q539"/>
      <c r="R539"/>
      <c r="S539" s="2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F539"/>
      <c r="AG539"/>
      <c r="AH539" s="50"/>
      <c r="AJ539"/>
    </row>
    <row r="540" spans="1:36" ht="15" x14ac:dyDescent="0.25">
      <c r="A540"/>
      <c r="B540"/>
      <c r="C540"/>
      <c r="D540" s="32"/>
      <c r="E540" s="33"/>
      <c r="F540" s="34"/>
      <c r="G540" s="35"/>
      <c r="H540" s="33"/>
      <c r="I540" s="34"/>
      <c r="J540" s="35"/>
      <c r="K540" s="33"/>
      <c r="L540" s="34"/>
      <c r="M540" s="35"/>
      <c r="N540" s="36"/>
      <c r="O540" s="37"/>
      <c r="P540" s="37"/>
      <c r="Q540"/>
      <c r="R540"/>
      <c r="S540" s="2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F540"/>
      <c r="AG540"/>
      <c r="AH540" s="50"/>
      <c r="AJ540"/>
    </row>
    <row r="541" spans="1:36" ht="15" x14ac:dyDescent="0.25">
      <c r="A541"/>
      <c r="B541"/>
      <c r="C541"/>
      <c r="D541" s="32"/>
      <c r="E541" s="33"/>
      <c r="F541" s="34"/>
      <c r="G541" s="35"/>
      <c r="H541" s="33"/>
      <c r="I541" s="34"/>
      <c r="J541" s="35"/>
      <c r="K541" s="33"/>
      <c r="L541" s="34"/>
      <c r="M541" s="35"/>
      <c r="N541" s="36"/>
      <c r="O541" s="37"/>
      <c r="P541" s="37"/>
      <c r="Q541"/>
      <c r="R541"/>
      <c r="S541" s="2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F541"/>
      <c r="AG541"/>
      <c r="AH541" s="50"/>
      <c r="AJ541"/>
    </row>
    <row r="542" spans="1:36" ht="15" x14ac:dyDescent="0.25">
      <c r="A542"/>
      <c r="B542"/>
      <c r="C542"/>
      <c r="D542" s="32"/>
      <c r="E542" s="33"/>
      <c r="F542" s="34"/>
      <c r="G542" s="35"/>
      <c r="H542" s="33"/>
      <c r="I542" s="34"/>
      <c r="J542" s="35"/>
      <c r="K542" s="33"/>
      <c r="L542" s="34"/>
      <c r="M542" s="35"/>
      <c r="N542" s="36"/>
      <c r="O542" s="37"/>
      <c r="P542" s="37"/>
      <c r="Q542"/>
      <c r="R542"/>
      <c r="S542" s="2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F542"/>
      <c r="AG542"/>
      <c r="AH542" s="50"/>
      <c r="AJ542"/>
    </row>
    <row r="543" spans="1:36" ht="15" x14ac:dyDescent="0.25">
      <c r="A543"/>
      <c r="B543"/>
      <c r="C543"/>
      <c r="D543" s="32"/>
      <c r="E543" s="33"/>
      <c r="F543" s="34"/>
      <c r="G543" s="35"/>
      <c r="H543" s="33"/>
      <c r="I543" s="34"/>
      <c r="J543" s="35"/>
      <c r="K543" s="33"/>
      <c r="L543" s="34"/>
      <c r="M543" s="35"/>
      <c r="N543" s="36"/>
      <c r="O543" s="37"/>
      <c r="P543" s="37"/>
      <c r="Q543"/>
      <c r="R543"/>
      <c r="S543" s="2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F543"/>
      <c r="AG543"/>
      <c r="AH543" s="50"/>
      <c r="AJ543"/>
    </row>
    <row r="544" spans="1:36" ht="15" x14ac:dyDescent="0.25">
      <c r="A544"/>
      <c r="B544"/>
      <c r="C544"/>
      <c r="D544" s="32"/>
      <c r="E544" s="33"/>
      <c r="F544" s="34"/>
      <c r="G544" s="35"/>
      <c r="H544" s="33"/>
      <c r="I544" s="34"/>
      <c r="J544" s="35"/>
      <c r="K544" s="33"/>
      <c r="L544" s="34"/>
      <c r="M544" s="35"/>
      <c r="N544" s="36"/>
      <c r="O544" s="37"/>
      <c r="P544" s="37"/>
      <c r="Q544"/>
      <c r="R544"/>
      <c r="S544" s="2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F544"/>
      <c r="AG544"/>
      <c r="AH544" s="50"/>
      <c r="AJ544"/>
    </row>
    <row r="545" spans="1:36" ht="15" x14ac:dyDescent="0.25">
      <c r="A545"/>
      <c r="B545"/>
      <c r="C545"/>
      <c r="D545" s="32"/>
      <c r="E545" s="33"/>
      <c r="F545" s="34"/>
      <c r="G545" s="35"/>
      <c r="H545" s="33"/>
      <c r="I545" s="34"/>
      <c r="J545" s="35"/>
      <c r="K545" s="33"/>
      <c r="L545" s="34"/>
      <c r="M545" s="35"/>
      <c r="N545" s="36"/>
      <c r="O545" s="37"/>
      <c r="P545" s="37"/>
      <c r="Q545"/>
      <c r="R545"/>
      <c r="S545" s="2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F545"/>
      <c r="AG545"/>
      <c r="AH545" s="50"/>
      <c r="AJ545"/>
    </row>
    <row r="546" spans="1:36" ht="15" x14ac:dyDescent="0.25">
      <c r="A546"/>
      <c r="B546"/>
      <c r="C546"/>
      <c r="D546" s="32"/>
      <c r="E546" s="33"/>
      <c r="F546" s="34"/>
      <c r="G546" s="35"/>
      <c r="H546" s="33"/>
      <c r="I546" s="34"/>
      <c r="J546" s="35"/>
      <c r="K546" s="33"/>
      <c r="L546" s="34"/>
      <c r="M546" s="35"/>
      <c r="N546" s="36"/>
      <c r="O546" s="37"/>
      <c r="P546" s="37"/>
      <c r="Q546"/>
      <c r="R546"/>
      <c r="S546" s="2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F546"/>
      <c r="AG546"/>
      <c r="AH546" s="50"/>
      <c r="AJ546"/>
    </row>
    <row r="547" spans="1:36" ht="15" x14ac:dyDescent="0.25">
      <c r="A547"/>
      <c r="B547"/>
      <c r="C547"/>
      <c r="D547" s="32"/>
      <c r="E547" s="33"/>
      <c r="F547" s="34"/>
      <c r="G547" s="35"/>
      <c r="H547" s="33"/>
      <c r="I547" s="34"/>
      <c r="J547" s="35"/>
      <c r="K547" s="33"/>
      <c r="L547" s="34"/>
      <c r="M547" s="35"/>
      <c r="N547" s="36"/>
      <c r="O547" s="37"/>
      <c r="P547" s="37"/>
      <c r="Q547"/>
      <c r="R547"/>
      <c r="S547" s="2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F547"/>
      <c r="AG547"/>
      <c r="AH547" s="50"/>
      <c r="AJ547"/>
    </row>
    <row r="548" spans="1:36" ht="15" x14ac:dyDescent="0.25">
      <c r="A548"/>
      <c r="B548"/>
      <c r="C548"/>
      <c r="D548" s="32"/>
      <c r="E548" s="33"/>
      <c r="F548" s="34"/>
      <c r="G548" s="35"/>
      <c r="H548" s="33"/>
      <c r="I548" s="34"/>
      <c r="J548" s="35"/>
      <c r="K548" s="33"/>
      <c r="L548" s="34"/>
      <c r="M548" s="35"/>
      <c r="N548" s="36"/>
      <c r="O548" s="37"/>
      <c r="P548" s="37"/>
      <c r="Q548"/>
      <c r="R548"/>
      <c r="S548" s="2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F548"/>
      <c r="AG548"/>
      <c r="AH548" s="50"/>
      <c r="AJ548"/>
    </row>
    <row r="549" spans="1:36" ht="15" x14ac:dyDescent="0.25">
      <c r="A549"/>
      <c r="B549"/>
      <c r="C549"/>
      <c r="D549" s="32"/>
      <c r="E549" s="33"/>
      <c r="F549" s="34"/>
      <c r="G549" s="35"/>
      <c r="H549" s="33"/>
      <c r="I549" s="34"/>
      <c r="J549" s="35"/>
      <c r="K549" s="33"/>
      <c r="L549" s="34"/>
      <c r="M549" s="35"/>
      <c r="N549" s="36"/>
      <c r="O549" s="37"/>
      <c r="P549" s="37"/>
      <c r="Q549"/>
      <c r="R549"/>
      <c r="S549" s="2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F549"/>
      <c r="AG549"/>
      <c r="AH549" s="50"/>
      <c r="AJ549"/>
    </row>
    <row r="550" spans="1:36" ht="15" x14ac:dyDescent="0.25">
      <c r="A550"/>
      <c r="B550"/>
      <c r="C550"/>
      <c r="D550" s="32"/>
      <c r="E550" s="33"/>
      <c r="F550" s="34"/>
      <c r="G550" s="35"/>
      <c r="H550" s="33"/>
      <c r="I550" s="34"/>
      <c r="J550" s="35"/>
      <c r="K550" s="33"/>
      <c r="L550" s="34"/>
      <c r="M550" s="35"/>
      <c r="N550" s="36"/>
      <c r="O550" s="37"/>
      <c r="P550" s="37"/>
      <c r="Q550"/>
      <c r="R550"/>
      <c r="S550" s="2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F550"/>
      <c r="AG550"/>
      <c r="AH550" s="50"/>
      <c r="AJ550"/>
    </row>
    <row r="551" spans="1:36" ht="15" x14ac:dyDescent="0.25">
      <c r="A551"/>
      <c r="B551"/>
      <c r="C551"/>
      <c r="D551" s="32"/>
      <c r="E551" s="33"/>
      <c r="F551" s="34"/>
      <c r="G551" s="35"/>
      <c r="H551" s="33"/>
      <c r="I551" s="34"/>
      <c r="J551" s="35"/>
      <c r="K551" s="33"/>
      <c r="L551" s="34"/>
      <c r="M551" s="35"/>
      <c r="N551" s="36"/>
      <c r="O551" s="37"/>
      <c r="P551" s="37"/>
      <c r="Q551"/>
      <c r="R551"/>
      <c r="S551" s="2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F551"/>
      <c r="AG551"/>
      <c r="AH551" s="50"/>
      <c r="AJ551"/>
    </row>
    <row r="552" spans="1:36" s="38" customFormat="1" ht="15" x14ac:dyDescent="0.25">
      <c r="A552"/>
      <c r="B552"/>
      <c r="C552"/>
      <c r="D552" s="32"/>
      <c r="E552" s="33"/>
      <c r="F552" s="34"/>
      <c r="G552" s="35"/>
      <c r="H552" s="33"/>
      <c r="I552" s="34"/>
      <c r="J552" s="35"/>
      <c r="K552" s="33"/>
      <c r="L552" s="34"/>
      <c r="M552" s="35"/>
      <c r="N552" s="36"/>
      <c r="O552" s="37"/>
      <c r="P552" s="37"/>
      <c r="Q552"/>
      <c r="R552"/>
      <c r="S552" s="28"/>
      <c r="AD552" s="39"/>
      <c r="AE552" s="39"/>
      <c r="AF552"/>
      <c r="AG552"/>
      <c r="AH552" s="50"/>
      <c r="AI552" s="39"/>
      <c r="AJ552"/>
    </row>
    <row r="553" spans="1:36" s="38" customFormat="1" ht="15" x14ac:dyDescent="0.25">
      <c r="A553"/>
      <c r="B553"/>
      <c r="C553"/>
      <c r="D553" s="32"/>
      <c r="E553" s="33"/>
      <c r="F553" s="34"/>
      <c r="G553" s="35"/>
      <c r="H553" s="33"/>
      <c r="I553" s="34"/>
      <c r="J553" s="35"/>
      <c r="K553" s="33"/>
      <c r="L553" s="34"/>
      <c r="M553" s="35"/>
      <c r="N553" s="36"/>
      <c r="O553" s="37"/>
      <c r="P553" s="37"/>
      <c r="Q553"/>
      <c r="R553"/>
      <c r="S553" s="28"/>
      <c r="AD553" s="39"/>
      <c r="AE553" s="39"/>
      <c r="AF553"/>
      <c r="AG553"/>
      <c r="AH553" s="50"/>
      <c r="AI553" s="39"/>
      <c r="AJ553"/>
    </row>
    <row r="554" spans="1:36" ht="15" x14ac:dyDescent="0.25">
      <c r="A554"/>
      <c r="B554"/>
      <c r="C554"/>
      <c r="D554" s="32"/>
      <c r="E554" s="33"/>
      <c r="F554" s="34"/>
      <c r="G554" s="35"/>
      <c r="H554" s="33"/>
      <c r="I554" s="34"/>
      <c r="J554" s="35"/>
      <c r="K554" s="33"/>
      <c r="L554" s="34"/>
      <c r="M554" s="35"/>
      <c r="N554" s="36"/>
      <c r="O554" s="37"/>
      <c r="P554" s="37"/>
      <c r="Q554"/>
      <c r="R554"/>
      <c r="S554" s="28"/>
      <c r="T554" s="38"/>
      <c r="U554" s="38"/>
      <c r="V554" s="38"/>
      <c r="W554" s="38"/>
      <c r="X554" s="38"/>
      <c r="Y554" s="38"/>
      <c r="Z554" s="38"/>
      <c r="AA554" s="38"/>
      <c r="AB554" s="38"/>
      <c r="AC554" s="38"/>
      <c r="AF554"/>
      <c r="AG554"/>
      <c r="AH554" s="50"/>
      <c r="AJ554"/>
    </row>
    <row r="555" spans="1:36" ht="15" x14ac:dyDescent="0.25">
      <c r="A555"/>
      <c r="B555"/>
      <c r="C555"/>
      <c r="D555" s="32"/>
      <c r="E555" s="33"/>
      <c r="F555" s="34"/>
      <c r="G555" s="35"/>
      <c r="H555" s="33"/>
      <c r="I555" s="34"/>
      <c r="J555" s="35"/>
      <c r="K555" s="33"/>
      <c r="L555" s="34"/>
      <c r="M555" s="35"/>
      <c r="N555" s="36"/>
      <c r="O555" s="37"/>
      <c r="P555" s="37"/>
      <c r="Q555"/>
      <c r="R555"/>
      <c r="S555" s="28"/>
      <c r="T555" s="38"/>
      <c r="U555" s="38"/>
      <c r="V555" s="38"/>
      <c r="W555" s="38"/>
      <c r="X555" s="38"/>
      <c r="Y555" s="38"/>
      <c r="Z555" s="38"/>
      <c r="AA555" s="38"/>
      <c r="AB555" s="38"/>
      <c r="AC555" s="38"/>
      <c r="AF555"/>
      <c r="AG555"/>
      <c r="AH555" s="50"/>
      <c r="AJ555"/>
    </row>
    <row r="556" spans="1:36" ht="15" x14ac:dyDescent="0.25">
      <c r="A556"/>
      <c r="B556"/>
      <c r="C556"/>
      <c r="D556" s="32"/>
      <c r="E556" s="33"/>
      <c r="F556" s="34"/>
      <c r="G556" s="35"/>
      <c r="H556" s="33"/>
      <c r="I556" s="34"/>
      <c r="J556" s="35"/>
      <c r="K556" s="33"/>
      <c r="L556" s="34"/>
      <c r="M556" s="35"/>
      <c r="N556" s="36"/>
      <c r="O556" s="37"/>
      <c r="P556" s="37"/>
      <c r="Q556"/>
      <c r="R556"/>
      <c r="S556" s="2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F556"/>
      <c r="AG556"/>
      <c r="AH556" s="50"/>
      <c r="AJ556"/>
    </row>
    <row r="557" spans="1:36" ht="15" x14ac:dyDescent="0.25">
      <c r="A557"/>
      <c r="B557"/>
      <c r="C557"/>
      <c r="D557" s="32"/>
      <c r="E557" s="33"/>
      <c r="F557" s="34"/>
      <c r="G557" s="35"/>
      <c r="H557" s="33"/>
      <c r="I557" s="34"/>
      <c r="J557" s="35"/>
      <c r="K557" s="33"/>
      <c r="L557" s="34"/>
      <c r="M557" s="35"/>
      <c r="N557" s="36"/>
      <c r="O557" s="37"/>
      <c r="P557" s="37"/>
      <c r="Q557"/>
      <c r="R557"/>
      <c r="S557" s="2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F557"/>
      <c r="AG557"/>
      <c r="AH557" s="50"/>
      <c r="AJ557"/>
    </row>
    <row r="558" spans="1:36" ht="15" x14ac:dyDescent="0.25">
      <c r="A558"/>
      <c r="B558"/>
      <c r="C558"/>
      <c r="D558" s="32"/>
      <c r="E558" s="33"/>
      <c r="F558" s="34"/>
      <c r="G558" s="35"/>
      <c r="H558" s="33"/>
      <c r="I558" s="34"/>
      <c r="J558" s="35"/>
      <c r="K558" s="33"/>
      <c r="L558" s="34"/>
      <c r="M558" s="35"/>
      <c r="N558" s="36"/>
      <c r="O558" s="37"/>
      <c r="P558" s="37"/>
      <c r="Q558"/>
      <c r="R558"/>
      <c r="S558" s="2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F558"/>
      <c r="AG558"/>
      <c r="AH558" s="50"/>
      <c r="AJ558"/>
    </row>
    <row r="559" spans="1:36" ht="15" x14ac:dyDescent="0.25">
      <c r="A559"/>
      <c r="B559"/>
      <c r="C559"/>
      <c r="D559" s="32"/>
      <c r="E559" s="33"/>
      <c r="F559" s="34"/>
      <c r="G559" s="35"/>
      <c r="H559" s="33"/>
      <c r="I559" s="34"/>
      <c r="J559" s="35"/>
      <c r="K559" s="33"/>
      <c r="L559" s="34"/>
      <c r="M559" s="35"/>
      <c r="N559" s="36"/>
      <c r="O559" s="37"/>
      <c r="P559" s="37"/>
      <c r="Q559"/>
      <c r="R559"/>
      <c r="S559" s="2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F559"/>
      <c r="AG559"/>
      <c r="AH559" s="50"/>
      <c r="AJ559"/>
    </row>
    <row r="560" spans="1:36" ht="15" x14ac:dyDescent="0.25">
      <c r="A560"/>
      <c r="B560"/>
      <c r="C560"/>
      <c r="D560" s="32"/>
      <c r="E560" s="33"/>
      <c r="F560" s="34"/>
      <c r="G560" s="35"/>
      <c r="H560" s="33"/>
      <c r="I560" s="34"/>
      <c r="J560" s="35"/>
      <c r="K560" s="33"/>
      <c r="L560" s="34"/>
      <c r="M560" s="35"/>
      <c r="N560" s="36"/>
      <c r="O560" s="37"/>
      <c r="P560" s="37"/>
      <c r="Q560"/>
      <c r="R560"/>
      <c r="S560" s="2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F560"/>
      <c r="AG560"/>
      <c r="AH560" s="50"/>
      <c r="AJ560"/>
    </row>
    <row r="561" spans="1:36" ht="15" x14ac:dyDescent="0.25">
      <c r="A561"/>
      <c r="B561"/>
      <c r="C561"/>
      <c r="D561" s="32"/>
      <c r="E561" s="33"/>
      <c r="F561" s="34"/>
      <c r="G561" s="35"/>
      <c r="H561" s="33"/>
      <c r="I561" s="34"/>
      <c r="J561" s="35"/>
      <c r="K561" s="33"/>
      <c r="L561" s="34"/>
      <c r="M561" s="35"/>
      <c r="N561" s="36"/>
      <c r="O561" s="37"/>
      <c r="P561" s="37"/>
      <c r="Q561"/>
      <c r="R561"/>
      <c r="S561" s="2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F561"/>
      <c r="AG561"/>
      <c r="AH561" s="50"/>
      <c r="AJ561"/>
    </row>
    <row r="562" spans="1:36" ht="15" x14ac:dyDescent="0.25">
      <c r="A562"/>
      <c r="B562"/>
      <c r="C562"/>
      <c r="D562" s="32"/>
      <c r="E562" s="33"/>
      <c r="F562" s="34"/>
      <c r="G562" s="35"/>
      <c r="H562" s="33"/>
      <c r="I562" s="34"/>
      <c r="J562" s="35"/>
      <c r="K562" s="33"/>
      <c r="L562" s="34"/>
      <c r="M562" s="35"/>
      <c r="N562" s="36"/>
      <c r="O562" s="37"/>
      <c r="P562" s="37"/>
      <c r="Q562"/>
      <c r="R562"/>
      <c r="S562" s="2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F562"/>
      <c r="AG562"/>
      <c r="AH562" s="50"/>
      <c r="AJ562"/>
    </row>
    <row r="563" spans="1:36" ht="15" x14ac:dyDescent="0.25">
      <c r="A563"/>
      <c r="B563"/>
      <c r="C563"/>
      <c r="D563" s="32"/>
      <c r="E563" s="33"/>
      <c r="F563" s="34"/>
      <c r="G563" s="35"/>
      <c r="H563" s="33"/>
      <c r="I563" s="34"/>
      <c r="J563" s="35"/>
      <c r="K563" s="33"/>
      <c r="L563" s="34"/>
      <c r="M563" s="35"/>
      <c r="N563" s="36"/>
      <c r="O563" s="37"/>
      <c r="P563" s="37"/>
      <c r="Q563"/>
      <c r="R563"/>
      <c r="S563" s="2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F563"/>
      <c r="AG563"/>
      <c r="AH563" s="50"/>
      <c r="AJ563"/>
    </row>
    <row r="564" spans="1:36" ht="15" x14ac:dyDescent="0.25">
      <c r="A564"/>
      <c r="B564"/>
      <c r="C564"/>
      <c r="D564" s="32"/>
      <c r="E564" s="33"/>
      <c r="F564" s="34"/>
      <c r="G564" s="35"/>
      <c r="H564" s="33"/>
      <c r="I564" s="34"/>
      <c r="J564" s="35"/>
      <c r="K564" s="33"/>
      <c r="L564" s="34"/>
      <c r="M564" s="35"/>
      <c r="N564" s="36"/>
      <c r="O564" s="37"/>
      <c r="P564" s="37"/>
      <c r="Q564"/>
      <c r="R564"/>
      <c r="S564" s="2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F564"/>
      <c r="AG564"/>
      <c r="AH564" s="50"/>
      <c r="AJ564"/>
    </row>
    <row r="565" spans="1:36" ht="15" x14ac:dyDescent="0.25">
      <c r="A565"/>
      <c r="B565"/>
      <c r="C565"/>
      <c r="D565" s="32"/>
      <c r="E565" s="33"/>
      <c r="F565" s="34"/>
      <c r="G565" s="35"/>
      <c r="H565" s="33"/>
      <c r="I565" s="34"/>
      <c r="J565" s="35"/>
      <c r="K565" s="33"/>
      <c r="L565" s="34"/>
      <c r="M565" s="35"/>
      <c r="N565" s="36"/>
      <c r="O565" s="37"/>
      <c r="P565" s="37"/>
      <c r="Q565"/>
      <c r="R565"/>
      <c r="S565" s="2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F565"/>
      <c r="AG565"/>
      <c r="AH565" s="50"/>
      <c r="AJ565"/>
    </row>
    <row r="566" spans="1:36" ht="15" x14ac:dyDescent="0.25">
      <c r="A566"/>
      <c r="B566"/>
      <c r="C566"/>
      <c r="D566" s="32"/>
      <c r="E566" s="33"/>
      <c r="F566" s="34"/>
      <c r="G566" s="35"/>
      <c r="H566" s="33"/>
      <c r="I566" s="34"/>
      <c r="J566" s="35"/>
      <c r="K566" s="33"/>
      <c r="L566" s="34"/>
      <c r="M566" s="35"/>
      <c r="N566" s="36"/>
      <c r="O566" s="37"/>
      <c r="P566" s="37"/>
      <c r="Q566"/>
      <c r="R566"/>
      <c r="S566" s="2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F566"/>
      <c r="AG566"/>
      <c r="AH566" s="50"/>
      <c r="AJ566"/>
    </row>
    <row r="567" spans="1:36" s="38" customFormat="1" ht="15" x14ac:dyDescent="0.25">
      <c r="A567"/>
      <c r="B567"/>
      <c r="C567"/>
      <c r="D567" s="32"/>
      <c r="E567" s="33"/>
      <c r="F567" s="34"/>
      <c r="G567" s="35"/>
      <c r="H567" s="33"/>
      <c r="I567" s="34"/>
      <c r="J567" s="35"/>
      <c r="K567" s="33"/>
      <c r="L567" s="34"/>
      <c r="M567" s="35"/>
      <c r="N567" s="36"/>
      <c r="O567" s="37"/>
      <c r="P567" s="37"/>
      <c r="Q567"/>
      <c r="R567"/>
      <c r="S567" s="28"/>
      <c r="AD567" s="39"/>
      <c r="AE567" s="39"/>
      <c r="AF567"/>
      <c r="AG567"/>
      <c r="AH567" s="50"/>
      <c r="AI567" s="39"/>
      <c r="AJ567"/>
    </row>
    <row r="568" spans="1:36" ht="15" x14ac:dyDescent="0.25">
      <c r="A568"/>
      <c r="B568"/>
      <c r="C568"/>
      <c r="D568" s="32"/>
      <c r="E568" s="33"/>
      <c r="F568" s="34"/>
      <c r="G568" s="35"/>
      <c r="H568" s="33"/>
      <c r="I568" s="34"/>
      <c r="J568" s="35"/>
      <c r="K568" s="33"/>
      <c r="L568" s="34"/>
      <c r="M568" s="35"/>
      <c r="N568" s="36"/>
      <c r="O568" s="37"/>
      <c r="P568" s="37"/>
      <c r="Q568"/>
      <c r="R568"/>
      <c r="S568" s="2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F568"/>
      <c r="AG568"/>
      <c r="AH568" s="50"/>
      <c r="AJ568"/>
    </row>
    <row r="569" spans="1:36" ht="15" x14ac:dyDescent="0.25">
      <c r="A569"/>
      <c r="B569"/>
      <c r="C569"/>
      <c r="D569" s="32"/>
      <c r="E569" s="33"/>
      <c r="F569" s="34"/>
      <c r="G569" s="35"/>
      <c r="H569" s="33"/>
      <c r="I569" s="34"/>
      <c r="J569" s="35"/>
      <c r="K569" s="33"/>
      <c r="L569" s="34"/>
      <c r="M569" s="35"/>
      <c r="N569" s="36"/>
      <c r="O569" s="37"/>
      <c r="P569" s="37"/>
      <c r="Q569"/>
      <c r="R569"/>
      <c r="S569" s="28"/>
      <c r="T569" s="38"/>
      <c r="U569" s="38"/>
      <c r="V569" s="38"/>
      <c r="W569" s="38"/>
      <c r="X569" s="38"/>
      <c r="Y569" s="38"/>
      <c r="Z569" s="38"/>
      <c r="AA569" s="38"/>
      <c r="AB569" s="38"/>
      <c r="AC569" s="38"/>
      <c r="AF569"/>
      <c r="AG569"/>
      <c r="AH569" s="50"/>
      <c r="AJ569"/>
    </row>
    <row r="570" spans="1:36" ht="15" x14ac:dyDescent="0.25">
      <c r="A570"/>
      <c r="B570"/>
      <c r="C570"/>
      <c r="D570" s="32"/>
      <c r="E570" s="33"/>
      <c r="F570" s="34"/>
      <c r="G570" s="35"/>
      <c r="H570" s="33"/>
      <c r="I570" s="34"/>
      <c r="J570" s="35"/>
      <c r="K570" s="33"/>
      <c r="L570" s="34"/>
      <c r="M570" s="35"/>
      <c r="N570" s="36"/>
      <c r="O570" s="37"/>
      <c r="P570" s="37"/>
      <c r="Q570"/>
      <c r="R570"/>
      <c r="S570" s="2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F570"/>
      <c r="AG570"/>
      <c r="AH570" s="50"/>
      <c r="AJ570"/>
    </row>
    <row r="571" spans="1:36" ht="15" x14ac:dyDescent="0.25">
      <c r="A571"/>
      <c r="B571"/>
      <c r="C571"/>
      <c r="D571" s="32"/>
      <c r="E571" s="33"/>
      <c r="F571" s="34"/>
      <c r="G571" s="35"/>
      <c r="H571" s="33"/>
      <c r="I571" s="34"/>
      <c r="J571" s="35"/>
      <c r="K571" s="33"/>
      <c r="L571" s="34"/>
      <c r="M571" s="35"/>
      <c r="N571" s="36"/>
      <c r="O571" s="37"/>
      <c r="P571" s="37"/>
      <c r="Q571"/>
      <c r="R571"/>
      <c r="S571" s="2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F571"/>
      <c r="AG571"/>
      <c r="AH571" s="50"/>
      <c r="AJ571"/>
    </row>
    <row r="572" spans="1:36" ht="15" x14ac:dyDescent="0.25">
      <c r="A572"/>
      <c r="B572"/>
      <c r="C572"/>
      <c r="D572" s="32"/>
      <c r="E572" s="33"/>
      <c r="F572" s="34"/>
      <c r="G572" s="35"/>
      <c r="H572" s="33"/>
      <c r="I572" s="34"/>
      <c r="J572" s="35"/>
      <c r="K572" s="33"/>
      <c r="L572" s="34"/>
      <c r="M572" s="35"/>
      <c r="N572" s="36"/>
      <c r="O572" s="37"/>
      <c r="P572" s="37"/>
      <c r="Q572"/>
      <c r="R572"/>
      <c r="S572" s="2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F572"/>
      <c r="AG572"/>
      <c r="AH572" s="50"/>
      <c r="AJ572"/>
    </row>
    <row r="573" spans="1:36" ht="15" x14ac:dyDescent="0.25">
      <c r="A573"/>
      <c r="B573"/>
      <c r="C573"/>
      <c r="D573" s="32"/>
      <c r="E573" s="33"/>
      <c r="F573" s="34"/>
      <c r="G573" s="35"/>
      <c r="H573" s="33"/>
      <c r="I573" s="34"/>
      <c r="J573" s="35"/>
      <c r="K573" s="33"/>
      <c r="L573" s="34"/>
      <c r="M573" s="35"/>
      <c r="N573" s="36"/>
      <c r="O573" s="37"/>
      <c r="P573" s="37"/>
      <c r="Q573"/>
      <c r="R573"/>
      <c r="S573" s="2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F573"/>
      <c r="AG573"/>
      <c r="AH573" s="50"/>
      <c r="AJ573"/>
    </row>
    <row r="574" spans="1:36" s="38" customFormat="1" ht="15" x14ac:dyDescent="0.25">
      <c r="A574"/>
      <c r="B574"/>
      <c r="C574"/>
      <c r="D574" s="32"/>
      <c r="E574" s="33"/>
      <c r="F574" s="34"/>
      <c r="G574" s="35"/>
      <c r="H574" s="33"/>
      <c r="I574" s="34"/>
      <c r="J574" s="35"/>
      <c r="K574" s="33"/>
      <c r="L574" s="34"/>
      <c r="M574" s="35"/>
      <c r="N574" s="36"/>
      <c r="O574" s="37"/>
      <c r="P574" s="37"/>
      <c r="Q574"/>
      <c r="R574"/>
      <c r="S574" s="28"/>
      <c r="AD574" s="39"/>
      <c r="AE574" s="39"/>
      <c r="AF574"/>
      <c r="AG574"/>
      <c r="AH574" s="50"/>
      <c r="AI574" s="39"/>
      <c r="AJ574"/>
    </row>
    <row r="575" spans="1:36" ht="15" x14ac:dyDescent="0.25">
      <c r="A575"/>
      <c r="B575"/>
      <c r="C575"/>
      <c r="D575" s="32"/>
      <c r="E575" s="33"/>
      <c r="F575" s="34"/>
      <c r="G575" s="35"/>
      <c r="H575" s="33"/>
      <c r="I575" s="34"/>
      <c r="J575" s="35"/>
      <c r="K575" s="33"/>
      <c r="L575" s="34"/>
      <c r="M575" s="35"/>
      <c r="N575" s="36"/>
      <c r="O575" s="37"/>
      <c r="P575" s="37"/>
      <c r="Q575"/>
      <c r="R575"/>
      <c r="S575" s="2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F575"/>
      <c r="AG575"/>
      <c r="AH575" s="50"/>
      <c r="AJ575"/>
    </row>
    <row r="576" spans="1:36" ht="15" x14ac:dyDescent="0.25">
      <c r="A576"/>
      <c r="B576"/>
      <c r="C576"/>
      <c r="D576" s="32"/>
      <c r="E576" s="33"/>
      <c r="F576" s="34"/>
      <c r="G576" s="35"/>
      <c r="H576" s="33"/>
      <c r="I576" s="34"/>
      <c r="J576" s="35"/>
      <c r="K576" s="33"/>
      <c r="L576" s="34"/>
      <c r="M576" s="35"/>
      <c r="N576" s="36"/>
      <c r="O576" s="37"/>
      <c r="P576" s="37"/>
      <c r="Q576"/>
      <c r="R576"/>
      <c r="S576" s="28"/>
      <c r="T576" s="38"/>
      <c r="U576" s="38"/>
      <c r="V576" s="38"/>
      <c r="W576" s="38"/>
      <c r="X576" s="38"/>
      <c r="Y576" s="38"/>
      <c r="Z576" s="38"/>
      <c r="AA576" s="38"/>
      <c r="AB576" s="38"/>
      <c r="AC576" s="38"/>
      <c r="AF576"/>
      <c r="AG576"/>
      <c r="AH576" s="50"/>
      <c r="AJ576"/>
    </row>
    <row r="577" spans="1:36" ht="15" x14ac:dyDescent="0.25">
      <c r="A577"/>
      <c r="B577"/>
      <c r="C577"/>
      <c r="D577" s="32"/>
      <c r="E577" s="33"/>
      <c r="F577" s="34"/>
      <c r="G577" s="35"/>
      <c r="H577" s="33"/>
      <c r="I577" s="34"/>
      <c r="J577" s="35"/>
      <c r="K577" s="33"/>
      <c r="L577" s="34"/>
      <c r="M577" s="35"/>
      <c r="N577" s="36"/>
      <c r="O577" s="37"/>
      <c r="P577" s="37"/>
      <c r="Q577"/>
      <c r="R577"/>
      <c r="S577" s="2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F577"/>
      <c r="AG577"/>
      <c r="AH577" s="50"/>
      <c r="AJ577"/>
    </row>
    <row r="578" spans="1:36" ht="15" x14ac:dyDescent="0.25">
      <c r="A578"/>
      <c r="B578"/>
      <c r="C578"/>
      <c r="D578" s="32"/>
      <c r="E578" s="33"/>
      <c r="F578" s="34"/>
      <c r="G578" s="35"/>
      <c r="H578" s="33"/>
      <c r="I578" s="34"/>
      <c r="J578" s="35"/>
      <c r="K578" s="33"/>
      <c r="L578" s="34"/>
      <c r="M578" s="35"/>
      <c r="N578" s="36"/>
      <c r="O578" s="37"/>
      <c r="P578" s="37"/>
      <c r="Q578"/>
      <c r="R578"/>
      <c r="S578" s="2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F578"/>
      <c r="AG578"/>
      <c r="AH578" s="50"/>
      <c r="AJ578"/>
    </row>
    <row r="579" spans="1:36" ht="15" x14ac:dyDescent="0.25">
      <c r="A579"/>
      <c r="B579"/>
      <c r="C579"/>
      <c r="D579" s="32"/>
      <c r="E579" s="33"/>
      <c r="F579" s="34"/>
      <c r="G579" s="35"/>
      <c r="H579" s="33"/>
      <c r="I579" s="34"/>
      <c r="J579" s="35"/>
      <c r="K579" s="33"/>
      <c r="L579" s="34"/>
      <c r="M579" s="35"/>
      <c r="N579" s="36"/>
      <c r="O579" s="37"/>
      <c r="P579" s="37"/>
      <c r="Q579"/>
      <c r="R579"/>
      <c r="S579" s="2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F579"/>
      <c r="AG579"/>
      <c r="AH579" s="50"/>
      <c r="AJ579"/>
    </row>
    <row r="580" spans="1:36" ht="15" x14ac:dyDescent="0.25">
      <c r="A580"/>
      <c r="B580"/>
      <c r="C580"/>
      <c r="D580" s="32"/>
      <c r="E580" s="33"/>
      <c r="F580" s="34"/>
      <c r="G580" s="35"/>
      <c r="H580" s="33"/>
      <c r="I580" s="34"/>
      <c r="J580" s="35"/>
      <c r="K580" s="33"/>
      <c r="L580" s="34"/>
      <c r="M580" s="35"/>
      <c r="N580" s="36"/>
      <c r="O580" s="37"/>
      <c r="P580" s="37"/>
      <c r="Q580"/>
      <c r="R580"/>
      <c r="S580" s="2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F580"/>
      <c r="AG580"/>
      <c r="AH580" s="50"/>
      <c r="AJ580"/>
    </row>
    <row r="581" spans="1:36" ht="15" x14ac:dyDescent="0.25">
      <c r="A581"/>
      <c r="B581"/>
      <c r="C581"/>
      <c r="D581" s="32"/>
      <c r="E581" s="33"/>
      <c r="F581" s="34"/>
      <c r="G581" s="35"/>
      <c r="H581" s="33"/>
      <c r="I581" s="34"/>
      <c r="J581" s="35"/>
      <c r="K581" s="33"/>
      <c r="L581" s="34"/>
      <c r="M581" s="35"/>
      <c r="N581" s="36"/>
      <c r="O581" s="37"/>
      <c r="P581" s="37"/>
      <c r="Q581"/>
      <c r="R581"/>
      <c r="S581" s="2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F581"/>
      <c r="AG581"/>
      <c r="AH581" s="50"/>
      <c r="AJ581"/>
    </row>
    <row r="582" spans="1:36" ht="15" x14ac:dyDescent="0.25">
      <c r="A582"/>
      <c r="B582"/>
      <c r="C582"/>
      <c r="D582" s="32"/>
      <c r="E582" s="33"/>
      <c r="F582" s="34"/>
      <c r="G582" s="35"/>
      <c r="H582" s="33"/>
      <c r="I582" s="34"/>
      <c r="J582" s="35"/>
      <c r="K582" s="33"/>
      <c r="L582" s="34"/>
      <c r="M582" s="35"/>
      <c r="N582" s="36"/>
      <c r="O582" s="37"/>
      <c r="P582" s="37"/>
      <c r="Q582"/>
      <c r="R582"/>
      <c r="S582" s="2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F582"/>
      <c r="AG582"/>
      <c r="AH582" s="50"/>
      <c r="AJ582"/>
    </row>
    <row r="583" spans="1:36" ht="15" x14ac:dyDescent="0.25">
      <c r="A583"/>
      <c r="B583"/>
      <c r="C583"/>
      <c r="D583" s="32"/>
      <c r="E583" s="33"/>
      <c r="F583" s="34"/>
      <c r="G583" s="35"/>
      <c r="H583" s="33"/>
      <c r="I583" s="34"/>
      <c r="J583" s="35"/>
      <c r="K583" s="33"/>
      <c r="L583" s="34"/>
      <c r="M583" s="35"/>
      <c r="N583" s="36"/>
      <c r="O583" s="37"/>
      <c r="P583" s="37"/>
      <c r="Q583"/>
      <c r="R583"/>
      <c r="S583" s="2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F583"/>
      <c r="AG583"/>
      <c r="AH583" s="50"/>
      <c r="AJ583"/>
    </row>
    <row r="584" spans="1:36" ht="15" x14ac:dyDescent="0.25">
      <c r="A584"/>
      <c r="B584"/>
      <c r="C584"/>
      <c r="D584" s="32"/>
      <c r="E584" s="33"/>
      <c r="F584" s="34"/>
      <c r="G584" s="35"/>
      <c r="H584" s="33"/>
      <c r="I584" s="34"/>
      <c r="J584" s="35"/>
      <c r="K584" s="33"/>
      <c r="L584" s="34"/>
      <c r="M584" s="35"/>
      <c r="N584" s="36"/>
      <c r="O584" s="37"/>
      <c r="P584" s="37"/>
      <c r="Q584"/>
      <c r="R584"/>
      <c r="S584" s="2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F584"/>
      <c r="AG584"/>
      <c r="AH584" s="50"/>
      <c r="AJ584"/>
    </row>
    <row r="585" spans="1:36" ht="15" x14ac:dyDescent="0.25">
      <c r="A585"/>
      <c r="B585"/>
      <c r="C585"/>
      <c r="D585" s="32"/>
      <c r="E585" s="33"/>
      <c r="F585" s="34"/>
      <c r="G585" s="35"/>
      <c r="H585" s="33"/>
      <c r="I585" s="34"/>
      <c r="J585" s="35"/>
      <c r="K585" s="33"/>
      <c r="L585" s="34"/>
      <c r="M585" s="35"/>
      <c r="N585" s="36"/>
      <c r="O585" s="37"/>
      <c r="P585" s="37"/>
      <c r="Q585"/>
      <c r="R585"/>
      <c r="S585" s="2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F585"/>
      <c r="AG585"/>
      <c r="AH585" s="50"/>
      <c r="AJ585"/>
    </row>
    <row r="586" spans="1:36" ht="15" x14ac:dyDescent="0.25">
      <c r="A586"/>
      <c r="B586"/>
      <c r="C586"/>
      <c r="D586" s="32"/>
      <c r="E586" s="33"/>
      <c r="F586" s="34"/>
      <c r="G586" s="35"/>
      <c r="H586" s="33"/>
      <c r="I586" s="34"/>
      <c r="J586" s="35"/>
      <c r="K586" s="33"/>
      <c r="L586" s="34"/>
      <c r="M586" s="35"/>
      <c r="N586" s="36"/>
      <c r="O586" s="37"/>
      <c r="P586" s="37"/>
      <c r="Q586"/>
      <c r="R586"/>
      <c r="S586" s="2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F586"/>
      <c r="AG586"/>
      <c r="AH586" s="50"/>
      <c r="AJ586"/>
    </row>
    <row r="587" spans="1:36" ht="15" x14ac:dyDescent="0.25">
      <c r="A587"/>
      <c r="B587"/>
      <c r="C587"/>
      <c r="D587" s="32"/>
      <c r="E587" s="33"/>
      <c r="F587" s="34"/>
      <c r="G587" s="35"/>
      <c r="H587" s="33"/>
      <c r="I587" s="34"/>
      <c r="J587" s="35"/>
      <c r="K587" s="33"/>
      <c r="L587" s="34"/>
      <c r="M587" s="35"/>
      <c r="N587" s="36"/>
      <c r="O587" s="37"/>
      <c r="P587" s="37"/>
      <c r="Q587"/>
      <c r="R587"/>
      <c r="S587" s="2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F587"/>
      <c r="AG587"/>
      <c r="AH587" s="50"/>
      <c r="AJ587"/>
    </row>
    <row r="588" spans="1:36" ht="15" x14ac:dyDescent="0.25">
      <c r="A588"/>
      <c r="B588"/>
      <c r="C588"/>
      <c r="D588" s="32"/>
      <c r="E588" s="33"/>
      <c r="F588" s="34"/>
      <c r="G588" s="35"/>
      <c r="H588" s="33"/>
      <c r="I588" s="34"/>
      <c r="J588" s="35"/>
      <c r="K588" s="33"/>
      <c r="L588" s="34"/>
      <c r="M588" s="35"/>
      <c r="N588" s="36"/>
      <c r="O588" s="37"/>
      <c r="P588" s="37"/>
      <c r="Q588"/>
      <c r="R588"/>
      <c r="S588" s="2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F588"/>
      <c r="AG588"/>
      <c r="AH588" s="50"/>
      <c r="AJ588"/>
    </row>
    <row r="589" spans="1:36" ht="15" x14ac:dyDescent="0.25">
      <c r="A589"/>
      <c r="B589"/>
      <c r="C589"/>
      <c r="D589" s="32"/>
      <c r="E589" s="33"/>
      <c r="F589" s="34"/>
      <c r="G589" s="35"/>
      <c r="H589" s="33"/>
      <c r="I589" s="34"/>
      <c r="J589" s="35"/>
      <c r="K589" s="33"/>
      <c r="L589" s="34"/>
      <c r="M589" s="35"/>
      <c r="N589" s="36"/>
      <c r="O589" s="37"/>
      <c r="P589" s="37"/>
      <c r="Q589"/>
      <c r="R589"/>
      <c r="S589" s="2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F589"/>
      <c r="AG589"/>
      <c r="AH589" s="50"/>
      <c r="AJ589"/>
    </row>
    <row r="590" spans="1:36" ht="15" x14ac:dyDescent="0.25">
      <c r="A590"/>
      <c r="B590"/>
      <c r="C590"/>
      <c r="D590" s="32"/>
      <c r="E590" s="33"/>
      <c r="F590" s="34"/>
      <c r="G590" s="35"/>
      <c r="H590" s="33"/>
      <c r="I590" s="34"/>
      <c r="J590" s="35"/>
      <c r="K590" s="33"/>
      <c r="L590" s="34"/>
      <c r="M590" s="35"/>
      <c r="N590" s="36"/>
      <c r="O590" s="37"/>
      <c r="P590" s="37"/>
      <c r="Q590"/>
      <c r="R590"/>
      <c r="S590" s="2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F590"/>
      <c r="AG590"/>
      <c r="AH590" s="50"/>
      <c r="AJ590"/>
    </row>
    <row r="591" spans="1:36" ht="15" x14ac:dyDescent="0.25">
      <c r="A591"/>
      <c r="B591"/>
      <c r="C591"/>
      <c r="D591" s="32"/>
      <c r="E591" s="33"/>
      <c r="F591" s="34"/>
      <c r="G591" s="35"/>
      <c r="H591" s="33"/>
      <c r="I591" s="34"/>
      <c r="J591" s="35"/>
      <c r="K591" s="33"/>
      <c r="L591" s="34"/>
      <c r="M591" s="35"/>
      <c r="N591" s="36"/>
      <c r="O591" s="37"/>
      <c r="P591" s="37"/>
      <c r="Q591"/>
      <c r="R591"/>
      <c r="S591" s="2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F591"/>
      <c r="AG591"/>
      <c r="AH591" s="50"/>
      <c r="AJ591"/>
    </row>
    <row r="592" spans="1:36" ht="15" x14ac:dyDescent="0.25">
      <c r="A592"/>
      <c r="B592"/>
      <c r="C592"/>
      <c r="D592" s="32"/>
      <c r="E592" s="33"/>
      <c r="F592" s="34"/>
      <c r="G592" s="35"/>
      <c r="H592" s="33"/>
      <c r="I592" s="34"/>
      <c r="J592" s="35"/>
      <c r="K592" s="33"/>
      <c r="L592" s="34"/>
      <c r="M592" s="35"/>
      <c r="N592" s="36"/>
      <c r="O592" s="37"/>
      <c r="P592" s="37"/>
      <c r="Q592"/>
      <c r="R592"/>
      <c r="S592" s="2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F592"/>
      <c r="AG592"/>
      <c r="AH592" s="50"/>
      <c r="AJ592"/>
    </row>
    <row r="593" spans="1:36" ht="15" x14ac:dyDescent="0.25">
      <c r="A593"/>
      <c r="B593"/>
      <c r="C593"/>
      <c r="D593" s="32"/>
      <c r="E593" s="33"/>
      <c r="F593" s="34"/>
      <c r="G593" s="35"/>
      <c r="H593" s="33"/>
      <c r="I593" s="34"/>
      <c r="J593" s="35"/>
      <c r="K593" s="33"/>
      <c r="L593" s="34"/>
      <c r="M593" s="35"/>
      <c r="N593" s="36"/>
      <c r="O593" s="37"/>
      <c r="P593" s="37"/>
      <c r="Q593"/>
      <c r="R593"/>
      <c r="S593" s="2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F593"/>
      <c r="AG593"/>
      <c r="AH593" s="50"/>
      <c r="AJ593"/>
    </row>
    <row r="594" spans="1:36" ht="15" x14ac:dyDescent="0.25">
      <c r="A594"/>
      <c r="B594"/>
      <c r="C594"/>
      <c r="D594" s="32"/>
      <c r="E594" s="33"/>
      <c r="F594" s="34"/>
      <c r="G594" s="35"/>
      <c r="H594" s="33"/>
      <c r="I594" s="34"/>
      <c r="J594" s="35"/>
      <c r="K594" s="33"/>
      <c r="L594" s="34"/>
      <c r="M594" s="35"/>
      <c r="N594" s="36"/>
      <c r="O594" s="37"/>
      <c r="P594" s="37"/>
      <c r="Q594"/>
      <c r="R594"/>
      <c r="S594" s="2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F594"/>
      <c r="AG594"/>
      <c r="AH594" s="50"/>
      <c r="AJ594"/>
    </row>
    <row r="595" spans="1:36" ht="15" x14ac:dyDescent="0.25">
      <c r="A595"/>
      <c r="B595"/>
      <c r="C595"/>
      <c r="D595" s="32"/>
      <c r="E595" s="33"/>
      <c r="F595" s="34"/>
      <c r="G595" s="35"/>
      <c r="H595" s="33"/>
      <c r="I595" s="34"/>
      <c r="J595" s="35"/>
      <c r="K595" s="33"/>
      <c r="L595" s="34"/>
      <c r="M595" s="35"/>
      <c r="N595" s="36"/>
      <c r="O595" s="37"/>
      <c r="P595" s="37"/>
      <c r="Q595"/>
      <c r="R595"/>
      <c r="S595" s="2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F595"/>
      <c r="AG595"/>
      <c r="AH595" s="50"/>
      <c r="AJ595"/>
    </row>
    <row r="596" spans="1:36" s="54" customFormat="1" ht="15" x14ac:dyDescent="0.25">
      <c r="A596"/>
      <c r="B596"/>
      <c r="C596"/>
      <c r="D596" s="32"/>
      <c r="E596" s="33"/>
      <c r="F596" s="34"/>
      <c r="G596" s="35"/>
      <c r="H596" s="33"/>
      <c r="I596" s="34"/>
      <c r="J596" s="35"/>
      <c r="K596" s="33"/>
      <c r="L596" s="34"/>
      <c r="M596" s="35"/>
      <c r="N596" s="36"/>
      <c r="O596" s="37"/>
      <c r="P596" s="37"/>
      <c r="Q596"/>
      <c r="R596"/>
      <c r="S596" s="2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D596" s="55"/>
      <c r="AE596" s="55"/>
      <c r="AF596"/>
      <c r="AG596"/>
      <c r="AH596" s="50"/>
      <c r="AI596" s="55"/>
      <c r="AJ596"/>
    </row>
    <row r="597" spans="1:36" ht="15" x14ac:dyDescent="0.25">
      <c r="A597"/>
      <c r="B597"/>
      <c r="C597"/>
      <c r="D597" s="32"/>
      <c r="E597" s="33"/>
      <c r="F597" s="34"/>
      <c r="G597" s="35"/>
      <c r="H597" s="33"/>
      <c r="I597" s="34"/>
      <c r="J597" s="35"/>
      <c r="K597" s="33"/>
      <c r="L597" s="34"/>
      <c r="M597" s="35"/>
      <c r="N597" s="36"/>
      <c r="O597" s="37"/>
      <c r="P597" s="37"/>
      <c r="Q597"/>
      <c r="R597"/>
      <c r="S597" s="2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F597"/>
      <c r="AG597"/>
      <c r="AH597" s="50"/>
      <c r="AJ597"/>
    </row>
    <row r="598" spans="1:36" ht="15" x14ac:dyDescent="0.25">
      <c r="A598"/>
      <c r="B598"/>
      <c r="C598"/>
      <c r="D598" s="32"/>
      <c r="E598" s="33"/>
      <c r="F598" s="34"/>
      <c r="G598" s="35"/>
      <c r="H598" s="33"/>
      <c r="I598" s="34"/>
      <c r="J598" s="35"/>
      <c r="K598" s="33"/>
      <c r="L598" s="34"/>
      <c r="M598" s="35"/>
      <c r="N598" s="36"/>
      <c r="O598" s="37"/>
      <c r="P598" s="37"/>
      <c r="Q598"/>
      <c r="R598"/>
      <c r="S598" s="2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F598"/>
      <c r="AG598"/>
      <c r="AH598" s="50"/>
      <c r="AJ598"/>
    </row>
    <row r="599" spans="1:36" ht="15" x14ac:dyDescent="0.25">
      <c r="A599"/>
      <c r="B599"/>
      <c r="C599"/>
      <c r="D599" s="32"/>
      <c r="E599" s="33"/>
      <c r="F599" s="34"/>
      <c r="G599" s="35"/>
      <c r="H599" s="33"/>
      <c r="I599" s="34"/>
      <c r="J599" s="35"/>
      <c r="K599" s="33"/>
      <c r="L599" s="34"/>
      <c r="M599" s="35"/>
      <c r="N599" s="36"/>
      <c r="O599" s="37"/>
      <c r="P599" s="37"/>
      <c r="Q599"/>
      <c r="R599"/>
      <c r="S599" s="2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F599"/>
      <c r="AG599"/>
      <c r="AH599" s="50"/>
      <c r="AJ599"/>
    </row>
    <row r="600" spans="1:36" ht="15" x14ac:dyDescent="0.25">
      <c r="A600"/>
      <c r="B600"/>
      <c r="C600"/>
      <c r="D600" s="32"/>
      <c r="E600" s="33"/>
      <c r="F600" s="34"/>
      <c r="G600" s="35"/>
      <c r="H600" s="33"/>
      <c r="I600" s="34"/>
      <c r="J600" s="35"/>
      <c r="K600" s="33"/>
      <c r="L600" s="34"/>
      <c r="M600" s="35"/>
      <c r="N600" s="36"/>
      <c r="O600" s="37"/>
      <c r="P600" s="37"/>
      <c r="Q600"/>
      <c r="R600"/>
      <c r="S600" s="2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F600"/>
      <c r="AG600"/>
      <c r="AH600" s="50"/>
      <c r="AJ600"/>
    </row>
    <row r="601" spans="1:36" ht="15" x14ac:dyDescent="0.25">
      <c r="A601"/>
      <c r="B601"/>
      <c r="C601"/>
      <c r="D601" s="32"/>
      <c r="E601" s="33"/>
      <c r="F601" s="34"/>
      <c r="G601" s="35"/>
      <c r="H601" s="33"/>
      <c r="I601" s="34"/>
      <c r="J601" s="35"/>
      <c r="K601" s="33"/>
      <c r="L601" s="34"/>
      <c r="M601" s="35"/>
      <c r="N601" s="36"/>
      <c r="O601" s="37"/>
      <c r="P601" s="37"/>
      <c r="Q601"/>
      <c r="R601"/>
      <c r="S601" s="2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F601"/>
      <c r="AG601"/>
      <c r="AH601" s="50"/>
      <c r="AJ601"/>
    </row>
    <row r="602" spans="1:36" ht="15" x14ac:dyDescent="0.25">
      <c r="A602"/>
      <c r="B602"/>
      <c r="C602"/>
      <c r="D602" s="32"/>
      <c r="E602" s="33"/>
      <c r="F602" s="34"/>
      <c r="G602" s="35"/>
      <c r="H602" s="33"/>
      <c r="I602" s="34"/>
      <c r="J602" s="35"/>
      <c r="K602" s="33"/>
      <c r="L602" s="34"/>
      <c r="M602" s="35"/>
      <c r="N602" s="36"/>
      <c r="O602" s="37"/>
      <c r="P602" s="37"/>
      <c r="Q602"/>
      <c r="R602"/>
      <c r="S602" s="2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F602"/>
      <c r="AG602"/>
      <c r="AH602" s="50"/>
      <c r="AJ602"/>
    </row>
    <row r="603" spans="1:36" ht="15" x14ac:dyDescent="0.25">
      <c r="A603"/>
      <c r="B603"/>
      <c r="C603"/>
      <c r="D603" s="32"/>
      <c r="E603" s="33"/>
      <c r="F603" s="34"/>
      <c r="G603" s="35"/>
      <c r="H603" s="33"/>
      <c r="I603" s="34"/>
      <c r="J603" s="35"/>
      <c r="K603" s="33"/>
      <c r="L603" s="34"/>
      <c r="M603" s="35"/>
      <c r="N603" s="36"/>
      <c r="O603" s="37"/>
      <c r="P603" s="37"/>
      <c r="Q603"/>
      <c r="R603"/>
      <c r="S603" s="2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F603"/>
      <c r="AG603"/>
      <c r="AH603" s="50"/>
      <c r="AJ603"/>
    </row>
    <row r="604" spans="1:36" ht="15" x14ac:dyDescent="0.25">
      <c r="A604"/>
      <c r="B604"/>
      <c r="C604"/>
      <c r="D604" s="32"/>
      <c r="E604" s="33"/>
      <c r="F604" s="34"/>
      <c r="G604" s="35"/>
      <c r="H604" s="33"/>
      <c r="I604" s="34"/>
      <c r="J604" s="35"/>
      <c r="K604" s="33"/>
      <c r="L604" s="34"/>
      <c r="M604" s="35"/>
      <c r="N604" s="36"/>
      <c r="O604" s="37"/>
      <c r="P604" s="37"/>
      <c r="Q604"/>
      <c r="R604"/>
      <c r="S604" s="2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F604"/>
      <c r="AG604"/>
      <c r="AH604" s="50"/>
      <c r="AJ604"/>
    </row>
    <row r="605" spans="1:36" ht="15" x14ac:dyDescent="0.25">
      <c r="A605"/>
      <c r="B605"/>
      <c r="C605"/>
      <c r="D605" s="32"/>
      <c r="E605" s="33"/>
      <c r="F605" s="34"/>
      <c r="G605" s="35"/>
      <c r="H605" s="33"/>
      <c r="I605" s="34"/>
      <c r="J605" s="35"/>
      <c r="K605" s="33"/>
      <c r="L605" s="34"/>
      <c r="M605" s="35"/>
      <c r="N605" s="36"/>
      <c r="O605" s="37"/>
      <c r="P605" s="37"/>
      <c r="Q605"/>
      <c r="R605"/>
      <c r="S605" s="2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F605"/>
      <c r="AG605"/>
      <c r="AH605" s="50"/>
      <c r="AJ605"/>
    </row>
    <row r="606" spans="1:36" ht="15" x14ac:dyDescent="0.25">
      <c r="A606"/>
      <c r="B606"/>
      <c r="C606"/>
      <c r="D606" s="32"/>
      <c r="E606" s="33"/>
      <c r="F606" s="34"/>
      <c r="G606" s="35"/>
      <c r="H606" s="33"/>
      <c r="I606" s="34"/>
      <c r="J606" s="35"/>
      <c r="K606" s="33"/>
      <c r="L606" s="34"/>
      <c r="M606" s="35"/>
      <c r="N606" s="36"/>
      <c r="O606" s="37"/>
      <c r="P606" s="37"/>
      <c r="Q606"/>
      <c r="R606"/>
      <c r="S606" s="2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F606"/>
      <c r="AG606"/>
      <c r="AH606" s="50"/>
      <c r="AJ606"/>
    </row>
    <row r="607" spans="1:36" ht="15" x14ac:dyDescent="0.25">
      <c r="A607"/>
      <c r="B607"/>
      <c r="C607"/>
      <c r="D607" s="32"/>
      <c r="E607" s="33"/>
      <c r="F607" s="34"/>
      <c r="G607" s="35"/>
      <c r="H607" s="33"/>
      <c r="I607" s="34"/>
      <c r="J607" s="35"/>
      <c r="K607" s="33"/>
      <c r="L607" s="34"/>
      <c r="M607" s="35"/>
      <c r="N607" s="36"/>
      <c r="O607" s="37"/>
      <c r="P607" s="37"/>
      <c r="Q607"/>
      <c r="R607"/>
      <c r="S607" s="2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F607"/>
      <c r="AG607"/>
      <c r="AH607" s="50"/>
      <c r="AJ607"/>
    </row>
    <row r="608" spans="1:36" ht="15" x14ac:dyDescent="0.25">
      <c r="A608"/>
      <c r="B608"/>
      <c r="C608"/>
      <c r="D608" s="32"/>
      <c r="E608" s="33"/>
      <c r="F608" s="34"/>
      <c r="G608" s="35"/>
      <c r="H608" s="33"/>
      <c r="I608" s="34"/>
      <c r="J608" s="35"/>
      <c r="K608" s="33"/>
      <c r="L608" s="34"/>
      <c r="M608" s="35"/>
      <c r="N608" s="36"/>
      <c r="O608" s="37"/>
      <c r="P608" s="37"/>
      <c r="Q608"/>
      <c r="R608"/>
      <c r="S608" s="2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F608"/>
      <c r="AG608"/>
      <c r="AH608" s="50"/>
      <c r="AJ608"/>
    </row>
    <row r="609" spans="1:36" ht="15" x14ac:dyDescent="0.25">
      <c r="A609"/>
      <c r="B609"/>
      <c r="C609"/>
      <c r="D609" s="32"/>
      <c r="E609" s="33"/>
      <c r="F609" s="34"/>
      <c r="G609" s="35"/>
      <c r="H609" s="33"/>
      <c r="I609" s="34"/>
      <c r="J609" s="35"/>
      <c r="K609" s="33"/>
      <c r="L609" s="34"/>
      <c r="M609" s="35"/>
      <c r="N609" s="36"/>
      <c r="O609" s="37"/>
      <c r="P609" s="37"/>
      <c r="Q609"/>
      <c r="R609"/>
      <c r="S609" s="2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F609"/>
      <c r="AG609"/>
      <c r="AH609" s="50"/>
      <c r="AJ609"/>
    </row>
    <row r="610" spans="1:36" ht="15" x14ac:dyDescent="0.25">
      <c r="A610"/>
      <c r="B610"/>
      <c r="C610"/>
      <c r="D610" s="32"/>
      <c r="E610" s="33"/>
      <c r="F610" s="34"/>
      <c r="G610" s="35"/>
      <c r="H610" s="33"/>
      <c r="I610" s="34"/>
      <c r="J610" s="35"/>
      <c r="K610" s="33"/>
      <c r="L610" s="34"/>
      <c r="M610" s="35"/>
      <c r="N610" s="36"/>
      <c r="O610" s="37"/>
      <c r="P610" s="37"/>
      <c r="Q610"/>
      <c r="R610"/>
      <c r="S610" s="2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F610"/>
      <c r="AG610"/>
      <c r="AH610" s="50"/>
      <c r="AJ610"/>
    </row>
    <row r="611" spans="1:36" ht="15" x14ac:dyDescent="0.25">
      <c r="A611"/>
      <c r="B611"/>
      <c r="C611"/>
      <c r="D611" s="32"/>
      <c r="E611" s="33"/>
      <c r="F611" s="34"/>
      <c r="G611" s="35"/>
      <c r="H611" s="33"/>
      <c r="I611" s="34"/>
      <c r="J611" s="35"/>
      <c r="K611" s="33"/>
      <c r="L611" s="34"/>
      <c r="M611" s="35"/>
      <c r="N611" s="36"/>
      <c r="O611" s="37"/>
      <c r="P611" s="37"/>
      <c r="Q611"/>
      <c r="R611"/>
      <c r="S611" s="2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F611"/>
      <c r="AG611"/>
      <c r="AH611" s="50"/>
      <c r="AJ611"/>
    </row>
    <row r="612" spans="1:36" ht="15" x14ac:dyDescent="0.25">
      <c r="A612"/>
      <c r="B612"/>
      <c r="C612"/>
      <c r="D612" s="32"/>
      <c r="E612" s="33"/>
      <c r="F612" s="34"/>
      <c r="G612" s="35"/>
      <c r="H612" s="33"/>
      <c r="I612" s="34"/>
      <c r="J612" s="35"/>
      <c r="K612" s="33"/>
      <c r="L612" s="34"/>
      <c r="M612" s="35"/>
      <c r="N612" s="36"/>
      <c r="O612" s="37"/>
      <c r="P612" s="37"/>
      <c r="Q612"/>
      <c r="R612"/>
      <c r="S612" s="2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F612"/>
      <c r="AG612"/>
      <c r="AH612" s="50"/>
      <c r="AJ612"/>
    </row>
    <row r="613" spans="1:36" ht="15" x14ac:dyDescent="0.25">
      <c r="A613"/>
      <c r="B613"/>
      <c r="C613"/>
      <c r="D613" s="32"/>
      <c r="E613" s="33"/>
      <c r="F613" s="34"/>
      <c r="G613" s="35"/>
      <c r="H613" s="33"/>
      <c r="I613" s="34"/>
      <c r="J613" s="35"/>
      <c r="K613" s="33"/>
      <c r="L613" s="34"/>
      <c r="M613" s="35"/>
      <c r="N613" s="36"/>
      <c r="O613" s="37"/>
      <c r="P613" s="37"/>
      <c r="Q613"/>
      <c r="R613"/>
      <c r="S613" s="2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F613"/>
      <c r="AG613"/>
      <c r="AH613" s="50"/>
      <c r="AJ613"/>
    </row>
    <row r="614" spans="1:36" ht="15" x14ac:dyDescent="0.25">
      <c r="A614"/>
      <c r="B614"/>
      <c r="C614"/>
      <c r="D614" s="32"/>
      <c r="E614" s="33"/>
      <c r="F614" s="34"/>
      <c r="G614" s="35"/>
      <c r="H614" s="33"/>
      <c r="I614" s="34"/>
      <c r="J614" s="35"/>
      <c r="K614" s="33"/>
      <c r="L614" s="34"/>
      <c r="M614" s="35"/>
      <c r="N614" s="36"/>
      <c r="O614" s="37"/>
      <c r="P614" s="37"/>
      <c r="Q614"/>
      <c r="R614"/>
      <c r="S614" s="2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F614"/>
      <c r="AG614"/>
      <c r="AH614" s="50"/>
      <c r="AJ614"/>
    </row>
    <row r="615" spans="1:36" ht="15" x14ac:dyDescent="0.25">
      <c r="A615"/>
      <c r="B615"/>
      <c r="C615"/>
      <c r="D615" s="32"/>
      <c r="E615" s="33"/>
      <c r="F615" s="34"/>
      <c r="G615" s="35"/>
      <c r="H615" s="33"/>
      <c r="I615" s="34"/>
      <c r="J615" s="35"/>
      <c r="K615" s="33"/>
      <c r="L615" s="34"/>
      <c r="M615" s="35"/>
      <c r="N615" s="36"/>
      <c r="O615" s="37"/>
      <c r="P615" s="37"/>
      <c r="Q615"/>
      <c r="R615"/>
      <c r="S615" s="2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F615"/>
      <c r="AG615"/>
      <c r="AH615" s="50"/>
      <c r="AJ615"/>
    </row>
    <row r="616" spans="1:36" ht="15" x14ac:dyDescent="0.25">
      <c r="A616"/>
      <c r="B616"/>
      <c r="C616"/>
      <c r="D616" s="32"/>
      <c r="E616" s="33"/>
      <c r="F616" s="34"/>
      <c r="G616" s="35"/>
      <c r="H616" s="33"/>
      <c r="I616" s="34"/>
      <c r="J616" s="35"/>
      <c r="K616" s="33"/>
      <c r="L616" s="34"/>
      <c r="M616" s="35"/>
      <c r="N616" s="36"/>
      <c r="O616" s="37"/>
      <c r="P616" s="37"/>
      <c r="Q616"/>
      <c r="R616"/>
      <c r="S616" s="2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F616"/>
      <c r="AG616"/>
      <c r="AH616" s="50"/>
      <c r="AJ616"/>
    </row>
    <row r="617" spans="1:36" ht="15" x14ac:dyDescent="0.25">
      <c r="A617"/>
      <c r="B617"/>
      <c r="C617"/>
      <c r="D617" s="32"/>
      <c r="E617" s="33"/>
      <c r="F617" s="34"/>
      <c r="G617" s="35"/>
      <c r="H617" s="33"/>
      <c r="I617" s="34"/>
      <c r="J617" s="35"/>
      <c r="K617" s="33"/>
      <c r="L617" s="34"/>
      <c r="M617" s="35"/>
      <c r="N617" s="36"/>
      <c r="O617" s="37"/>
      <c r="P617" s="37"/>
      <c r="Q617"/>
      <c r="R617"/>
      <c r="S617" s="2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F617"/>
      <c r="AG617"/>
      <c r="AH617" s="50"/>
      <c r="AJ617"/>
    </row>
    <row r="618" spans="1:36" ht="15" x14ac:dyDescent="0.25">
      <c r="A618"/>
      <c r="B618"/>
      <c r="C618"/>
      <c r="D618" s="32"/>
      <c r="E618" s="33"/>
      <c r="F618" s="34"/>
      <c r="G618" s="35"/>
      <c r="H618" s="33"/>
      <c r="I618" s="34"/>
      <c r="J618" s="35"/>
      <c r="K618" s="33"/>
      <c r="L618" s="34"/>
      <c r="M618" s="35"/>
      <c r="N618" s="36"/>
      <c r="O618" s="37"/>
      <c r="P618" s="37"/>
      <c r="Q618"/>
      <c r="R618"/>
      <c r="S618" s="2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F618"/>
      <c r="AG618"/>
      <c r="AH618" s="50"/>
      <c r="AJ618"/>
    </row>
    <row r="619" spans="1:36" ht="15" x14ac:dyDescent="0.25">
      <c r="A619"/>
      <c r="B619"/>
      <c r="C619"/>
      <c r="D619" s="32"/>
      <c r="E619" s="33"/>
      <c r="F619" s="34"/>
      <c r="G619" s="35"/>
      <c r="H619" s="33"/>
      <c r="I619" s="34"/>
      <c r="J619" s="35"/>
      <c r="K619" s="33"/>
      <c r="L619" s="34"/>
      <c r="M619" s="35"/>
      <c r="N619" s="36"/>
      <c r="O619" s="37"/>
      <c r="P619" s="37"/>
      <c r="Q619"/>
      <c r="R619"/>
      <c r="S619" s="2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F619"/>
      <c r="AG619"/>
      <c r="AH619" s="50"/>
      <c r="AJ619"/>
    </row>
    <row r="620" spans="1:36" ht="15" x14ac:dyDescent="0.25">
      <c r="A620"/>
      <c r="B620"/>
      <c r="C620"/>
      <c r="D620" s="32"/>
      <c r="E620" s="33"/>
      <c r="F620" s="34"/>
      <c r="G620" s="35"/>
      <c r="H620" s="33"/>
      <c r="I620" s="34"/>
      <c r="J620" s="35"/>
      <c r="K620" s="33"/>
      <c r="L620" s="34"/>
      <c r="M620" s="35"/>
      <c r="N620" s="36"/>
      <c r="O620" s="37"/>
      <c r="P620" s="37"/>
      <c r="Q620"/>
      <c r="R620"/>
      <c r="S620" s="2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F620"/>
      <c r="AG620"/>
      <c r="AH620" s="50"/>
      <c r="AJ620"/>
    </row>
    <row r="621" spans="1:36" ht="15" x14ac:dyDescent="0.25">
      <c r="A621"/>
      <c r="B621"/>
      <c r="C621"/>
      <c r="D621" s="32"/>
      <c r="E621" s="33"/>
      <c r="F621" s="34"/>
      <c r="G621" s="35"/>
      <c r="H621" s="33"/>
      <c r="I621" s="34"/>
      <c r="J621" s="35"/>
      <c r="K621" s="33"/>
      <c r="L621" s="34"/>
      <c r="M621" s="35"/>
      <c r="N621" s="36"/>
      <c r="O621" s="37"/>
      <c r="P621" s="37"/>
      <c r="Q621"/>
      <c r="R621"/>
      <c r="S621" s="2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F621"/>
      <c r="AG621"/>
      <c r="AH621" s="50"/>
      <c r="AJ621"/>
    </row>
    <row r="622" spans="1:36" ht="15" x14ac:dyDescent="0.25">
      <c r="A622"/>
      <c r="B622"/>
      <c r="C622"/>
      <c r="D622" s="32"/>
      <c r="E622" s="33"/>
      <c r="F622" s="34"/>
      <c r="G622" s="35"/>
      <c r="H622" s="33"/>
      <c r="I622" s="34"/>
      <c r="J622" s="35"/>
      <c r="K622" s="33"/>
      <c r="L622" s="34"/>
      <c r="M622" s="35"/>
      <c r="N622" s="36"/>
      <c r="O622" s="37"/>
      <c r="P622" s="37"/>
      <c r="Q622"/>
      <c r="R622"/>
      <c r="S622" s="2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F622"/>
      <c r="AG622"/>
      <c r="AH622" s="50"/>
      <c r="AJ622"/>
    </row>
    <row r="623" spans="1:36" ht="15" x14ac:dyDescent="0.25">
      <c r="A623"/>
      <c r="B623"/>
      <c r="C623"/>
      <c r="D623" s="32"/>
      <c r="E623" s="33"/>
      <c r="F623" s="34"/>
      <c r="G623" s="35"/>
      <c r="H623" s="33"/>
      <c r="I623" s="34"/>
      <c r="J623" s="35"/>
      <c r="K623" s="33"/>
      <c r="L623" s="34"/>
      <c r="M623" s="35"/>
      <c r="N623" s="36"/>
      <c r="O623" s="37"/>
      <c r="P623" s="37"/>
      <c r="Q623"/>
      <c r="R623"/>
      <c r="S623" s="2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F623"/>
      <c r="AG623"/>
      <c r="AH623" s="50"/>
      <c r="AJ623"/>
    </row>
    <row r="624" spans="1:36" ht="15" x14ac:dyDescent="0.25">
      <c r="A624"/>
      <c r="B624"/>
      <c r="C624"/>
      <c r="D624" s="32"/>
      <c r="E624" s="33"/>
      <c r="F624" s="34"/>
      <c r="G624" s="35"/>
      <c r="H624" s="33"/>
      <c r="I624" s="34"/>
      <c r="J624" s="35"/>
      <c r="K624" s="33"/>
      <c r="L624" s="34"/>
      <c r="M624" s="35"/>
      <c r="N624" s="36"/>
      <c r="O624" s="37"/>
      <c r="P624" s="37"/>
      <c r="Q624"/>
      <c r="R624"/>
      <c r="S624" s="2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F624"/>
      <c r="AG624"/>
      <c r="AH624" s="50"/>
      <c r="AJ624"/>
    </row>
    <row r="625" spans="1:36" s="38" customFormat="1" ht="15" x14ac:dyDescent="0.25">
      <c r="A625"/>
      <c r="B625"/>
      <c r="C625"/>
      <c r="D625" s="32"/>
      <c r="E625" s="33"/>
      <c r="F625" s="34"/>
      <c r="G625" s="35"/>
      <c r="H625" s="33"/>
      <c r="I625" s="34"/>
      <c r="J625" s="35"/>
      <c r="K625" s="33"/>
      <c r="L625" s="34"/>
      <c r="M625" s="35"/>
      <c r="N625" s="36"/>
      <c r="O625" s="37"/>
      <c r="P625" s="37"/>
      <c r="Q625"/>
      <c r="R625"/>
      <c r="S625" s="28"/>
      <c r="AD625" s="39"/>
      <c r="AE625" s="39"/>
      <c r="AF625"/>
      <c r="AG625"/>
      <c r="AH625" s="50"/>
      <c r="AI625" s="39"/>
      <c r="AJ625"/>
    </row>
    <row r="626" spans="1:36" ht="15" x14ac:dyDescent="0.25">
      <c r="A626"/>
      <c r="B626"/>
      <c r="C626"/>
      <c r="D626" s="32"/>
      <c r="E626" s="33"/>
      <c r="F626" s="34"/>
      <c r="G626" s="35"/>
      <c r="H626" s="33"/>
      <c r="I626" s="34"/>
      <c r="J626" s="35"/>
      <c r="K626" s="33"/>
      <c r="L626" s="34"/>
      <c r="M626" s="35"/>
      <c r="N626" s="36"/>
      <c r="O626" s="37"/>
      <c r="P626" s="37"/>
      <c r="Q626"/>
      <c r="R626"/>
      <c r="S626" s="2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F626"/>
      <c r="AG626"/>
      <c r="AH626" s="50"/>
      <c r="AJ626"/>
    </row>
    <row r="627" spans="1:36" ht="15" x14ac:dyDescent="0.25">
      <c r="A627"/>
      <c r="B627"/>
      <c r="C627"/>
      <c r="D627" s="32"/>
      <c r="E627" s="33"/>
      <c r="F627" s="34"/>
      <c r="G627" s="35"/>
      <c r="H627" s="33"/>
      <c r="I627" s="34"/>
      <c r="J627" s="35"/>
      <c r="K627" s="33"/>
      <c r="L627" s="34"/>
      <c r="M627" s="35"/>
      <c r="N627" s="36"/>
      <c r="O627" s="37"/>
      <c r="P627" s="37"/>
      <c r="Q627"/>
      <c r="R627"/>
      <c r="S627" s="28"/>
      <c r="T627" s="38"/>
      <c r="U627" s="38"/>
      <c r="V627" s="38"/>
      <c r="W627" s="38"/>
      <c r="X627" s="38"/>
      <c r="Y627" s="38"/>
      <c r="Z627" s="38"/>
      <c r="AA627" s="38"/>
      <c r="AB627" s="38"/>
      <c r="AC627" s="38"/>
      <c r="AF627"/>
      <c r="AG627"/>
      <c r="AH627" s="50"/>
      <c r="AJ627"/>
    </row>
    <row r="628" spans="1:36" ht="15" x14ac:dyDescent="0.25">
      <c r="A628"/>
      <c r="B628"/>
      <c r="C628"/>
      <c r="D628" s="32"/>
      <c r="E628" s="33"/>
      <c r="F628" s="34"/>
      <c r="G628" s="35"/>
      <c r="H628" s="33"/>
      <c r="I628" s="34"/>
      <c r="J628" s="35"/>
      <c r="K628" s="33"/>
      <c r="L628" s="34"/>
      <c r="M628" s="35"/>
      <c r="N628" s="36"/>
      <c r="O628" s="37"/>
      <c r="P628" s="37"/>
      <c r="Q628"/>
      <c r="R628"/>
      <c r="S628" s="28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F628"/>
      <c r="AG628"/>
      <c r="AH628" s="50"/>
      <c r="AJ628"/>
    </row>
    <row r="629" spans="1:36" s="38" customFormat="1" ht="15" x14ac:dyDescent="0.25">
      <c r="A629"/>
      <c r="B629"/>
      <c r="C629"/>
      <c r="D629" s="32"/>
      <c r="E629" s="33"/>
      <c r="F629" s="34"/>
      <c r="G629" s="35"/>
      <c r="H629" s="33"/>
      <c r="I629" s="34"/>
      <c r="J629" s="35"/>
      <c r="K629" s="33"/>
      <c r="L629" s="34"/>
      <c r="M629" s="35"/>
      <c r="N629" s="36"/>
      <c r="O629" s="37"/>
      <c r="P629" s="37"/>
      <c r="Q629"/>
      <c r="R629"/>
      <c r="S629" s="28"/>
      <c r="AD629" s="39"/>
      <c r="AE629" s="39"/>
      <c r="AF629"/>
      <c r="AG629"/>
      <c r="AH629" s="50"/>
      <c r="AI629" s="39"/>
      <c r="AJ629"/>
    </row>
    <row r="630" spans="1:36" ht="15" x14ac:dyDescent="0.25">
      <c r="A630"/>
      <c r="B630"/>
      <c r="C630"/>
      <c r="D630" s="32"/>
      <c r="E630" s="33"/>
      <c r="F630" s="34"/>
      <c r="G630" s="35"/>
      <c r="H630" s="33"/>
      <c r="I630" s="34"/>
      <c r="J630" s="35"/>
      <c r="K630" s="33"/>
      <c r="L630" s="34"/>
      <c r="M630" s="35"/>
      <c r="N630" s="36"/>
      <c r="O630" s="37"/>
      <c r="P630" s="37"/>
      <c r="Q630"/>
      <c r="R630"/>
      <c r="S630" s="28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F630"/>
      <c r="AG630"/>
      <c r="AH630" s="50"/>
      <c r="AJ630"/>
    </row>
    <row r="631" spans="1:36" ht="15" x14ac:dyDescent="0.25">
      <c r="A631"/>
      <c r="B631"/>
      <c r="C631"/>
      <c r="D631" s="32"/>
      <c r="E631" s="33"/>
      <c r="F631" s="34"/>
      <c r="G631" s="35"/>
      <c r="H631" s="33"/>
      <c r="I631" s="34"/>
      <c r="J631" s="35"/>
      <c r="K631" s="33"/>
      <c r="L631" s="34"/>
      <c r="M631" s="35"/>
      <c r="N631" s="36"/>
      <c r="O631" s="37"/>
      <c r="P631" s="37"/>
      <c r="Q631"/>
      <c r="R631"/>
      <c r="S631" s="28"/>
      <c r="T631" s="38"/>
      <c r="U631" s="38"/>
      <c r="V631" s="38"/>
      <c r="W631" s="38"/>
      <c r="X631" s="38"/>
      <c r="Y631" s="38"/>
      <c r="Z631" s="38"/>
      <c r="AA631" s="38"/>
      <c r="AB631" s="38"/>
      <c r="AC631" s="38"/>
      <c r="AF631"/>
      <c r="AG631"/>
      <c r="AH631" s="50"/>
      <c r="AJ631"/>
    </row>
    <row r="632" spans="1:36" ht="15" x14ac:dyDescent="0.25">
      <c r="A632"/>
      <c r="B632"/>
      <c r="C632"/>
      <c r="D632" s="32"/>
      <c r="E632" s="33"/>
      <c r="F632" s="34"/>
      <c r="G632" s="35"/>
      <c r="H632" s="33"/>
      <c r="I632" s="34"/>
      <c r="J632" s="35"/>
      <c r="K632" s="33"/>
      <c r="L632" s="34"/>
      <c r="M632" s="35"/>
      <c r="N632" s="36"/>
      <c r="O632" s="37"/>
      <c r="P632" s="37"/>
      <c r="Q632"/>
      <c r="R632"/>
      <c r="S632" s="28"/>
      <c r="T632" s="38"/>
      <c r="U632" s="38"/>
      <c r="V632" s="38"/>
      <c r="W632" s="38"/>
      <c r="X632" s="38"/>
      <c r="Y632" s="38"/>
      <c r="Z632" s="38"/>
      <c r="AA632" s="38"/>
      <c r="AB632" s="38"/>
      <c r="AC632" s="38"/>
      <c r="AF632"/>
      <c r="AG632"/>
      <c r="AH632" s="50"/>
      <c r="AJ632"/>
    </row>
    <row r="633" spans="1:36" s="38" customFormat="1" ht="15" x14ac:dyDescent="0.25">
      <c r="A633"/>
      <c r="B633"/>
      <c r="C633"/>
      <c r="D633" s="32"/>
      <c r="E633" s="33"/>
      <c r="F633" s="34"/>
      <c r="G633" s="35"/>
      <c r="H633" s="33"/>
      <c r="I633" s="34"/>
      <c r="J633" s="35"/>
      <c r="K633" s="33"/>
      <c r="L633" s="34"/>
      <c r="M633" s="35"/>
      <c r="N633" s="36"/>
      <c r="O633" s="37"/>
      <c r="P633" s="37"/>
      <c r="Q633"/>
      <c r="R633"/>
      <c r="S633" s="28"/>
      <c r="AD633" s="39"/>
      <c r="AE633" s="39"/>
      <c r="AF633"/>
      <c r="AG633"/>
      <c r="AH633" s="50"/>
      <c r="AI633" s="39"/>
      <c r="AJ633"/>
    </row>
    <row r="634" spans="1:36" ht="15" x14ac:dyDescent="0.25">
      <c r="A634"/>
      <c r="B634"/>
      <c r="C634"/>
      <c r="D634" s="32"/>
      <c r="E634" s="33"/>
      <c r="F634" s="34"/>
      <c r="G634" s="35"/>
      <c r="H634" s="33"/>
      <c r="I634" s="34"/>
      <c r="J634" s="35"/>
      <c r="K634" s="33"/>
      <c r="L634" s="34"/>
      <c r="M634" s="35"/>
      <c r="N634" s="36"/>
      <c r="O634" s="37"/>
      <c r="P634" s="37"/>
      <c r="Q634"/>
      <c r="R634"/>
      <c r="S634" s="28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F634"/>
      <c r="AG634"/>
      <c r="AH634" s="50"/>
      <c r="AJ634"/>
    </row>
    <row r="635" spans="1:36" ht="15" x14ac:dyDescent="0.25">
      <c r="A635"/>
      <c r="B635"/>
      <c r="C635"/>
      <c r="D635" s="32"/>
      <c r="E635" s="33"/>
      <c r="F635" s="34"/>
      <c r="G635" s="35"/>
      <c r="H635" s="33"/>
      <c r="I635" s="34"/>
      <c r="J635" s="35"/>
      <c r="K635" s="33"/>
      <c r="L635" s="34"/>
      <c r="M635" s="35"/>
      <c r="N635" s="36"/>
      <c r="O635" s="37"/>
      <c r="P635" s="37"/>
      <c r="Q635"/>
      <c r="R635"/>
      <c r="S635" s="28"/>
      <c r="T635" s="38"/>
      <c r="U635" s="38"/>
      <c r="V635" s="38"/>
      <c r="W635" s="38"/>
      <c r="X635" s="38"/>
      <c r="Y635" s="38"/>
      <c r="Z635" s="38"/>
      <c r="AA635" s="38"/>
      <c r="AB635" s="38"/>
      <c r="AC635" s="38"/>
      <c r="AF635"/>
      <c r="AG635"/>
      <c r="AH635" s="50"/>
      <c r="AJ635"/>
    </row>
    <row r="636" spans="1:36" ht="15" x14ac:dyDescent="0.25">
      <c r="A636"/>
      <c r="B636"/>
      <c r="C636"/>
      <c r="D636" s="32"/>
      <c r="E636" s="33"/>
      <c r="F636" s="34"/>
      <c r="G636" s="35"/>
      <c r="H636" s="33"/>
      <c r="I636" s="34"/>
      <c r="J636" s="35"/>
      <c r="K636" s="33"/>
      <c r="L636" s="34"/>
      <c r="M636" s="35"/>
      <c r="N636" s="36"/>
      <c r="O636" s="37"/>
      <c r="P636" s="37"/>
      <c r="Q636"/>
      <c r="R636"/>
      <c r="S636" s="28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F636"/>
      <c r="AG636"/>
      <c r="AH636" s="50"/>
      <c r="AJ636"/>
    </row>
    <row r="637" spans="1:36" s="38" customFormat="1" ht="15" x14ac:dyDescent="0.25">
      <c r="A637"/>
      <c r="B637"/>
      <c r="C637"/>
      <c r="D637" s="32"/>
      <c r="E637" s="33"/>
      <c r="F637" s="34"/>
      <c r="G637" s="35"/>
      <c r="H637" s="33"/>
      <c r="I637" s="34"/>
      <c r="J637" s="35"/>
      <c r="K637" s="33"/>
      <c r="L637" s="34"/>
      <c r="M637" s="35"/>
      <c r="N637" s="36"/>
      <c r="O637" s="37"/>
      <c r="P637" s="37"/>
      <c r="Q637"/>
      <c r="R637"/>
      <c r="S637" s="28"/>
      <c r="AD637" s="39"/>
      <c r="AE637" s="39"/>
      <c r="AF637"/>
      <c r="AG637"/>
      <c r="AH637" s="50"/>
      <c r="AI637" s="39"/>
      <c r="AJ637"/>
    </row>
    <row r="638" spans="1:36" ht="15" x14ac:dyDescent="0.25">
      <c r="A638"/>
      <c r="B638"/>
      <c r="C638"/>
      <c r="D638" s="32"/>
      <c r="E638" s="33"/>
      <c r="F638" s="34"/>
      <c r="G638" s="35"/>
      <c r="H638" s="33"/>
      <c r="I638" s="34"/>
      <c r="J638" s="35"/>
      <c r="K638" s="33"/>
      <c r="L638" s="34"/>
      <c r="M638" s="35"/>
      <c r="N638" s="36"/>
      <c r="O638" s="37"/>
      <c r="P638" s="37"/>
      <c r="Q638"/>
      <c r="R638"/>
      <c r="S638" s="28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F638"/>
      <c r="AG638"/>
      <c r="AH638" s="50"/>
      <c r="AJ638"/>
    </row>
    <row r="639" spans="1:36" ht="15" x14ac:dyDescent="0.25">
      <c r="A639"/>
      <c r="B639"/>
      <c r="C639"/>
      <c r="D639" s="32"/>
      <c r="E639" s="33"/>
      <c r="F639" s="34"/>
      <c r="G639" s="35"/>
      <c r="H639" s="33"/>
      <c r="I639" s="34"/>
      <c r="J639" s="35"/>
      <c r="K639" s="33"/>
      <c r="L639" s="34"/>
      <c r="M639" s="35"/>
      <c r="N639" s="36"/>
      <c r="O639" s="37"/>
      <c r="P639" s="37"/>
      <c r="Q639"/>
      <c r="R639"/>
      <c r="S639" s="28"/>
      <c r="T639" s="38"/>
      <c r="U639" s="38"/>
      <c r="V639" s="38"/>
      <c r="W639" s="38"/>
      <c r="X639" s="38"/>
      <c r="Y639" s="38"/>
      <c r="Z639" s="38"/>
      <c r="AA639" s="38"/>
      <c r="AB639" s="38"/>
      <c r="AC639" s="38"/>
      <c r="AF639"/>
      <c r="AG639"/>
      <c r="AH639" s="50"/>
      <c r="AJ639"/>
    </row>
    <row r="640" spans="1:36" ht="15" x14ac:dyDescent="0.25">
      <c r="A640"/>
      <c r="B640"/>
      <c r="C640"/>
      <c r="D640" s="32"/>
      <c r="E640" s="33"/>
      <c r="F640" s="34"/>
      <c r="G640" s="35"/>
      <c r="H640" s="33"/>
      <c r="I640" s="34"/>
      <c r="J640" s="35"/>
      <c r="K640" s="33"/>
      <c r="L640" s="34"/>
      <c r="M640" s="35"/>
      <c r="N640" s="36"/>
      <c r="O640" s="37"/>
      <c r="P640" s="37"/>
      <c r="Q640"/>
      <c r="R640"/>
      <c r="S640" s="28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F640"/>
      <c r="AG640"/>
      <c r="AH640" s="50"/>
      <c r="AJ640"/>
    </row>
    <row r="641" spans="1:36" ht="15" x14ac:dyDescent="0.25">
      <c r="A641"/>
      <c r="B641"/>
      <c r="C641"/>
      <c r="D641" s="32"/>
      <c r="E641" s="33"/>
      <c r="F641" s="34"/>
      <c r="G641" s="35"/>
      <c r="H641" s="33"/>
      <c r="I641" s="34"/>
      <c r="J641" s="35"/>
      <c r="K641" s="33"/>
      <c r="L641" s="34"/>
      <c r="M641" s="35"/>
      <c r="N641" s="36"/>
      <c r="O641" s="37"/>
      <c r="P641" s="37"/>
      <c r="Q641"/>
      <c r="R641"/>
      <c r="S641" s="28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F641"/>
      <c r="AG641"/>
      <c r="AH641" s="50"/>
      <c r="AJ641"/>
    </row>
    <row r="642" spans="1:36" ht="15" x14ac:dyDescent="0.25">
      <c r="A642"/>
      <c r="B642"/>
      <c r="C642"/>
      <c r="D642" s="32"/>
      <c r="E642" s="33"/>
      <c r="F642" s="34"/>
      <c r="G642" s="35"/>
      <c r="H642" s="33"/>
      <c r="I642" s="34"/>
      <c r="J642" s="35"/>
      <c r="K642" s="33"/>
      <c r="L642" s="34"/>
      <c r="M642" s="35"/>
      <c r="N642" s="36"/>
      <c r="O642" s="37"/>
      <c r="P642" s="37"/>
      <c r="Q642"/>
      <c r="R642"/>
      <c r="S642" s="28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F642"/>
      <c r="AG642"/>
      <c r="AH642" s="50"/>
      <c r="AJ642"/>
    </row>
    <row r="643" spans="1:36" ht="15" x14ac:dyDescent="0.25">
      <c r="A643"/>
      <c r="B643"/>
      <c r="C643"/>
      <c r="D643" s="32"/>
      <c r="E643" s="33"/>
      <c r="F643" s="34"/>
      <c r="G643" s="35"/>
      <c r="H643" s="33"/>
      <c r="I643" s="34"/>
      <c r="J643" s="35"/>
      <c r="K643" s="33"/>
      <c r="L643" s="34"/>
      <c r="M643" s="35"/>
      <c r="N643" s="36"/>
      <c r="O643" s="37"/>
      <c r="P643" s="37"/>
      <c r="Q643"/>
      <c r="R643"/>
      <c r="S643" s="28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F643"/>
      <c r="AG643"/>
      <c r="AH643" s="50"/>
      <c r="AJ643"/>
    </row>
    <row r="644" spans="1:36" ht="15" x14ac:dyDescent="0.25">
      <c r="A644"/>
      <c r="B644"/>
      <c r="C644"/>
      <c r="D644" s="32"/>
      <c r="E644" s="33"/>
      <c r="F644" s="34"/>
      <c r="G644" s="35"/>
      <c r="H644" s="33"/>
      <c r="I644" s="34"/>
      <c r="J644" s="35"/>
      <c r="K644" s="33"/>
      <c r="L644" s="34"/>
      <c r="M644" s="35"/>
      <c r="N644" s="36"/>
      <c r="O644" s="37"/>
      <c r="P644" s="37"/>
      <c r="Q644"/>
      <c r="R644"/>
      <c r="S644" s="28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F644"/>
      <c r="AG644"/>
      <c r="AH644" s="50"/>
      <c r="AJ644"/>
    </row>
    <row r="645" spans="1:36" s="38" customFormat="1" ht="15" x14ac:dyDescent="0.25">
      <c r="A645" s="31"/>
      <c r="B645" s="31"/>
      <c r="C645" s="31"/>
      <c r="D645" s="32"/>
      <c r="E645" s="33"/>
      <c r="F645" s="34"/>
      <c r="G645" s="35"/>
      <c r="H645" s="33"/>
      <c r="I645" s="34"/>
      <c r="J645" s="35"/>
      <c r="K645" s="33"/>
      <c r="L645" s="34"/>
      <c r="M645" s="35"/>
      <c r="N645" s="36"/>
      <c r="O645" s="37"/>
      <c r="P645" s="37"/>
      <c r="Q645" s="31"/>
      <c r="R645" s="31"/>
      <c r="S645" s="40"/>
      <c r="AD645" s="39"/>
      <c r="AE645" s="39"/>
      <c r="AF645" s="31"/>
      <c r="AG645" s="31"/>
      <c r="AH645" s="50"/>
      <c r="AI645" s="39"/>
      <c r="AJ645" s="31"/>
    </row>
    <row r="646" spans="1:36" ht="15" x14ac:dyDescent="0.25">
      <c r="A646"/>
      <c r="B646"/>
      <c r="C646"/>
      <c r="D646" s="32"/>
      <c r="E646" s="33"/>
      <c r="F646" s="34"/>
      <c r="G646" s="35"/>
      <c r="H646" s="33"/>
      <c r="I646" s="34"/>
      <c r="J646" s="35"/>
      <c r="K646" s="33"/>
      <c r="L646" s="34"/>
      <c r="M646" s="35"/>
      <c r="N646" s="36"/>
      <c r="O646" s="37"/>
      <c r="P646" s="37"/>
      <c r="Q646"/>
      <c r="R646"/>
      <c r="S646"/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F646"/>
      <c r="AG646"/>
      <c r="AH646" s="50"/>
      <c r="AJ646"/>
    </row>
    <row r="647" spans="1:36" ht="15" x14ac:dyDescent="0.25">
      <c r="A647"/>
      <c r="B647"/>
      <c r="C647"/>
      <c r="D647" s="32"/>
      <c r="E647" s="33"/>
      <c r="F647" s="34"/>
      <c r="G647" s="35"/>
      <c r="H647" s="33"/>
      <c r="I647" s="34"/>
      <c r="J647" s="35"/>
      <c r="K647" s="33"/>
      <c r="L647" s="34"/>
      <c r="M647" s="35"/>
      <c r="N647" s="36"/>
      <c r="O647" s="37"/>
      <c r="P647" s="37"/>
      <c r="Q647"/>
      <c r="R647"/>
      <c r="S647"/>
      <c r="T647" s="38"/>
      <c r="U647" s="38"/>
      <c r="V647" s="38"/>
      <c r="W647" s="38"/>
      <c r="X647" s="38"/>
      <c r="Y647" s="38"/>
      <c r="Z647" s="38"/>
      <c r="AA647" s="38"/>
      <c r="AB647" s="38"/>
      <c r="AC647" s="38"/>
      <c r="AF647"/>
      <c r="AG647"/>
      <c r="AH647" s="50"/>
      <c r="AJ647"/>
    </row>
    <row r="648" spans="1:36" ht="15" x14ac:dyDescent="0.25">
      <c r="A648"/>
      <c r="B648"/>
      <c r="C648"/>
      <c r="D648" s="32"/>
      <c r="E648" s="33"/>
      <c r="F648" s="34"/>
      <c r="G648" s="35"/>
      <c r="H648" s="33"/>
      <c r="I648" s="34"/>
      <c r="J648" s="35"/>
      <c r="K648" s="33"/>
      <c r="L648" s="34"/>
      <c r="M648" s="35"/>
      <c r="N648" s="36"/>
      <c r="O648" s="37"/>
      <c r="P648" s="37"/>
      <c r="Q648"/>
      <c r="R648"/>
      <c r="S648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F648"/>
      <c r="AG648"/>
      <c r="AH648" s="50"/>
      <c r="AJ648"/>
    </row>
    <row r="649" spans="1:36" ht="15" x14ac:dyDescent="0.25">
      <c r="A649"/>
      <c r="B649"/>
      <c r="C649"/>
      <c r="D649" s="32"/>
      <c r="E649" s="33"/>
      <c r="F649" s="34"/>
      <c r="G649" s="35"/>
      <c r="H649" s="33"/>
      <c r="I649" s="34"/>
      <c r="J649" s="35"/>
      <c r="K649" s="33"/>
      <c r="L649" s="34"/>
      <c r="M649" s="35"/>
      <c r="N649" s="36"/>
      <c r="O649" s="37"/>
      <c r="P649" s="37"/>
      <c r="Q649"/>
      <c r="R649"/>
      <c r="S649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F649"/>
      <c r="AG649"/>
      <c r="AH649" s="50"/>
      <c r="AJ649"/>
    </row>
    <row r="650" spans="1:36" ht="15" x14ac:dyDescent="0.25">
      <c r="A650"/>
      <c r="B650"/>
      <c r="C650"/>
      <c r="D650" s="32"/>
      <c r="E650" s="33"/>
      <c r="F650" s="34"/>
      <c r="G650" s="35"/>
      <c r="H650" s="33"/>
      <c r="I650" s="34"/>
      <c r="J650" s="35"/>
      <c r="K650" s="33"/>
      <c r="L650" s="34"/>
      <c r="M650" s="35"/>
      <c r="N650" s="36"/>
      <c r="O650" s="37"/>
      <c r="P650" s="37"/>
      <c r="Q650"/>
      <c r="R650"/>
      <c r="S650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F650"/>
      <c r="AG650"/>
      <c r="AH650" s="50"/>
      <c r="AJ650"/>
    </row>
    <row r="651" spans="1:36" ht="15" x14ac:dyDescent="0.25">
      <c r="A651"/>
      <c r="B651"/>
      <c r="C651"/>
      <c r="D651" s="32"/>
      <c r="E651" s="33"/>
      <c r="F651" s="34"/>
      <c r="G651" s="35"/>
      <c r="H651" s="33"/>
      <c r="I651" s="34"/>
      <c r="J651" s="35"/>
      <c r="K651" s="33"/>
      <c r="L651" s="34"/>
      <c r="M651" s="35"/>
      <c r="N651" s="36"/>
      <c r="O651" s="37"/>
      <c r="P651" s="37"/>
      <c r="Q651"/>
      <c r="R651"/>
      <c r="S651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F651"/>
      <c r="AG651"/>
      <c r="AH651" s="50"/>
      <c r="AJ651"/>
    </row>
    <row r="652" spans="1:36" ht="15" x14ac:dyDescent="0.25">
      <c r="A652"/>
      <c r="B652"/>
      <c r="C652"/>
      <c r="D652" s="32"/>
      <c r="E652" s="33"/>
      <c r="F652" s="34"/>
      <c r="G652" s="35"/>
      <c r="H652" s="33"/>
      <c r="I652" s="34"/>
      <c r="J652" s="35"/>
      <c r="K652" s="33"/>
      <c r="L652" s="34"/>
      <c r="M652" s="35"/>
      <c r="N652" s="36"/>
      <c r="O652" s="37"/>
      <c r="P652" s="37"/>
      <c r="Q652"/>
      <c r="R652"/>
      <c r="S652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F652"/>
      <c r="AG652"/>
      <c r="AH652" s="50"/>
      <c r="AJ652"/>
    </row>
    <row r="653" spans="1:36" ht="15" x14ac:dyDescent="0.25">
      <c r="A653"/>
      <c r="B653"/>
      <c r="C653"/>
      <c r="D653" s="32"/>
      <c r="E653" s="33"/>
      <c r="F653" s="34"/>
      <c r="G653" s="35"/>
      <c r="H653" s="33"/>
      <c r="I653" s="34"/>
      <c r="J653" s="35"/>
      <c r="K653" s="33"/>
      <c r="L653" s="34"/>
      <c r="M653" s="35"/>
      <c r="N653" s="36"/>
      <c r="O653" s="37"/>
      <c r="P653" s="37"/>
      <c r="Q653"/>
      <c r="R653"/>
      <c r="S653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F653"/>
      <c r="AG653"/>
      <c r="AH653" s="50"/>
      <c r="AJ653"/>
    </row>
    <row r="654" spans="1:36" ht="15" x14ac:dyDescent="0.25">
      <c r="A654"/>
      <c r="B654"/>
      <c r="C654"/>
      <c r="D654" s="32"/>
      <c r="E654" s="33"/>
      <c r="F654" s="34"/>
      <c r="G654" s="35"/>
      <c r="H654" s="33"/>
      <c r="I654" s="34"/>
      <c r="J654" s="35"/>
      <c r="K654" s="33"/>
      <c r="L654" s="34"/>
      <c r="M654" s="35"/>
      <c r="N654" s="36"/>
      <c r="O654" s="37"/>
      <c r="P654" s="37"/>
      <c r="Q654"/>
      <c r="R654"/>
      <c r="S654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F654"/>
      <c r="AG654"/>
      <c r="AH654" s="50"/>
      <c r="AJ654"/>
    </row>
    <row r="655" spans="1:36" ht="15" x14ac:dyDescent="0.25">
      <c r="A655"/>
      <c r="B655"/>
      <c r="C655"/>
      <c r="D655" s="32"/>
      <c r="E655" s="33"/>
      <c r="F655" s="34"/>
      <c r="G655" s="35"/>
      <c r="H655" s="33"/>
      <c r="I655" s="34"/>
      <c r="J655" s="35"/>
      <c r="K655" s="33"/>
      <c r="L655" s="34"/>
      <c r="M655" s="35"/>
      <c r="N655" s="36"/>
      <c r="O655" s="37"/>
      <c r="P655" s="37"/>
      <c r="Q655"/>
      <c r="R655"/>
      <c r="S655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F655"/>
      <c r="AG655"/>
      <c r="AH655" s="50"/>
      <c r="AJ655"/>
    </row>
    <row r="656" spans="1:36" ht="15" x14ac:dyDescent="0.25">
      <c r="A656"/>
      <c r="B656"/>
      <c r="C656"/>
      <c r="D656" s="32"/>
      <c r="E656" s="33"/>
      <c r="F656" s="34"/>
      <c r="G656" s="35"/>
      <c r="H656" s="33"/>
      <c r="I656" s="34"/>
      <c r="J656" s="35"/>
      <c r="K656" s="33"/>
      <c r="L656" s="34"/>
      <c r="M656" s="35"/>
      <c r="N656" s="36"/>
      <c r="O656" s="37"/>
      <c r="P656" s="37"/>
      <c r="Q656"/>
      <c r="R656"/>
      <c r="S656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F656"/>
      <c r="AG656"/>
      <c r="AH656" s="50"/>
      <c r="AJ656"/>
    </row>
    <row r="657" spans="1:36" ht="15" x14ac:dyDescent="0.25">
      <c r="A657"/>
      <c r="B657"/>
      <c r="C657"/>
      <c r="D657" s="32"/>
      <c r="E657" s="33"/>
      <c r="F657" s="34"/>
      <c r="G657" s="35"/>
      <c r="H657" s="33"/>
      <c r="I657" s="34"/>
      <c r="J657" s="35"/>
      <c r="K657" s="33"/>
      <c r="L657" s="34"/>
      <c r="M657" s="35"/>
      <c r="N657" s="36"/>
      <c r="O657" s="37"/>
      <c r="P657" s="37"/>
      <c r="Q657"/>
      <c r="R657"/>
      <c r="S657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F657"/>
      <c r="AG657"/>
      <c r="AH657" s="50"/>
      <c r="AJ657"/>
    </row>
    <row r="658" spans="1:36" ht="15" x14ac:dyDescent="0.25">
      <c r="A658"/>
      <c r="B658"/>
      <c r="C658"/>
      <c r="D658" s="32"/>
      <c r="E658" s="33"/>
      <c r="F658" s="34"/>
      <c r="G658" s="35"/>
      <c r="H658" s="33"/>
      <c r="I658" s="34"/>
      <c r="J658" s="35"/>
      <c r="K658" s="33"/>
      <c r="L658" s="34"/>
      <c r="M658" s="35"/>
      <c r="N658" s="36"/>
      <c r="O658" s="37"/>
      <c r="P658" s="37"/>
      <c r="Q658"/>
      <c r="R658"/>
      <c r="S658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F658"/>
      <c r="AG658"/>
      <c r="AH658" s="50"/>
      <c r="AJ658"/>
    </row>
    <row r="659" spans="1:36" ht="15" x14ac:dyDescent="0.25">
      <c r="A659"/>
      <c r="B659"/>
      <c r="C659"/>
      <c r="D659" s="32"/>
      <c r="E659" s="33"/>
      <c r="F659" s="34"/>
      <c r="G659" s="35"/>
      <c r="H659" s="33"/>
      <c r="I659" s="34"/>
      <c r="J659" s="35"/>
      <c r="K659" s="33"/>
      <c r="L659" s="34"/>
      <c r="M659" s="35"/>
      <c r="N659" s="36"/>
      <c r="O659" s="37"/>
      <c r="P659" s="37"/>
      <c r="Q659"/>
      <c r="R659"/>
      <c r="S659"/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F659"/>
      <c r="AG659"/>
      <c r="AH659" s="50"/>
      <c r="AJ659"/>
    </row>
    <row r="660" spans="1:36" ht="15" x14ac:dyDescent="0.25">
      <c r="A660"/>
      <c r="B660"/>
      <c r="C660"/>
      <c r="D660" s="32"/>
      <c r="E660" s="33"/>
      <c r="F660" s="34"/>
      <c r="G660" s="35"/>
      <c r="H660" s="33"/>
      <c r="I660" s="34"/>
      <c r="J660" s="35"/>
      <c r="K660" s="33"/>
      <c r="L660" s="34"/>
      <c r="M660" s="35"/>
      <c r="N660" s="36"/>
      <c r="O660" s="37"/>
      <c r="P660" s="37"/>
      <c r="Q660"/>
      <c r="R660"/>
      <c r="S660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F660"/>
      <c r="AG660"/>
      <c r="AH660" s="50"/>
      <c r="AJ660"/>
    </row>
    <row r="661" spans="1:36" ht="15" x14ac:dyDescent="0.25">
      <c r="A661"/>
      <c r="B661"/>
      <c r="C661"/>
      <c r="D661" s="32"/>
      <c r="E661" s="33"/>
      <c r="F661" s="34"/>
      <c r="G661" s="35"/>
      <c r="H661" s="33"/>
      <c r="I661" s="34"/>
      <c r="J661" s="35"/>
      <c r="K661" s="33"/>
      <c r="L661" s="34"/>
      <c r="M661" s="35"/>
      <c r="N661" s="36"/>
      <c r="O661" s="37"/>
      <c r="P661" s="37"/>
      <c r="Q661"/>
      <c r="R661"/>
      <c r="S661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F661"/>
      <c r="AG661"/>
      <c r="AH661" s="50"/>
      <c r="AJ661"/>
    </row>
    <row r="662" spans="1:36" ht="15" x14ac:dyDescent="0.25">
      <c r="A662"/>
      <c r="B662"/>
      <c r="C662"/>
      <c r="D662" s="32"/>
      <c r="E662" s="33"/>
      <c r="F662" s="34"/>
      <c r="G662" s="35"/>
      <c r="H662" s="33"/>
      <c r="I662" s="34"/>
      <c r="J662" s="35"/>
      <c r="K662" s="33"/>
      <c r="L662" s="34"/>
      <c r="M662" s="35"/>
      <c r="N662" s="36"/>
      <c r="O662" s="37"/>
      <c r="P662" s="37"/>
      <c r="Q662"/>
      <c r="R662"/>
      <c r="S662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F662"/>
      <c r="AG662"/>
      <c r="AH662" s="50"/>
      <c r="AJ662"/>
    </row>
    <row r="663" spans="1:36" ht="15" x14ac:dyDescent="0.25">
      <c r="A663"/>
      <c r="B663"/>
      <c r="C663"/>
      <c r="D663" s="32"/>
      <c r="E663" s="33"/>
      <c r="F663" s="34"/>
      <c r="G663" s="35"/>
      <c r="H663" s="33"/>
      <c r="I663" s="34"/>
      <c r="J663" s="35"/>
      <c r="K663" s="33"/>
      <c r="L663" s="34"/>
      <c r="M663" s="35"/>
      <c r="N663" s="36"/>
      <c r="O663" s="37"/>
      <c r="P663" s="37"/>
      <c r="Q663"/>
      <c r="R663"/>
      <c r="S663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F663"/>
      <c r="AG663"/>
      <c r="AH663" s="50"/>
      <c r="AJ663"/>
    </row>
    <row r="664" spans="1:36" ht="15" x14ac:dyDescent="0.25">
      <c r="A664"/>
      <c r="B664"/>
      <c r="C664"/>
      <c r="D664" s="32"/>
      <c r="E664" s="33"/>
      <c r="F664" s="34"/>
      <c r="G664" s="35"/>
      <c r="H664" s="33"/>
      <c r="I664" s="34"/>
      <c r="J664" s="35"/>
      <c r="K664" s="33"/>
      <c r="L664" s="34"/>
      <c r="M664" s="35"/>
      <c r="N664" s="36"/>
      <c r="O664" s="37"/>
      <c r="P664" s="37"/>
      <c r="Q664"/>
      <c r="R664"/>
      <c r="S664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F664"/>
      <c r="AG664"/>
      <c r="AH664" s="50"/>
      <c r="AJ664"/>
    </row>
    <row r="665" spans="1:36" s="38" customFormat="1" ht="15" x14ac:dyDescent="0.25">
      <c r="A665"/>
      <c r="B665"/>
      <c r="C665"/>
      <c r="D665" s="32"/>
      <c r="E665" s="33"/>
      <c r="F665" s="34"/>
      <c r="G665" s="35"/>
      <c r="H665" s="33"/>
      <c r="I665" s="34"/>
      <c r="J665" s="35"/>
      <c r="K665" s="33"/>
      <c r="L665" s="34"/>
      <c r="M665" s="35"/>
      <c r="N665" s="36"/>
      <c r="O665" s="37"/>
      <c r="P665" s="37"/>
      <c r="Q665"/>
      <c r="R665"/>
      <c r="S665"/>
      <c r="AD665" s="39"/>
      <c r="AE665" s="39"/>
      <c r="AF665"/>
      <c r="AG665"/>
      <c r="AH665" s="50"/>
      <c r="AI665" s="39"/>
      <c r="AJ665"/>
    </row>
    <row r="666" spans="1:36" ht="15" x14ac:dyDescent="0.25">
      <c r="A666"/>
      <c r="B666"/>
      <c r="C666"/>
      <c r="D666" s="32"/>
      <c r="E666" s="33"/>
      <c r="F666" s="34"/>
      <c r="G666" s="35"/>
      <c r="H666" s="33"/>
      <c r="I666" s="34"/>
      <c r="J666" s="35"/>
      <c r="K666" s="33"/>
      <c r="L666" s="34"/>
      <c r="M666" s="35"/>
      <c r="N666" s="36"/>
      <c r="O666" s="37"/>
      <c r="P666" s="37"/>
      <c r="Q666"/>
      <c r="R666"/>
      <c r="S666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F666"/>
      <c r="AG666"/>
      <c r="AH666" s="50"/>
      <c r="AJ666"/>
    </row>
    <row r="667" spans="1:36" ht="15" x14ac:dyDescent="0.25">
      <c r="A667"/>
      <c r="B667"/>
      <c r="C667"/>
      <c r="D667" s="32"/>
      <c r="E667" s="33"/>
      <c r="F667" s="34"/>
      <c r="G667" s="35"/>
      <c r="H667" s="33"/>
      <c r="I667" s="34"/>
      <c r="J667" s="35"/>
      <c r="K667" s="33"/>
      <c r="L667" s="34"/>
      <c r="M667" s="35"/>
      <c r="N667" s="36"/>
      <c r="O667" s="37"/>
      <c r="P667" s="37"/>
      <c r="Q667"/>
      <c r="R667"/>
      <c r="S667"/>
      <c r="T667" s="38"/>
      <c r="U667" s="38"/>
      <c r="V667" s="38"/>
      <c r="W667" s="38"/>
      <c r="X667" s="38"/>
      <c r="Y667" s="38"/>
      <c r="Z667" s="38"/>
      <c r="AA667" s="38"/>
      <c r="AB667" s="38"/>
      <c r="AC667" s="38"/>
      <c r="AF667"/>
      <c r="AG667"/>
      <c r="AH667" s="50"/>
      <c r="AJ667"/>
    </row>
    <row r="668" spans="1:36" ht="15" x14ac:dyDescent="0.25">
      <c r="A668"/>
      <c r="B668"/>
      <c r="C668"/>
      <c r="D668" s="32"/>
      <c r="E668" s="33"/>
      <c r="F668" s="34"/>
      <c r="G668" s="35"/>
      <c r="H668" s="33"/>
      <c r="I668" s="34"/>
      <c r="J668" s="35"/>
      <c r="K668" s="33"/>
      <c r="L668" s="34"/>
      <c r="M668" s="35"/>
      <c r="N668" s="36"/>
      <c r="O668" s="37"/>
      <c r="P668" s="37"/>
      <c r="Q668"/>
      <c r="R668"/>
      <c r="S668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F668"/>
      <c r="AG668"/>
      <c r="AH668" s="50"/>
      <c r="AJ668"/>
    </row>
    <row r="669" spans="1:36" ht="15" x14ac:dyDescent="0.25">
      <c r="A669"/>
      <c r="B669"/>
      <c r="C669"/>
      <c r="D669" s="32"/>
      <c r="E669" s="33"/>
      <c r="F669" s="34"/>
      <c r="G669" s="35"/>
      <c r="H669" s="33"/>
      <c r="I669" s="34"/>
      <c r="J669" s="35"/>
      <c r="K669" s="33"/>
      <c r="L669" s="34"/>
      <c r="M669" s="35"/>
      <c r="N669" s="36"/>
      <c r="O669" s="37"/>
      <c r="P669" s="37"/>
      <c r="Q669"/>
      <c r="R669"/>
      <c r="S669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F669"/>
      <c r="AG669"/>
      <c r="AH669" s="50"/>
      <c r="AJ669"/>
    </row>
    <row r="670" spans="1:36" ht="15" x14ac:dyDescent="0.25">
      <c r="A670"/>
      <c r="B670"/>
      <c r="C670"/>
      <c r="D670" s="32"/>
      <c r="E670" s="33"/>
      <c r="F670" s="34"/>
      <c r="G670" s="35"/>
      <c r="H670" s="33"/>
      <c r="I670" s="34"/>
      <c r="J670" s="35"/>
      <c r="K670" s="33"/>
      <c r="L670" s="34"/>
      <c r="M670" s="35"/>
      <c r="N670" s="36"/>
      <c r="O670" s="37"/>
      <c r="P670" s="37"/>
      <c r="Q670"/>
      <c r="R670"/>
      <c r="S670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F670"/>
      <c r="AG670"/>
      <c r="AH670" s="50"/>
      <c r="AJ670"/>
    </row>
    <row r="671" spans="1:36" ht="15" x14ac:dyDescent="0.25">
      <c r="A671"/>
      <c r="B671"/>
      <c r="C671"/>
      <c r="D671" s="32"/>
      <c r="E671" s="33"/>
      <c r="F671" s="34"/>
      <c r="G671" s="35"/>
      <c r="H671" s="33"/>
      <c r="I671" s="34"/>
      <c r="J671" s="35"/>
      <c r="K671" s="33"/>
      <c r="L671" s="34"/>
      <c r="M671" s="35"/>
      <c r="N671" s="36"/>
      <c r="O671" s="37"/>
      <c r="P671" s="37"/>
      <c r="Q671"/>
      <c r="R671"/>
      <c r="S671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F671"/>
      <c r="AG671"/>
      <c r="AH671" s="50"/>
      <c r="AJ671"/>
    </row>
    <row r="672" spans="1:36" ht="15" x14ac:dyDescent="0.25">
      <c r="A672"/>
      <c r="B672"/>
      <c r="C672"/>
      <c r="D672" s="32"/>
      <c r="E672" s="33"/>
      <c r="F672" s="34"/>
      <c r="G672" s="35"/>
      <c r="H672" s="33"/>
      <c r="I672" s="34"/>
      <c r="J672" s="35"/>
      <c r="K672" s="33"/>
      <c r="L672" s="34"/>
      <c r="M672" s="35"/>
      <c r="N672" s="36"/>
      <c r="O672" s="37"/>
      <c r="P672" s="37"/>
      <c r="Q672"/>
      <c r="R672"/>
      <c r="S672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F672"/>
      <c r="AG672"/>
      <c r="AH672" s="50"/>
      <c r="AJ672"/>
    </row>
    <row r="673" spans="1:36" ht="15" x14ac:dyDescent="0.25">
      <c r="A673"/>
      <c r="B673"/>
      <c r="C673"/>
      <c r="D673" s="32"/>
      <c r="E673" s="33"/>
      <c r="F673" s="34"/>
      <c r="G673" s="35"/>
      <c r="H673" s="33"/>
      <c r="I673" s="34"/>
      <c r="J673" s="35"/>
      <c r="K673" s="33"/>
      <c r="L673" s="34"/>
      <c r="M673" s="35"/>
      <c r="N673" s="36"/>
      <c r="O673" s="37"/>
      <c r="P673" s="37"/>
      <c r="Q673"/>
      <c r="R673"/>
      <c r="S673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F673"/>
      <c r="AG673"/>
      <c r="AH673" s="50"/>
      <c r="AJ673"/>
    </row>
    <row r="674" spans="1:36" ht="15" x14ac:dyDescent="0.25">
      <c r="A674"/>
      <c r="B674"/>
      <c r="C674"/>
      <c r="D674" s="32"/>
      <c r="E674" s="33"/>
      <c r="F674" s="34"/>
      <c r="G674" s="35"/>
      <c r="H674" s="33"/>
      <c r="I674" s="34"/>
      <c r="J674" s="35"/>
      <c r="K674" s="33"/>
      <c r="L674" s="34"/>
      <c r="M674" s="35"/>
      <c r="N674" s="36"/>
      <c r="O674" s="37"/>
      <c r="P674" s="37"/>
      <c r="Q674"/>
      <c r="R674"/>
      <c r="S674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F674"/>
      <c r="AG674"/>
      <c r="AH674" s="50"/>
      <c r="AJ674"/>
    </row>
    <row r="675" spans="1:36" ht="15" x14ac:dyDescent="0.25">
      <c r="A675"/>
      <c r="B675"/>
      <c r="C675"/>
      <c r="D675" s="32"/>
      <c r="E675" s="33"/>
      <c r="F675" s="34"/>
      <c r="G675" s="35"/>
      <c r="H675" s="33"/>
      <c r="I675" s="34"/>
      <c r="J675" s="35"/>
      <c r="K675" s="33"/>
      <c r="L675" s="34"/>
      <c r="M675" s="35"/>
      <c r="N675" s="36"/>
      <c r="O675" s="37"/>
      <c r="P675" s="37"/>
      <c r="Q675"/>
      <c r="R675"/>
      <c r="S675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F675"/>
      <c r="AG675"/>
      <c r="AH675" s="50"/>
      <c r="AJ675"/>
    </row>
    <row r="676" spans="1:36" ht="15" x14ac:dyDescent="0.25">
      <c r="A676"/>
      <c r="B676"/>
      <c r="C676"/>
      <c r="D676" s="32"/>
      <c r="E676" s="33"/>
      <c r="F676" s="34"/>
      <c r="G676" s="35"/>
      <c r="H676" s="33"/>
      <c r="I676" s="34"/>
      <c r="J676" s="35"/>
      <c r="K676" s="33"/>
      <c r="L676" s="34"/>
      <c r="M676" s="35"/>
      <c r="N676" s="36"/>
      <c r="O676" s="37"/>
      <c r="P676" s="37"/>
      <c r="Q676"/>
      <c r="R676"/>
      <c r="S676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F676"/>
      <c r="AG676"/>
      <c r="AH676" s="50"/>
      <c r="AJ676"/>
    </row>
    <row r="677" spans="1:36" ht="15" x14ac:dyDescent="0.25">
      <c r="A677"/>
      <c r="B677"/>
      <c r="C677"/>
      <c r="D677" s="32"/>
      <c r="E677" s="33"/>
      <c r="F677" s="34"/>
      <c r="G677" s="35"/>
      <c r="H677" s="33"/>
      <c r="I677" s="34"/>
      <c r="J677" s="35"/>
      <c r="K677" s="33"/>
      <c r="L677" s="34"/>
      <c r="M677" s="35"/>
      <c r="N677" s="36"/>
      <c r="O677" s="37"/>
      <c r="P677" s="37"/>
      <c r="Q677"/>
      <c r="R677"/>
      <c r="S677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F677"/>
      <c r="AG677"/>
      <c r="AH677" s="50"/>
      <c r="AJ677"/>
    </row>
    <row r="678" spans="1:36" ht="15" x14ac:dyDescent="0.25">
      <c r="A678"/>
      <c r="B678"/>
      <c r="C678"/>
      <c r="D678" s="32"/>
      <c r="E678" s="33"/>
      <c r="F678" s="34"/>
      <c r="G678" s="35"/>
      <c r="H678" s="33"/>
      <c r="I678" s="34"/>
      <c r="J678" s="35"/>
      <c r="K678" s="33"/>
      <c r="L678" s="34"/>
      <c r="M678" s="35"/>
      <c r="N678" s="36"/>
      <c r="O678" s="37"/>
      <c r="P678" s="37"/>
      <c r="Q678"/>
      <c r="R678"/>
      <c r="S678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F678"/>
      <c r="AG678"/>
      <c r="AH678" s="50"/>
      <c r="AJ678"/>
    </row>
    <row r="679" spans="1:36" ht="15" x14ac:dyDescent="0.25">
      <c r="A679"/>
      <c r="B679"/>
      <c r="C679"/>
      <c r="D679" s="32"/>
      <c r="E679" s="33"/>
      <c r="F679" s="34"/>
      <c r="G679" s="35"/>
      <c r="H679" s="33"/>
      <c r="I679" s="34"/>
      <c r="J679" s="35"/>
      <c r="K679" s="33"/>
      <c r="L679" s="34"/>
      <c r="M679" s="35"/>
      <c r="N679" s="36"/>
      <c r="O679" s="37"/>
      <c r="P679" s="37"/>
      <c r="Q679"/>
      <c r="R679"/>
      <c r="S679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F679"/>
      <c r="AG679"/>
      <c r="AH679" s="50"/>
      <c r="AJ679"/>
    </row>
    <row r="680" spans="1:36" ht="15" x14ac:dyDescent="0.25">
      <c r="A680"/>
      <c r="B680"/>
      <c r="C680"/>
      <c r="D680" s="32"/>
      <c r="E680" s="33"/>
      <c r="F680" s="34"/>
      <c r="G680" s="35"/>
      <c r="H680" s="33"/>
      <c r="I680" s="34"/>
      <c r="J680" s="35"/>
      <c r="K680" s="33"/>
      <c r="L680" s="34"/>
      <c r="M680" s="35"/>
      <c r="N680" s="36"/>
      <c r="O680" s="37"/>
      <c r="P680" s="37"/>
      <c r="Q680"/>
      <c r="R680"/>
      <c r="S680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F680"/>
      <c r="AG680"/>
      <c r="AH680" s="50"/>
      <c r="AJ680"/>
    </row>
    <row r="681" spans="1:36" ht="15" x14ac:dyDescent="0.25">
      <c r="A681"/>
      <c r="B681"/>
      <c r="C681"/>
      <c r="D681" s="32"/>
      <c r="E681" s="33"/>
      <c r="F681" s="34"/>
      <c r="G681" s="35"/>
      <c r="H681" s="33"/>
      <c r="I681" s="34"/>
      <c r="J681" s="35"/>
      <c r="K681" s="33"/>
      <c r="L681" s="34"/>
      <c r="M681" s="35"/>
      <c r="N681" s="36"/>
      <c r="O681" s="37"/>
      <c r="P681" s="37"/>
      <c r="Q681"/>
      <c r="R681"/>
      <c r="S681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F681"/>
      <c r="AG681"/>
      <c r="AH681" s="50"/>
      <c r="AJ681"/>
    </row>
    <row r="682" spans="1:36" ht="15" x14ac:dyDescent="0.25">
      <c r="A682"/>
      <c r="B682"/>
      <c r="C682"/>
      <c r="D682" s="32"/>
      <c r="E682" s="33"/>
      <c r="F682" s="34"/>
      <c r="G682" s="35"/>
      <c r="H682" s="33"/>
      <c r="I682" s="34"/>
      <c r="J682" s="35"/>
      <c r="K682" s="33"/>
      <c r="L682" s="34"/>
      <c r="M682" s="35"/>
      <c r="N682" s="36"/>
      <c r="O682" s="37"/>
      <c r="P682" s="37"/>
      <c r="Q682"/>
      <c r="R682"/>
      <c r="S682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F682"/>
      <c r="AG682"/>
      <c r="AH682" s="50"/>
      <c r="AJ682"/>
    </row>
    <row r="683" spans="1:36" ht="15" x14ac:dyDescent="0.25">
      <c r="A683"/>
      <c r="B683"/>
      <c r="C683"/>
      <c r="D683" s="32"/>
      <c r="E683" s="33"/>
      <c r="F683" s="34"/>
      <c r="G683" s="35"/>
      <c r="H683" s="33"/>
      <c r="I683" s="34"/>
      <c r="J683" s="35"/>
      <c r="K683" s="33"/>
      <c r="L683" s="34"/>
      <c r="M683" s="35"/>
      <c r="N683" s="36"/>
      <c r="O683" s="37"/>
      <c r="P683" s="37"/>
      <c r="Q683"/>
      <c r="R683"/>
      <c r="S683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F683"/>
      <c r="AG683"/>
      <c r="AH683" s="50"/>
      <c r="AJ683"/>
    </row>
    <row r="684" spans="1:36" ht="15" x14ac:dyDescent="0.25">
      <c r="A684"/>
      <c r="B684"/>
      <c r="C684"/>
      <c r="D684" s="32"/>
      <c r="E684" s="33"/>
      <c r="F684" s="34"/>
      <c r="G684" s="35"/>
      <c r="H684" s="33"/>
      <c r="I684" s="34"/>
      <c r="J684" s="35"/>
      <c r="K684" s="33"/>
      <c r="L684" s="34"/>
      <c r="M684" s="35"/>
      <c r="N684" s="36"/>
      <c r="O684" s="37"/>
      <c r="P684" s="37"/>
      <c r="Q684"/>
      <c r="R684"/>
      <c r="S684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F684"/>
      <c r="AG684"/>
      <c r="AH684" s="50"/>
      <c r="AJ684"/>
    </row>
    <row r="685" spans="1:36" ht="15" x14ac:dyDescent="0.25">
      <c r="A685"/>
      <c r="B685"/>
      <c r="C685"/>
      <c r="D685" s="32"/>
      <c r="E685" s="33"/>
      <c r="F685" s="34"/>
      <c r="G685" s="35"/>
      <c r="H685" s="33"/>
      <c r="I685" s="34"/>
      <c r="J685" s="35"/>
      <c r="K685" s="33"/>
      <c r="L685" s="34"/>
      <c r="M685" s="35"/>
      <c r="N685" s="36"/>
      <c r="O685" s="37"/>
      <c r="P685" s="37"/>
      <c r="Q685"/>
      <c r="R685"/>
      <c r="S685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F685"/>
      <c r="AG685"/>
      <c r="AH685" s="50"/>
      <c r="AJ685"/>
    </row>
    <row r="686" spans="1:36" ht="15" x14ac:dyDescent="0.25">
      <c r="A686"/>
      <c r="B686"/>
      <c r="C686"/>
      <c r="D686" s="32"/>
      <c r="E686" s="33"/>
      <c r="F686" s="34"/>
      <c r="G686" s="35"/>
      <c r="H686" s="33"/>
      <c r="I686" s="34"/>
      <c r="J686" s="35"/>
      <c r="K686" s="33"/>
      <c r="L686" s="34"/>
      <c r="M686" s="35"/>
      <c r="N686" s="36"/>
      <c r="O686" s="37"/>
      <c r="P686" s="37"/>
      <c r="Q686"/>
      <c r="R686"/>
      <c r="S686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F686"/>
      <c r="AG686"/>
      <c r="AH686" s="50"/>
      <c r="AJ686"/>
    </row>
    <row r="687" spans="1:36" s="38" customFormat="1" ht="15" x14ac:dyDescent="0.25">
      <c r="A687" s="31"/>
      <c r="B687" s="31"/>
      <c r="C687" s="31"/>
      <c r="D687" s="32"/>
      <c r="E687" s="33"/>
      <c r="F687" s="34"/>
      <c r="G687" s="35"/>
      <c r="H687" s="33"/>
      <c r="I687" s="34"/>
      <c r="J687" s="35"/>
      <c r="K687" s="33"/>
      <c r="L687" s="34"/>
      <c r="M687" s="35"/>
      <c r="N687" s="36"/>
      <c r="O687" s="37"/>
      <c r="P687" s="37"/>
      <c r="Q687" s="31"/>
      <c r="R687" s="31"/>
      <c r="S687" s="31"/>
      <c r="AD687" s="39"/>
      <c r="AE687" s="39"/>
      <c r="AF687" s="31"/>
      <c r="AG687" s="31"/>
      <c r="AH687" s="50"/>
      <c r="AI687" s="39"/>
      <c r="AJ687" s="31"/>
    </row>
    <row r="688" spans="1:36" ht="15" x14ac:dyDescent="0.25">
      <c r="A688"/>
      <c r="B688"/>
      <c r="C688"/>
      <c r="D688" s="32"/>
      <c r="E688" s="33"/>
      <c r="F688" s="34"/>
      <c r="G688" s="35"/>
      <c r="H688" s="33"/>
      <c r="I688" s="34"/>
      <c r="J688" s="35"/>
      <c r="K688" s="33"/>
      <c r="L688" s="34"/>
      <c r="M688" s="35"/>
      <c r="N688" s="36"/>
      <c r="O688" s="37"/>
      <c r="P688" s="37"/>
      <c r="Q688"/>
      <c r="R688"/>
      <c r="S688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F688"/>
      <c r="AG688"/>
      <c r="AH688" s="50"/>
      <c r="AJ688"/>
    </row>
    <row r="689" spans="1:36" ht="15" x14ac:dyDescent="0.25">
      <c r="A689"/>
      <c r="B689"/>
      <c r="C689"/>
      <c r="D689" s="32"/>
      <c r="E689" s="33"/>
      <c r="F689" s="34"/>
      <c r="G689" s="35"/>
      <c r="H689" s="33"/>
      <c r="I689" s="34"/>
      <c r="J689" s="35"/>
      <c r="K689" s="33"/>
      <c r="L689" s="34"/>
      <c r="M689" s="35"/>
      <c r="N689" s="36"/>
      <c r="O689" s="37"/>
      <c r="P689" s="37"/>
      <c r="Q689"/>
      <c r="R689"/>
      <c r="S689"/>
      <c r="T689" s="38"/>
      <c r="U689" s="38"/>
      <c r="V689" s="38"/>
      <c r="W689" s="38"/>
      <c r="X689" s="38"/>
      <c r="Y689" s="38"/>
      <c r="Z689" s="38"/>
      <c r="AA689" s="38"/>
      <c r="AB689" s="38"/>
      <c r="AC689" s="38"/>
      <c r="AF689"/>
      <c r="AG689"/>
      <c r="AH689" s="50"/>
      <c r="AJ689"/>
    </row>
    <row r="690" spans="1:36" ht="15" x14ac:dyDescent="0.25">
      <c r="A690"/>
      <c r="B690"/>
      <c r="C690"/>
      <c r="D690" s="32"/>
      <c r="E690" s="33"/>
      <c r="F690" s="34"/>
      <c r="G690" s="35"/>
      <c r="H690" s="33"/>
      <c r="I690" s="34"/>
      <c r="J690" s="35"/>
      <c r="K690" s="33"/>
      <c r="L690" s="34"/>
      <c r="M690" s="35"/>
      <c r="N690" s="36"/>
      <c r="O690" s="37"/>
      <c r="P690" s="37"/>
      <c r="Q690"/>
      <c r="R690"/>
      <c r="S690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F690"/>
      <c r="AG690"/>
      <c r="AH690" s="50"/>
      <c r="AJ690"/>
    </row>
    <row r="691" spans="1:36" ht="15" x14ac:dyDescent="0.25">
      <c r="A691"/>
      <c r="B691"/>
      <c r="C691"/>
      <c r="D691" s="32"/>
      <c r="E691" s="33"/>
      <c r="F691" s="34"/>
      <c r="G691" s="35"/>
      <c r="H691" s="33"/>
      <c r="I691" s="34"/>
      <c r="J691" s="35"/>
      <c r="K691" s="33"/>
      <c r="L691" s="34"/>
      <c r="M691" s="35"/>
      <c r="N691" s="36"/>
      <c r="O691" s="37"/>
      <c r="P691" s="37"/>
      <c r="Q691"/>
      <c r="R691"/>
      <c r="S691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F691"/>
      <c r="AG691"/>
      <c r="AH691" s="50"/>
      <c r="AJ691"/>
    </row>
    <row r="692" spans="1:36" ht="15" x14ac:dyDescent="0.25">
      <c r="A692"/>
      <c r="B692"/>
      <c r="C692"/>
      <c r="D692" s="32"/>
      <c r="E692" s="33"/>
      <c r="F692" s="34"/>
      <c r="G692" s="35"/>
      <c r="H692" s="33"/>
      <c r="I692" s="34"/>
      <c r="J692" s="35"/>
      <c r="K692" s="33"/>
      <c r="L692" s="34"/>
      <c r="M692" s="35"/>
      <c r="N692" s="36"/>
      <c r="O692" s="37"/>
      <c r="P692" s="37"/>
      <c r="Q692"/>
      <c r="R692"/>
      <c r="S692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F692"/>
      <c r="AG692"/>
      <c r="AH692" s="50"/>
      <c r="AJ692"/>
    </row>
    <row r="693" spans="1:36" ht="15" x14ac:dyDescent="0.25">
      <c r="A693"/>
      <c r="B693"/>
      <c r="C693"/>
      <c r="D693" s="32"/>
      <c r="E693" s="33"/>
      <c r="F693" s="34"/>
      <c r="G693" s="35"/>
      <c r="H693" s="33"/>
      <c r="I693" s="34"/>
      <c r="J693" s="35"/>
      <c r="K693" s="33"/>
      <c r="L693" s="34"/>
      <c r="M693" s="35"/>
      <c r="N693" s="36"/>
      <c r="O693" s="37"/>
      <c r="P693" s="37"/>
      <c r="Q693"/>
      <c r="R693"/>
      <c r="S693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F693"/>
      <c r="AG693"/>
      <c r="AH693" s="50"/>
      <c r="AJ693"/>
    </row>
    <row r="694" spans="1:36" ht="15" x14ac:dyDescent="0.25">
      <c r="A694"/>
      <c r="B694"/>
      <c r="C694"/>
      <c r="D694" s="32"/>
      <c r="E694" s="33"/>
      <c r="F694" s="34"/>
      <c r="G694" s="35"/>
      <c r="H694" s="33"/>
      <c r="I694" s="34"/>
      <c r="J694" s="35"/>
      <c r="K694" s="33"/>
      <c r="L694" s="34"/>
      <c r="M694" s="35"/>
      <c r="N694" s="36"/>
      <c r="O694" s="37"/>
      <c r="P694" s="37"/>
      <c r="Q694"/>
      <c r="R694"/>
      <c r="S694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F694"/>
      <c r="AG694"/>
      <c r="AH694" s="50"/>
      <c r="AJ694"/>
    </row>
    <row r="695" spans="1:36" ht="15" x14ac:dyDescent="0.25">
      <c r="A695"/>
      <c r="B695"/>
      <c r="C695"/>
      <c r="D695" s="32"/>
      <c r="E695" s="33"/>
      <c r="F695" s="34"/>
      <c r="G695" s="35"/>
      <c r="H695" s="33"/>
      <c r="I695" s="34"/>
      <c r="J695" s="35"/>
      <c r="K695" s="33"/>
      <c r="L695" s="34"/>
      <c r="M695" s="35"/>
      <c r="N695" s="36"/>
      <c r="O695" s="37"/>
      <c r="P695" s="37"/>
      <c r="Q695"/>
      <c r="R695"/>
      <c r="S695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F695"/>
      <c r="AG695"/>
      <c r="AH695" s="50"/>
      <c r="AJ695"/>
    </row>
    <row r="696" spans="1:36" ht="15" x14ac:dyDescent="0.25">
      <c r="A696"/>
      <c r="B696"/>
      <c r="C696"/>
      <c r="D696" s="32"/>
      <c r="E696" s="33"/>
      <c r="F696" s="34"/>
      <c r="G696" s="35"/>
      <c r="H696" s="33"/>
      <c r="I696" s="34"/>
      <c r="J696" s="35"/>
      <c r="K696" s="33"/>
      <c r="L696" s="34"/>
      <c r="M696" s="35"/>
      <c r="N696" s="36"/>
      <c r="O696" s="37"/>
      <c r="P696" s="37"/>
      <c r="Q696"/>
      <c r="R696"/>
      <c r="S696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F696"/>
      <c r="AG696"/>
      <c r="AH696" s="50"/>
      <c r="AJ696"/>
    </row>
    <row r="697" spans="1:36" ht="15" x14ac:dyDescent="0.25">
      <c r="A697"/>
      <c r="B697"/>
      <c r="C697"/>
      <c r="D697" s="32"/>
      <c r="E697" s="33"/>
      <c r="F697" s="34"/>
      <c r="G697" s="35"/>
      <c r="H697" s="33"/>
      <c r="I697" s="34"/>
      <c r="J697" s="35"/>
      <c r="K697" s="33"/>
      <c r="L697" s="34"/>
      <c r="M697" s="35"/>
      <c r="N697" s="36"/>
      <c r="O697" s="37"/>
      <c r="P697" s="37"/>
      <c r="Q697"/>
      <c r="R697"/>
      <c r="S697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F697"/>
      <c r="AG697"/>
      <c r="AH697" s="50"/>
      <c r="AJ697"/>
    </row>
    <row r="698" spans="1:36" ht="15" x14ac:dyDescent="0.25">
      <c r="A698"/>
      <c r="B698"/>
      <c r="C698"/>
      <c r="D698" s="32"/>
      <c r="E698" s="33"/>
      <c r="F698" s="34"/>
      <c r="G698" s="35"/>
      <c r="H698" s="33"/>
      <c r="I698" s="34"/>
      <c r="J698" s="35"/>
      <c r="K698" s="33"/>
      <c r="L698" s="34"/>
      <c r="M698" s="35"/>
      <c r="N698" s="36"/>
      <c r="O698" s="37"/>
      <c r="P698" s="37"/>
      <c r="Q698"/>
      <c r="R698"/>
      <c r="S698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F698"/>
      <c r="AG698"/>
      <c r="AH698" s="50"/>
      <c r="AJ698"/>
    </row>
    <row r="699" spans="1:36" ht="15" x14ac:dyDescent="0.25">
      <c r="A699"/>
      <c r="B699"/>
      <c r="C699"/>
      <c r="D699" s="32"/>
      <c r="E699" s="33"/>
      <c r="F699" s="34"/>
      <c r="G699" s="35"/>
      <c r="H699" s="33"/>
      <c r="I699" s="34"/>
      <c r="J699" s="35"/>
      <c r="K699" s="33"/>
      <c r="L699" s="34"/>
      <c r="M699" s="35"/>
      <c r="N699" s="36"/>
      <c r="O699" s="37"/>
      <c r="P699" s="37"/>
      <c r="Q699"/>
      <c r="R699"/>
      <c r="S699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F699"/>
      <c r="AG699"/>
      <c r="AH699" s="50"/>
      <c r="AJ699"/>
    </row>
    <row r="700" spans="1:36" ht="15" x14ac:dyDescent="0.25">
      <c r="A700"/>
      <c r="B700"/>
      <c r="C700"/>
      <c r="D700" s="32"/>
      <c r="E700" s="33"/>
      <c r="F700" s="34"/>
      <c r="G700" s="35"/>
      <c r="H700" s="33"/>
      <c r="I700" s="34"/>
      <c r="J700" s="35"/>
      <c r="K700" s="33"/>
      <c r="L700" s="34"/>
      <c r="M700" s="35"/>
      <c r="N700" s="36"/>
      <c r="O700" s="37"/>
      <c r="P700" s="37"/>
      <c r="Q700"/>
      <c r="R700"/>
      <c r="S700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F700"/>
      <c r="AG700"/>
      <c r="AH700" s="50"/>
      <c r="AJ700"/>
    </row>
    <row r="701" spans="1:36" ht="15" x14ac:dyDescent="0.25">
      <c r="A701"/>
      <c r="B701"/>
      <c r="C701"/>
      <c r="D701" s="32"/>
      <c r="E701" s="33"/>
      <c r="F701" s="34"/>
      <c r="G701" s="35"/>
      <c r="H701" s="33"/>
      <c r="I701" s="34"/>
      <c r="J701" s="35"/>
      <c r="K701" s="33"/>
      <c r="L701" s="34"/>
      <c r="M701" s="35"/>
      <c r="N701" s="36"/>
      <c r="O701" s="37"/>
      <c r="P701" s="37"/>
      <c r="Q701"/>
      <c r="R701"/>
      <c r="S701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F701"/>
      <c r="AG701"/>
      <c r="AH701" s="50"/>
      <c r="AJ701"/>
    </row>
    <row r="702" spans="1:36" ht="15" x14ac:dyDescent="0.25">
      <c r="A702"/>
      <c r="B702"/>
      <c r="C702"/>
      <c r="D702" s="32"/>
      <c r="E702" s="33"/>
      <c r="F702" s="34"/>
      <c r="G702" s="35"/>
      <c r="H702" s="33"/>
      <c r="I702" s="34"/>
      <c r="J702" s="35"/>
      <c r="K702" s="33"/>
      <c r="L702" s="34"/>
      <c r="M702" s="35"/>
      <c r="N702" s="36"/>
      <c r="O702" s="37"/>
      <c r="P702" s="37"/>
      <c r="Q702"/>
      <c r="R702"/>
      <c r="S702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F702"/>
      <c r="AG702"/>
      <c r="AH702" s="50"/>
      <c r="AJ702"/>
    </row>
    <row r="703" spans="1:36" ht="15" x14ac:dyDescent="0.25">
      <c r="A703"/>
      <c r="B703"/>
      <c r="C703"/>
      <c r="D703" s="32"/>
      <c r="E703" s="33"/>
      <c r="F703" s="34"/>
      <c r="G703" s="35"/>
      <c r="H703" s="33"/>
      <c r="I703" s="34"/>
      <c r="J703" s="35"/>
      <c r="K703" s="33"/>
      <c r="L703" s="34"/>
      <c r="M703" s="35"/>
      <c r="N703" s="36"/>
      <c r="O703" s="37"/>
      <c r="P703" s="37"/>
      <c r="Q703"/>
      <c r="R703"/>
      <c r="S703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F703"/>
      <c r="AG703"/>
      <c r="AH703" s="50"/>
      <c r="AJ703"/>
    </row>
    <row r="704" spans="1:36" ht="15" x14ac:dyDescent="0.25">
      <c r="A704"/>
      <c r="B704"/>
      <c r="C704"/>
      <c r="D704" s="32"/>
      <c r="E704" s="33"/>
      <c r="F704" s="34"/>
      <c r="G704" s="35"/>
      <c r="H704" s="33"/>
      <c r="I704" s="34"/>
      <c r="J704" s="35"/>
      <c r="K704" s="33"/>
      <c r="L704" s="34"/>
      <c r="M704" s="35"/>
      <c r="N704" s="36"/>
      <c r="O704" s="37"/>
      <c r="P704" s="37"/>
      <c r="Q704"/>
      <c r="R704"/>
      <c r="S704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F704"/>
      <c r="AG704"/>
      <c r="AH704" s="50"/>
      <c r="AJ704"/>
    </row>
    <row r="705" spans="1:36" ht="15" x14ac:dyDescent="0.25">
      <c r="A705"/>
      <c r="B705"/>
      <c r="C705"/>
      <c r="D705" s="32"/>
      <c r="E705" s="33"/>
      <c r="F705" s="34"/>
      <c r="G705" s="35"/>
      <c r="H705" s="33"/>
      <c r="I705" s="34"/>
      <c r="J705" s="35"/>
      <c r="K705" s="33"/>
      <c r="L705" s="34"/>
      <c r="M705" s="35"/>
      <c r="N705" s="36"/>
      <c r="O705" s="37"/>
      <c r="P705" s="37"/>
      <c r="Q705"/>
      <c r="R705"/>
      <c r="S705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F705"/>
      <c r="AG705"/>
      <c r="AH705" s="50"/>
      <c r="AJ705"/>
    </row>
    <row r="706" spans="1:36" ht="15" x14ac:dyDescent="0.25">
      <c r="A706"/>
      <c r="B706"/>
      <c r="C706"/>
      <c r="D706" s="32"/>
      <c r="E706" s="33"/>
      <c r="F706" s="34"/>
      <c r="G706" s="35"/>
      <c r="H706" s="33"/>
      <c r="I706" s="34"/>
      <c r="J706" s="35"/>
      <c r="K706" s="33"/>
      <c r="L706" s="34"/>
      <c r="M706" s="35"/>
      <c r="N706" s="36"/>
      <c r="O706" s="37"/>
      <c r="P706" s="37"/>
      <c r="Q706"/>
      <c r="R706"/>
      <c r="S706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F706"/>
      <c r="AG706"/>
      <c r="AH706" s="50"/>
      <c r="AJ706"/>
    </row>
    <row r="707" spans="1:36" ht="15" x14ac:dyDescent="0.25">
      <c r="A707"/>
      <c r="B707"/>
      <c r="C707"/>
      <c r="D707" s="32"/>
      <c r="E707" s="33"/>
      <c r="F707" s="34"/>
      <c r="G707" s="35"/>
      <c r="H707" s="33"/>
      <c r="I707" s="34"/>
      <c r="J707" s="35"/>
      <c r="K707" s="33"/>
      <c r="L707" s="34"/>
      <c r="M707" s="35"/>
      <c r="N707" s="36"/>
      <c r="O707" s="37"/>
      <c r="P707" s="37"/>
      <c r="Q707"/>
      <c r="R707"/>
      <c r="S707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F707"/>
      <c r="AG707"/>
      <c r="AH707" s="50"/>
      <c r="AJ707"/>
    </row>
    <row r="708" spans="1:36" ht="15" x14ac:dyDescent="0.25">
      <c r="A708"/>
      <c r="B708"/>
      <c r="C708"/>
      <c r="D708" s="32"/>
      <c r="E708" s="33"/>
      <c r="F708" s="34"/>
      <c r="G708" s="35"/>
      <c r="H708" s="33"/>
      <c r="I708" s="34"/>
      <c r="J708" s="35"/>
      <c r="K708" s="33"/>
      <c r="L708" s="34"/>
      <c r="M708" s="35"/>
      <c r="N708" s="36"/>
      <c r="O708" s="37"/>
      <c r="P708" s="37"/>
      <c r="Q708"/>
      <c r="R708"/>
      <c r="S708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F708"/>
      <c r="AG708"/>
      <c r="AH708" s="50"/>
      <c r="AJ708"/>
    </row>
    <row r="709" spans="1:36" ht="15" x14ac:dyDescent="0.25">
      <c r="A709"/>
      <c r="B709"/>
      <c r="C709"/>
      <c r="D709" s="32"/>
      <c r="E709" s="33"/>
      <c r="F709" s="34"/>
      <c r="G709" s="35"/>
      <c r="H709" s="33"/>
      <c r="I709" s="34"/>
      <c r="J709" s="35"/>
      <c r="K709" s="33"/>
      <c r="L709" s="34"/>
      <c r="M709" s="35"/>
      <c r="N709" s="36"/>
      <c r="O709" s="37"/>
      <c r="P709" s="37"/>
      <c r="Q709"/>
      <c r="R709"/>
      <c r="S709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F709"/>
      <c r="AG709"/>
      <c r="AH709" s="50"/>
      <c r="AJ709"/>
    </row>
    <row r="710" spans="1:36" ht="15" x14ac:dyDescent="0.25">
      <c r="A710"/>
      <c r="B710"/>
      <c r="C710"/>
      <c r="D710" s="32"/>
      <c r="E710" s="33"/>
      <c r="F710" s="34"/>
      <c r="G710" s="35"/>
      <c r="H710" s="33"/>
      <c r="I710" s="34"/>
      <c r="J710" s="35"/>
      <c r="K710" s="33"/>
      <c r="L710" s="34"/>
      <c r="M710" s="35"/>
      <c r="N710" s="36"/>
      <c r="O710" s="37"/>
      <c r="P710" s="37"/>
      <c r="Q710"/>
      <c r="R710"/>
      <c r="S710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F710"/>
      <c r="AG710"/>
      <c r="AH710" s="50"/>
      <c r="AJ710"/>
    </row>
    <row r="711" spans="1:36" ht="15" x14ac:dyDescent="0.25">
      <c r="A711"/>
      <c r="B711"/>
      <c r="C711"/>
      <c r="D711" s="32"/>
      <c r="E711" s="33"/>
      <c r="F711" s="34"/>
      <c r="G711" s="35"/>
      <c r="H711" s="33"/>
      <c r="I711" s="34"/>
      <c r="J711" s="35"/>
      <c r="K711" s="33"/>
      <c r="L711" s="34"/>
      <c r="M711" s="35"/>
      <c r="N711" s="36"/>
      <c r="O711" s="37"/>
      <c r="P711" s="37"/>
      <c r="Q711"/>
      <c r="R711"/>
      <c r="S711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F711"/>
      <c r="AG711"/>
      <c r="AH711" s="50"/>
      <c r="AJ711"/>
    </row>
    <row r="712" spans="1:36" ht="15" x14ac:dyDescent="0.25">
      <c r="A712"/>
      <c r="B712"/>
      <c r="C712"/>
      <c r="D712" s="32"/>
      <c r="E712" s="33"/>
      <c r="F712" s="34"/>
      <c r="G712" s="35"/>
      <c r="H712" s="33"/>
      <c r="I712" s="34"/>
      <c r="J712" s="35"/>
      <c r="K712" s="33"/>
      <c r="L712" s="34"/>
      <c r="M712" s="35"/>
      <c r="N712" s="36"/>
      <c r="O712" s="37"/>
      <c r="P712" s="37"/>
      <c r="Q712"/>
      <c r="R712"/>
      <c r="S712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F712"/>
      <c r="AG712"/>
      <c r="AH712" s="50"/>
      <c r="AJ712"/>
    </row>
    <row r="713" spans="1:36" ht="15" x14ac:dyDescent="0.25">
      <c r="A713"/>
      <c r="B713"/>
      <c r="C713"/>
      <c r="D713" s="32"/>
      <c r="E713" s="33"/>
      <c r="F713" s="34"/>
      <c r="G713" s="35"/>
      <c r="H713" s="33"/>
      <c r="I713" s="34"/>
      <c r="J713" s="35"/>
      <c r="K713" s="33"/>
      <c r="L713" s="34"/>
      <c r="M713" s="35"/>
      <c r="N713" s="36"/>
      <c r="O713" s="37"/>
      <c r="P713" s="37"/>
      <c r="Q713"/>
      <c r="R713"/>
      <c r="S713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F713"/>
      <c r="AG713"/>
      <c r="AH713" s="50"/>
      <c r="AJ713"/>
    </row>
    <row r="714" spans="1:36" ht="15" x14ac:dyDescent="0.25">
      <c r="A714"/>
      <c r="B714"/>
      <c r="C714"/>
      <c r="D714" s="32"/>
      <c r="E714" s="33"/>
      <c r="F714" s="34"/>
      <c r="G714" s="35"/>
      <c r="H714" s="33"/>
      <c r="I714" s="34"/>
      <c r="J714" s="35"/>
      <c r="K714" s="33"/>
      <c r="L714" s="34"/>
      <c r="M714" s="35"/>
      <c r="N714" s="36"/>
      <c r="O714" s="37"/>
      <c r="P714" s="37"/>
      <c r="Q714"/>
      <c r="R714"/>
      <c r="S714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F714"/>
      <c r="AG714"/>
      <c r="AH714" s="50"/>
      <c r="AJ714"/>
    </row>
    <row r="715" spans="1:36" ht="15" x14ac:dyDescent="0.25">
      <c r="A715"/>
      <c r="B715"/>
      <c r="C715"/>
      <c r="D715" s="32"/>
      <c r="E715" s="33"/>
      <c r="F715" s="34"/>
      <c r="G715" s="35"/>
      <c r="H715" s="33"/>
      <c r="I715" s="34"/>
      <c r="J715" s="35"/>
      <c r="K715" s="33"/>
      <c r="L715" s="34"/>
      <c r="M715" s="35"/>
      <c r="N715" s="36"/>
      <c r="O715" s="37"/>
      <c r="P715" s="37"/>
      <c r="Q715"/>
      <c r="R715"/>
      <c r="S715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F715"/>
      <c r="AG715"/>
      <c r="AH715" s="50"/>
      <c r="AJ715"/>
    </row>
    <row r="716" spans="1:36" ht="15" x14ac:dyDescent="0.25">
      <c r="A716"/>
      <c r="B716"/>
      <c r="C716"/>
      <c r="D716" s="32"/>
      <c r="E716" s="33"/>
      <c r="F716" s="34"/>
      <c r="G716" s="35"/>
      <c r="H716" s="33"/>
      <c r="I716" s="34"/>
      <c r="J716" s="35"/>
      <c r="K716" s="33"/>
      <c r="L716" s="34"/>
      <c r="M716" s="35"/>
      <c r="N716" s="36"/>
      <c r="O716" s="37"/>
      <c r="P716" s="37"/>
      <c r="Q716"/>
      <c r="R716"/>
      <c r="S716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F716"/>
      <c r="AG716"/>
      <c r="AH716" s="50"/>
      <c r="AJ716"/>
    </row>
    <row r="717" spans="1:36" ht="15" x14ac:dyDescent="0.25">
      <c r="A717"/>
      <c r="B717"/>
      <c r="C717"/>
      <c r="D717" s="32"/>
      <c r="E717" s="33"/>
      <c r="F717" s="34"/>
      <c r="G717" s="35"/>
      <c r="H717" s="33"/>
      <c r="I717" s="34"/>
      <c r="J717" s="35"/>
      <c r="K717" s="33"/>
      <c r="L717" s="34"/>
      <c r="M717" s="35"/>
      <c r="N717" s="36"/>
      <c r="O717" s="37"/>
      <c r="P717" s="37"/>
      <c r="Q717"/>
      <c r="R717"/>
      <c r="S717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F717"/>
      <c r="AG717"/>
      <c r="AH717" s="50"/>
      <c r="AJ717"/>
    </row>
    <row r="718" spans="1:36" ht="15" x14ac:dyDescent="0.25">
      <c r="A718"/>
      <c r="B718"/>
      <c r="C718"/>
      <c r="D718" s="32"/>
      <c r="E718" s="33"/>
      <c r="F718" s="34"/>
      <c r="G718" s="35"/>
      <c r="H718" s="33"/>
      <c r="I718" s="34"/>
      <c r="J718" s="35"/>
      <c r="K718" s="33"/>
      <c r="L718" s="34"/>
      <c r="M718" s="35"/>
      <c r="N718" s="36"/>
      <c r="O718" s="37"/>
      <c r="P718" s="37"/>
      <c r="Q718"/>
      <c r="R718"/>
      <c r="S718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F718"/>
      <c r="AG718"/>
      <c r="AH718" s="50"/>
      <c r="AJ718"/>
    </row>
    <row r="719" spans="1:36" ht="15" x14ac:dyDescent="0.25">
      <c r="A719"/>
      <c r="B719"/>
      <c r="C719"/>
      <c r="D719" s="32"/>
      <c r="E719" s="33"/>
      <c r="F719" s="34"/>
      <c r="G719" s="35"/>
      <c r="H719" s="33"/>
      <c r="I719" s="34"/>
      <c r="J719" s="35"/>
      <c r="K719" s="33"/>
      <c r="L719" s="34"/>
      <c r="M719" s="35"/>
      <c r="N719" s="36"/>
      <c r="O719" s="37"/>
      <c r="P719" s="37"/>
      <c r="Q719"/>
      <c r="R719"/>
      <c r="S719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F719"/>
      <c r="AG719"/>
      <c r="AH719" s="50"/>
      <c r="AJ719"/>
    </row>
    <row r="720" spans="1:36" ht="15" x14ac:dyDescent="0.25">
      <c r="A720"/>
      <c r="B720"/>
      <c r="C720"/>
      <c r="D720" s="32"/>
      <c r="E720" s="33"/>
      <c r="F720" s="34"/>
      <c r="G720" s="35"/>
      <c r="H720" s="33"/>
      <c r="I720" s="34"/>
      <c r="J720" s="35"/>
      <c r="K720" s="33"/>
      <c r="L720" s="34"/>
      <c r="M720" s="35"/>
      <c r="N720" s="36"/>
      <c r="O720" s="37"/>
      <c r="P720" s="37"/>
      <c r="Q720"/>
      <c r="R720"/>
      <c r="S720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F720"/>
      <c r="AG720"/>
      <c r="AH720" s="50"/>
      <c r="AJ720"/>
    </row>
    <row r="721" spans="1:36" ht="15" x14ac:dyDescent="0.25">
      <c r="A721"/>
      <c r="B721"/>
      <c r="C721"/>
      <c r="D721" s="32"/>
      <c r="E721" s="33"/>
      <c r="F721" s="34"/>
      <c r="G721" s="35"/>
      <c r="H721" s="33"/>
      <c r="I721" s="34"/>
      <c r="J721" s="35"/>
      <c r="K721" s="33"/>
      <c r="L721" s="34"/>
      <c r="M721" s="35"/>
      <c r="N721" s="36"/>
      <c r="O721" s="37"/>
      <c r="P721" s="37"/>
      <c r="Q721"/>
      <c r="R721"/>
      <c r="S721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F721"/>
      <c r="AG721"/>
      <c r="AH721" s="50"/>
      <c r="AJ721"/>
    </row>
    <row r="722" spans="1:36" ht="15" x14ac:dyDescent="0.25">
      <c r="A722"/>
      <c r="B722"/>
      <c r="C722"/>
      <c r="D722" s="32"/>
      <c r="E722" s="33"/>
      <c r="F722" s="34"/>
      <c r="G722" s="35"/>
      <c r="H722" s="33"/>
      <c r="I722" s="34"/>
      <c r="J722" s="35"/>
      <c r="K722" s="33"/>
      <c r="L722" s="34"/>
      <c r="M722" s="35"/>
      <c r="N722" s="36"/>
      <c r="O722" s="37"/>
      <c r="P722" s="37"/>
      <c r="Q722"/>
      <c r="R722"/>
      <c r="S722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F722"/>
      <c r="AG722"/>
      <c r="AH722" s="50"/>
      <c r="AJ722"/>
    </row>
    <row r="723" spans="1:36" ht="15" x14ac:dyDescent="0.25">
      <c r="A723"/>
      <c r="B723"/>
      <c r="C723"/>
      <c r="D723" s="32"/>
      <c r="E723" s="33"/>
      <c r="F723" s="34"/>
      <c r="G723" s="35"/>
      <c r="H723" s="33"/>
      <c r="I723" s="34"/>
      <c r="J723" s="35"/>
      <c r="K723" s="33"/>
      <c r="L723" s="34"/>
      <c r="M723" s="35"/>
      <c r="N723" s="36"/>
      <c r="O723" s="37"/>
      <c r="P723" s="37"/>
      <c r="Q723"/>
      <c r="R723"/>
      <c r="S723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F723"/>
      <c r="AG723"/>
      <c r="AH723" s="50"/>
      <c r="AJ723"/>
    </row>
    <row r="724" spans="1:36" ht="15" x14ac:dyDescent="0.25">
      <c r="A724"/>
      <c r="B724"/>
      <c r="C724"/>
      <c r="D724" s="32"/>
      <c r="E724" s="33"/>
      <c r="F724" s="34"/>
      <c r="G724" s="35"/>
      <c r="H724" s="33"/>
      <c r="I724" s="34"/>
      <c r="J724" s="35"/>
      <c r="K724" s="33"/>
      <c r="L724" s="34"/>
      <c r="M724" s="35"/>
      <c r="N724" s="36"/>
      <c r="O724" s="37"/>
      <c r="P724" s="37"/>
      <c r="Q724"/>
      <c r="R724"/>
      <c r="S724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F724"/>
      <c r="AG724"/>
      <c r="AH724" s="50"/>
      <c r="AJ724"/>
    </row>
    <row r="725" spans="1:36" ht="15" x14ac:dyDescent="0.25">
      <c r="A725"/>
      <c r="B725"/>
      <c r="C725"/>
      <c r="D725" s="32"/>
      <c r="E725" s="33"/>
      <c r="F725" s="34"/>
      <c r="G725" s="35"/>
      <c r="H725" s="33"/>
      <c r="I725" s="34"/>
      <c r="J725" s="35"/>
      <c r="K725" s="33"/>
      <c r="L725" s="34"/>
      <c r="M725" s="35"/>
      <c r="N725" s="36"/>
      <c r="O725" s="37"/>
      <c r="P725" s="37"/>
      <c r="Q725"/>
      <c r="R725"/>
      <c r="S725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F725"/>
      <c r="AG725"/>
      <c r="AH725" s="50"/>
      <c r="AJ725"/>
    </row>
    <row r="726" spans="1:36" ht="15" x14ac:dyDescent="0.25">
      <c r="A726"/>
      <c r="B726"/>
      <c r="C726"/>
      <c r="D726" s="32"/>
      <c r="E726" s="33"/>
      <c r="F726" s="34"/>
      <c r="G726" s="35"/>
      <c r="H726" s="33"/>
      <c r="I726" s="34"/>
      <c r="J726" s="35"/>
      <c r="K726" s="33"/>
      <c r="L726" s="34"/>
      <c r="M726" s="35"/>
      <c r="N726" s="36"/>
      <c r="O726" s="37"/>
      <c r="P726" s="37"/>
      <c r="Q726"/>
      <c r="R726"/>
      <c r="S726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F726"/>
      <c r="AG726"/>
      <c r="AH726" s="50"/>
      <c r="AJ726"/>
    </row>
    <row r="727" spans="1:36" ht="15" x14ac:dyDescent="0.25">
      <c r="A727"/>
      <c r="B727"/>
      <c r="C727"/>
      <c r="D727" s="32"/>
      <c r="E727" s="33"/>
      <c r="F727" s="34"/>
      <c r="G727" s="35"/>
      <c r="H727" s="33"/>
      <c r="I727" s="34"/>
      <c r="J727" s="35"/>
      <c r="K727" s="33"/>
      <c r="L727" s="34"/>
      <c r="M727" s="35"/>
      <c r="N727" s="36"/>
      <c r="O727" s="37"/>
      <c r="P727" s="37"/>
      <c r="Q727"/>
      <c r="R727"/>
      <c r="S727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F727"/>
      <c r="AG727"/>
      <c r="AH727" s="50"/>
      <c r="AJ727"/>
    </row>
    <row r="728" spans="1:36" ht="15" x14ac:dyDescent="0.25">
      <c r="A728"/>
      <c r="B728"/>
      <c r="C728"/>
      <c r="D728" s="32"/>
      <c r="E728" s="33"/>
      <c r="F728" s="34"/>
      <c r="G728" s="35"/>
      <c r="H728" s="33"/>
      <c r="I728" s="34"/>
      <c r="J728" s="35"/>
      <c r="K728" s="33"/>
      <c r="L728" s="34"/>
      <c r="M728" s="35"/>
      <c r="N728" s="36"/>
      <c r="O728" s="37"/>
      <c r="P728" s="37"/>
      <c r="Q728"/>
      <c r="R728"/>
      <c r="S728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F728"/>
      <c r="AG728"/>
      <c r="AH728" s="50"/>
      <c r="AJ728"/>
    </row>
    <row r="729" spans="1:36" ht="15" x14ac:dyDescent="0.25">
      <c r="A729"/>
      <c r="B729"/>
      <c r="C729"/>
      <c r="D729" s="32"/>
      <c r="E729" s="33"/>
      <c r="F729" s="34"/>
      <c r="G729" s="35"/>
      <c r="H729" s="33"/>
      <c r="I729" s="34"/>
      <c r="J729" s="35"/>
      <c r="K729" s="33"/>
      <c r="L729" s="34"/>
      <c r="M729" s="35"/>
      <c r="N729" s="36"/>
      <c r="O729" s="37"/>
      <c r="P729" s="37"/>
      <c r="Q729"/>
      <c r="R729"/>
      <c r="S729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F729"/>
      <c r="AG729"/>
      <c r="AH729" s="50"/>
      <c r="AJ729"/>
    </row>
    <row r="730" spans="1:36" ht="15" x14ac:dyDescent="0.25">
      <c r="A730"/>
      <c r="B730"/>
      <c r="C730"/>
      <c r="D730" s="32"/>
      <c r="E730" s="33"/>
      <c r="F730" s="34"/>
      <c r="G730" s="35"/>
      <c r="H730" s="33"/>
      <c r="I730" s="34"/>
      <c r="J730" s="35"/>
      <c r="K730" s="33"/>
      <c r="L730" s="34"/>
      <c r="M730" s="35"/>
      <c r="N730" s="36"/>
      <c r="O730" s="37"/>
      <c r="P730" s="37"/>
      <c r="Q730"/>
      <c r="R730"/>
      <c r="S730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F730"/>
      <c r="AG730"/>
      <c r="AH730" s="50"/>
      <c r="AJ730"/>
    </row>
    <row r="731" spans="1:36" ht="15" x14ac:dyDescent="0.25">
      <c r="A731"/>
      <c r="B731"/>
      <c r="C731"/>
      <c r="D731" s="32"/>
      <c r="E731" s="33"/>
      <c r="F731" s="34"/>
      <c r="G731" s="35"/>
      <c r="H731" s="33"/>
      <c r="I731" s="34"/>
      <c r="J731" s="35"/>
      <c r="K731" s="33"/>
      <c r="L731" s="34"/>
      <c r="M731" s="35"/>
      <c r="N731" s="36"/>
      <c r="O731" s="37"/>
      <c r="P731" s="37"/>
      <c r="Q731"/>
      <c r="R731"/>
      <c r="S731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F731"/>
      <c r="AG731"/>
      <c r="AH731" s="50"/>
      <c r="AJ731"/>
    </row>
    <row r="732" spans="1:36" ht="15" x14ac:dyDescent="0.25">
      <c r="A732"/>
      <c r="B732"/>
      <c r="C732"/>
      <c r="D732" s="32"/>
      <c r="E732" s="33"/>
      <c r="F732" s="34"/>
      <c r="G732" s="35"/>
      <c r="H732" s="33"/>
      <c r="I732" s="34"/>
      <c r="J732" s="35"/>
      <c r="K732" s="33"/>
      <c r="L732" s="34"/>
      <c r="M732" s="35"/>
      <c r="N732" s="36"/>
      <c r="O732" s="37"/>
      <c r="P732" s="37"/>
      <c r="Q732"/>
      <c r="R732"/>
      <c r="S732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F732"/>
      <c r="AG732"/>
      <c r="AH732" s="50"/>
      <c r="AJ732"/>
    </row>
    <row r="733" spans="1:36" ht="15" x14ac:dyDescent="0.25">
      <c r="A733"/>
      <c r="B733"/>
      <c r="C733"/>
      <c r="D733" s="32"/>
      <c r="E733" s="33"/>
      <c r="F733" s="34"/>
      <c r="G733" s="35"/>
      <c r="H733" s="33"/>
      <c r="I733" s="34"/>
      <c r="J733" s="35"/>
      <c r="K733" s="33"/>
      <c r="L733" s="34"/>
      <c r="M733" s="35"/>
      <c r="N733" s="36"/>
      <c r="O733" s="37"/>
      <c r="P733" s="37"/>
      <c r="Q733"/>
      <c r="R733"/>
      <c r="S733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F733"/>
      <c r="AG733"/>
      <c r="AH733" s="50"/>
      <c r="AJ733"/>
    </row>
    <row r="734" spans="1:36" ht="15" x14ac:dyDescent="0.25">
      <c r="A734"/>
      <c r="B734"/>
      <c r="C734"/>
      <c r="D734" s="32"/>
      <c r="E734" s="33"/>
      <c r="F734" s="34"/>
      <c r="G734" s="35"/>
      <c r="H734" s="33"/>
      <c r="I734" s="34"/>
      <c r="J734" s="35"/>
      <c r="K734" s="33"/>
      <c r="L734" s="34"/>
      <c r="M734" s="35"/>
      <c r="N734" s="36"/>
      <c r="O734" s="37"/>
      <c r="P734" s="37"/>
      <c r="Q734"/>
      <c r="R734"/>
      <c r="S734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F734"/>
      <c r="AG734"/>
      <c r="AH734" s="50"/>
      <c r="AJ734"/>
    </row>
    <row r="735" spans="1:36" ht="15" x14ac:dyDescent="0.25">
      <c r="A735"/>
      <c r="B735"/>
      <c r="C735"/>
      <c r="D735" s="32"/>
      <c r="E735" s="33"/>
      <c r="F735" s="34"/>
      <c r="G735" s="35"/>
      <c r="H735" s="33"/>
      <c r="I735" s="34"/>
      <c r="J735" s="35"/>
      <c r="K735" s="33"/>
      <c r="L735" s="34"/>
      <c r="M735" s="35"/>
      <c r="N735" s="36"/>
      <c r="O735" s="37"/>
      <c r="P735" s="37"/>
      <c r="Q735"/>
      <c r="R735"/>
      <c r="S735"/>
      <c r="T735" s="38"/>
      <c r="U735" s="38"/>
      <c r="V735" s="38"/>
      <c r="W735" s="38"/>
      <c r="X735" s="38"/>
      <c r="Y735" s="38"/>
      <c r="Z735" s="38"/>
      <c r="AA735" s="38"/>
      <c r="AB735" s="38"/>
      <c r="AC735" s="38"/>
      <c r="AF735"/>
      <c r="AG735"/>
      <c r="AH735" s="50"/>
      <c r="AJ735"/>
    </row>
    <row r="736" spans="1:36" ht="15" x14ac:dyDescent="0.25">
      <c r="A736"/>
      <c r="B736"/>
      <c r="C736"/>
      <c r="D736" s="32"/>
      <c r="E736" s="33"/>
      <c r="F736" s="34"/>
      <c r="G736" s="35"/>
      <c r="H736" s="33"/>
      <c r="I736" s="34"/>
      <c r="J736" s="35"/>
      <c r="K736" s="33"/>
      <c r="L736" s="34"/>
      <c r="M736" s="35"/>
      <c r="N736" s="36"/>
      <c r="O736" s="37"/>
      <c r="P736" s="37"/>
      <c r="Q736"/>
      <c r="R736"/>
      <c r="S736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F736"/>
      <c r="AG736"/>
      <c r="AH736" s="50"/>
      <c r="AJ736"/>
    </row>
    <row r="737" spans="1:36" ht="15" x14ac:dyDescent="0.25">
      <c r="A737"/>
      <c r="B737"/>
      <c r="C737"/>
      <c r="D737" s="32"/>
      <c r="E737" s="33"/>
      <c r="F737" s="34"/>
      <c r="G737" s="35"/>
      <c r="H737" s="33"/>
      <c r="I737" s="34"/>
      <c r="J737" s="35"/>
      <c r="K737" s="33"/>
      <c r="L737" s="34"/>
      <c r="M737" s="35"/>
      <c r="N737" s="36"/>
      <c r="O737" s="37"/>
      <c r="P737" s="37"/>
      <c r="Q737"/>
      <c r="R737"/>
      <c r="S737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F737"/>
      <c r="AG737"/>
      <c r="AH737" s="50"/>
      <c r="AJ737"/>
    </row>
    <row r="738" spans="1:36" s="38" customFormat="1" ht="15" x14ac:dyDescent="0.25">
      <c r="A738"/>
      <c r="B738"/>
      <c r="C738"/>
      <c r="D738" s="32"/>
      <c r="E738" s="33"/>
      <c r="F738" s="34"/>
      <c r="G738" s="35"/>
      <c r="H738" s="33"/>
      <c r="I738" s="34"/>
      <c r="J738" s="35"/>
      <c r="K738" s="33"/>
      <c r="L738" s="34"/>
      <c r="M738" s="35"/>
      <c r="N738" s="36"/>
      <c r="O738" s="37"/>
      <c r="P738" s="37"/>
      <c r="Q738"/>
      <c r="R738"/>
      <c r="S738"/>
      <c r="AD738" s="39"/>
      <c r="AE738" s="39"/>
      <c r="AF738"/>
      <c r="AG738"/>
      <c r="AH738" s="50"/>
      <c r="AI738" s="39"/>
      <c r="AJ738" s="31"/>
    </row>
    <row r="739" spans="1:36" ht="15" x14ac:dyDescent="0.25">
      <c r="A739"/>
      <c r="B739"/>
      <c r="C739"/>
      <c r="D739" s="32"/>
      <c r="E739" s="33"/>
      <c r="F739" s="34"/>
      <c r="G739" s="35"/>
      <c r="H739" s="33"/>
      <c r="I739" s="34"/>
      <c r="J739" s="35"/>
      <c r="K739" s="33"/>
      <c r="L739" s="34"/>
      <c r="M739" s="35"/>
      <c r="N739" s="36"/>
      <c r="O739" s="37"/>
      <c r="P739" s="37"/>
      <c r="Q739"/>
      <c r="R739"/>
      <c r="S739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F739"/>
      <c r="AG739"/>
      <c r="AH739" s="50"/>
      <c r="AJ739"/>
    </row>
    <row r="740" spans="1:36" ht="15" x14ac:dyDescent="0.25">
      <c r="A740"/>
      <c r="B740"/>
      <c r="C740"/>
      <c r="D740" s="32"/>
      <c r="E740" s="33"/>
      <c r="F740" s="34"/>
      <c r="G740" s="35"/>
      <c r="H740" s="33"/>
      <c r="I740" s="34"/>
      <c r="J740" s="35"/>
      <c r="K740" s="33"/>
      <c r="L740" s="34"/>
      <c r="M740" s="35"/>
      <c r="N740" s="36"/>
      <c r="O740" s="37"/>
      <c r="P740" s="37"/>
      <c r="Q740"/>
      <c r="R740"/>
      <c r="S740"/>
      <c r="T740" s="38"/>
      <c r="U740" s="38"/>
      <c r="V740" s="38"/>
      <c r="W740" s="38"/>
      <c r="X740" s="38"/>
      <c r="Y740" s="38"/>
      <c r="Z740" s="38"/>
      <c r="AA740" s="38"/>
      <c r="AB740" s="38"/>
      <c r="AC740" s="38"/>
      <c r="AF740"/>
      <c r="AG740"/>
      <c r="AH740" s="50"/>
      <c r="AJ740"/>
    </row>
    <row r="741" spans="1:36" ht="15" x14ac:dyDescent="0.25">
      <c r="A741"/>
      <c r="B741"/>
      <c r="C741"/>
      <c r="D741" s="32"/>
      <c r="E741" s="33"/>
      <c r="F741" s="34"/>
      <c r="G741" s="35"/>
      <c r="H741" s="33"/>
      <c r="I741" s="34"/>
      <c r="J741" s="35"/>
      <c r="K741" s="33"/>
      <c r="L741" s="34"/>
      <c r="M741" s="35"/>
      <c r="N741" s="36"/>
      <c r="O741" s="37"/>
      <c r="P741" s="37"/>
      <c r="Q741"/>
      <c r="R741"/>
      <c r="S741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F741"/>
      <c r="AG741"/>
      <c r="AH741" s="50"/>
      <c r="AJ741"/>
    </row>
    <row r="742" spans="1:36" ht="15" x14ac:dyDescent="0.25">
      <c r="A742"/>
      <c r="B742"/>
      <c r="C742"/>
      <c r="D742" s="32"/>
      <c r="E742" s="33"/>
      <c r="F742" s="34"/>
      <c r="G742" s="35"/>
      <c r="H742" s="33"/>
      <c r="I742" s="34"/>
      <c r="J742" s="35"/>
      <c r="K742" s="33"/>
      <c r="L742" s="34"/>
      <c r="M742" s="35"/>
      <c r="N742" s="36"/>
      <c r="O742" s="37"/>
      <c r="P742" s="37"/>
      <c r="Q742"/>
      <c r="R742"/>
      <c r="S742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F742"/>
      <c r="AG742"/>
      <c r="AH742" s="50"/>
      <c r="AJ742"/>
    </row>
    <row r="743" spans="1:36" ht="15" x14ac:dyDescent="0.25">
      <c r="A743"/>
      <c r="B743"/>
      <c r="C743"/>
      <c r="D743" s="32"/>
      <c r="E743" s="33"/>
      <c r="F743" s="34"/>
      <c r="G743" s="35"/>
      <c r="H743" s="33"/>
      <c r="I743" s="34"/>
      <c r="J743" s="35"/>
      <c r="K743" s="33"/>
      <c r="L743" s="34"/>
      <c r="M743" s="35"/>
      <c r="N743" s="36"/>
      <c r="O743" s="37"/>
      <c r="P743" s="37"/>
      <c r="Q743"/>
      <c r="R743"/>
      <c r="S743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F743"/>
      <c r="AG743"/>
      <c r="AH743" s="50"/>
      <c r="AJ743"/>
    </row>
    <row r="744" spans="1:36" ht="15" x14ac:dyDescent="0.25">
      <c r="A744"/>
      <c r="B744"/>
      <c r="C744"/>
      <c r="D744" s="32"/>
      <c r="E744" s="33"/>
      <c r="F744" s="34"/>
      <c r="G744" s="35"/>
      <c r="H744" s="33"/>
      <c r="I744" s="34"/>
      <c r="J744" s="35"/>
      <c r="K744" s="33"/>
      <c r="L744" s="34"/>
      <c r="M744" s="35"/>
      <c r="N744" s="36"/>
      <c r="O744" s="37"/>
      <c r="P744" s="37"/>
      <c r="Q744"/>
      <c r="R744"/>
      <c r="S744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F744"/>
      <c r="AG744"/>
      <c r="AH744" s="50"/>
      <c r="AJ744"/>
    </row>
    <row r="745" spans="1:36" ht="15" x14ac:dyDescent="0.25">
      <c r="A745"/>
      <c r="B745"/>
      <c r="C745"/>
      <c r="D745" s="32"/>
      <c r="E745" s="33"/>
      <c r="F745" s="34"/>
      <c r="G745" s="35"/>
      <c r="H745" s="33"/>
      <c r="I745" s="34"/>
      <c r="J745" s="35"/>
      <c r="K745" s="33"/>
      <c r="L745" s="34"/>
      <c r="M745" s="35"/>
      <c r="N745" s="36"/>
      <c r="O745" s="37"/>
      <c r="P745" s="37"/>
      <c r="Q745"/>
      <c r="R745"/>
      <c r="S745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F745"/>
      <c r="AG745"/>
      <c r="AH745" s="50"/>
      <c r="AJ745"/>
    </row>
    <row r="746" spans="1:36" ht="15" x14ac:dyDescent="0.25">
      <c r="A746"/>
      <c r="B746"/>
      <c r="C746"/>
      <c r="D746" s="32"/>
      <c r="E746" s="33"/>
      <c r="F746" s="34"/>
      <c r="G746" s="35"/>
      <c r="H746" s="33"/>
      <c r="I746" s="34"/>
      <c r="J746" s="35"/>
      <c r="K746" s="33"/>
      <c r="L746" s="34"/>
      <c r="M746" s="35"/>
      <c r="N746" s="36"/>
      <c r="O746" s="37"/>
      <c r="P746" s="37"/>
      <c r="Q746"/>
      <c r="R746"/>
      <c r="S746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F746"/>
      <c r="AG746"/>
      <c r="AH746" s="50"/>
      <c r="AJ746"/>
    </row>
    <row r="747" spans="1:36" ht="15" x14ac:dyDescent="0.25">
      <c r="A747"/>
      <c r="B747"/>
      <c r="C747"/>
      <c r="D747" s="32"/>
      <c r="E747" s="33"/>
      <c r="F747" s="34"/>
      <c r="G747" s="35"/>
      <c r="H747" s="33"/>
      <c r="I747" s="34"/>
      <c r="J747" s="35"/>
      <c r="K747" s="33"/>
      <c r="L747" s="34"/>
      <c r="M747" s="35"/>
      <c r="N747" s="36"/>
      <c r="O747" s="37"/>
      <c r="P747" s="37"/>
      <c r="Q747"/>
      <c r="R747"/>
      <c r="S747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F747"/>
      <c r="AG747"/>
      <c r="AH747" s="50"/>
      <c r="AJ747"/>
    </row>
    <row r="748" spans="1:36" s="38" customFormat="1" ht="15" x14ac:dyDescent="0.25">
      <c r="A748"/>
      <c r="B748"/>
      <c r="C748"/>
      <c r="D748" s="32"/>
      <c r="E748" s="33"/>
      <c r="F748" s="34"/>
      <c r="G748" s="35"/>
      <c r="H748" s="33"/>
      <c r="I748" s="34"/>
      <c r="J748" s="35"/>
      <c r="K748" s="33"/>
      <c r="L748" s="34"/>
      <c r="M748" s="35"/>
      <c r="N748" s="36"/>
      <c r="O748" s="37"/>
      <c r="P748" s="37"/>
      <c r="Q748"/>
      <c r="R748"/>
      <c r="S748"/>
      <c r="AD748" s="39"/>
      <c r="AE748" s="39"/>
      <c r="AF748"/>
      <c r="AG748"/>
      <c r="AH748" s="50"/>
      <c r="AI748" s="39"/>
      <c r="AJ748"/>
    </row>
    <row r="749" spans="1:36" ht="15" x14ac:dyDescent="0.25">
      <c r="A749"/>
      <c r="B749"/>
      <c r="C749"/>
      <c r="D749" s="32"/>
      <c r="E749" s="33"/>
      <c r="F749" s="34"/>
      <c r="G749" s="35"/>
      <c r="H749" s="33"/>
      <c r="I749" s="34"/>
      <c r="J749" s="35"/>
      <c r="K749" s="33"/>
      <c r="L749" s="34"/>
      <c r="M749" s="35"/>
      <c r="N749" s="36"/>
      <c r="O749" s="37"/>
      <c r="P749" s="37"/>
      <c r="Q749"/>
      <c r="R749"/>
      <c r="S749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F749"/>
      <c r="AG749"/>
      <c r="AH749" s="50"/>
      <c r="AJ749"/>
    </row>
    <row r="750" spans="1:36" ht="15" x14ac:dyDescent="0.25">
      <c r="A750"/>
      <c r="B750"/>
      <c r="C750"/>
      <c r="D750" s="32"/>
      <c r="E750" s="33"/>
      <c r="F750" s="34"/>
      <c r="G750" s="35"/>
      <c r="H750" s="33"/>
      <c r="I750" s="34"/>
      <c r="J750" s="35"/>
      <c r="K750" s="33"/>
      <c r="L750" s="34"/>
      <c r="M750" s="35"/>
      <c r="N750" s="36"/>
      <c r="O750" s="37"/>
      <c r="P750" s="37"/>
      <c r="Q750"/>
      <c r="R750"/>
      <c r="S750"/>
      <c r="T750" s="38"/>
      <c r="U750" s="38"/>
      <c r="V750" s="38"/>
      <c r="W750" s="38"/>
      <c r="X750" s="38"/>
      <c r="Y750" s="38"/>
      <c r="Z750" s="38"/>
      <c r="AA750" s="38"/>
      <c r="AB750" s="38"/>
      <c r="AC750" s="38"/>
      <c r="AF750"/>
      <c r="AG750"/>
      <c r="AH750" s="50"/>
      <c r="AJ750"/>
    </row>
    <row r="751" spans="1:36" ht="15" x14ac:dyDescent="0.25">
      <c r="A751"/>
      <c r="B751"/>
      <c r="C751"/>
      <c r="D751" s="32"/>
      <c r="E751" s="33"/>
      <c r="F751" s="34"/>
      <c r="G751" s="35"/>
      <c r="H751" s="33"/>
      <c r="I751" s="34"/>
      <c r="J751" s="35"/>
      <c r="K751" s="33"/>
      <c r="L751" s="34"/>
      <c r="M751" s="35"/>
      <c r="N751" s="36"/>
      <c r="O751" s="37"/>
      <c r="P751" s="37"/>
      <c r="Q751"/>
      <c r="R751"/>
      <c r="S751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F751"/>
      <c r="AG751"/>
      <c r="AH751" s="50"/>
      <c r="AJ751"/>
    </row>
    <row r="752" spans="1:36" ht="15" x14ac:dyDescent="0.25">
      <c r="A752"/>
      <c r="B752"/>
      <c r="C752"/>
      <c r="D752" s="32"/>
      <c r="E752" s="33"/>
      <c r="F752" s="34"/>
      <c r="G752" s="35"/>
      <c r="H752" s="33"/>
      <c r="I752" s="34"/>
      <c r="J752" s="35"/>
      <c r="K752" s="33"/>
      <c r="L752" s="34"/>
      <c r="M752" s="35"/>
      <c r="N752" s="36"/>
      <c r="O752" s="37"/>
      <c r="P752" s="37"/>
      <c r="Q752"/>
      <c r="R752"/>
      <c r="S752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F752"/>
      <c r="AG752"/>
      <c r="AH752" s="50"/>
      <c r="AJ752"/>
    </row>
    <row r="753" spans="1:36" ht="15" x14ac:dyDescent="0.25">
      <c r="A753"/>
      <c r="B753"/>
      <c r="C753"/>
      <c r="D753" s="32"/>
      <c r="E753" s="33"/>
      <c r="F753" s="34"/>
      <c r="G753" s="35"/>
      <c r="H753" s="33"/>
      <c r="I753" s="34"/>
      <c r="J753" s="35"/>
      <c r="K753" s="33"/>
      <c r="L753" s="34"/>
      <c r="M753" s="35"/>
      <c r="N753" s="36"/>
      <c r="O753" s="37"/>
      <c r="P753" s="37"/>
      <c r="Q753"/>
      <c r="R753"/>
      <c r="S753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F753"/>
      <c r="AG753"/>
      <c r="AH753" s="50"/>
      <c r="AJ753"/>
    </row>
    <row r="754" spans="1:36" ht="15" x14ac:dyDescent="0.25">
      <c r="A754"/>
      <c r="B754"/>
      <c r="C754"/>
      <c r="D754" s="32"/>
      <c r="E754" s="33"/>
      <c r="F754" s="34"/>
      <c r="G754" s="35"/>
      <c r="H754" s="33"/>
      <c r="I754" s="34"/>
      <c r="J754" s="35"/>
      <c r="K754" s="33"/>
      <c r="L754" s="34"/>
      <c r="M754" s="35"/>
      <c r="N754" s="36"/>
      <c r="O754" s="37"/>
      <c r="P754" s="37"/>
      <c r="Q754"/>
      <c r="R754"/>
      <c r="S754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F754"/>
      <c r="AG754"/>
      <c r="AH754" s="50"/>
      <c r="AJ754"/>
    </row>
    <row r="755" spans="1:36" ht="15" x14ac:dyDescent="0.25">
      <c r="A755"/>
      <c r="B755"/>
      <c r="C755"/>
      <c r="D755" s="32"/>
      <c r="E755" s="33"/>
      <c r="F755" s="34"/>
      <c r="G755" s="35"/>
      <c r="H755" s="33"/>
      <c r="I755" s="34"/>
      <c r="J755" s="35"/>
      <c r="K755" s="33"/>
      <c r="L755" s="34"/>
      <c r="M755" s="35"/>
      <c r="N755" s="36"/>
      <c r="O755" s="37"/>
      <c r="P755" s="37"/>
      <c r="Q755"/>
      <c r="R755"/>
      <c r="S755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F755"/>
      <c r="AG755"/>
      <c r="AH755" s="50"/>
      <c r="AJ755"/>
    </row>
    <row r="756" spans="1:36" ht="15" x14ac:dyDescent="0.25">
      <c r="A756"/>
      <c r="B756"/>
      <c r="C756"/>
      <c r="D756" s="32"/>
      <c r="E756" s="33"/>
      <c r="F756" s="34"/>
      <c r="G756" s="35"/>
      <c r="H756" s="33"/>
      <c r="I756" s="34"/>
      <c r="J756" s="35"/>
      <c r="K756" s="33"/>
      <c r="L756" s="34"/>
      <c r="M756" s="35"/>
      <c r="N756" s="36"/>
      <c r="O756" s="37"/>
      <c r="P756" s="37"/>
      <c r="Q756"/>
      <c r="R756"/>
      <c r="S756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F756"/>
      <c r="AG756"/>
      <c r="AH756" s="50"/>
      <c r="AJ756"/>
    </row>
    <row r="757" spans="1:36" ht="15" x14ac:dyDescent="0.25">
      <c r="A757"/>
      <c r="B757"/>
      <c r="C757"/>
      <c r="D757" s="32"/>
      <c r="E757" s="33"/>
      <c r="F757" s="34"/>
      <c r="G757" s="35"/>
      <c r="H757" s="33"/>
      <c r="I757" s="34"/>
      <c r="J757" s="35"/>
      <c r="K757" s="33"/>
      <c r="L757" s="34"/>
      <c r="M757" s="35"/>
      <c r="N757" s="36"/>
      <c r="O757" s="37"/>
      <c r="P757" s="37"/>
      <c r="Q757"/>
      <c r="R757"/>
      <c r="S757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F757"/>
      <c r="AG757"/>
      <c r="AH757" s="50"/>
      <c r="AJ757"/>
    </row>
    <row r="758" spans="1:36" ht="15" x14ac:dyDescent="0.25">
      <c r="A758"/>
      <c r="B758"/>
      <c r="C758"/>
      <c r="D758" s="32"/>
      <c r="E758" s="33"/>
      <c r="F758" s="34"/>
      <c r="G758" s="35"/>
      <c r="H758" s="33"/>
      <c r="I758" s="34"/>
      <c r="J758" s="35"/>
      <c r="K758" s="33"/>
      <c r="L758" s="34"/>
      <c r="M758" s="35"/>
      <c r="N758" s="36"/>
      <c r="O758" s="37"/>
      <c r="P758" s="37"/>
      <c r="Q758"/>
      <c r="R758"/>
      <c r="S758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F758"/>
      <c r="AG758"/>
      <c r="AH758" s="50"/>
      <c r="AJ758"/>
    </row>
    <row r="759" spans="1:36" ht="15" x14ac:dyDescent="0.25">
      <c r="A759"/>
      <c r="B759"/>
      <c r="C759"/>
      <c r="D759" s="32"/>
      <c r="E759" s="33"/>
      <c r="F759" s="34"/>
      <c r="G759" s="35"/>
      <c r="H759" s="33"/>
      <c r="I759" s="34"/>
      <c r="J759" s="35"/>
      <c r="K759" s="33"/>
      <c r="L759" s="34"/>
      <c r="M759" s="35"/>
      <c r="N759" s="36"/>
      <c r="O759" s="37"/>
      <c r="P759" s="37"/>
      <c r="Q759"/>
      <c r="R759"/>
      <c r="S759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F759"/>
      <c r="AG759"/>
      <c r="AH759" s="50"/>
      <c r="AJ759"/>
    </row>
    <row r="760" spans="1:36" ht="15" x14ac:dyDescent="0.25">
      <c r="A760"/>
      <c r="B760"/>
      <c r="C760"/>
      <c r="D760" s="32"/>
      <c r="E760" s="33"/>
      <c r="F760" s="34"/>
      <c r="G760" s="35"/>
      <c r="H760" s="33"/>
      <c r="I760" s="34"/>
      <c r="J760" s="35"/>
      <c r="K760" s="33"/>
      <c r="L760" s="34"/>
      <c r="M760" s="35"/>
      <c r="N760" s="36"/>
      <c r="O760" s="37"/>
      <c r="P760" s="37"/>
      <c r="Q760"/>
      <c r="R760"/>
      <c r="S760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F760"/>
      <c r="AG760"/>
      <c r="AH760" s="50"/>
      <c r="AJ760"/>
    </row>
    <row r="761" spans="1:36" ht="15" x14ac:dyDescent="0.25">
      <c r="A761"/>
      <c r="B761"/>
      <c r="C761"/>
      <c r="D761" s="32"/>
      <c r="E761" s="33"/>
      <c r="F761" s="34"/>
      <c r="G761" s="35"/>
      <c r="H761" s="33"/>
      <c r="I761" s="34"/>
      <c r="J761" s="35"/>
      <c r="K761" s="33"/>
      <c r="L761" s="34"/>
      <c r="M761" s="35"/>
      <c r="N761" s="36"/>
      <c r="O761" s="37"/>
      <c r="P761" s="37"/>
      <c r="Q761"/>
      <c r="R761"/>
      <c r="S761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F761"/>
      <c r="AG761"/>
      <c r="AH761" s="50"/>
      <c r="AJ761"/>
    </row>
    <row r="762" spans="1:36" ht="15" x14ac:dyDescent="0.25">
      <c r="A762"/>
      <c r="B762"/>
      <c r="C762"/>
      <c r="D762" s="32"/>
      <c r="E762" s="33"/>
      <c r="F762" s="34"/>
      <c r="G762" s="35"/>
      <c r="H762" s="33"/>
      <c r="I762" s="34"/>
      <c r="J762" s="35"/>
      <c r="K762" s="33"/>
      <c r="L762" s="34"/>
      <c r="M762" s="35"/>
      <c r="N762" s="36"/>
      <c r="O762" s="37"/>
      <c r="P762" s="37"/>
      <c r="Q762"/>
      <c r="R762"/>
      <c r="S762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F762"/>
      <c r="AG762"/>
      <c r="AH762" s="50"/>
      <c r="AJ762"/>
    </row>
    <row r="763" spans="1:36" ht="15" x14ac:dyDescent="0.25">
      <c r="A763"/>
      <c r="B763"/>
      <c r="C763"/>
      <c r="D763" s="32"/>
      <c r="E763" s="33"/>
      <c r="F763" s="34"/>
      <c r="G763" s="35"/>
      <c r="H763" s="33"/>
      <c r="I763" s="34"/>
      <c r="J763" s="35"/>
      <c r="K763" s="33"/>
      <c r="L763" s="34"/>
      <c r="M763" s="35"/>
      <c r="N763" s="36"/>
      <c r="O763" s="37"/>
      <c r="P763" s="37"/>
      <c r="Q763"/>
      <c r="R763"/>
      <c r="S763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F763"/>
      <c r="AG763"/>
      <c r="AH763" s="50"/>
      <c r="AJ763"/>
    </row>
    <row r="764" spans="1:36" ht="15" x14ac:dyDescent="0.25">
      <c r="A764"/>
      <c r="B764"/>
      <c r="C764"/>
      <c r="D764" s="32"/>
      <c r="E764" s="33"/>
      <c r="F764" s="34"/>
      <c r="G764" s="35"/>
      <c r="H764" s="33"/>
      <c r="I764" s="34"/>
      <c r="J764" s="35"/>
      <c r="K764" s="33"/>
      <c r="L764" s="34"/>
      <c r="M764" s="35"/>
      <c r="N764" s="36"/>
      <c r="O764" s="37"/>
      <c r="P764" s="37"/>
      <c r="Q764"/>
      <c r="R764"/>
      <c r="S764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F764"/>
      <c r="AG764"/>
      <c r="AH764" s="50"/>
      <c r="AJ764"/>
    </row>
    <row r="765" spans="1:36" ht="15" x14ac:dyDescent="0.25">
      <c r="A765"/>
      <c r="B765"/>
      <c r="C765"/>
      <c r="D765" s="32"/>
      <c r="E765" s="33"/>
      <c r="F765" s="34"/>
      <c r="G765" s="35"/>
      <c r="H765" s="33"/>
      <c r="I765" s="34"/>
      <c r="J765" s="35"/>
      <c r="K765" s="33"/>
      <c r="L765" s="34"/>
      <c r="M765" s="35"/>
      <c r="N765" s="36"/>
      <c r="O765" s="37"/>
      <c r="P765" s="37"/>
      <c r="Q765"/>
      <c r="R765"/>
      <c r="S765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F765"/>
      <c r="AG765"/>
      <c r="AH765" s="50"/>
      <c r="AJ765"/>
    </row>
    <row r="766" spans="1:36" ht="15" x14ac:dyDescent="0.25">
      <c r="A766"/>
      <c r="B766"/>
      <c r="C766"/>
      <c r="D766" s="32"/>
      <c r="E766" s="33"/>
      <c r="F766" s="34"/>
      <c r="G766" s="35"/>
      <c r="H766" s="33"/>
      <c r="I766" s="34"/>
      <c r="J766" s="35"/>
      <c r="K766" s="33"/>
      <c r="L766" s="34"/>
      <c r="M766" s="35"/>
      <c r="N766" s="36"/>
      <c r="O766" s="37"/>
      <c r="P766" s="37"/>
      <c r="Q766"/>
      <c r="R766"/>
      <c r="S766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F766"/>
      <c r="AG766"/>
      <c r="AH766" s="50"/>
      <c r="AJ766"/>
    </row>
    <row r="767" spans="1:36" ht="15" x14ac:dyDescent="0.25">
      <c r="A767"/>
      <c r="B767"/>
      <c r="C767"/>
      <c r="D767" s="32"/>
      <c r="E767" s="33"/>
      <c r="F767" s="34"/>
      <c r="G767" s="35"/>
      <c r="H767" s="33"/>
      <c r="I767" s="34"/>
      <c r="J767" s="35"/>
      <c r="K767" s="33"/>
      <c r="L767" s="34"/>
      <c r="M767" s="35"/>
      <c r="N767" s="36"/>
      <c r="O767" s="37"/>
      <c r="P767" s="37"/>
      <c r="Q767"/>
      <c r="R767"/>
      <c r="S767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F767"/>
      <c r="AG767"/>
      <c r="AH767" s="50"/>
      <c r="AJ767"/>
    </row>
    <row r="768" spans="1:36" ht="15" x14ac:dyDescent="0.25">
      <c r="A768"/>
      <c r="B768"/>
      <c r="C768"/>
      <c r="D768" s="32"/>
      <c r="E768" s="33"/>
      <c r="F768" s="34"/>
      <c r="G768" s="35"/>
      <c r="H768" s="33"/>
      <c r="I768" s="34"/>
      <c r="J768" s="35"/>
      <c r="K768" s="33"/>
      <c r="L768" s="34"/>
      <c r="M768" s="35"/>
      <c r="N768" s="36"/>
      <c r="O768" s="37"/>
      <c r="P768" s="37"/>
      <c r="Q768"/>
      <c r="R768"/>
      <c r="S768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F768"/>
      <c r="AG768"/>
      <c r="AH768" s="50"/>
      <c r="AJ768"/>
    </row>
    <row r="769" spans="1:36" ht="15" x14ac:dyDescent="0.25">
      <c r="A769"/>
      <c r="B769"/>
      <c r="C769"/>
      <c r="D769" s="32"/>
      <c r="E769" s="33"/>
      <c r="F769" s="34"/>
      <c r="G769" s="35"/>
      <c r="H769" s="33"/>
      <c r="I769" s="34"/>
      <c r="J769" s="35"/>
      <c r="K769" s="33"/>
      <c r="L769" s="34"/>
      <c r="M769" s="35"/>
      <c r="N769" s="36"/>
      <c r="O769" s="37"/>
      <c r="P769" s="37"/>
      <c r="Q769"/>
      <c r="R769"/>
      <c r="S769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F769"/>
      <c r="AG769"/>
      <c r="AH769" s="50"/>
      <c r="AJ769"/>
    </row>
    <row r="770" spans="1:36" ht="15" x14ac:dyDescent="0.25">
      <c r="A770"/>
      <c r="B770"/>
      <c r="C770"/>
      <c r="D770" s="32"/>
      <c r="E770" s="33"/>
      <c r="F770" s="34"/>
      <c r="G770" s="35"/>
      <c r="H770" s="33"/>
      <c r="I770" s="34"/>
      <c r="J770" s="35"/>
      <c r="K770" s="33"/>
      <c r="L770" s="34"/>
      <c r="M770" s="35"/>
      <c r="N770" s="36"/>
      <c r="O770" s="37"/>
      <c r="P770" s="37"/>
      <c r="Q770"/>
      <c r="R770"/>
      <c r="S770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F770"/>
      <c r="AG770"/>
      <c r="AH770" s="50"/>
      <c r="AJ770"/>
    </row>
    <row r="771" spans="1:36" ht="15" x14ac:dyDescent="0.25">
      <c r="A771"/>
      <c r="B771"/>
      <c r="C771"/>
      <c r="D771" s="32"/>
      <c r="E771" s="33"/>
      <c r="F771" s="34"/>
      <c r="G771" s="35"/>
      <c r="H771" s="33"/>
      <c r="I771" s="34"/>
      <c r="J771" s="35"/>
      <c r="K771" s="33"/>
      <c r="L771" s="34"/>
      <c r="M771" s="35"/>
      <c r="N771" s="36"/>
      <c r="O771" s="37"/>
      <c r="P771" s="37"/>
      <c r="Q771"/>
      <c r="R771"/>
      <c r="S771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F771"/>
      <c r="AG771"/>
      <c r="AH771" s="50"/>
      <c r="AJ771"/>
    </row>
    <row r="772" spans="1:36" ht="15" x14ac:dyDescent="0.25">
      <c r="A772"/>
      <c r="B772"/>
      <c r="C772"/>
      <c r="D772" s="32"/>
      <c r="E772" s="33"/>
      <c r="F772" s="34"/>
      <c r="G772" s="35"/>
      <c r="H772" s="33"/>
      <c r="I772" s="34"/>
      <c r="J772" s="35"/>
      <c r="K772" s="33"/>
      <c r="L772" s="34"/>
      <c r="M772" s="35"/>
      <c r="N772" s="36"/>
      <c r="O772" s="37"/>
      <c r="P772" s="37"/>
      <c r="Q772"/>
      <c r="R772"/>
      <c r="S772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F772"/>
      <c r="AG772"/>
      <c r="AH772" s="50"/>
      <c r="AJ772"/>
    </row>
    <row r="773" spans="1:36" ht="15" x14ac:dyDescent="0.25">
      <c r="A773"/>
      <c r="B773"/>
      <c r="C773"/>
      <c r="D773" s="32"/>
      <c r="E773" s="33"/>
      <c r="F773" s="34"/>
      <c r="G773" s="35"/>
      <c r="H773" s="33"/>
      <c r="I773" s="34"/>
      <c r="J773" s="35"/>
      <c r="K773" s="33"/>
      <c r="L773" s="34"/>
      <c r="M773" s="35"/>
      <c r="N773" s="36"/>
      <c r="O773" s="37"/>
      <c r="P773" s="37"/>
      <c r="Q773"/>
      <c r="R773"/>
      <c r="S773"/>
      <c r="T773" s="38"/>
      <c r="U773" s="38"/>
      <c r="V773" s="38"/>
      <c r="W773" s="38"/>
      <c r="X773" s="38"/>
      <c r="Y773" s="38"/>
      <c r="Z773" s="38"/>
      <c r="AA773" s="38"/>
      <c r="AB773" s="38"/>
      <c r="AC773" s="38"/>
      <c r="AF773"/>
      <c r="AG773"/>
      <c r="AH773" s="50"/>
      <c r="AJ773"/>
    </row>
    <row r="774" spans="1:36" ht="15" x14ac:dyDescent="0.25">
      <c r="A774"/>
      <c r="B774"/>
      <c r="C774"/>
      <c r="D774" s="32"/>
      <c r="E774" s="33"/>
      <c r="F774" s="34"/>
      <c r="G774" s="35"/>
      <c r="H774" s="33"/>
      <c r="I774" s="34"/>
      <c r="J774" s="35"/>
      <c r="K774" s="33"/>
      <c r="L774" s="34"/>
      <c r="M774" s="35"/>
      <c r="N774" s="36"/>
      <c r="O774" s="37"/>
      <c r="P774" s="37"/>
      <c r="Q774"/>
      <c r="R774"/>
      <c r="S774"/>
      <c r="T774" s="38"/>
      <c r="U774" s="38"/>
      <c r="V774" s="38"/>
      <c r="W774" s="38"/>
      <c r="X774" s="38"/>
      <c r="Y774" s="38"/>
      <c r="Z774" s="38"/>
      <c r="AA774" s="38"/>
      <c r="AB774" s="38"/>
      <c r="AC774" s="38"/>
      <c r="AF774"/>
      <c r="AG774"/>
      <c r="AH774" s="50"/>
      <c r="AJ774"/>
    </row>
    <row r="775" spans="1:36" ht="15" x14ac:dyDescent="0.25">
      <c r="A775"/>
      <c r="B775"/>
      <c r="C775"/>
      <c r="D775" s="32"/>
      <c r="E775" s="33"/>
      <c r="F775" s="34"/>
      <c r="G775" s="35"/>
      <c r="H775" s="33"/>
      <c r="I775" s="34"/>
      <c r="J775" s="35"/>
      <c r="K775" s="33"/>
      <c r="L775" s="34"/>
      <c r="M775" s="35"/>
      <c r="N775" s="36"/>
      <c r="O775" s="37"/>
      <c r="P775" s="37"/>
      <c r="Q775"/>
      <c r="R775"/>
      <c r="S775"/>
      <c r="T775" s="38"/>
      <c r="U775" s="38"/>
      <c r="V775" s="38"/>
      <c r="W775" s="38"/>
      <c r="X775" s="38"/>
      <c r="Y775" s="38"/>
      <c r="Z775" s="38"/>
      <c r="AA775" s="38"/>
      <c r="AB775" s="38"/>
      <c r="AC775" s="38"/>
      <c r="AF775"/>
      <c r="AG775"/>
      <c r="AH775" s="50"/>
      <c r="AJ775"/>
    </row>
    <row r="776" spans="1:36" ht="15" x14ac:dyDescent="0.25">
      <c r="A776"/>
      <c r="B776"/>
      <c r="C776"/>
      <c r="D776" s="32"/>
      <c r="E776" s="33"/>
      <c r="F776" s="34"/>
      <c r="G776" s="35"/>
      <c r="H776" s="33"/>
      <c r="I776" s="34"/>
      <c r="J776" s="35"/>
      <c r="K776" s="33"/>
      <c r="L776" s="34"/>
      <c r="M776" s="35"/>
      <c r="N776" s="36"/>
      <c r="O776" s="37"/>
      <c r="P776" s="37"/>
      <c r="Q776"/>
      <c r="R776"/>
      <c r="S776"/>
      <c r="T776" s="38"/>
      <c r="U776" s="38"/>
      <c r="V776" s="38"/>
      <c r="W776" s="38"/>
      <c r="X776" s="38"/>
      <c r="Y776" s="38"/>
      <c r="Z776" s="38"/>
      <c r="AA776" s="38"/>
      <c r="AB776" s="38"/>
      <c r="AC776" s="38"/>
      <c r="AF776"/>
      <c r="AG776"/>
      <c r="AH776" s="50"/>
      <c r="AJ776"/>
    </row>
    <row r="777" spans="1:36" ht="15" x14ac:dyDescent="0.25">
      <c r="A777"/>
      <c r="B777"/>
      <c r="C777"/>
      <c r="D777" s="32"/>
      <c r="E777" s="33"/>
      <c r="F777" s="34"/>
      <c r="G777" s="35"/>
      <c r="H777" s="33"/>
      <c r="I777" s="34"/>
      <c r="J777" s="35"/>
      <c r="K777" s="33"/>
      <c r="L777" s="34"/>
      <c r="M777" s="35"/>
      <c r="N777" s="36"/>
      <c r="O777" s="37"/>
      <c r="P777" s="37"/>
      <c r="Q777"/>
      <c r="R777"/>
      <c r="S777"/>
      <c r="T777" s="38"/>
      <c r="U777" s="38"/>
      <c r="V777" s="38"/>
      <c r="W777" s="38"/>
      <c r="X777" s="38"/>
      <c r="Y777" s="38"/>
      <c r="Z777" s="38"/>
      <c r="AA777" s="38"/>
      <c r="AB777" s="38"/>
      <c r="AC777" s="38"/>
      <c r="AF777"/>
      <c r="AG777"/>
      <c r="AH777" s="50"/>
      <c r="AJ777"/>
    </row>
    <row r="778" spans="1:36" ht="15" x14ac:dyDescent="0.25">
      <c r="A778"/>
      <c r="B778"/>
      <c r="C778"/>
      <c r="D778" s="32"/>
      <c r="E778" s="33"/>
      <c r="F778" s="34"/>
      <c r="G778" s="35"/>
      <c r="H778" s="33"/>
      <c r="I778" s="34"/>
      <c r="J778" s="35"/>
      <c r="K778" s="33"/>
      <c r="L778" s="34"/>
      <c r="M778" s="35"/>
      <c r="N778" s="36"/>
      <c r="O778" s="37"/>
      <c r="P778" s="37"/>
      <c r="Q778"/>
      <c r="R778"/>
      <c r="S778"/>
      <c r="T778" s="38"/>
      <c r="U778" s="38"/>
      <c r="V778" s="38"/>
      <c r="W778" s="38"/>
      <c r="X778" s="38"/>
      <c r="Y778" s="38"/>
      <c r="Z778" s="38"/>
      <c r="AA778" s="38"/>
      <c r="AB778" s="38"/>
      <c r="AC778" s="38"/>
      <c r="AF778"/>
      <c r="AG778"/>
      <c r="AH778" s="50"/>
      <c r="AJ778"/>
    </row>
    <row r="779" spans="1:36" ht="15" x14ac:dyDescent="0.25">
      <c r="A779"/>
      <c r="B779"/>
      <c r="C779"/>
      <c r="D779" s="32"/>
      <c r="E779" s="33"/>
      <c r="F779" s="34"/>
      <c r="G779" s="35"/>
      <c r="H779" s="33"/>
      <c r="I779" s="34"/>
      <c r="J779" s="35"/>
      <c r="K779" s="33"/>
      <c r="L779" s="34"/>
      <c r="M779" s="35"/>
      <c r="N779" s="36"/>
      <c r="O779" s="37"/>
      <c r="P779" s="37"/>
      <c r="Q779"/>
      <c r="R779"/>
      <c r="S779"/>
      <c r="T779" s="38"/>
      <c r="U779" s="38"/>
      <c r="V779" s="38"/>
      <c r="W779" s="38"/>
      <c r="X779" s="38"/>
      <c r="Y779" s="38"/>
      <c r="Z779" s="38"/>
      <c r="AA779" s="38"/>
      <c r="AB779" s="38"/>
      <c r="AC779" s="38"/>
      <c r="AF779"/>
      <c r="AG779"/>
      <c r="AH779" s="50"/>
      <c r="AJ779"/>
    </row>
    <row r="780" spans="1:36" ht="15" x14ac:dyDescent="0.25">
      <c r="A780"/>
      <c r="B780"/>
      <c r="C780"/>
      <c r="D780" s="32"/>
      <c r="E780" s="33"/>
      <c r="F780" s="34"/>
      <c r="G780" s="35"/>
      <c r="H780" s="33"/>
      <c r="I780" s="34"/>
      <c r="J780" s="35"/>
      <c r="K780" s="33"/>
      <c r="L780" s="34"/>
      <c r="M780" s="35"/>
      <c r="N780" s="36"/>
      <c r="O780" s="37"/>
      <c r="P780" s="37"/>
      <c r="Q780"/>
      <c r="R780"/>
      <c r="S780"/>
      <c r="T780" s="38"/>
      <c r="U780" s="38"/>
      <c r="V780" s="38"/>
      <c r="W780" s="38"/>
      <c r="X780" s="38"/>
      <c r="Y780" s="38"/>
      <c r="Z780" s="38"/>
      <c r="AA780" s="38"/>
      <c r="AB780" s="38"/>
      <c r="AC780" s="38"/>
      <c r="AF780"/>
      <c r="AG780"/>
      <c r="AH780" s="50"/>
      <c r="AJ780"/>
    </row>
    <row r="781" spans="1:36" ht="15" x14ac:dyDescent="0.25">
      <c r="A781"/>
      <c r="B781"/>
      <c r="C781"/>
      <c r="D781" s="32"/>
      <c r="E781" s="33"/>
      <c r="F781" s="34"/>
      <c r="G781" s="35"/>
      <c r="H781" s="33"/>
      <c r="I781" s="34"/>
      <c r="J781" s="35"/>
      <c r="K781" s="33"/>
      <c r="L781" s="34"/>
      <c r="M781" s="35"/>
      <c r="N781" s="36"/>
      <c r="O781" s="37"/>
      <c r="P781" s="37"/>
      <c r="Q781"/>
      <c r="R781"/>
      <c r="S781"/>
      <c r="T781" s="38"/>
      <c r="U781" s="38"/>
      <c r="V781" s="38"/>
      <c r="W781" s="38"/>
      <c r="X781" s="38"/>
      <c r="Y781" s="38"/>
      <c r="Z781" s="38"/>
      <c r="AA781" s="38"/>
      <c r="AB781" s="38"/>
      <c r="AC781" s="38"/>
      <c r="AF781"/>
      <c r="AG781"/>
      <c r="AH781" s="50"/>
      <c r="AJ781"/>
    </row>
    <row r="782" spans="1:36" ht="15" x14ac:dyDescent="0.25">
      <c r="A782"/>
      <c r="B782"/>
      <c r="C782"/>
      <c r="D782" s="32"/>
      <c r="E782" s="33"/>
      <c r="F782" s="34"/>
      <c r="G782" s="35"/>
      <c r="H782" s="33"/>
      <c r="I782" s="34"/>
      <c r="J782" s="35"/>
      <c r="K782" s="33"/>
      <c r="L782" s="34"/>
      <c r="M782" s="35"/>
      <c r="N782" s="36"/>
      <c r="O782" s="37"/>
      <c r="P782" s="37"/>
      <c r="Q782"/>
      <c r="R782"/>
      <c r="S782"/>
      <c r="T782" s="38"/>
      <c r="U782" s="38"/>
      <c r="V782" s="38"/>
      <c r="W782" s="38"/>
      <c r="X782" s="38"/>
      <c r="Y782" s="38"/>
      <c r="Z782" s="38"/>
      <c r="AA782" s="38"/>
      <c r="AB782" s="38"/>
      <c r="AC782" s="38"/>
      <c r="AF782"/>
      <c r="AG782"/>
      <c r="AH782" s="50"/>
      <c r="AJ782"/>
    </row>
    <row r="783" spans="1:36" ht="15" x14ac:dyDescent="0.25">
      <c r="A783"/>
      <c r="B783"/>
      <c r="C783"/>
      <c r="D783" s="32"/>
      <c r="E783" s="33"/>
      <c r="F783" s="34"/>
      <c r="G783" s="35"/>
      <c r="H783" s="33"/>
      <c r="I783" s="34"/>
      <c r="J783" s="35"/>
      <c r="K783" s="33"/>
      <c r="L783" s="34"/>
      <c r="M783" s="35"/>
      <c r="N783" s="36"/>
      <c r="O783" s="37"/>
      <c r="P783" s="37"/>
      <c r="Q783"/>
      <c r="R783"/>
      <c r="S783"/>
      <c r="T783" s="38"/>
      <c r="U783" s="38"/>
      <c r="V783" s="38"/>
      <c r="W783" s="38"/>
      <c r="X783" s="38"/>
      <c r="Y783" s="38"/>
      <c r="Z783" s="38"/>
      <c r="AA783" s="38"/>
      <c r="AB783" s="38"/>
      <c r="AC783" s="38"/>
      <c r="AF783"/>
      <c r="AG783"/>
      <c r="AH783" s="50"/>
      <c r="AJ783"/>
    </row>
    <row r="784" spans="1:36" ht="15" x14ac:dyDescent="0.25">
      <c r="A784"/>
      <c r="B784"/>
      <c r="C784"/>
      <c r="D784" s="32"/>
      <c r="E784" s="33"/>
      <c r="F784" s="34"/>
      <c r="G784" s="35"/>
      <c r="H784" s="33"/>
      <c r="I784" s="34"/>
      <c r="J784" s="35"/>
      <c r="K784" s="33"/>
      <c r="L784" s="34"/>
      <c r="M784" s="35"/>
      <c r="N784" s="36"/>
      <c r="O784" s="37"/>
      <c r="P784" s="37"/>
      <c r="Q784"/>
      <c r="R784"/>
      <c r="S784"/>
      <c r="T784" s="38"/>
      <c r="U784" s="38"/>
      <c r="V784" s="38"/>
      <c r="W784" s="38"/>
      <c r="X784" s="38"/>
      <c r="Y784" s="38"/>
      <c r="Z784" s="38"/>
      <c r="AA784" s="38"/>
      <c r="AB784" s="38"/>
      <c r="AC784" s="38"/>
      <c r="AF784"/>
      <c r="AG784"/>
      <c r="AH784" s="50"/>
      <c r="AJ784"/>
    </row>
    <row r="785" spans="1:36" ht="15" x14ac:dyDescent="0.25">
      <c r="A785"/>
      <c r="B785"/>
      <c r="C785"/>
      <c r="D785" s="32"/>
      <c r="E785" s="33"/>
      <c r="F785" s="34"/>
      <c r="G785" s="35"/>
      <c r="H785" s="33"/>
      <c r="I785" s="34"/>
      <c r="J785" s="35"/>
      <c r="K785" s="33"/>
      <c r="L785" s="34"/>
      <c r="M785" s="35"/>
      <c r="N785" s="36"/>
      <c r="O785" s="37"/>
      <c r="P785" s="37"/>
      <c r="Q785"/>
      <c r="R785"/>
      <c r="S785"/>
      <c r="T785" s="38"/>
      <c r="U785" s="38"/>
      <c r="V785" s="38"/>
      <c r="W785" s="38"/>
      <c r="X785" s="38"/>
      <c r="Y785" s="38"/>
      <c r="Z785" s="38"/>
      <c r="AA785" s="38"/>
      <c r="AB785" s="38"/>
      <c r="AC785" s="38"/>
      <c r="AF785"/>
      <c r="AG785"/>
      <c r="AH785" s="50"/>
      <c r="AJ785"/>
    </row>
    <row r="786" spans="1:36" ht="15" x14ac:dyDescent="0.25">
      <c r="A786"/>
      <c r="B786"/>
      <c r="C786"/>
      <c r="D786" s="32"/>
      <c r="E786" s="33"/>
      <c r="F786" s="34"/>
      <c r="G786" s="35"/>
      <c r="H786" s="33"/>
      <c r="I786" s="34"/>
      <c r="J786" s="35"/>
      <c r="K786" s="33"/>
      <c r="L786" s="34"/>
      <c r="M786" s="35"/>
      <c r="N786" s="36"/>
      <c r="O786" s="37"/>
      <c r="P786" s="37"/>
      <c r="Q786"/>
      <c r="R786"/>
      <c r="S786"/>
      <c r="T786" s="38"/>
      <c r="U786" s="38"/>
      <c r="V786" s="38"/>
      <c r="W786" s="38"/>
      <c r="X786" s="38"/>
      <c r="Y786" s="38"/>
      <c r="Z786" s="38"/>
      <c r="AA786" s="38"/>
      <c r="AB786" s="38"/>
      <c r="AC786" s="38"/>
      <c r="AF786"/>
      <c r="AG786"/>
      <c r="AH786" s="50"/>
      <c r="AJ786"/>
    </row>
    <row r="787" spans="1:36" ht="15" x14ac:dyDescent="0.25">
      <c r="A787"/>
      <c r="B787"/>
      <c r="C787"/>
      <c r="D787" s="32"/>
      <c r="E787" s="33"/>
      <c r="F787" s="34"/>
      <c r="G787" s="35"/>
      <c r="H787" s="33"/>
      <c r="I787" s="34"/>
      <c r="J787" s="35"/>
      <c r="K787" s="33"/>
      <c r="L787" s="34"/>
      <c r="M787" s="35"/>
      <c r="N787" s="36"/>
      <c r="O787" s="37"/>
      <c r="P787" s="37"/>
      <c r="Q787"/>
      <c r="R787"/>
      <c r="S787"/>
      <c r="T787" s="38"/>
      <c r="U787" s="38"/>
      <c r="V787" s="38"/>
      <c r="W787" s="38"/>
      <c r="X787" s="38"/>
      <c r="Y787" s="38"/>
      <c r="Z787" s="38"/>
      <c r="AA787" s="38"/>
      <c r="AB787" s="38"/>
      <c r="AC787" s="38"/>
      <c r="AF787"/>
      <c r="AG787"/>
      <c r="AH787" s="50"/>
      <c r="AJ787"/>
    </row>
    <row r="788" spans="1:36" ht="15" x14ac:dyDescent="0.25">
      <c r="A788"/>
      <c r="B788"/>
      <c r="C788"/>
      <c r="D788" s="32"/>
      <c r="E788" s="33"/>
      <c r="F788" s="34"/>
      <c r="G788" s="35"/>
      <c r="H788" s="33"/>
      <c r="I788" s="34"/>
      <c r="J788" s="35"/>
      <c r="K788" s="33"/>
      <c r="L788" s="34"/>
      <c r="M788" s="35"/>
      <c r="N788" s="36"/>
      <c r="O788" s="37"/>
      <c r="P788" s="37"/>
      <c r="Q788"/>
      <c r="R788"/>
      <c r="S788"/>
      <c r="T788" s="38"/>
      <c r="U788" s="38"/>
      <c r="V788" s="38"/>
      <c r="W788" s="38"/>
      <c r="X788" s="38"/>
      <c r="Y788" s="38"/>
      <c r="Z788" s="38"/>
      <c r="AA788" s="38"/>
      <c r="AB788" s="38"/>
      <c r="AC788" s="38"/>
      <c r="AF788"/>
      <c r="AG788"/>
      <c r="AH788" s="50"/>
      <c r="AJ788"/>
    </row>
    <row r="789" spans="1:36" ht="15" x14ac:dyDescent="0.25">
      <c r="A789"/>
      <c r="B789"/>
      <c r="C789"/>
      <c r="D789" s="32"/>
      <c r="E789" s="33"/>
      <c r="F789" s="34"/>
      <c r="G789" s="35"/>
      <c r="H789" s="33"/>
      <c r="I789" s="34"/>
      <c r="J789" s="35"/>
      <c r="K789" s="33"/>
      <c r="L789" s="34"/>
      <c r="M789" s="35"/>
      <c r="N789" s="36"/>
      <c r="O789" s="37"/>
      <c r="P789" s="37"/>
      <c r="Q789"/>
      <c r="R789"/>
      <c r="S789"/>
      <c r="T789" s="38"/>
      <c r="U789" s="38"/>
      <c r="V789" s="38"/>
      <c r="W789" s="38"/>
      <c r="X789" s="38"/>
      <c r="Y789" s="38"/>
      <c r="Z789" s="38"/>
      <c r="AA789" s="38"/>
      <c r="AB789" s="38"/>
      <c r="AC789" s="38"/>
      <c r="AF789"/>
      <c r="AG789"/>
      <c r="AH789" s="50"/>
      <c r="AJ789"/>
    </row>
    <row r="790" spans="1:36" ht="15" x14ac:dyDescent="0.25">
      <c r="A790"/>
      <c r="B790"/>
      <c r="C790"/>
      <c r="D790" s="32"/>
      <c r="E790" s="33"/>
      <c r="F790" s="34"/>
      <c r="G790" s="35"/>
      <c r="H790" s="33"/>
      <c r="I790" s="34"/>
      <c r="J790" s="35"/>
      <c r="K790" s="33"/>
      <c r="L790" s="34"/>
      <c r="M790" s="35"/>
      <c r="N790" s="36"/>
      <c r="O790" s="37"/>
      <c r="P790" s="37"/>
      <c r="Q790"/>
      <c r="R790"/>
      <c r="S790"/>
      <c r="T790" s="38"/>
      <c r="U790" s="38"/>
      <c r="V790" s="38"/>
      <c r="W790" s="38"/>
      <c r="X790" s="38"/>
      <c r="Y790" s="38"/>
      <c r="Z790" s="38"/>
      <c r="AA790" s="38"/>
      <c r="AB790" s="38"/>
      <c r="AC790" s="38"/>
      <c r="AF790"/>
      <c r="AG790"/>
      <c r="AH790" s="50"/>
      <c r="AJ790"/>
    </row>
    <row r="791" spans="1:36" ht="15" x14ac:dyDescent="0.25">
      <c r="A791"/>
      <c r="B791"/>
      <c r="C791"/>
      <c r="D791" s="32"/>
      <c r="E791" s="33"/>
      <c r="F791" s="34"/>
      <c r="G791" s="35"/>
      <c r="H791" s="33"/>
      <c r="I791" s="34"/>
      <c r="J791" s="35"/>
      <c r="K791" s="33"/>
      <c r="L791" s="34"/>
      <c r="M791" s="35"/>
      <c r="N791" s="36"/>
      <c r="O791" s="37"/>
      <c r="P791" s="37"/>
      <c r="Q791"/>
      <c r="R791"/>
      <c r="S791"/>
      <c r="T791" s="38"/>
      <c r="U791" s="38"/>
      <c r="V791" s="38"/>
      <c r="W791" s="38"/>
      <c r="X791" s="38"/>
      <c r="Y791" s="38"/>
      <c r="Z791" s="38"/>
      <c r="AA791" s="38"/>
      <c r="AB791" s="38"/>
      <c r="AC791" s="38"/>
      <c r="AF791"/>
      <c r="AG791"/>
      <c r="AH791" s="50"/>
      <c r="AJ791"/>
    </row>
    <row r="792" spans="1:36" ht="15" x14ac:dyDescent="0.25">
      <c r="A792"/>
      <c r="B792"/>
      <c r="C792"/>
      <c r="D792" s="32"/>
      <c r="E792" s="33"/>
      <c r="F792" s="34"/>
      <c r="G792" s="35"/>
      <c r="H792" s="33"/>
      <c r="I792" s="34"/>
      <c r="J792" s="35"/>
      <c r="K792" s="33"/>
      <c r="L792" s="34"/>
      <c r="M792" s="35"/>
      <c r="N792" s="36"/>
      <c r="O792" s="37"/>
      <c r="P792" s="37"/>
      <c r="Q792"/>
      <c r="R792"/>
      <c r="S792"/>
      <c r="T792" s="38"/>
      <c r="U792" s="38"/>
      <c r="V792" s="38"/>
      <c r="W792" s="38"/>
      <c r="X792" s="38"/>
      <c r="Y792" s="38"/>
      <c r="Z792" s="38"/>
      <c r="AA792" s="38"/>
      <c r="AB792" s="38"/>
      <c r="AC792" s="38"/>
      <c r="AF792"/>
      <c r="AG792"/>
      <c r="AH792" s="50"/>
      <c r="AJ792"/>
    </row>
    <row r="793" spans="1:36" ht="15" x14ac:dyDescent="0.25">
      <c r="A793"/>
      <c r="B793"/>
      <c r="C793"/>
      <c r="D793" s="32"/>
      <c r="E793" s="33"/>
      <c r="F793" s="34"/>
      <c r="G793" s="35"/>
      <c r="H793" s="33"/>
      <c r="I793" s="34"/>
      <c r="J793" s="35"/>
      <c r="K793" s="33"/>
      <c r="L793" s="34"/>
      <c r="M793" s="35"/>
      <c r="N793" s="36"/>
      <c r="O793" s="37"/>
      <c r="P793" s="37"/>
      <c r="Q793"/>
      <c r="R793"/>
      <c r="S793"/>
      <c r="T793" s="38"/>
      <c r="U793" s="38"/>
      <c r="V793" s="38"/>
      <c r="W793" s="38"/>
      <c r="X793" s="38"/>
      <c r="Y793" s="38"/>
      <c r="Z793" s="38"/>
      <c r="AA793" s="38"/>
      <c r="AB793" s="38"/>
      <c r="AC793" s="38"/>
      <c r="AF793"/>
      <c r="AG793"/>
      <c r="AH793" s="50"/>
      <c r="AJ793"/>
    </row>
    <row r="794" spans="1:36" ht="15" x14ac:dyDescent="0.25">
      <c r="A794"/>
      <c r="B794"/>
      <c r="C794"/>
      <c r="D794" s="32"/>
      <c r="E794" s="33"/>
      <c r="F794" s="34"/>
      <c r="G794" s="35"/>
      <c r="H794" s="33"/>
      <c r="I794" s="34"/>
      <c r="J794" s="35"/>
      <c r="K794" s="33"/>
      <c r="L794" s="34"/>
      <c r="M794" s="35"/>
      <c r="N794" s="36"/>
      <c r="O794" s="37"/>
      <c r="P794" s="37"/>
      <c r="Q794"/>
      <c r="R794"/>
      <c r="S794"/>
      <c r="T794" s="38"/>
      <c r="U794" s="38"/>
      <c r="V794" s="38"/>
      <c r="W794" s="38"/>
      <c r="X794" s="38"/>
      <c r="Y794" s="38"/>
      <c r="Z794" s="38"/>
      <c r="AA794" s="38"/>
      <c r="AB794" s="38"/>
      <c r="AC794" s="38"/>
      <c r="AF794"/>
      <c r="AG794"/>
      <c r="AH794" s="50"/>
      <c r="AJ794"/>
    </row>
    <row r="795" spans="1:36" ht="15" x14ac:dyDescent="0.25">
      <c r="A795"/>
      <c r="B795"/>
      <c r="C795"/>
      <c r="D795" s="32"/>
      <c r="E795" s="33"/>
      <c r="F795" s="34"/>
      <c r="G795" s="35"/>
      <c r="H795" s="33"/>
      <c r="I795" s="34"/>
      <c r="J795" s="35"/>
      <c r="K795" s="33"/>
      <c r="L795" s="34"/>
      <c r="M795" s="35"/>
      <c r="N795" s="36"/>
      <c r="O795" s="37"/>
      <c r="P795" s="37"/>
      <c r="Q795"/>
      <c r="R795"/>
      <c r="S795"/>
      <c r="T795" s="38"/>
      <c r="U795" s="38"/>
      <c r="V795" s="38"/>
      <c r="W795" s="38"/>
      <c r="X795" s="38"/>
      <c r="Y795" s="38"/>
      <c r="Z795" s="38"/>
      <c r="AA795" s="38"/>
      <c r="AB795" s="38"/>
      <c r="AC795" s="38"/>
      <c r="AF795"/>
      <c r="AG795"/>
      <c r="AH795" s="50"/>
      <c r="AJ795"/>
    </row>
    <row r="796" spans="1:36" ht="15" x14ac:dyDescent="0.25">
      <c r="A796"/>
      <c r="B796"/>
      <c r="C796"/>
      <c r="D796" s="32"/>
      <c r="E796" s="33"/>
      <c r="F796" s="34"/>
      <c r="G796" s="35"/>
      <c r="H796" s="33"/>
      <c r="I796" s="34"/>
      <c r="J796" s="35"/>
      <c r="K796" s="33"/>
      <c r="L796" s="34"/>
      <c r="M796" s="35"/>
      <c r="N796" s="36"/>
      <c r="O796" s="37"/>
      <c r="P796" s="37"/>
      <c r="Q796"/>
      <c r="R796"/>
      <c r="S796"/>
      <c r="T796" s="38"/>
      <c r="U796" s="38"/>
      <c r="V796" s="38"/>
      <c r="W796" s="38"/>
      <c r="X796" s="38"/>
      <c r="Y796" s="38"/>
      <c r="Z796" s="38"/>
      <c r="AA796" s="38"/>
      <c r="AB796" s="38"/>
      <c r="AC796" s="38"/>
      <c r="AF796"/>
      <c r="AG796"/>
      <c r="AH796" s="50"/>
      <c r="AJ796"/>
    </row>
    <row r="797" spans="1:36" ht="15" x14ac:dyDescent="0.25">
      <c r="A797"/>
      <c r="B797"/>
      <c r="C797"/>
      <c r="D797" s="32"/>
      <c r="E797" s="33"/>
      <c r="F797" s="34"/>
      <c r="G797" s="35"/>
      <c r="H797" s="33"/>
      <c r="I797" s="34"/>
      <c r="J797" s="35"/>
      <c r="K797" s="33"/>
      <c r="L797" s="34"/>
      <c r="M797" s="35"/>
      <c r="N797" s="36"/>
      <c r="O797" s="37"/>
      <c r="P797" s="37"/>
      <c r="Q797"/>
      <c r="R797"/>
      <c r="S797"/>
      <c r="T797" s="38"/>
      <c r="U797" s="38"/>
      <c r="V797" s="38"/>
      <c r="W797" s="38"/>
      <c r="X797" s="38"/>
      <c r="Y797" s="38"/>
      <c r="Z797" s="38"/>
      <c r="AA797" s="38"/>
      <c r="AB797" s="38"/>
      <c r="AC797" s="38"/>
      <c r="AF797"/>
      <c r="AG797"/>
      <c r="AH797" s="50"/>
      <c r="AJ797"/>
    </row>
    <row r="798" spans="1:36" s="38" customFormat="1" ht="15" x14ac:dyDescent="0.25">
      <c r="A798"/>
      <c r="B798"/>
      <c r="C798"/>
      <c r="D798" s="32"/>
      <c r="E798" s="33"/>
      <c r="F798" s="34"/>
      <c r="G798" s="35"/>
      <c r="H798" s="33"/>
      <c r="I798" s="34"/>
      <c r="J798" s="35"/>
      <c r="K798" s="33"/>
      <c r="L798" s="34"/>
      <c r="M798" s="35"/>
      <c r="N798" s="36"/>
      <c r="O798" s="37"/>
      <c r="P798" s="37"/>
      <c r="Q798"/>
      <c r="R798"/>
      <c r="S798"/>
      <c r="AD798" s="39"/>
      <c r="AE798" s="39"/>
      <c r="AF798"/>
      <c r="AG798"/>
      <c r="AH798" s="50"/>
      <c r="AI798" s="39"/>
      <c r="AJ798"/>
    </row>
    <row r="799" spans="1:36" ht="15" x14ac:dyDescent="0.25">
      <c r="A799"/>
      <c r="B799"/>
      <c r="C799"/>
      <c r="D799" s="32"/>
      <c r="E799" s="33"/>
      <c r="F799" s="34"/>
      <c r="G799" s="35"/>
      <c r="H799" s="33"/>
      <c r="I799" s="34"/>
      <c r="J799" s="35"/>
      <c r="K799" s="33"/>
      <c r="L799" s="34"/>
      <c r="M799" s="35"/>
      <c r="N799" s="36"/>
      <c r="O799" s="37"/>
      <c r="P799" s="37"/>
      <c r="Q799"/>
      <c r="R799"/>
      <c r="S799"/>
      <c r="T799" s="38"/>
      <c r="U799" s="38"/>
      <c r="V799" s="38"/>
      <c r="W799" s="38"/>
      <c r="X799" s="38"/>
      <c r="Y799" s="38"/>
      <c r="Z799" s="38"/>
      <c r="AA799" s="38"/>
      <c r="AB799" s="38"/>
      <c r="AC799" s="38"/>
      <c r="AF799"/>
      <c r="AG799"/>
      <c r="AH799" s="50"/>
      <c r="AJ799"/>
    </row>
    <row r="800" spans="1:36" ht="15" x14ac:dyDescent="0.25">
      <c r="A800"/>
      <c r="B800"/>
      <c r="C800"/>
      <c r="D800" s="32"/>
      <c r="E800" s="33"/>
      <c r="F800" s="34"/>
      <c r="G800" s="35"/>
      <c r="H800" s="33"/>
      <c r="I800" s="34"/>
      <c r="J800" s="35"/>
      <c r="K800" s="33"/>
      <c r="L800" s="34"/>
      <c r="M800" s="35"/>
      <c r="N800" s="36"/>
      <c r="O800" s="37"/>
      <c r="P800" s="37"/>
      <c r="Q800"/>
      <c r="R800"/>
      <c r="S800"/>
      <c r="T800" s="38"/>
      <c r="U800" s="38"/>
      <c r="V800" s="38"/>
      <c r="W800" s="38"/>
      <c r="X800" s="38"/>
      <c r="Y800" s="38"/>
      <c r="Z800" s="38"/>
      <c r="AA800" s="38"/>
      <c r="AB800" s="38"/>
      <c r="AC800" s="38"/>
      <c r="AF800"/>
      <c r="AG800"/>
      <c r="AH800" s="50"/>
      <c r="AJ800"/>
    </row>
    <row r="801" spans="1:36" ht="15" x14ac:dyDescent="0.25">
      <c r="A801"/>
      <c r="B801"/>
      <c r="C801"/>
      <c r="D801" s="32"/>
      <c r="E801" s="33"/>
      <c r="F801" s="34"/>
      <c r="G801" s="35"/>
      <c r="H801" s="33"/>
      <c r="I801" s="34"/>
      <c r="J801" s="35"/>
      <c r="K801" s="33"/>
      <c r="L801" s="34"/>
      <c r="M801" s="35"/>
      <c r="N801" s="36"/>
      <c r="O801" s="37"/>
      <c r="P801" s="37"/>
      <c r="Q801"/>
      <c r="R801"/>
      <c r="S801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F801"/>
      <c r="AG801"/>
      <c r="AH801" s="50"/>
      <c r="AJ801"/>
    </row>
    <row r="802" spans="1:36" ht="15" x14ac:dyDescent="0.25">
      <c r="A802"/>
      <c r="B802"/>
      <c r="C802"/>
      <c r="D802" s="32"/>
      <c r="E802" s="33"/>
      <c r="F802" s="34"/>
      <c r="G802" s="35"/>
      <c r="H802" s="33"/>
      <c r="I802" s="34"/>
      <c r="J802" s="35"/>
      <c r="K802" s="33"/>
      <c r="L802" s="34"/>
      <c r="M802" s="35"/>
      <c r="N802" s="36"/>
      <c r="O802" s="37"/>
      <c r="P802" s="37"/>
      <c r="Q802"/>
      <c r="R802"/>
      <c r="S802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F802"/>
      <c r="AG802"/>
      <c r="AH802" s="50"/>
      <c r="AJ802"/>
    </row>
    <row r="803" spans="1:36" ht="15" x14ac:dyDescent="0.25">
      <c r="A803"/>
      <c r="B803"/>
      <c r="C803"/>
      <c r="D803" s="32"/>
      <c r="E803" s="33"/>
      <c r="F803" s="34"/>
      <c r="G803" s="35"/>
      <c r="H803" s="33"/>
      <c r="I803" s="34"/>
      <c r="J803" s="35"/>
      <c r="K803" s="33"/>
      <c r="L803" s="34"/>
      <c r="M803" s="35"/>
      <c r="N803" s="36"/>
      <c r="O803" s="37"/>
      <c r="P803" s="37"/>
      <c r="Q803"/>
      <c r="R803"/>
      <c r="S803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F803"/>
      <c r="AG803"/>
      <c r="AH803" s="50"/>
      <c r="AJ803"/>
    </row>
    <row r="804" spans="1:36" ht="15" x14ac:dyDescent="0.25">
      <c r="A804"/>
      <c r="B804"/>
      <c r="C804"/>
      <c r="D804" s="32"/>
      <c r="E804" s="33"/>
      <c r="F804" s="34"/>
      <c r="G804" s="35"/>
      <c r="H804" s="33"/>
      <c r="I804" s="34"/>
      <c r="J804" s="35"/>
      <c r="K804" s="33"/>
      <c r="L804" s="34"/>
      <c r="M804" s="35"/>
      <c r="N804" s="36"/>
      <c r="O804" s="37"/>
      <c r="P804" s="37"/>
      <c r="Q804"/>
      <c r="R804"/>
      <c r="S804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F804"/>
      <c r="AG804"/>
      <c r="AH804" s="50"/>
      <c r="AJ804"/>
    </row>
    <row r="805" spans="1:36" ht="15" x14ac:dyDescent="0.25">
      <c r="A805"/>
      <c r="B805"/>
      <c r="C805"/>
      <c r="D805" s="32"/>
      <c r="E805" s="33"/>
      <c r="F805" s="34"/>
      <c r="G805" s="35"/>
      <c r="H805" s="33"/>
      <c r="I805" s="34"/>
      <c r="J805" s="35"/>
      <c r="K805" s="33"/>
      <c r="L805" s="34"/>
      <c r="M805" s="35"/>
      <c r="N805" s="36"/>
      <c r="O805" s="37"/>
      <c r="P805" s="37"/>
      <c r="Q805"/>
      <c r="R805"/>
      <c r="S805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F805"/>
      <c r="AG805"/>
      <c r="AH805" s="50"/>
      <c r="AJ805"/>
    </row>
    <row r="806" spans="1:36" ht="15" x14ac:dyDescent="0.25">
      <c r="A806"/>
      <c r="B806"/>
      <c r="C806"/>
      <c r="D806" s="32"/>
      <c r="E806" s="33"/>
      <c r="F806" s="34"/>
      <c r="G806" s="35"/>
      <c r="H806" s="33"/>
      <c r="I806" s="34"/>
      <c r="J806" s="35"/>
      <c r="K806" s="33"/>
      <c r="L806" s="34"/>
      <c r="M806" s="35"/>
      <c r="N806" s="36"/>
      <c r="O806" s="37"/>
      <c r="P806" s="37"/>
      <c r="Q806"/>
      <c r="R806"/>
      <c r="S806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F806"/>
      <c r="AG806"/>
      <c r="AH806" s="50"/>
      <c r="AJ806"/>
    </row>
    <row r="807" spans="1:36" ht="15" x14ac:dyDescent="0.25">
      <c r="A807"/>
      <c r="B807"/>
      <c r="C807"/>
      <c r="D807" s="32"/>
      <c r="E807" s="33"/>
      <c r="F807" s="34"/>
      <c r="G807" s="35"/>
      <c r="H807" s="33"/>
      <c r="I807" s="34"/>
      <c r="J807" s="35"/>
      <c r="K807" s="33"/>
      <c r="L807" s="34"/>
      <c r="M807" s="35"/>
      <c r="N807" s="36"/>
      <c r="O807" s="37"/>
      <c r="P807" s="37"/>
      <c r="Q807"/>
      <c r="R807"/>
      <c r="S807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F807"/>
      <c r="AG807"/>
      <c r="AH807" s="50"/>
      <c r="AJ807"/>
    </row>
    <row r="808" spans="1:36" ht="15" x14ac:dyDescent="0.25">
      <c r="A808"/>
      <c r="B808"/>
      <c r="C808"/>
      <c r="D808" s="32"/>
      <c r="E808" s="33"/>
      <c r="F808" s="34"/>
      <c r="G808" s="35"/>
      <c r="H808" s="33"/>
      <c r="I808" s="34"/>
      <c r="J808" s="35"/>
      <c r="K808" s="33"/>
      <c r="L808" s="34"/>
      <c r="M808" s="35"/>
      <c r="N808" s="36"/>
      <c r="O808" s="37"/>
      <c r="P808" s="37"/>
      <c r="Q808"/>
      <c r="R808"/>
      <c r="S808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F808"/>
      <c r="AG808"/>
      <c r="AH808" s="50"/>
      <c r="AJ808"/>
    </row>
    <row r="809" spans="1:36" ht="15" x14ac:dyDescent="0.25">
      <c r="A809"/>
      <c r="B809"/>
      <c r="C809"/>
      <c r="D809" s="32"/>
      <c r="E809" s="33"/>
      <c r="F809" s="34"/>
      <c r="G809" s="35"/>
      <c r="H809" s="33"/>
      <c r="I809" s="34"/>
      <c r="J809" s="35"/>
      <c r="K809" s="33"/>
      <c r="L809" s="34"/>
      <c r="M809" s="35"/>
      <c r="N809" s="36"/>
      <c r="O809" s="37"/>
      <c r="P809" s="37"/>
      <c r="Q809"/>
      <c r="R809"/>
      <c r="S809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F809"/>
      <c r="AG809"/>
      <c r="AH809" s="50"/>
      <c r="AJ809"/>
    </row>
    <row r="810" spans="1:36" ht="15" x14ac:dyDescent="0.25">
      <c r="A810"/>
      <c r="B810"/>
      <c r="C810"/>
      <c r="D810" s="32"/>
      <c r="E810" s="33"/>
      <c r="F810" s="34"/>
      <c r="G810" s="35"/>
      <c r="H810" s="33"/>
      <c r="I810" s="34"/>
      <c r="J810" s="35"/>
      <c r="K810" s="33"/>
      <c r="L810" s="34"/>
      <c r="M810" s="35"/>
      <c r="N810" s="36"/>
      <c r="O810" s="37"/>
      <c r="P810" s="37"/>
      <c r="Q810"/>
      <c r="R810"/>
      <c r="S810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F810"/>
      <c r="AG810"/>
      <c r="AH810" s="50"/>
      <c r="AJ810"/>
    </row>
    <row r="811" spans="1:36" ht="15" x14ac:dyDescent="0.25">
      <c r="A811"/>
      <c r="B811"/>
      <c r="C811"/>
      <c r="D811" s="32"/>
      <c r="E811" s="33"/>
      <c r="F811" s="34"/>
      <c r="G811" s="35"/>
      <c r="H811" s="33"/>
      <c r="I811" s="34"/>
      <c r="J811" s="35"/>
      <c r="K811" s="33"/>
      <c r="L811" s="34"/>
      <c r="M811" s="35"/>
      <c r="N811" s="36"/>
      <c r="O811" s="37"/>
      <c r="P811" s="37"/>
      <c r="Q811"/>
      <c r="R811"/>
      <c r="S811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F811"/>
      <c r="AG811"/>
      <c r="AH811" s="50"/>
      <c r="AJ811"/>
    </row>
    <row r="812" spans="1:36" ht="15" x14ac:dyDescent="0.25">
      <c r="A812"/>
      <c r="B812"/>
      <c r="C812"/>
      <c r="D812" s="32"/>
      <c r="E812" s="33"/>
      <c r="F812" s="34"/>
      <c r="G812" s="35"/>
      <c r="H812" s="33"/>
      <c r="I812" s="34"/>
      <c r="J812" s="35"/>
      <c r="K812" s="33"/>
      <c r="L812" s="34"/>
      <c r="M812" s="35"/>
      <c r="N812" s="36"/>
      <c r="O812" s="37"/>
      <c r="P812" s="37"/>
      <c r="Q812"/>
      <c r="R812"/>
      <c r="S812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F812"/>
      <c r="AG812"/>
      <c r="AH812" s="50"/>
      <c r="AJ812"/>
    </row>
    <row r="813" spans="1:36" ht="15" x14ac:dyDescent="0.25">
      <c r="A813"/>
      <c r="B813"/>
      <c r="C813"/>
      <c r="D813" s="32"/>
      <c r="E813" s="33"/>
      <c r="F813" s="34"/>
      <c r="G813" s="35"/>
      <c r="H813" s="33"/>
      <c r="I813" s="34"/>
      <c r="J813" s="35"/>
      <c r="K813" s="33"/>
      <c r="L813" s="34"/>
      <c r="M813" s="35"/>
      <c r="N813" s="36"/>
      <c r="O813" s="37"/>
      <c r="P813" s="37"/>
      <c r="Q813"/>
      <c r="R813"/>
      <c r="S813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F813"/>
      <c r="AG813"/>
      <c r="AH813" s="50"/>
      <c r="AJ813"/>
    </row>
    <row r="814" spans="1:36" ht="15" x14ac:dyDescent="0.25">
      <c r="A814"/>
      <c r="B814"/>
      <c r="C814"/>
      <c r="D814" s="32"/>
      <c r="E814" s="33"/>
      <c r="F814" s="34"/>
      <c r="G814" s="35"/>
      <c r="H814" s="33"/>
      <c r="I814" s="34"/>
      <c r="J814" s="35"/>
      <c r="K814" s="33"/>
      <c r="L814" s="34"/>
      <c r="M814" s="35"/>
      <c r="N814" s="36"/>
      <c r="O814" s="37"/>
      <c r="P814" s="37"/>
      <c r="Q814"/>
      <c r="R814"/>
      <c r="S814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F814"/>
      <c r="AG814"/>
      <c r="AH814" s="50"/>
      <c r="AJ814"/>
    </row>
    <row r="815" spans="1:36" ht="15" x14ac:dyDescent="0.25">
      <c r="A815"/>
      <c r="B815"/>
      <c r="C815"/>
      <c r="D815" s="32"/>
      <c r="E815" s="33"/>
      <c r="F815" s="34"/>
      <c r="G815" s="35"/>
      <c r="H815" s="33"/>
      <c r="I815" s="34"/>
      <c r="J815" s="35"/>
      <c r="K815" s="33"/>
      <c r="L815" s="34"/>
      <c r="M815" s="35"/>
      <c r="N815" s="36"/>
      <c r="O815" s="37"/>
      <c r="P815" s="37"/>
      <c r="Q815"/>
      <c r="R815"/>
      <c r="S815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F815"/>
      <c r="AG815"/>
      <c r="AH815" s="50"/>
      <c r="AJ815"/>
    </row>
    <row r="816" spans="1:36" ht="15" x14ac:dyDescent="0.25">
      <c r="A816"/>
      <c r="B816"/>
      <c r="C816"/>
      <c r="D816" s="32"/>
      <c r="E816" s="33"/>
      <c r="F816" s="34"/>
      <c r="G816" s="35"/>
      <c r="H816" s="33"/>
      <c r="I816" s="34"/>
      <c r="J816" s="35"/>
      <c r="K816" s="33"/>
      <c r="L816" s="34"/>
      <c r="M816" s="35"/>
      <c r="N816" s="36"/>
      <c r="O816" s="37"/>
      <c r="P816" s="37"/>
      <c r="Q816"/>
      <c r="R816"/>
      <c r="S816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F816"/>
      <c r="AG816"/>
      <c r="AH816" s="50"/>
      <c r="AJ816"/>
    </row>
    <row r="817" spans="1:36" ht="15" x14ac:dyDescent="0.25">
      <c r="A817"/>
      <c r="B817"/>
      <c r="C817"/>
      <c r="D817" s="32"/>
      <c r="E817" s="33"/>
      <c r="F817" s="34"/>
      <c r="G817" s="35"/>
      <c r="H817" s="33"/>
      <c r="I817" s="34"/>
      <c r="J817" s="35"/>
      <c r="K817" s="33"/>
      <c r="L817" s="34"/>
      <c r="M817" s="35"/>
      <c r="N817" s="36"/>
      <c r="O817" s="37"/>
      <c r="P817" s="37"/>
      <c r="Q817"/>
      <c r="R817"/>
      <c r="S817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F817"/>
      <c r="AG817"/>
      <c r="AH817" s="50"/>
      <c r="AJ817"/>
    </row>
    <row r="818" spans="1:36" ht="15" x14ac:dyDescent="0.25">
      <c r="A818"/>
      <c r="B818"/>
      <c r="C818"/>
      <c r="D818" s="32"/>
      <c r="E818" s="33"/>
      <c r="F818" s="34"/>
      <c r="G818" s="35"/>
      <c r="H818" s="33"/>
      <c r="I818" s="34"/>
      <c r="J818" s="35"/>
      <c r="K818" s="33"/>
      <c r="L818" s="34"/>
      <c r="M818" s="35"/>
      <c r="N818" s="36"/>
      <c r="O818" s="37"/>
      <c r="P818" s="37"/>
      <c r="Q818"/>
      <c r="R818"/>
      <c r="S818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F818"/>
      <c r="AG818"/>
      <c r="AH818" s="50"/>
      <c r="AJ818"/>
    </row>
    <row r="819" spans="1:36" ht="15" x14ac:dyDescent="0.25">
      <c r="A819"/>
      <c r="B819"/>
      <c r="C819"/>
      <c r="D819" s="32"/>
      <c r="E819" s="33"/>
      <c r="F819" s="34"/>
      <c r="G819" s="35"/>
      <c r="H819" s="33"/>
      <c r="I819" s="34"/>
      <c r="J819" s="35"/>
      <c r="K819" s="33"/>
      <c r="L819" s="34"/>
      <c r="M819" s="35"/>
      <c r="N819" s="36"/>
      <c r="O819" s="37"/>
      <c r="P819" s="37"/>
      <c r="Q819"/>
      <c r="R819"/>
      <c r="S819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F819"/>
      <c r="AG819"/>
      <c r="AH819" s="50"/>
      <c r="AJ819"/>
    </row>
    <row r="820" spans="1:36" ht="15" x14ac:dyDescent="0.25">
      <c r="A820"/>
      <c r="B820"/>
      <c r="C820"/>
      <c r="D820" s="32"/>
      <c r="E820" s="33"/>
      <c r="F820" s="34"/>
      <c r="G820" s="35"/>
      <c r="H820" s="33"/>
      <c r="I820" s="34"/>
      <c r="J820" s="35"/>
      <c r="K820" s="33"/>
      <c r="L820" s="34"/>
      <c r="M820" s="35"/>
      <c r="N820" s="36"/>
      <c r="O820" s="37"/>
      <c r="P820" s="37"/>
      <c r="Q820"/>
      <c r="R820"/>
      <c r="S820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F820"/>
      <c r="AG820"/>
      <c r="AH820" s="50"/>
      <c r="AJ820"/>
    </row>
    <row r="821" spans="1:36" ht="15" x14ac:dyDescent="0.25">
      <c r="A821"/>
      <c r="B821"/>
      <c r="C821"/>
      <c r="D821" s="32"/>
      <c r="E821" s="33"/>
      <c r="F821" s="34"/>
      <c r="G821" s="35"/>
      <c r="H821" s="33"/>
      <c r="I821" s="34"/>
      <c r="J821" s="35"/>
      <c r="K821" s="33"/>
      <c r="L821" s="34"/>
      <c r="M821" s="35"/>
      <c r="N821" s="36"/>
      <c r="O821" s="37"/>
      <c r="P821" s="37"/>
      <c r="Q821"/>
      <c r="R821"/>
      <c r="S821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F821"/>
      <c r="AG821"/>
      <c r="AH821" s="50"/>
      <c r="AJ821"/>
    </row>
    <row r="822" spans="1:36" ht="15" x14ac:dyDescent="0.25">
      <c r="A822"/>
      <c r="B822"/>
      <c r="C822"/>
      <c r="D822" s="32"/>
      <c r="E822" s="33"/>
      <c r="F822" s="34"/>
      <c r="G822" s="35"/>
      <c r="H822" s="33"/>
      <c r="I822" s="34"/>
      <c r="J822" s="35"/>
      <c r="K822" s="33"/>
      <c r="L822" s="34"/>
      <c r="M822" s="35"/>
      <c r="N822" s="36"/>
      <c r="O822" s="37"/>
      <c r="P822" s="37"/>
      <c r="Q822"/>
      <c r="R822"/>
      <c r="S822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F822"/>
      <c r="AG822"/>
      <c r="AH822" s="50"/>
      <c r="AJ822"/>
    </row>
    <row r="823" spans="1:36" ht="15" x14ac:dyDescent="0.25">
      <c r="A823"/>
      <c r="B823"/>
      <c r="C823"/>
      <c r="D823" s="32"/>
      <c r="E823" s="33"/>
      <c r="F823" s="34"/>
      <c r="G823" s="35"/>
      <c r="H823" s="33"/>
      <c r="I823" s="34"/>
      <c r="J823" s="35"/>
      <c r="K823" s="33"/>
      <c r="L823" s="34"/>
      <c r="M823" s="35"/>
      <c r="N823" s="36"/>
      <c r="O823" s="37"/>
      <c r="P823" s="37"/>
      <c r="Q823"/>
      <c r="R823"/>
      <c r="S823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F823"/>
      <c r="AG823"/>
      <c r="AH823" s="50"/>
      <c r="AJ823"/>
    </row>
    <row r="824" spans="1:36" s="38" customFormat="1" ht="15" x14ac:dyDescent="0.25">
      <c r="A824"/>
      <c r="B824"/>
      <c r="C824"/>
      <c r="D824" s="32"/>
      <c r="E824" s="33"/>
      <c r="F824" s="34"/>
      <c r="G824" s="35"/>
      <c r="H824" s="33"/>
      <c r="I824" s="34"/>
      <c r="J824" s="35"/>
      <c r="K824" s="33"/>
      <c r="L824" s="34"/>
      <c r="M824" s="35"/>
      <c r="N824" s="36"/>
      <c r="O824" s="37"/>
      <c r="P824" s="37"/>
      <c r="Q824"/>
      <c r="R824"/>
      <c r="S824"/>
      <c r="AD824" s="39"/>
      <c r="AE824" s="39"/>
      <c r="AF824"/>
      <c r="AG824"/>
      <c r="AH824" s="50"/>
      <c r="AI824" s="39"/>
      <c r="AJ824"/>
    </row>
    <row r="825" spans="1:36" ht="15" x14ac:dyDescent="0.25">
      <c r="A825"/>
      <c r="B825"/>
      <c r="C825"/>
      <c r="D825" s="32"/>
      <c r="E825" s="33"/>
      <c r="F825" s="34"/>
      <c r="G825" s="35"/>
      <c r="H825" s="33"/>
      <c r="I825" s="34"/>
      <c r="J825" s="35"/>
      <c r="K825" s="33"/>
      <c r="L825" s="34"/>
      <c r="M825" s="35"/>
      <c r="N825" s="36"/>
      <c r="O825" s="37"/>
      <c r="P825" s="37"/>
      <c r="Q825"/>
      <c r="R825"/>
      <c r="S825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F825"/>
      <c r="AG825"/>
      <c r="AH825" s="50"/>
      <c r="AJ825"/>
    </row>
    <row r="826" spans="1:36" ht="15" x14ac:dyDescent="0.25">
      <c r="A826"/>
      <c r="B826"/>
      <c r="C826"/>
      <c r="D826" s="32"/>
      <c r="E826" s="33"/>
      <c r="F826" s="34"/>
      <c r="G826" s="35"/>
      <c r="H826" s="33"/>
      <c r="I826" s="34"/>
      <c r="J826" s="35"/>
      <c r="K826" s="33"/>
      <c r="L826" s="34"/>
      <c r="M826" s="35"/>
      <c r="N826" s="36"/>
      <c r="O826" s="37"/>
      <c r="P826" s="37"/>
      <c r="Q826"/>
      <c r="R826"/>
      <c r="S826"/>
      <c r="T826" s="38"/>
      <c r="U826" s="38"/>
      <c r="V826" s="38"/>
      <c r="W826" s="38"/>
      <c r="X826" s="38"/>
      <c r="Y826" s="38"/>
      <c r="Z826" s="38"/>
      <c r="AA826" s="38"/>
      <c r="AB826" s="38"/>
      <c r="AC826" s="38"/>
      <c r="AF826"/>
      <c r="AG826"/>
      <c r="AH826" s="50"/>
      <c r="AJ826"/>
    </row>
    <row r="827" spans="1:36" ht="15" x14ac:dyDescent="0.25">
      <c r="A827"/>
      <c r="B827"/>
      <c r="C827"/>
      <c r="D827" s="32"/>
      <c r="E827" s="33"/>
      <c r="F827" s="34"/>
      <c r="G827" s="35"/>
      <c r="H827" s="33"/>
      <c r="I827" s="34"/>
      <c r="J827" s="35"/>
      <c r="K827" s="33"/>
      <c r="L827" s="34"/>
      <c r="M827" s="35"/>
      <c r="N827" s="36"/>
      <c r="O827" s="37"/>
      <c r="P827" s="37"/>
      <c r="Q827"/>
      <c r="R827"/>
      <c r="S827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F827"/>
      <c r="AG827"/>
      <c r="AH827" s="50"/>
      <c r="AJ827"/>
    </row>
    <row r="828" spans="1:36" ht="15" x14ac:dyDescent="0.25">
      <c r="A828"/>
      <c r="B828"/>
      <c r="C828"/>
      <c r="D828" s="32"/>
      <c r="E828" s="33"/>
      <c r="F828" s="34"/>
      <c r="G828" s="35"/>
      <c r="H828" s="33"/>
      <c r="I828" s="34"/>
      <c r="J828" s="35"/>
      <c r="K828" s="33"/>
      <c r="L828" s="34"/>
      <c r="M828" s="35"/>
      <c r="N828" s="36"/>
      <c r="O828" s="37"/>
      <c r="P828" s="37"/>
      <c r="Q828"/>
      <c r="R828"/>
      <c r="S828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F828"/>
      <c r="AG828"/>
      <c r="AH828" s="50"/>
      <c r="AJ828"/>
    </row>
    <row r="829" spans="1:36" ht="15" x14ac:dyDescent="0.25">
      <c r="A829"/>
      <c r="B829"/>
      <c r="C829"/>
      <c r="D829" s="32"/>
      <c r="E829" s="33"/>
      <c r="F829" s="34"/>
      <c r="G829" s="35"/>
      <c r="H829" s="33"/>
      <c r="I829" s="34"/>
      <c r="J829" s="35"/>
      <c r="K829" s="33"/>
      <c r="L829" s="34"/>
      <c r="M829" s="35"/>
      <c r="N829" s="36"/>
      <c r="O829" s="37"/>
      <c r="P829" s="37"/>
      <c r="Q829"/>
      <c r="R829"/>
      <c r="S829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F829"/>
      <c r="AG829"/>
      <c r="AH829" s="50"/>
      <c r="AJ829"/>
    </row>
    <row r="830" spans="1:36" ht="15" x14ac:dyDescent="0.25">
      <c r="A830"/>
      <c r="B830"/>
      <c r="C830"/>
      <c r="D830" s="32"/>
      <c r="E830" s="33"/>
      <c r="F830" s="34"/>
      <c r="G830" s="35"/>
      <c r="H830" s="33"/>
      <c r="I830" s="34"/>
      <c r="J830" s="35"/>
      <c r="K830" s="33"/>
      <c r="L830" s="34"/>
      <c r="M830" s="35"/>
      <c r="N830" s="36"/>
      <c r="O830" s="37"/>
      <c r="P830" s="37"/>
      <c r="Q830"/>
      <c r="R830"/>
      <c r="S830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F830"/>
      <c r="AG830"/>
      <c r="AH830" s="50"/>
      <c r="AJ830"/>
    </row>
    <row r="831" spans="1:36" ht="15" x14ac:dyDescent="0.25">
      <c r="A831"/>
      <c r="B831"/>
      <c r="C831"/>
      <c r="D831" s="32"/>
      <c r="E831" s="33"/>
      <c r="F831" s="34"/>
      <c r="G831" s="35"/>
      <c r="H831" s="33"/>
      <c r="I831" s="34"/>
      <c r="J831" s="35"/>
      <c r="K831" s="33"/>
      <c r="L831" s="34"/>
      <c r="M831" s="35"/>
      <c r="N831" s="36"/>
      <c r="O831" s="37"/>
      <c r="P831" s="37"/>
      <c r="Q831"/>
      <c r="R831"/>
      <c r="S831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F831"/>
      <c r="AG831"/>
      <c r="AH831" s="50"/>
      <c r="AJ831"/>
    </row>
    <row r="832" spans="1:36" ht="15" x14ac:dyDescent="0.25">
      <c r="A832"/>
      <c r="B832"/>
      <c r="C832"/>
      <c r="D832" s="32"/>
      <c r="E832" s="33"/>
      <c r="F832" s="34"/>
      <c r="G832" s="35"/>
      <c r="H832" s="33"/>
      <c r="I832" s="34"/>
      <c r="J832" s="35"/>
      <c r="K832" s="33"/>
      <c r="L832" s="34"/>
      <c r="M832" s="35"/>
      <c r="N832" s="36"/>
      <c r="O832" s="37"/>
      <c r="P832" s="37"/>
      <c r="Q832"/>
      <c r="R832"/>
      <c r="S832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F832"/>
      <c r="AG832"/>
      <c r="AH832" s="50"/>
      <c r="AJ832"/>
    </row>
    <row r="833" spans="1:36" ht="15" x14ac:dyDescent="0.25">
      <c r="A833"/>
      <c r="B833"/>
      <c r="C833"/>
      <c r="D833" s="32"/>
      <c r="E833" s="33"/>
      <c r="F833" s="34"/>
      <c r="G833" s="35"/>
      <c r="H833" s="33"/>
      <c r="I833" s="34"/>
      <c r="J833" s="35"/>
      <c r="K833" s="33"/>
      <c r="L833" s="34"/>
      <c r="M833" s="35"/>
      <c r="N833" s="36"/>
      <c r="O833" s="37"/>
      <c r="P833" s="37"/>
      <c r="Q833"/>
      <c r="R833"/>
      <c r="S833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F833"/>
      <c r="AG833"/>
      <c r="AH833" s="50"/>
      <c r="AJ833"/>
    </row>
    <row r="834" spans="1:36" ht="15" x14ac:dyDescent="0.25">
      <c r="A834"/>
      <c r="B834"/>
      <c r="C834"/>
      <c r="D834" s="32"/>
      <c r="E834" s="33"/>
      <c r="F834" s="34"/>
      <c r="G834" s="35"/>
      <c r="H834" s="17"/>
      <c r="I834" s="21"/>
      <c r="J834" s="22"/>
      <c r="K834" s="17"/>
      <c r="L834" s="21"/>
      <c r="M834" s="22"/>
      <c r="N834" s="36"/>
      <c r="O834" s="37"/>
      <c r="P834" s="37"/>
      <c r="Q834"/>
      <c r="R834"/>
      <c r="S834"/>
      <c r="AF834"/>
      <c r="AG834"/>
    </row>
    <row r="835" spans="1:36" ht="15" x14ac:dyDescent="0.25">
      <c r="A835"/>
      <c r="B835"/>
      <c r="C835"/>
      <c r="D835" s="32"/>
      <c r="E835" s="33"/>
      <c r="F835" s="34"/>
      <c r="G835" s="35"/>
      <c r="H835" s="17"/>
      <c r="I835" s="21"/>
      <c r="J835" s="22"/>
      <c r="K835" s="17"/>
      <c r="L835" s="21"/>
      <c r="M835" s="22"/>
      <c r="N835" s="36"/>
      <c r="O835" s="37"/>
      <c r="P835" s="37"/>
      <c r="Q835"/>
      <c r="R835"/>
      <c r="S835"/>
      <c r="AF835"/>
      <c r="AG835"/>
    </row>
    <row r="836" spans="1:36" ht="15" x14ac:dyDescent="0.25">
      <c r="A836"/>
      <c r="B836"/>
      <c r="C836"/>
      <c r="D836" s="32"/>
      <c r="E836" s="33"/>
      <c r="F836" s="34"/>
      <c r="G836" s="35"/>
      <c r="H836" s="17"/>
      <c r="I836" s="21"/>
      <c r="J836" s="22"/>
      <c r="K836" s="17"/>
      <c r="L836" s="21"/>
      <c r="M836" s="22"/>
      <c r="N836" s="36"/>
      <c r="O836" s="37"/>
      <c r="P836" s="37"/>
      <c r="Q836"/>
      <c r="R836"/>
      <c r="S836"/>
      <c r="AF836"/>
      <c r="AG836"/>
    </row>
    <row r="837" spans="1:36" ht="15" x14ac:dyDescent="0.25">
      <c r="A837"/>
      <c r="B837"/>
      <c r="C837"/>
      <c r="D837" s="32"/>
      <c r="E837" s="33"/>
      <c r="F837" s="34"/>
      <c r="G837" s="35"/>
      <c r="H837" s="17"/>
      <c r="I837" s="21"/>
      <c r="J837" s="22"/>
      <c r="K837" s="17"/>
      <c r="L837" s="21"/>
      <c r="M837" s="22"/>
      <c r="N837" s="36"/>
      <c r="O837" s="37"/>
      <c r="P837" s="37"/>
      <c r="Q837"/>
      <c r="R837"/>
      <c r="S837"/>
      <c r="AF837"/>
      <c r="AG837"/>
    </row>
    <row r="838" spans="1:36" ht="15" x14ac:dyDescent="0.25">
      <c r="A838"/>
      <c r="B838"/>
      <c r="C838"/>
      <c r="D838" s="32"/>
      <c r="E838" s="33"/>
      <c r="F838" s="34"/>
      <c r="G838" s="35"/>
      <c r="H838" s="17"/>
      <c r="I838" s="21"/>
      <c r="J838" s="22"/>
      <c r="K838" s="17"/>
      <c r="L838" s="21"/>
      <c r="M838" s="22"/>
      <c r="N838" s="36"/>
      <c r="O838" s="37"/>
      <c r="P838" s="37"/>
      <c r="Q838"/>
      <c r="R838"/>
      <c r="S838"/>
      <c r="AF838"/>
      <c r="AG838"/>
    </row>
    <row r="839" spans="1:36" ht="15" x14ac:dyDescent="0.25">
      <c r="A839"/>
      <c r="B839"/>
      <c r="C839"/>
      <c r="D839" s="32"/>
      <c r="E839" s="33"/>
      <c r="F839" s="34"/>
      <c r="G839" s="35"/>
      <c r="H839" s="17"/>
      <c r="I839" s="21"/>
      <c r="J839" s="22"/>
      <c r="K839" s="17"/>
      <c r="L839" s="21"/>
      <c r="M839" s="22"/>
      <c r="N839" s="36"/>
      <c r="O839" s="37"/>
      <c r="P839" s="37"/>
      <c r="Q839"/>
      <c r="R839"/>
      <c r="S839"/>
      <c r="AF839"/>
      <c r="AG839"/>
    </row>
    <row r="840" spans="1:36" ht="15" x14ac:dyDescent="0.25">
      <c r="A840"/>
      <c r="B840"/>
      <c r="C840"/>
      <c r="D840" s="32"/>
      <c r="E840" s="33"/>
      <c r="F840" s="34"/>
      <c r="G840" s="35"/>
      <c r="H840" s="17"/>
      <c r="I840" s="21"/>
      <c r="J840" s="22"/>
      <c r="K840" s="17"/>
      <c r="L840" s="21"/>
      <c r="M840" s="22"/>
      <c r="N840" s="36"/>
      <c r="O840" s="37"/>
      <c r="P840" s="37"/>
      <c r="Q840"/>
      <c r="R840"/>
      <c r="S840"/>
      <c r="AF840"/>
      <c r="AG840"/>
    </row>
    <row r="841" spans="1:36" ht="15" x14ac:dyDescent="0.25">
      <c r="A841"/>
      <c r="B841"/>
      <c r="C841"/>
      <c r="D841" s="32"/>
      <c r="E841" s="33"/>
      <c r="F841" s="34"/>
      <c r="G841" s="35"/>
      <c r="H841" s="17"/>
      <c r="I841" s="21"/>
      <c r="J841" s="22"/>
      <c r="K841" s="17"/>
      <c r="L841" s="21"/>
      <c r="M841" s="22"/>
      <c r="N841" s="36"/>
      <c r="O841" s="37"/>
      <c r="P841" s="37"/>
      <c r="Q841"/>
      <c r="R841"/>
      <c r="S841"/>
      <c r="AF841"/>
      <c r="AG841"/>
    </row>
    <row r="842" spans="1:36" ht="15" x14ac:dyDescent="0.25">
      <c r="A842"/>
      <c r="B842"/>
      <c r="C842"/>
      <c r="D842" s="32"/>
      <c r="E842" s="33"/>
      <c r="F842" s="34"/>
      <c r="G842" s="35"/>
      <c r="H842" s="17"/>
      <c r="I842" s="21"/>
      <c r="J842" s="22"/>
      <c r="K842" s="17"/>
      <c r="L842" s="21"/>
      <c r="M842" s="22"/>
      <c r="N842" s="36"/>
      <c r="O842" s="37"/>
      <c r="P842" s="37"/>
      <c r="Q842"/>
      <c r="R842"/>
      <c r="S842"/>
      <c r="AF842"/>
      <c r="AG842"/>
    </row>
    <row r="843" spans="1:36" ht="15" x14ac:dyDescent="0.25">
      <c r="A843"/>
      <c r="B843"/>
      <c r="C843"/>
      <c r="D843" s="32"/>
      <c r="E843" s="33"/>
      <c r="F843" s="34"/>
      <c r="G843" s="35"/>
      <c r="H843" s="17"/>
      <c r="I843" s="21"/>
      <c r="J843" s="22"/>
      <c r="K843" s="17"/>
      <c r="L843" s="21"/>
      <c r="M843" s="22"/>
      <c r="N843" s="36"/>
      <c r="O843" s="37"/>
      <c r="P843" s="37"/>
      <c r="Q843"/>
      <c r="R843"/>
      <c r="S843"/>
      <c r="AF843"/>
      <c r="AG843"/>
    </row>
    <row r="844" spans="1:36" ht="15" x14ac:dyDescent="0.25">
      <c r="A844"/>
      <c r="B844"/>
      <c r="C844"/>
      <c r="D844" s="32"/>
      <c r="E844" s="33"/>
      <c r="F844" s="34"/>
      <c r="G844" s="35"/>
      <c r="H844" s="17"/>
      <c r="I844" s="21"/>
      <c r="J844" s="22"/>
      <c r="K844" s="17"/>
      <c r="L844" s="21"/>
      <c r="M844" s="22"/>
      <c r="N844" s="36"/>
      <c r="O844" s="37"/>
      <c r="P844" s="37"/>
      <c r="Q844"/>
      <c r="R844"/>
      <c r="S844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2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2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2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2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2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2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2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2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2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2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2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2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2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2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2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2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2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2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2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2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2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2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2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2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2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2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2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2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2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2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2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2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2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2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2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2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2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2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2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2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2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2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2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2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2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2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2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2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2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2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2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2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2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2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2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2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2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2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2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2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2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2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2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2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2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2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2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2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2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2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2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2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28"/>
    </row>
    <row r="929" spans="1:35" s="38" customFormat="1" ht="15" x14ac:dyDescent="0.25">
      <c r="A929" s="31"/>
      <c r="B929" s="31"/>
      <c r="C929" s="31"/>
      <c r="D929" s="32"/>
      <c r="E929" s="33"/>
      <c r="F929" s="34"/>
      <c r="G929" s="35"/>
      <c r="H929" s="33"/>
      <c r="I929" s="34"/>
      <c r="J929" s="35"/>
      <c r="K929" s="33"/>
      <c r="L929" s="34"/>
      <c r="M929" s="35"/>
      <c r="N929" s="36"/>
      <c r="O929" s="37"/>
      <c r="P929" s="37"/>
      <c r="Q929" s="31"/>
      <c r="R929" s="31"/>
      <c r="S929" s="40"/>
      <c r="AD929" s="39"/>
      <c r="AE929" s="39"/>
      <c r="AH929" s="39"/>
      <c r="AI929" s="39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2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2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2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2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2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2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2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2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2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2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2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2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2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2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2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2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2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2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2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2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2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2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2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2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2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2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2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2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2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2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2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2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2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2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2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2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2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2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2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2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2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2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2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2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2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2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2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2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2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2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2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2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2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2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2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2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2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2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2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2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28"/>
    </row>
    <row r="991" spans="1:19" ht="15" x14ac:dyDescent="0.25">
      <c r="D991" s="20" t="str">
        <f t="shared" ref="D991:D993" si="15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5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5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4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4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4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4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2021-09-10T12:37:46Z</dcterms:modified>
</cp:coreProperties>
</file>