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7" i="8" l="1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R49" i="8"/>
  <c r="S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T52" i="8" s="1"/>
  <c r="Q52" i="8"/>
  <c r="R52" i="8"/>
  <c r="S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R55" i="8"/>
  <c r="S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R60" i="8"/>
  <c r="S60" i="8"/>
  <c r="D61" i="8"/>
  <c r="E61" i="8"/>
  <c r="F61" i="8"/>
  <c r="G61" i="8"/>
  <c r="H61" i="8"/>
  <c r="I61" i="8"/>
  <c r="J61" i="8"/>
  <c r="K61" i="8"/>
  <c r="L61" i="8"/>
  <c r="M61" i="8"/>
  <c r="O61" i="8"/>
  <c r="P61" i="8"/>
  <c r="T61" i="8" s="1"/>
  <c r="Q61" i="8"/>
  <c r="R61" i="8"/>
  <c r="S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T64" i="8" s="1"/>
  <c r="Q64" i="8"/>
  <c r="R64" i="8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R67" i="8"/>
  <c r="S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R71" i="8"/>
  <c r="S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R78" i="8"/>
  <c r="S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J89" i="8"/>
  <c r="K89" i="8"/>
  <c r="L89" i="8"/>
  <c r="M89" i="8"/>
  <c r="O89" i="8"/>
  <c r="P89" i="8"/>
  <c r="T89" i="8" s="1"/>
  <c r="Q89" i="8"/>
  <c r="R89" i="8"/>
  <c r="S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R104" i="8"/>
  <c r="S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R118" i="8"/>
  <c r="S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T126" i="8" s="1"/>
  <c r="Q126" i="8"/>
  <c r="R126" i="8"/>
  <c r="S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T132" i="8" s="1"/>
  <c r="Q132" i="8"/>
  <c r="R132" i="8"/>
  <c r="S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T134" i="8" s="1"/>
  <c r="Q134" i="8"/>
  <c r="R134" i="8"/>
  <c r="S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R138" i="8"/>
  <c r="S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T142" i="8" s="1"/>
  <c r="Q142" i="8"/>
  <c r="R142" i="8"/>
  <c r="S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T143" i="8" s="1"/>
  <c r="Q143" i="8"/>
  <c r="R143" i="8"/>
  <c r="S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T146" i="8" s="1"/>
  <c r="Q146" i="8"/>
  <c r="R146" i="8"/>
  <c r="S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T151" i="8" s="1"/>
  <c r="Q151" i="8"/>
  <c r="R151" i="8"/>
  <c r="S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T162" i="8" s="1"/>
  <c r="Q162" i="8"/>
  <c r="R162" i="8"/>
  <c r="S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T163" i="8" s="1"/>
  <c r="Q163" i="8"/>
  <c r="R163" i="8"/>
  <c r="S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T169" i="8" s="1"/>
  <c r="Q169" i="8"/>
  <c r="R169" i="8"/>
  <c r="S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T173" i="8" s="1"/>
  <c r="Q173" i="8"/>
  <c r="R173" i="8"/>
  <c r="S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R175" i="8"/>
  <c r="S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T177" i="8" s="1"/>
  <c r="Q177" i="8"/>
  <c r="R177" i="8"/>
  <c r="S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R181" i="8"/>
  <c r="S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T184" i="8" s="1"/>
  <c r="Q184" i="8"/>
  <c r="R184" i="8"/>
  <c r="S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T192" i="8" s="1"/>
  <c r="Q192" i="8"/>
  <c r="R192" i="8"/>
  <c r="S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T193" i="8" s="1"/>
  <c r="Q193" i="8"/>
  <c r="R193" i="8"/>
  <c r="S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T197" i="8" s="1"/>
  <c r="Q197" i="8"/>
  <c r="R197" i="8"/>
  <c r="S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T198" i="8" s="1"/>
  <c r="Q198" i="8"/>
  <c r="R198" i="8"/>
  <c r="S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T201" i="8" s="1"/>
  <c r="Q201" i="8"/>
  <c r="R201" i="8"/>
  <c r="S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T205" i="8" s="1"/>
  <c r="Q205" i="8"/>
  <c r="R205" i="8"/>
  <c r="S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T206" i="8" s="1"/>
  <c r="Q206" i="8"/>
  <c r="R206" i="8"/>
  <c r="S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R209" i="8"/>
  <c r="S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T210" i="8" s="1"/>
  <c r="Q210" i="8"/>
  <c r="R210" i="8"/>
  <c r="S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S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R214" i="8"/>
  <c r="S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R215" i="8"/>
  <c r="S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S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T218" i="8" s="1"/>
  <c r="Q218" i="8"/>
  <c r="R218" i="8"/>
  <c r="S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R219" i="8"/>
  <c r="S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T222" i="8" s="1"/>
  <c r="Q222" i="8"/>
  <c r="R222" i="8"/>
  <c r="S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T225" i="8" s="1"/>
  <c r="Q225" i="8"/>
  <c r="R225" i="8"/>
  <c r="S225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U47" i="2"/>
  <c r="V47" i="2"/>
  <c r="W47" i="2"/>
  <c r="X47" i="2"/>
  <c r="AA47" i="2" s="1"/>
  <c r="Y47" i="2"/>
  <c r="Z47" i="2"/>
  <c r="AB47" i="2"/>
  <c r="AC47" i="2"/>
  <c r="U48" i="2"/>
  <c r="V48" i="2"/>
  <c r="W48" i="2"/>
  <c r="AC48" i="2" s="1"/>
  <c r="X48" i="2"/>
  <c r="Y48" i="2"/>
  <c r="Z48" i="2"/>
  <c r="AA48" i="2"/>
  <c r="AB48" i="2"/>
  <c r="U49" i="2"/>
  <c r="V49" i="2"/>
  <c r="AB49" i="2" s="1"/>
  <c r="W49" i="2"/>
  <c r="X49" i="2"/>
  <c r="Y49" i="2"/>
  <c r="Z49" i="2"/>
  <c r="AC49" i="2" s="1"/>
  <c r="AA49" i="2"/>
  <c r="U50" i="2"/>
  <c r="AA50" i="2" s="1"/>
  <c r="V50" i="2"/>
  <c r="W50" i="2"/>
  <c r="X50" i="2"/>
  <c r="Y50" i="2"/>
  <c r="AB50" i="2" s="1"/>
  <c r="Z50" i="2"/>
  <c r="AC50" i="2"/>
  <c r="U51" i="2"/>
  <c r="V51" i="2"/>
  <c r="W51" i="2"/>
  <c r="X51" i="2"/>
  <c r="Y51" i="2"/>
  <c r="Z51" i="2"/>
  <c r="AB51" i="2"/>
  <c r="AC51" i="2"/>
  <c r="U52" i="2"/>
  <c r="V52" i="2"/>
  <c r="W52" i="2"/>
  <c r="AC52" i="2" s="1"/>
  <c r="X52" i="2"/>
  <c r="Y52" i="2"/>
  <c r="Z52" i="2"/>
  <c r="AA52" i="2"/>
  <c r="AB52" i="2"/>
  <c r="U53" i="2"/>
  <c r="V53" i="2"/>
  <c r="AB53" i="2" s="1"/>
  <c r="W53" i="2"/>
  <c r="X53" i="2"/>
  <c r="Y53" i="2"/>
  <c r="Z53" i="2"/>
  <c r="AA53" i="2"/>
  <c r="U54" i="2"/>
  <c r="AA54" i="2" s="1"/>
  <c r="V54" i="2"/>
  <c r="W54" i="2"/>
  <c r="X54" i="2"/>
  <c r="Y54" i="2"/>
  <c r="Z54" i="2"/>
  <c r="AC54" i="2"/>
  <c r="U55" i="2"/>
  <c r="V55" i="2"/>
  <c r="W55" i="2"/>
  <c r="X55" i="2"/>
  <c r="Y55" i="2"/>
  <c r="Z55" i="2"/>
  <c r="AB55" i="2"/>
  <c r="AC55" i="2"/>
  <c r="U56" i="2"/>
  <c r="V56" i="2"/>
  <c r="W56" i="2"/>
  <c r="AC56" i="2" s="1"/>
  <c r="X56" i="2"/>
  <c r="Y56" i="2"/>
  <c r="Z56" i="2"/>
  <c r="AA56" i="2"/>
  <c r="AB56" i="2"/>
  <c r="U57" i="2"/>
  <c r="V57" i="2"/>
  <c r="AB57" i="2" s="1"/>
  <c r="W57" i="2"/>
  <c r="X57" i="2"/>
  <c r="Y57" i="2"/>
  <c r="Z57" i="2"/>
  <c r="AA57" i="2"/>
  <c r="U58" i="2"/>
  <c r="AA58" i="2" s="1"/>
  <c r="V58" i="2"/>
  <c r="W58" i="2"/>
  <c r="X58" i="2"/>
  <c r="Y58" i="2"/>
  <c r="Z58" i="2"/>
  <c r="AC58" i="2"/>
  <c r="U59" i="2"/>
  <c r="V59" i="2"/>
  <c r="W59" i="2"/>
  <c r="X59" i="2"/>
  <c r="Y59" i="2"/>
  <c r="Z59" i="2"/>
  <c r="AB59" i="2"/>
  <c r="AC59" i="2"/>
  <c r="U60" i="2"/>
  <c r="V60" i="2"/>
  <c r="W60" i="2"/>
  <c r="AC60" i="2" s="1"/>
  <c r="X60" i="2"/>
  <c r="Y60" i="2"/>
  <c r="Z60" i="2"/>
  <c r="AA60" i="2"/>
  <c r="AB60" i="2"/>
  <c r="U61" i="2"/>
  <c r="V61" i="2"/>
  <c r="AB61" i="2" s="1"/>
  <c r="W61" i="2"/>
  <c r="X61" i="2"/>
  <c r="Y61" i="2"/>
  <c r="Z61" i="2"/>
  <c r="AA61" i="2"/>
  <c r="U62" i="2"/>
  <c r="AA62" i="2" s="1"/>
  <c r="V62" i="2"/>
  <c r="W62" i="2"/>
  <c r="X62" i="2"/>
  <c r="Y62" i="2"/>
  <c r="Z62" i="2"/>
  <c r="AC62" i="2"/>
  <c r="U63" i="2"/>
  <c r="V63" i="2"/>
  <c r="W63" i="2"/>
  <c r="X63" i="2"/>
  <c r="Y63" i="2"/>
  <c r="Z63" i="2"/>
  <c r="AB63" i="2"/>
  <c r="AC63" i="2"/>
  <c r="U64" i="2"/>
  <c r="V64" i="2"/>
  <c r="W64" i="2"/>
  <c r="AC64" i="2" s="1"/>
  <c r="X64" i="2"/>
  <c r="Y64" i="2"/>
  <c r="Z64" i="2"/>
  <c r="AA64" i="2"/>
  <c r="AB64" i="2"/>
  <c r="U65" i="2"/>
  <c r="V65" i="2"/>
  <c r="AB65" i="2" s="1"/>
  <c r="W65" i="2"/>
  <c r="X65" i="2"/>
  <c r="Y65" i="2"/>
  <c r="Z65" i="2"/>
  <c r="AA65" i="2"/>
  <c r="U66" i="2"/>
  <c r="AA66" i="2" s="1"/>
  <c r="V66" i="2"/>
  <c r="W66" i="2"/>
  <c r="X66" i="2"/>
  <c r="Y66" i="2"/>
  <c r="Z66" i="2"/>
  <c r="AC66" i="2"/>
  <c r="U67" i="2"/>
  <c r="V67" i="2"/>
  <c r="W67" i="2"/>
  <c r="X67" i="2"/>
  <c r="Y67" i="2"/>
  <c r="Z67" i="2"/>
  <c r="AB67" i="2"/>
  <c r="AC67" i="2"/>
  <c r="U68" i="2"/>
  <c r="V68" i="2"/>
  <c r="W68" i="2"/>
  <c r="AC68" i="2" s="1"/>
  <c r="X68" i="2"/>
  <c r="Y68" i="2"/>
  <c r="Z68" i="2"/>
  <c r="AA68" i="2"/>
  <c r="AB68" i="2"/>
  <c r="U69" i="2"/>
  <c r="V69" i="2"/>
  <c r="AB69" i="2" s="1"/>
  <c r="W69" i="2"/>
  <c r="X69" i="2"/>
  <c r="Y69" i="2"/>
  <c r="Z69" i="2"/>
  <c r="AA69" i="2"/>
  <c r="U70" i="2"/>
  <c r="AA70" i="2" s="1"/>
  <c r="V70" i="2"/>
  <c r="W70" i="2"/>
  <c r="X70" i="2"/>
  <c r="Y70" i="2"/>
  <c r="Z70" i="2"/>
  <c r="AC70" i="2"/>
  <c r="U71" i="2"/>
  <c r="V71" i="2"/>
  <c r="W71" i="2"/>
  <c r="X71" i="2"/>
  <c r="Y71" i="2"/>
  <c r="Z71" i="2"/>
  <c r="AB71" i="2"/>
  <c r="AC71" i="2"/>
  <c r="U72" i="2"/>
  <c r="V72" i="2"/>
  <c r="W72" i="2"/>
  <c r="AC72" i="2" s="1"/>
  <c r="X72" i="2"/>
  <c r="Y72" i="2"/>
  <c r="Z72" i="2"/>
  <c r="AA72" i="2"/>
  <c r="AB72" i="2"/>
  <c r="U73" i="2"/>
  <c r="V73" i="2"/>
  <c r="AB73" i="2" s="1"/>
  <c r="W73" i="2"/>
  <c r="X73" i="2"/>
  <c r="Y73" i="2"/>
  <c r="Z73" i="2"/>
  <c r="AA73" i="2"/>
  <c r="U74" i="2"/>
  <c r="AA74" i="2" s="1"/>
  <c r="V74" i="2"/>
  <c r="W74" i="2"/>
  <c r="X74" i="2"/>
  <c r="Y74" i="2"/>
  <c r="Z74" i="2"/>
  <c r="AC74" i="2"/>
  <c r="U75" i="2"/>
  <c r="V75" i="2"/>
  <c r="W75" i="2"/>
  <c r="X75" i="2"/>
  <c r="Y75" i="2"/>
  <c r="Z75" i="2"/>
  <c r="AB75" i="2"/>
  <c r="AC75" i="2"/>
  <c r="U76" i="2"/>
  <c r="V76" i="2"/>
  <c r="W76" i="2"/>
  <c r="AC76" i="2" s="1"/>
  <c r="X76" i="2"/>
  <c r="Y76" i="2"/>
  <c r="Z76" i="2"/>
  <c r="AA76" i="2"/>
  <c r="AB76" i="2"/>
  <c r="U77" i="2"/>
  <c r="V77" i="2"/>
  <c r="AB77" i="2" s="1"/>
  <c r="W77" i="2"/>
  <c r="X77" i="2"/>
  <c r="Y77" i="2"/>
  <c r="Z77" i="2"/>
  <c r="AA77" i="2"/>
  <c r="U78" i="2"/>
  <c r="AA78" i="2" s="1"/>
  <c r="V78" i="2"/>
  <c r="W78" i="2"/>
  <c r="X78" i="2"/>
  <c r="Y78" i="2"/>
  <c r="Z78" i="2"/>
  <c r="AC78" i="2"/>
  <c r="U79" i="2"/>
  <c r="V79" i="2"/>
  <c r="W79" i="2"/>
  <c r="X79" i="2"/>
  <c r="Y79" i="2"/>
  <c r="Z79" i="2"/>
  <c r="AB79" i="2"/>
  <c r="AC79" i="2"/>
  <c r="U80" i="2"/>
  <c r="V80" i="2"/>
  <c r="W80" i="2"/>
  <c r="AC80" i="2" s="1"/>
  <c r="X80" i="2"/>
  <c r="Y80" i="2"/>
  <c r="Z80" i="2"/>
  <c r="AA80" i="2"/>
  <c r="AB80" i="2"/>
  <c r="U81" i="2"/>
  <c r="V81" i="2"/>
  <c r="AB81" i="2" s="1"/>
  <c r="W81" i="2"/>
  <c r="X81" i="2"/>
  <c r="Y81" i="2"/>
  <c r="Z81" i="2"/>
  <c r="AA81" i="2"/>
  <c r="U82" i="2"/>
  <c r="AA82" i="2" s="1"/>
  <c r="V82" i="2"/>
  <c r="W82" i="2"/>
  <c r="X82" i="2"/>
  <c r="Y82" i="2"/>
  <c r="Z82" i="2"/>
  <c r="AC82" i="2"/>
  <c r="U83" i="2"/>
  <c r="V83" i="2"/>
  <c r="W83" i="2"/>
  <c r="X83" i="2"/>
  <c r="Y83" i="2"/>
  <c r="Z83" i="2"/>
  <c r="AB83" i="2"/>
  <c r="AC83" i="2"/>
  <c r="U84" i="2"/>
  <c r="V84" i="2"/>
  <c r="W84" i="2"/>
  <c r="AC84" i="2" s="1"/>
  <c r="X84" i="2"/>
  <c r="Y84" i="2"/>
  <c r="Z84" i="2"/>
  <c r="AA84" i="2"/>
  <c r="AB84" i="2"/>
  <c r="U85" i="2"/>
  <c r="V85" i="2"/>
  <c r="AB85" i="2" s="1"/>
  <c r="W85" i="2"/>
  <c r="X85" i="2"/>
  <c r="Y85" i="2"/>
  <c r="Z85" i="2"/>
  <c r="AA85" i="2"/>
  <c r="U86" i="2"/>
  <c r="AA86" i="2" s="1"/>
  <c r="V86" i="2"/>
  <c r="W86" i="2"/>
  <c r="X86" i="2"/>
  <c r="Y86" i="2"/>
  <c r="Z86" i="2"/>
  <c r="AC86" i="2"/>
  <c r="U87" i="2"/>
  <c r="V87" i="2"/>
  <c r="W87" i="2"/>
  <c r="X87" i="2"/>
  <c r="Y87" i="2"/>
  <c r="Z87" i="2"/>
  <c r="AB87" i="2"/>
  <c r="AC87" i="2"/>
  <c r="U88" i="2"/>
  <c r="V88" i="2"/>
  <c r="W88" i="2"/>
  <c r="AC88" i="2" s="1"/>
  <c r="X88" i="2"/>
  <c r="Y88" i="2"/>
  <c r="Z88" i="2"/>
  <c r="AA88" i="2"/>
  <c r="AB88" i="2"/>
  <c r="U89" i="2"/>
  <c r="V89" i="2"/>
  <c r="AB89" i="2" s="1"/>
  <c r="W89" i="2"/>
  <c r="X89" i="2"/>
  <c r="Y89" i="2"/>
  <c r="Z89" i="2"/>
  <c r="AA89" i="2"/>
  <c r="U90" i="2"/>
  <c r="AA90" i="2" s="1"/>
  <c r="V90" i="2"/>
  <c r="W90" i="2"/>
  <c r="X90" i="2"/>
  <c r="Y90" i="2"/>
  <c r="Z90" i="2"/>
  <c r="AC90" i="2"/>
  <c r="U91" i="2"/>
  <c r="V91" i="2"/>
  <c r="W91" i="2"/>
  <c r="X91" i="2"/>
  <c r="Y91" i="2"/>
  <c r="Z91" i="2"/>
  <c r="AB91" i="2"/>
  <c r="AC91" i="2"/>
  <c r="U92" i="2"/>
  <c r="V92" i="2"/>
  <c r="W92" i="2"/>
  <c r="AC92" i="2" s="1"/>
  <c r="X92" i="2"/>
  <c r="Y92" i="2"/>
  <c r="Z92" i="2"/>
  <c r="AA92" i="2"/>
  <c r="AB92" i="2"/>
  <c r="U93" i="2"/>
  <c r="V93" i="2"/>
  <c r="AB93" i="2" s="1"/>
  <c r="W93" i="2"/>
  <c r="X93" i="2"/>
  <c r="Y93" i="2"/>
  <c r="Z93" i="2"/>
  <c r="AA93" i="2"/>
  <c r="U94" i="2"/>
  <c r="AA94" i="2" s="1"/>
  <c r="V94" i="2"/>
  <c r="W94" i="2"/>
  <c r="X94" i="2"/>
  <c r="Y94" i="2"/>
  <c r="Z94" i="2"/>
  <c r="AC94" i="2"/>
  <c r="U95" i="2"/>
  <c r="V95" i="2"/>
  <c r="W95" i="2"/>
  <c r="X95" i="2"/>
  <c r="Y95" i="2"/>
  <c r="Z95" i="2"/>
  <c r="AB95" i="2"/>
  <c r="AC95" i="2"/>
  <c r="U96" i="2"/>
  <c r="V96" i="2"/>
  <c r="W96" i="2"/>
  <c r="AC96" i="2" s="1"/>
  <c r="X96" i="2"/>
  <c r="Y96" i="2"/>
  <c r="Z96" i="2"/>
  <c r="AA96" i="2"/>
  <c r="AB96" i="2"/>
  <c r="U97" i="2"/>
  <c r="V97" i="2"/>
  <c r="AB97" i="2" s="1"/>
  <c r="W97" i="2"/>
  <c r="X97" i="2"/>
  <c r="Y97" i="2"/>
  <c r="Z97" i="2"/>
  <c r="AA97" i="2"/>
  <c r="U98" i="2"/>
  <c r="AA98" i="2" s="1"/>
  <c r="V98" i="2"/>
  <c r="W98" i="2"/>
  <c r="X98" i="2"/>
  <c r="Y98" i="2"/>
  <c r="Z98" i="2"/>
  <c r="AC98" i="2"/>
  <c r="U99" i="2"/>
  <c r="V99" i="2"/>
  <c r="W99" i="2"/>
  <c r="X99" i="2"/>
  <c r="Y99" i="2"/>
  <c r="Z99" i="2"/>
  <c r="AB99" i="2"/>
  <c r="AC99" i="2"/>
  <c r="U100" i="2"/>
  <c r="V100" i="2"/>
  <c r="W100" i="2"/>
  <c r="AC100" i="2" s="1"/>
  <c r="X100" i="2"/>
  <c r="Y100" i="2"/>
  <c r="Z100" i="2"/>
  <c r="AA100" i="2"/>
  <c r="AB100" i="2"/>
  <c r="U101" i="2"/>
  <c r="V101" i="2"/>
  <c r="AB101" i="2" s="1"/>
  <c r="W101" i="2"/>
  <c r="X101" i="2"/>
  <c r="Y101" i="2"/>
  <c r="Z101" i="2"/>
  <c r="AA101" i="2"/>
  <c r="U102" i="2"/>
  <c r="AA102" i="2" s="1"/>
  <c r="V102" i="2"/>
  <c r="W102" i="2"/>
  <c r="X102" i="2"/>
  <c r="Y102" i="2"/>
  <c r="Z102" i="2"/>
  <c r="AC102" i="2"/>
  <c r="U103" i="2"/>
  <c r="V103" i="2"/>
  <c r="W103" i="2"/>
  <c r="X103" i="2"/>
  <c r="Y103" i="2"/>
  <c r="Z103" i="2"/>
  <c r="AB103" i="2"/>
  <c r="AC103" i="2"/>
  <c r="U104" i="2"/>
  <c r="V104" i="2"/>
  <c r="W104" i="2"/>
  <c r="AC104" i="2" s="1"/>
  <c r="X104" i="2"/>
  <c r="Y104" i="2"/>
  <c r="Z104" i="2"/>
  <c r="AA104" i="2"/>
  <c r="AB104" i="2"/>
  <c r="U105" i="2"/>
  <c r="V105" i="2"/>
  <c r="AB105" i="2" s="1"/>
  <c r="W105" i="2"/>
  <c r="X105" i="2"/>
  <c r="Y105" i="2"/>
  <c r="Z105" i="2"/>
  <c r="AA105" i="2"/>
  <c r="U106" i="2"/>
  <c r="AA106" i="2" s="1"/>
  <c r="V106" i="2"/>
  <c r="W106" i="2"/>
  <c r="X106" i="2"/>
  <c r="Y106" i="2"/>
  <c r="Z106" i="2"/>
  <c r="AC106" i="2"/>
  <c r="U107" i="2"/>
  <c r="V107" i="2"/>
  <c r="W107" i="2"/>
  <c r="X107" i="2"/>
  <c r="Y107" i="2"/>
  <c r="Z107" i="2"/>
  <c r="AB107" i="2"/>
  <c r="AC107" i="2"/>
  <c r="U108" i="2"/>
  <c r="V108" i="2"/>
  <c r="W108" i="2"/>
  <c r="AC108" i="2" s="1"/>
  <c r="X108" i="2"/>
  <c r="Y108" i="2"/>
  <c r="Z108" i="2"/>
  <c r="AA108" i="2"/>
  <c r="AB108" i="2"/>
  <c r="U109" i="2"/>
  <c r="V109" i="2"/>
  <c r="AB109" i="2" s="1"/>
  <c r="W109" i="2"/>
  <c r="X109" i="2"/>
  <c r="Y109" i="2"/>
  <c r="Z109" i="2"/>
  <c r="AA109" i="2"/>
  <c r="U110" i="2"/>
  <c r="AA110" i="2" s="1"/>
  <c r="V110" i="2"/>
  <c r="W110" i="2"/>
  <c r="X110" i="2"/>
  <c r="Y110" i="2"/>
  <c r="Z110" i="2"/>
  <c r="AC110" i="2"/>
  <c r="U111" i="2"/>
  <c r="V111" i="2"/>
  <c r="W111" i="2"/>
  <c r="X111" i="2"/>
  <c r="Y111" i="2"/>
  <c r="Z111" i="2"/>
  <c r="AB111" i="2"/>
  <c r="AC111" i="2"/>
  <c r="U112" i="2"/>
  <c r="V112" i="2"/>
  <c r="W112" i="2"/>
  <c r="AC112" i="2" s="1"/>
  <c r="X112" i="2"/>
  <c r="Y112" i="2"/>
  <c r="Z112" i="2"/>
  <c r="AA112" i="2"/>
  <c r="AB112" i="2"/>
  <c r="U113" i="2"/>
  <c r="V113" i="2"/>
  <c r="AB113" i="2" s="1"/>
  <c r="W113" i="2"/>
  <c r="X113" i="2"/>
  <c r="Y113" i="2"/>
  <c r="Z113" i="2"/>
  <c r="AA113" i="2"/>
  <c r="U114" i="2"/>
  <c r="AA114" i="2" s="1"/>
  <c r="V114" i="2"/>
  <c r="W114" i="2"/>
  <c r="X114" i="2"/>
  <c r="Y114" i="2"/>
  <c r="Z114" i="2"/>
  <c r="AC114" i="2"/>
  <c r="U115" i="2"/>
  <c r="V115" i="2"/>
  <c r="W115" i="2"/>
  <c r="X115" i="2"/>
  <c r="Y115" i="2"/>
  <c r="Z115" i="2"/>
  <c r="AB115" i="2"/>
  <c r="AC115" i="2"/>
  <c r="U116" i="2"/>
  <c r="V116" i="2"/>
  <c r="W116" i="2"/>
  <c r="AC116" i="2" s="1"/>
  <c r="X116" i="2"/>
  <c r="Y116" i="2"/>
  <c r="Z116" i="2"/>
  <c r="AA116" i="2"/>
  <c r="AB116" i="2"/>
  <c r="U117" i="2"/>
  <c r="V117" i="2"/>
  <c r="AB117" i="2" s="1"/>
  <c r="W117" i="2"/>
  <c r="X117" i="2"/>
  <c r="Y117" i="2"/>
  <c r="Z117" i="2"/>
  <c r="AA117" i="2"/>
  <c r="U118" i="2"/>
  <c r="AA118" i="2" s="1"/>
  <c r="V118" i="2"/>
  <c r="W118" i="2"/>
  <c r="X118" i="2"/>
  <c r="Y118" i="2"/>
  <c r="Z118" i="2"/>
  <c r="AC118" i="2"/>
  <c r="U119" i="2"/>
  <c r="V119" i="2"/>
  <c r="W119" i="2"/>
  <c r="X119" i="2"/>
  <c r="Y119" i="2"/>
  <c r="Z119" i="2"/>
  <c r="AB119" i="2"/>
  <c r="AC119" i="2"/>
  <c r="U120" i="2"/>
  <c r="V120" i="2"/>
  <c r="W120" i="2"/>
  <c r="AC120" i="2" s="1"/>
  <c r="X120" i="2"/>
  <c r="Y120" i="2"/>
  <c r="Z120" i="2"/>
  <c r="AA120" i="2"/>
  <c r="AB120" i="2"/>
  <c r="U121" i="2"/>
  <c r="V121" i="2"/>
  <c r="AB121" i="2" s="1"/>
  <c r="W121" i="2"/>
  <c r="X121" i="2"/>
  <c r="Y121" i="2"/>
  <c r="Z121" i="2"/>
  <c r="AA121" i="2"/>
  <c r="U122" i="2"/>
  <c r="AA122" i="2" s="1"/>
  <c r="V122" i="2"/>
  <c r="W122" i="2"/>
  <c r="X122" i="2"/>
  <c r="Y122" i="2"/>
  <c r="Z122" i="2"/>
  <c r="AC122" i="2"/>
  <c r="U123" i="2"/>
  <c r="V123" i="2"/>
  <c r="W123" i="2"/>
  <c r="X123" i="2"/>
  <c r="Y123" i="2"/>
  <c r="Z123" i="2"/>
  <c r="AB123" i="2"/>
  <c r="AC123" i="2"/>
  <c r="U124" i="2"/>
  <c r="V124" i="2"/>
  <c r="W124" i="2"/>
  <c r="AC124" i="2" s="1"/>
  <c r="X124" i="2"/>
  <c r="Y124" i="2"/>
  <c r="Z124" i="2"/>
  <c r="AA124" i="2"/>
  <c r="AB124" i="2"/>
  <c r="U125" i="2"/>
  <c r="V125" i="2"/>
  <c r="AB125" i="2" s="1"/>
  <c r="W125" i="2"/>
  <c r="X125" i="2"/>
  <c r="Y125" i="2"/>
  <c r="Z125" i="2"/>
  <c r="AA125" i="2"/>
  <c r="U126" i="2"/>
  <c r="AA126" i="2" s="1"/>
  <c r="V126" i="2"/>
  <c r="W126" i="2"/>
  <c r="X126" i="2"/>
  <c r="Y126" i="2"/>
  <c r="Z126" i="2"/>
  <c r="AC126" i="2"/>
  <c r="U127" i="2"/>
  <c r="V127" i="2"/>
  <c r="W127" i="2"/>
  <c r="X127" i="2"/>
  <c r="Y127" i="2"/>
  <c r="Z127" i="2"/>
  <c r="AB127" i="2"/>
  <c r="AC127" i="2"/>
  <c r="U128" i="2"/>
  <c r="V128" i="2"/>
  <c r="W128" i="2"/>
  <c r="AC128" i="2" s="1"/>
  <c r="X128" i="2"/>
  <c r="Y128" i="2"/>
  <c r="Z128" i="2"/>
  <c r="AA128" i="2"/>
  <c r="AB128" i="2"/>
  <c r="U129" i="2"/>
  <c r="V129" i="2"/>
  <c r="AB129" i="2" s="1"/>
  <c r="W129" i="2"/>
  <c r="X129" i="2"/>
  <c r="Y129" i="2"/>
  <c r="Z129" i="2"/>
  <c r="AA129" i="2"/>
  <c r="U130" i="2"/>
  <c r="AA130" i="2" s="1"/>
  <c r="V130" i="2"/>
  <c r="W130" i="2"/>
  <c r="X130" i="2"/>
  <c r="Y130" i="2"/>
  <c r="Z130" i="2"/>
  <c r="AC130" i="2"/>
  <c r="U131" i="2"/>
  <c r="V131" i="2"/>
  <c r="W131" i="2"/>
  <c r="X131" i="2"/>
  <c r="Y131" i="2"/>
  <c r="Z131" i="2"/>
  <c r="AB131" i="2"/>
  <c r="AC131" i="2"/>
  <c r="U132" i="2"/>
  <c r="V132" i="2"/>
  <c r="W132" i="2"/>
  <c r="AC132" i="2" s="1"/>
  <c r="X132" i="2"/>
  <c r="Y132" i="2"/>
  <c r="Z132" i="2"/>
  <c r="AA132" i="2"/>
  <c r="AB132" i="2"/>
  <c r="U133" i="2"/>
  <c r="V133" i="2"/>
  <c r="AB133" i="2" s="1"/>
  <c r="W133" i="2"/>
  <c r="X133" i="2"/>
  <c r="Y133" i="2"/>
  <c r="Z133" i="2"/>
  <c r="AA133" i="2"/>
  <c r="U134" i="2"/>
  <c r="AA134" i="2" s="1"/>
  <c r="V134" i="2"/>
  <c r="W134" i="2"/>
  <c r="X134" i="2"/>
  <c r="Y134" i="2"/>
  <c r="Z134" i="2"/>
  <c r="AC134" i="2"/>
  <c r="U135" i="2"/>
  <c r="V135" i="2"/>
  <c r="W135" i="2"/>
  <c r="X135" i="2"/>
  <c r="Y135" i="2"/>
  <c r="Z135" i="2"/>
  <c r="AB135" i="2"/>
  <c r="AC135" i="2"/>
  <c r="U136" i="2"/>
  <c r="V136" i="2"/>
  <c r="W136" i="2"/>
  <c r="AC136" i="2" s="1"/>
  <c r="X136" i="2"/>
  <c r="Y136" i="2"/>
  <c r="Z136" i="2"/>
  <c r="AA136" i="2"/>
  <c r="AB136" i="2"/>
  <c r="U137" i="2"/>
  <c r="V137" i="2"/>
  <c r="AB137" i="2" s="1"/>
  <c r="W137" i="2"/>
  <c r="X137" i="2"/>
  <c r="Y137" i="2"/>
  <c r="Z137" i="2"/>
  <c r="AA137" i="2"/>
  <c r="U138" i="2"/>
  <c r="AA138" i="2" s="1"/>
  <c r="V138" i="2"/>
  <c r="W138" i="2"/>
  <c r="X138" i="2"/>
  <c r="Y138" i="2"/>
  <c r="Z138" i="2"/>
  <c r="AC138" i="2"/>
  <c r="U139" i="2"/>
  <c r="V139" i="2"/>
  <c r="W139" i="2"/>
  <c r="X139" i="2"/>
  <c r="Y139" i="2"/>
  <c r="Z139" i="2"/>
  <c r="AB139" i="2"/>
  <c r="AC139" i="2"/>
  <c r="U140" i="2"/>
  <c r="V140" i="2"/>
  <c r="W140" i="2"/>
  <c r="AC140" i="2" s="1"/>
  <c r="X140" i="2"/>
  <c r="Y140" i="2"/>
  <c r="Z140" i="2"/>
  <c r="AA140" i="2"/>
  <c r="AB140" i="2"/>
  <c r="U141" i="2"/>
  <c r="V141" i="2"/>
  <c r="AB141" i="2" s="1"/>
  <c r="W141" i="2"/>
  <c r="X141" i="2"/>
  <c r="Y141" i="2"/>
  <c r="Z141" i="2"/>
  <c r="AA141" i="2"/>
  <c r="U142" i="2"/>
  <c r="AA142" i="2" s="1"/>
  <c r="V142" i="2"/>
  <c r="W142" i="2"/>
  <c r="X142" i="2"/>
  <c r="Y142" i="2"/>
  <c r="Z142" i="2"/>
  <c r="AC142" i="2"/>
  <c r="U143" i="2"/>
  <c r="V143" i="2"/>
  <c r="W143" i="2"/>
  <c r="X143" i="2"/>
  <c r="Y143" i="2"/>
  <c r="Z143" i="2"/>
  <c r="AB143" i="2"/>
  <c r="AC143" i="2"/>
  <c r="U144" i="2"/>
  <c r="V144" i="2"/>
  <c r="W144" i="2"/>
  <c r="AC144" i="2" s="1"/>
  <c r="X144" i="2"/>
  <c r="Y144" i="2"/>
  <c r="Z144" i="2"/>
  <c r="AA144" i="2"/>
  <c r="AB144" i="2"/>
  <c r="U145" i="2"/>
  <c r="V145" i="2"/>
  <c r="AB145" i="2" s="1"/>
  <c r="W145" i="2"/>
  <c r="X145" i="2"/>
  <c r="Y145" i="2"/>
  <c r="Z145" i="2"/>
  <c r="AA145" i="2"/>
  <c r="U146" i="2"/>
  <c r="AA146" i="2" s="1"/>
  <c r="V146" i="2"/>
  <c r="W146" i="2"/>
  <c r="X146" i="2"/>
  <c r="Y146" i="2"/>
  <c r="Z146" i="2"/>
  <c r="AC146" i="2"/>
  <c r="U147" i="2"/>
  <c r="V147" i="2"/>
  <c r="W147" i="2"/>
  <c r="X147" i="2"/>
  <c r="Y147" i="2"/>
  <c r="Z147" i="2"/>
  <c r="AB147" i="2"/>
  <c r="AC147" i="2"/>
  <c r="U148" i="2"/>
  <c r="V148" i="2"/>
  <c r="W148" i="2"/>
  <c r="AC148" i="2" s="1"/>
  <c r="X148" i="2"/>
  <c r="Y148" i="2"/>
  <c r="Z148" i="2"/>
  <c r="AA148" i="2"/>
  <c r="AB148" i="2"/>
  <c r="U149" i="2"/>
  <c r="V149" i="2"/>
  <c r="AB149" i="2" s="1"/>
  <c r="W149" i="2"/>
  <c r="X149" i="2"/>
  <c r="Y149" i="2"/>
  <c r="Z149" i="2"/>
  <c r="AA149" i="2"/>
  <c r="U150" i="2"/>
  <c r="AA150" i="2" s="1"/>
  <c r="V150" i="2"/>
  <c r="W150" i="2"/>
  <c r="X150" i="2"/>
  <c r="Y150" i="2"/>
  <c r="Z150" i="2"/>
  <c r="AC150" i="2"/>
  <c r="U151" i="2"/>
  <c r="V151" i="2"/>
  <c r="W151" i="2"/>
  <c r="X151" i="2"/>
  <c r="Y151" i="2"/>
  <c r="AB151" i="2" s="1"/>
  <c r="Z151" i="2"/>
  <c r="AC151" i="2"/>
  <c r="U152" i="2"/>
  <c r="V152" i="2"/>
  <c r="W152" i="2"/>
  <c r="AC152" i="2" s="1"/>
  <c r="X152" i="2"/>
  <c r="AA152" i="2" s="1"/>
  <c r="Y152" i="2"/>
  <c r="Z152" i="2"/>
  <c r="AB152" i="2"/>
  <c r="U153" i="2"/>
  <c r="V153" i="2"/>
  <c r="AB153" i="2" s="1"/>
  <c r="W153" i="2"/>
  <c r="X153" i="2"/>
  <c r="Y153" i="2"/>
  <c r="Z153" i="2"/>
  <c r="AA153" i="2"/>
  <c r="U154" i="2"/>
  <c r="AA154" i="2" s="1"/>
  <c r="V154" i="2"/>
  <c r="W154" i="2"/>
  <c r="X154" i="2"/>
  <c r="Y154" i="2"/>
  <c r="Z154" i="2"/>
  <c r="AC154" i="2"/>
  <c r="U155" i="2"/>
  <c r="V155" i="2"/>
  <c r="W155" i="2"/>
  <c r="X155" i="2"/>
  <c r="Y155" i="2"/>
  <c r="AB155" i="2" s="1"/>
  <c r="Z155" i="2"/>
  <c r="AC155" i="2"/>
  <c r="U156" i="2"/>
  <c r="V156" i="2"/>
  <c r="W156" i="2"/>
  <c r="AC156" i="2" s="1"/>
  <c r="X156" i="2"/>
  <c r="AA156" i="2" s="1"/>
  <c r="Y156" i="2"/>
  <c r="Z156" i="2"/>
  <c r="AB156" i="2"/>
  <c r="U157" i="2"/>
  <c r="V157" i="2"/>
  <c r="AB157" i="2" s="1"/>
  <c r="W157" i="2"/>
  <c r="X157" i="2"/>
  <c r="Y157" i="2"/>
  <c r="Z157" i="2"/>
  <c r="AA157" i="2"/>
  <c r="U158" i="2"/>
  <c r="AA158" i="2" s="1"/>
  <c r="V158" i="2"/>
  <c r="W158" i="2"/>
  <c r="X158" i="2"/>
  <c r="Y158" i="2"/>
  <c r="Z158" i="2"/>
  <c r="AC158" i="2"/>
  <c r="U159" i="2"/>
  <c r="V159" i="2"/>
  <c r="W159" i="2"/>
  <c r="X159" i="2"/>
  <c r="Y159" i="2"/>
  <c r="AB159" i="2" s="1"/>
  <c r="Z159" i="2"/>
  <c r="AC159" i="2"/>
  <c r="U160" i="2"/>
  <c r="AA160" i="2" s="1"/>
  <c r="V160" i="2"/>
  <c r="W160" i="2"/>
  <c r="X160" i="2"/>
  <c r="Y160" i="2"/>
  <c r="Z160" i="2"/>
  <c r="AC160" i="2" s="1"/>
  <c r="AB160" i="2"/>
  <c r="U161" i="2"/>
  <c r="V161" i="2"/>
  <c r="W161" i="2"/>
  <c r="AC161" i="2" s="1"/>
  <c r="X161" i="2"/>
  <c r="Y161" i="2"/>
  <c r="AB161" i="2" s="1"/>
  <c r="Z161" i="2"/>
  <c r="AA161" i="2"/>
  <c r="U162" i="2"/>
  <c r="V162" i="2"/>
  <c r="AB162" i="2" s="1"/>
  <c r="W162" i="2"/>
  <c r="AC162" i="2" s="1"/>
  <c r="X162" i="2"/>
  <c r="AA162" i="2" s="1"/>
  <c r="Y162" i="2"/>
  <c r="Z162" i="2"/>
  <c r="U163" i="2"/>
  <c r="AA163" i="2" s="1"/>
  <c r="V163" i="2"/>
  <c r="W163" i="2"/>
  <c r="X163" i="2"/>
  <c r="Y163" i="2"/>
  <c r="AB163" i="2" s="1"/>
  <c r="Z163" i="2"/>
  <c r="AC163" i="2"/>
  <c r="U164" i="2"/>
  <c r="AA164" i="2" s="1"/>
  <c r="V164" i="2"/>
  <c r="W164" i="2"/>
  <c r="X164" i="2"/>
  <c r="Y164" i="2"/>
  <c r="Z164" i="2"/>
  <c r="AC164" i="2" s="1"/>
  <c r="AB164" i="2"/>
  <c r="U165" i="2"/>
  <c r="V165" i="2"/>
  <c r="W165" i="2"/>
  <c r="AC165" i="2" s="1"/>
  <c r="X165" i="2"/>
  <c r="Y165" i="2"/>
  <c r="AB165" i="2" s="1"/>
  <c r="Z165" i="2"/>
  <c r="AA165" i="2"/>
  <c r="U166" i="2"/>
  <c r="V166" i="2"/>
  <c r="AB166" i="2" s="1"/>
  <c r="W166" i="2"/>
  <c r="AC166" i="2" s="1"/>
  <c r="X166" i="2"/>
  <c r="AA166" i="2" s="1"/>
  <c r="Y166" i="2"/>
  <c r="Z166" i="2"/>
  <c r="U167" i="2"/>
  <c r="AA167" i="2" s="1"/>
  <c r="V167" i="2"/>
  <c r="AB167" i="2" s="1"/>
  <c r="W167" i="2"/>
  <c r="X167" i="2"/>
  <c r="Y167" i="2"/>
  <c r="Z167" i="2"/>
  <c r="AC167" i="2"/>
  <c r="U168" i="2"/>
  <c r="V168" i="2"/>
  <c r="W168" i="2"/>
  <c r="X168" i="2"/>
  <c r="Y168" i="2"/>
  <c r="Z168" i="2"/>
  <c r="AC168" i="2" s="1"/>
  <c r="AB168" i="2"/>
  <c r="U169" i="2"/>
  <c r="V169" i="2"/>
  <c r="W169" i="2"/>
  <c r="AC169" i="2" s="1"/>
  <c r="X169" i="2"/>
  <c r="Y169" i="2"/>
  <c r="AB169" i="2" s="1"/>
  <c r="Z169" i="2"/>
  <c r="AA169" i="2"/>
  <c r="U170" i="2"/>
  <c r="V170" i="2"/>
  <c r="AB170" i="2" s="1"/>
  <c r="W170" i="2"/>
  <c r="X170" i="2"/>
  <c r="AA170" i="2" s="1"/>
  <c r="Y170" i="2"/>
  <c r="Z170" i="2"/>
  <c r="AC170" i="2" s="1"/>
  <c r="U171" i="2"/>
  <c r="AA171" i="2" s="1"/>
  <c r="V171" i="2"/>
  <c r="W171" i="2"/>
  <c r="X171" i="2"/>
  <c r="Y171" i="2"/>
  <c r="AB171" i="2" s="1"/>
  <c r="Z171" i="2"/>
  <c r="AC171" i="2"/>
  <c r="U172" i="2"/>
  <c r="V172" i="2"/>
  <c r="W172" i="2"/>
  <c r="X172" i="2"/>
  <c r="AA172" i="2" s="1"/>
  <c r="Y172" i="2"/>
  <c r="Z172" i="2"/>
  <c r="AC172" i="2" s="1"/>
  <c r="AB172" i="2"/>
  <c r="U173" i="2"/>
  <c r="V173" i="2"/>
  <c r="W173" i="2"/>
  <c r="AC173" i="2" s="1"/>
  <c r="X173" i="2"/>
  <c r="Y173" i="2"/>
  <c r="AB173" i="2" s="1"/>
  <c r="Z173" i="2"/>
  <c r="AA173" i="2"/>
  <c r="U174" i="2"/>
  <c r="V174" i="2"/>
  <c r="AB174" i="2" s="1"/>
  <c r="W174" i="2"/>
  <c r="X174" i="2"/>
  <c r="AA174" i="2" s="1"/>
  <c r="Y174" i="2"/>
  <c r="Z174" i="2"/>
  <c r="AC174" i="2" s="1"/>
  <c r="U175" i="2"/>
  <c r="AA175" i="2" s="1"/>
  <c r="V175" i="2"/>
  <c r="W175" i="2"/>
  <c r="X175" i="2"/>
  <c r="Y175" i="2"/>
  <c r="AB175" i="2" s="1"/>
  <c r="Z175" i="2"/>
  <c r="AC175" i="2"/>
  <c r="U176" i="2"/>
  <c r="V176" i="2"/>
  <c r="W176" i="2"/>
  <c r="X176" i="2"/>
  <c r="AA176" i="2" s="1"/>
  <c r="Y176" i="2"/>
  <c r="Z176" i="2"/>
  <c r="AC176" i="2" s="1"/>
  <c r="AB176" i="2"/>
  <c r="U177" i="2"/>
  <c r="V177" i="2"/>
  <c r="W177" i="2"/>
  <c r="AC177" i="2" s="1"/>
  <c r="X177" i="2"/>
  <c r="Y177" i="2"/>
  <c r="AB177" i="2" s="1"/>
  <c r="Z177" i="2"/>
  <c r="AA177" i="2"/>
  <c r="U178" i="2"/>
  <c r="V178" i="2"/>
  <c r="AB178" i="2" s="1"/>
  <c r="W178" i="2"/>
  <c r="X178" i="2"/>
  <c r="AA178" i="2" s="1"/>
  <c r="Y178" i="2"/>
  <c r="Z178" i="2"/>
  <c r="AC178" i="2" s="1"/>
  <c r="U179" i="2"/>
  <c r="AA179" i="2" s="1"/>
  <c r="V179" i="2"/>
  <c r="W179" i="2"/>
  <c r="X179" i="2"/>
  <c r="Y179" i="2"/>
  <c r="AB179" i="2" s="1"/>
  <c r="Z179" i="2"/>
  <c r="AC179" i="2"/>
  <c r="U180" i="2"/>
  <c r="V180" i="2"/>
  <c r="W180" i="2"/>
  <c r="X180" i="2"/>
  <c r="AA180" i="2" s="1"/>
  <c r="Y180" i="2"/>
  <c r="Z180" i="2"/>
  <c r="AC180" i="2" s="1"/>
  <c r="AB180" i="2"/>
  <c r="U181" i="2"/>
  <c r="V181" i="2"/>
  <c r="W181" i="2"/>
  <c r="AC181" i="2" s="1"/>
  <c r="X181" i="2"/>
  <c r="Y181" i="2"/>
  <c r="AB181" i="2" s="1"/>
  <c r="Z181" i="2"/>
  <c r="AA181" i="2"/>
  <c r="U182" i="2"/>
  <c r="V182" i="2"/>
  <c r="AB182" i="2" s="1"/>
  <c r="W182" i="2"/>
  <c r="X182" i="2"/>
  <c r="AA182" i="2" s="1"/>
  <c r="Y182" i="2"/>
  <c r="Z182" i="2"/>
  <c r="AC182" i="2" s="1"/>
  <c r="U183" i="2"/>
  <c r="AA183" i="2" s="1"/>
  <c r="V183" i="2"/>
  <c r="W183" i="2"/>
  <c r="X183" i="2"/>
  <c r="Y183" i="2"/>
  <c r="AB183" i="2" s="1"/>
  <c r="Z183" i="2"/>
  <c r="AC183" i="2"/>
  <c r="U184" i="2"/>
  <c r="V184" i="2"/>
  <c r="W184" i="2"/>
  <c r="X184" i="2"/>
  <c r="AA184" i="2" s="1"/>
  <c r="Y184" i="2"/>
  <c r="Z184" i="2"/>
  <c r="AC184" i="2" s="1"/>
  <c r="AB184" i="2"/>
  <c r="U185" i="2"/>
  <c r="V185" i="2"/>
  <c r="W185" i="2"/>
  <c r="AC185" i="2" s="1"/>
  <c r="X185" i="2"/>
  <c r="Y185" i="2"/>
  <c r="AB185" i="2" s="1"/>
  <c r="Z185" i="2"/>
  <c r="AA185" i="2"/>
  <c r="U186" i="2"/>
  <c r="AA186" i="2" s="1"/>
  <c r="V186" i="2"/>
  <c r="AB186" i="2" s="1"/>
  <c r="W186" i="2"/>
  <c r="X186" i="2"/>
  <c r="Y186" i="2"/>
  <c r="Z186" i="2"/>
  <c r="AC186" i="2" s="1"/>
  <c r="U187" i="2"/>
  <c r="AA187" i="2" s="1"/>
  <c r="V187" i="2"/>
  <c r="W187" i="2"/>
  <c r="X187" i="2"/>
  <c r="Y187" i="2"/>
  <c r="AB187" i="2" s="1"/>
  <c r="Z187" i="2"/>
  <c r="AC187" i="2"/>
  <c r="U188" i="2"/>
  <c r="V188" i="2"/>
  <c r="W188" i="2"/>
  <c r="X188" i="2"/>
  <c r="AA188" i="2" s="1"/>
  <c r="Y188" i="2"/>
  <c r="Z188" i="2"/>
  <c r="AC188" i="2" s="1"/>
  <c r="AB188" i="2"/>
  <c r="U189" i="2"/>
  <c r="V189" i="2"/>
  <c r="W189" i="2"/>
  <c r="AC189" i="2" s="1"/>
  <c r="X189" i="2"/>
  <c r="Y189" i="2"/>
  <c r="AB189" i="2" s="1"/>
  <c r="Z189" i="2"/>
  <c r="AA189" i="2"/>
  <c r="U190" i="2"/>
  <c r="AA190" i="2" s="1"/>
  <c r="V190" i="2"/>
  <c r="AB190" i="2" s="1"/>
  <c r="W190" i="2"/>
  <c r="X190" i="2"/>
  <c r="Y190" i="2"/>
  <c r="Z190" i="2"/>
  <c r="AC190" i="2" s="1"/>
  <c r="U191" i="2"/>
  <c r="AA191" i="2" s="1"/>
  <c r="V191" i="2"/>
  <c r="W191" i="2"/>
  <c r="X191" i="2"/>
  <c r="Y191" i="2"/>
  <c r="AB191" i="2" s="1"/>
  <c r="Z191" i="2"/>
  <c r="AC191" i="2"/>
  <c r="U192" i="2"/>
  <c r="V192" i="2"/>
  <c r="W192" i="2"/>
  <c r="AC192" i="2" s="1"/>
  <c r="X192" i="2"/>
  <c r="AA192" i="2" s="1"/>
  <c r="Y192" i="2"/>
  <c r="Z192" i="2"/>
  <c r="AB192" i="2"/>
  <c r="U193" i="2"/>
  <c r="V193" i="2"/>
  <c r="AB193" i="2" s="1"/>
  <c r="W193" i="2"/>
  <c r="AC193" i="2" s="1"/>
  <c r="X193" i="2"/>
  <c r="Y193" i="2"/>
  <c r="Z193" i="2"/>
  <c r="AA193" i="2"/>
  <c r="U194" i="2"/>
  <c r="AA194" i="2" s="1"/>
  <c r="V194" i="2"/>
  <c r="AB194" i="2" s="1"/>
  <c r="W194" i="2"/>
  <c r="X194" i="2"/>
  <c r="Y194" i="2"/>
  <c r="Z194" i="2"/>
  <c r="AC194" i="2" s="1"/>
  <c r="U195" i="2"/>
  <c r="AA195" i="2" s="1"/>
  <c r="V195" i="2"/>
  <c r="W195" i="2"/>
  <c r="X195" i="2"/>
  <c r="Y195" i="2"/>
  <c r="AB195" i="2" s="1"/>
  <c r="Z195" i="2"/>
  <c r="AC195" i="2"/>
  <c r="U196" i="2"/>
  <c r="V196" i="2"/>
  <c r="W196" i="2"/>
  <c r="X196" i="2"/>
  <c r="AA196" i="2" s="1"/>
  <c r="Y196" i="2"/>
  <c r="Z196" i="2"/>
  <c r="AC196" i="2" s="1"/>
  <c r="AB196" i="2"/>
  <c r="U197" i="2"/>
  <c r="V197" i="2"/>
  <c r="W197" i="2"/>
  <c r="AC197" i="2" s="1"/>
  <c r="X197" i="2"/>
  <c r="Y197" i="2"/>
  <c r="AB197" i="2" s="1"/>
  <c r="Z197" i="2"/>
  <c r="AA197" i="2"/>
  <c r="U198" i="2"/>
  <c r="AA198" i="2" s="1"/>
  <c r="V198" i="2"/>
  <c r="AB198" i="2" s="1"/>
  <c r="W198" i="2"/>
  <c r="X198" i="2"/>
  <c r="Y198" i="2"/>
  <c r="Z198" i="2"/>
  <c r="AC198" i="2" s="1"/>
  <c r="U199" i="2"/>
  <c r="AA199" i="2" s="1"/>
  <c r="V199" i="2"/>
  <c r="W199" i="2"/>
  <c r="X199" i="2"/>
  <c r="Y199" i="2"/>
  <c r="AB199" i="2" s="1"/>
  <c r="Z199" i="2"/>
  <c r="AC199" i="2"/>
  <c r="U200" i="2"/>
  <c r="V200" i="2"/>
  <c r="W200" i="2"/>
  <c r="X200" i="2"/>
  <c r="AA200" i="2" s="1"/>
  <c r="Y200" i="2"/>
  <c r="Z200" i="2"/>
  <c r="AC200" i="2" s="1"/>
  <c r="AB200" i="2"/>
  <c r="U201" i="2"/>
  <c r="V201" i="2"/>
  <c r="W201" i="2"/>
  <c r="AC201" i="2" s="1"/>
  <c r="X201" i="2"/>
  <c r="Y201" i="2"/>
  <c r="AB201" i="2" s="1"/>
  <c r="Z201" i="2"/>
  <c r="AA201" i="2"/>
  <c r="U202" i="2"/>
  <c r="V202" i="2"/>
  <c r="AB202" i="2" s="1"/>
  <c r="W202" i="2"/>
  <c r="X202" i="2"/>
  <c r="AA202" i="2" s="1"/>
  <c r="Y202" i="2"/>
  <c r="Z202" i="2"/>
  <c r="AC202" i="2" s="1"/>
  <c r="U203" i="2"/>
  <c r="AA203" i="2" s="1"/>
  <c r="V203" i="2"/>
  <c r="W203" i="2"/>
  <c r="X203" i="2"/>
  <c r="Y203" i="2"/>
  <c r="AB203" i="2" s="1"/>
  <c r="Z203" i="2"/>
  <c r="AC203" i="2"/>
  <c r="U204" i="2"/>
  <c r="V204" i="2"/>
  <c r="W204" i="2"/>
  <c r="X204" i="2"/>
  <c r="AA204" i="2" s="1"/>
  <c r="Y204" i="2"/>
  <c r="Z204" i="2"/>
  <c r="AC204" i="2" s="1"/>
  <c r="AB204" i="2"/>
  <c r="U205" i="2"/>
  <c r="V205" i="2"/>
  <c r="W205" i="2"/>
  <c r="AC205" i="2" s="1"/>
  <c r="X205" i="2"/>
  <c r="Y205" i="2"/>
  <c r="AB205" i="2" s="1"/>
  <c r="Z205" i="2"/>
  <c r="AA205" i="2"/>
  <c r="U206" i="2"/>
  <c r="AA206" i="2" s="1"/>
  <c r="V206" i="2"/>
  <c r="AB206" i="2" s="1"/>
  <c r="W206" i="2"/>
  <c r="X206" i="2"/>
  <c r="Y206" i="2"/>
  <c r="Z206" i="2"/>
  <c r="AC206" i="2" s="1"/>
  <c r="U207" i="2"/>
  <c r="AA207" i="2" s="1"/>
  <c r="V207" i="2"/>
  <c r="W207" i="2"/>
  <c r="X207" i="2"/>
  <c r="Y207" i="2"/>
  <c r="AB207" i="2" s="1"/>
  <c r="Z207" i="2"/>
  <c r="AC207" i="2"/>
  <c r="U208" i="2"/>
  <c r="V208" i="2"/>
  <c r="AB208" i="2" s="1"/>
  <c r="W208" i="2"/>
  <c r="X208" i="2"/>
  <c r="AA208" i="2" s="1"/>
  <c r="Y208" i="2"/>
  <c r="Z208" i="2"/>
  <c r="AC208" i="2" s="1"/>
  <c r="U209" i="2"/>
  <c r="V209" i="2"/>
  <c r="W209" i="2"/>
  <c r="AC209" i="2" s="1"/>
  <c r="X209" i="2"/>
  <c r="Y209" i="2"/>
  <c r="AB209" i="2" s="1"/>
  <c r="Z209" i="2"/>
  <c r="AA209" i="2"/>
  <c r="U210" i="2"/>
  <c r="AA210" i="2" s="1"/>
  <c r="V210" i="2"/>
  <c r="AB210" i="2" s="1"/>
  <c r="W210" i="2"/>
  <c r="X210" i="2"/>
  <c r="Y210" i="2"/>
  <c r="Z210" i="2"/>
  <c r="AC210" i="2" s="1"/>
  <c r="U211" i="2"/>
  <c r="V211" i="2"/>
  <c r="W211" i="2"/>
  <c r="AC211" i="2" s="1"/>
  <c r="X211" i="2"/>
  <c r="Y211" i="2"/>
  <c r="AB211" i="2" s="1"/>
  <c r="Z211" i="2"/>
  <c r="AA211" i="2"/>
  <c r="U212" i="2"/>
  <c r="V212" i="2"/>
  <c r="W212" i="2"/>
  <c r="X212" i="2"/>
  <c r="AA212" i="2" s="1"/>
  <c r="Y212" i="2"/>
  <c r="Z212" i="2"/>
  <c r="AC212" i="2" s="1"/>
  <c r="AB212" i="2"/>
  <c r="U213" i="2"/>
  <c r="V213" i="2"/>
  <c r="W213" i="2"/>
  <c r="X213" i="2"/>
  <c r="Y213" i="2"/>
  <c r="AB213" i="2" s="1"/>
  <c r="Z213" i="2"/>
  <c r="AA213" i="2"/>
  <c r="AC213" i="2"/>
  <c r="U214" i="2"/>
  <c r="V214" i="2"/>
  <c r="W214" i="2"/>
  <c r="X214" i="2"/>
  <c r="AA214" i="2" s="1"/>
  <c r="Y214" i="2"/>
  <c r="Z214" i="2"/>
  <c r="AB214" i="2"/>
  <c r="AC214" i="2"/>
  <c r="U215" i="2"/>
  <c r="V215" i="2"/>
  <c r="W215" i="2"/>
  <c r="X215" i="2"/>
  <c r="AA215" i="2" s="1"/>
  <c r="Y215" i="2"/>
  <c r="Z215" i="2"/>
  <c r="AB215" i="2"/>
  <c r="AC215" i="2"/>
  <c r="U216" i="2"/>
  <c r="V216" i="2"/>
  <c r="W216" i="2"/>
  <c r="AC216" i="2" s="1"/>
  <c r="X216" i="2"/>
  <c r="Y216" i="2"/>
  <c r="Z216" i="2"/>
  <c r="AA216" i="2"/>
  <c r="AB216" i="2"/>
  <c r="U217" i="2"/>
  <c r="V217" i="2"/>
  <c r="AB217" i="2" s="1"/>
  <c r="W217" i="2"/>
  <c r="X217" i="2"/>
  <c r="Y217" i="2"/>
  <c r="Z217" i="2"/>
  <c r="AC217" i="2" s="1"/>
  <c r="AA217" i="2"/>
  <c r="U218" i="2"/>
  <c r="AA218" i="2" s="1"/>
  <c r="V218" i="2"/>
  <c r="W218" i="2"/>
  <c r="X218" i="2"/>
  <c r="Y218" i="2"/>
  <c r="AB218" i="2" s="1"/>
  <c r="Z218" i="2"/>
  <c r="AC218" i="2"/>
  <c r="U219" i="2"/>
  <c r="V219" i="2"/>
  <c r="W219" i="2"/>
  <c r="X219" i="2"/>
  <c r="AA219" i="2" s="1"/>
  <c r="Y219" i="2"/>
  <c r="Z219" i="2"/>
  <c r="AB219" i="2"/>
  <c r="AC219" i="2"/>
  <c r="U220" i="2"/>
  <c r="V220" i="2"/>
  <c r="W220" i="2"/>
  <c r="AC220" i="2" s="1"/>
  <c r="X220" i="2"/>
  <c r="Y220" i="2"/>
  <c r="Z220" i="2"/>
  <c r="AA220" i="2"/>
  <c r="AB220" i="2"/>
  <c r="U221" i="2"/>
  <c r="V221" i="2"/>
  <c r="AB221" i="2" s="1"/>
  <c r="W221" i="2"/>
  <c r="X221" i="2"/>
  <c r="Y221" i="2"/>
  <c r="Z221" i="2"/>
  <c r="AC221" i="2" s="1"/>
  <c r="AA221" i="2"/>
  <c r="U222" i="2"/>
  <c r="AA222" i="2" s="1"/>
  <c r="V222" i="2"/>
  <c r="W222" i="2"/>
  <c r="X222" i="2"/>
  <c r="Y222" i="2"/>
  <c r="AB222" i="2" s="1"/>
  <c r="Z222" i="2"/>
  <c r="AC222" i="2"/>
  <c r="U223" i="2"/>
  <c r="AA223" i="2" s="1"/>
  <c r="V223" i="2"/>
  <c r="W223" i="2"/>
  <c r="X223" i="2"/>
  <c r="Y223" i="2"/>
  <c r="Z223" i="2"/>
  <c r="AB223" i="2"/>
  <c r="AC223" i="2"/>
  <c r="U224" i="2"/>
  <c r="V224" i="2"/>
  <c r="W224" i="2"/>
  <c r="AC224" i="2" s="1"/>
  <c r="X224" i="2"/>
  <c r="Y224" i="2"/>
  <c r="Z224" i="2"/>
  <c r="AA224" i="2"/>
  <c r="AB224" i="2"/>
  <c r="U225" i="2"/>
  <c r="V225" i="2"/>
  <c r="AB225" i="2" s="1"/>
  <c r="W225" i="2"/>
  <c r="AC225" i="2" s="1"/>
  <c r="X225" i="2"/>
  <c r="Y225" i="2"/>
  <c r="Z225" i="2"/>
  <c r="AA225" i="2"/>
  <c r="E47" i="2"/>
  <c r="F47" i="2"/>
  <c r="G47" i="2"/>
  <c r="H47" i="2"/>
  <c r="I47" i="2"/>
  <c r="J47" i="2"/>
  <c r="K47" i="2"/>
  <c r="L47" i="2"/>
  <c r="M47" i="2"/>
  <c r="N47" i="2"/>
  <c r="O47" i="2"/>
  <c r="P47" i="2"/>
  <c r="E48" i="2"/>
  <c r="F48" i="2"/>
  <c r="G48" i="2"/>
  <c r="H48" i="2"/>
  <c r="I48" i="2"/>
  <c r="J48" i="2"/>
  <c r="K48" i="2"/>
  <c r="L48" i="2"/>
  <c r="M48" i="2"/>
  <c r="N48" i="2"/>
  <c r="O48" i="2"/>
  <c r="P48" i="2"/>
  <c r="E49" i="2"/>
  <c r="F49" i="2"/>
  <c r="G49" i="2"/>
  <c r="H49" i="2"/>
  <c r="I49" i="2"/>
  <c r="J49" i="2"/>
  <c r="K49" i="2"/>
  <c r="L49" i="2"/>
  <c r="M49" i="2"/>
  <c r="N49" i="2"/>
  <c r="O49" i="2"/>
  <c r="P49" i="2"/>
  <c r="E50" i="2"/>
  <c r="F50" i="2"/>
  <c r="G50" i="2"/>
  <c r="H50" i="2"/>
  <c r="I50" i="2"/>
  <c r="J50" i="2"/>
  <c r="K50" i="2"/>
  <c r="L50" i="2"/>
  <c r="M50" i="2"/>
  <c r="N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H95" i="2"/>
  <c r="I95" i="2"/>
  <c r="J95" i="2"/>
  <c r="K95" i="2"/>
  <c r="L95" i="2"/>
  <c r="M95" i="2"/>
  <c r="O95" i="2"/>
  <c r="P95" i="2"/>
  <c r="E96" i="2"/>
  <c r="N96" i="2" s="1"/>
  <c r="F96" i="2"/>
  <c r="G96" i="2"/>
  <c r="H96" i="2"/>
  <c r="I96" i="2"/>
  <c r="J96" i="2"/>
  <c r="K96" i="2"/>
  <c r="L96" i="2"/>
  <c r="M96" i="2"/>
  <c r="O96" i="2"/>
  <c r="P96" i="2"/>
  <c r="E97" i="2"/>
  <c r="N97" i="2" s="1"/>
  <c r="F97" i="2"/>
  <c r="G97" i="2"/>
  <c r="H97" i="2"/>
  <c r="I97" i="2"/>
  <c r="J97" i="2"/>
  <c r="K97" i="2"/>
  <c r="L97" i="2"/>
  <c r="M97" i="2"/>
  <c r="O97" i="2"/>
  <c r="P97" i="2"/>
  <c r="E98" i="2"/>
  <c r="N98" i="2" s="1"/>
  <c r="F98" i="2"/>
  <c r="G98" i="2"/>
  <c r="H98" i="2"/>
  <c r="I98" i="2"/>
  <c r="J98" i="2"/>
  <c r="K98" i="2"/>
  <c r="L98" i="2"/>
  <c r="M98" i="2"/>
  <c r="O98" i="2"/>
  <c r="P98" i="2"/>
  <c r="E99" i="2"/>
  <c r="N99" i="2" s="1"/>
  <c r="F99" i="2"/>
  <c r="G99" i="2"/>
  <c r="H99" i="2"/>
  <c r="I99" i="2"/>
  <c r="J99" i="2"/>
  <c r="K99" i="2"/>
  <c r="L99" i="2"/>
  <c r="M99" i="2"/>
  <c r="O99" i="2"/>
  <c r="P99" i="2"/>
  <c r="E100" i="2"/>
  <c r="N100" i="2" s="1"/>
  <c r="F100" i="2"/>
  <c r="G100" i="2"/>
  <c r="H100" i="2"/>
  <c r="I100" i="2"/>
  <c r="J100" i="2"/>
  <c r="K100" i="2"/>
  <c r="L100" i="2"/>
  <c r="M100" i="2"/>
  <c r="O100" i="2"/>
  <c r="P100" i="2"/>
  <c r="E101" i="2"/>
  <c r="N101" i="2" s="1"/>
  <c r="F101" i="2"/>
  <c r="G101" i="2"/>
  <c r="H101" i="2"/>
  <c r="I101" i="2"/>
  <c r="J101" i="2"/>
  <c r="K101" i="2"/>
  <c r="L101" i="2"/>
  <c r="M101" i="2"/>
  <c r="O101" i="2"/>
  <c r="P101" i="2"/>
  <c r="E102" i="2"/>
  <c r="N102" i="2" s="1"/>
  <c r="F102" i="2"/>
  <c r="G102" i="2"/>
  <c r="H102" i="2"/>
  <c r="I102" i="2"/>
  <c r="J102" i="2"/>
  <c r="K102" i="2"/>
  <c r="L102" i="2"/>
  <c r="M102" i="2"/>
  <c r="O102" i="2"/>
  <c r="P102" i="2"/>
  <c r="E103" i="2"/>
  <c r="N103" i="2" s="1"/>
  <c r="F103" i="2"/>
  <c r="G103" i="2"/>
  <c r="H103" i="2"/>
  <c r="I103" i="2"/>
  <c r="J103" i="2"/>
  <c r="K103" i="2"/>
  <c r="L103" i="2"/>
  <c r="M103" i="2"/>
  <c r="O103" i="2"/>
  <c r="P103" i="2"/>
  <c r="E104" i="2"/>
  <c r="N104" i="2" s="1"/>
  <c r="F104" i="2"/>
  <c r="G104" i="2"/>
  <c r="H104" i="2"/>
  <c r="I104" i="2"/>
  <c r="J104" i="2"/>
  <c r="K104" i="2"/>
  <c r="L104" i="2"/>
  <c r="M104" i="2"/>
  <c r="O104" i="2"/>
  <c r="P104" i="2"/>
  <c r="E105" i="2"/>
  <c r="N105" i="2" s="1"/>
  <c r="F105" i="2"/>
  <c r="G105" i="2"/>
  <c r="H105" i="2"/>
  <c r="I105" i="2"/>
  <c r="J105" i="2"/>
  <c r="K105" i="2"/>
  <c r="L105" i="2"/>
  <c r="M105" i="2"/>
  <c r="O105" i="2"/>
  <c r="P105" i="2"/>
  <c r="E106" i="2"/>
  <c r="N106" i="2" s="1"/>
  <c r="F106" i="2"/>
  <c r="G106" i="2"/>
  <c r="H106" i="2"/>
  <c r="I106" i="2"/>
  <c r="J106" i="2"/>
  <c r="K106" i="2"/>
  <c r="L106" i="2"/>
  <c r="M106" i="2"/>
  <c r="O106" i="2"/>
  <c r="P106" i="2"/>
  <c r="E107" i="2"/>
  <c r="N107" i="2" s="1"/>
  <c r="F107" i="2"/>
  <c r="G107" i="2"/>
  <c r="H107" i="2"/>
  <c r="I107" i="2"/>
  <c r="J107" i="2"/>
  <c r="K107" i="2"/>
  <c r="L107" i="2"/>
  <c r="M107" i="2"/>
  <c r="O107" i="2"/>
  <c r="P107" i="2"/>
  <c r="E108" i="2"/>
  <c r="N108" i="2" s="1"/>
  <c r="F108" i="2"/>
  <c r="G108" i="2"/>
  <c r="H108" i="2"/>
  <c r="I108" i="2"/>
  <c r="J108" i="2"/>
  <c r="K108" i="2"/>
  <c r="L108" i="2"/>
  <c r="M108" i="2"/>
  <c r="O108" i="2"/>
  <c r="P108" i="2"/>
  <c r="E109" i="2"/>
  <c r="N109" i="2" s="1"/>
  <c r="F109" i="2"/>
  <c r="G109" i="2"/>
  <c r="H109" i="2"/>
  <c r="I109" i="2"/>
  <c r="J109" i="2"/>
  <c r="K109" i="2"/>
  <c r="L109" i="2"/>
  <c r="M109" i="2"/>
  <c r="O109" i="2"/>
  <c r="P109" i="2"/>
  <c r="E110" i="2"/>
  <c r="N110" i="2" s="1"/>
  <c r="F110" i="2"/>
  <c r="G110" i="2"/>
  <c r="H110" i="2"/>
  <c r="I110" i="2"/>
  <c r="J110" i="2"/>
  <c r="K110" i="2"/>
  <c r="L110" i="2"/>
  <c r="M110" i="2"/>
  <c r="O110" i="2"/>
  <c r="P110" i="2"/>
  <c r="E111" i="2"/>
  <c r="N111" i="2" s="1"/>
  <c r="F111" i="2"/>
  <c r="G111" i="2"/>
  <c r="H111" i="2"/>
  <c r="I111" i="2"/>
  <c r="J111" i="2"/>
  <c r="K111" i="2"/>
  <c r="L111" i="2"/>
  <c r="M111" i="2"/>
  <c r="O111" i="2"/>
  <c r="P111" i="2"/>
  <c r="E112" i="2"/>
  <c r="N112" i="2" s="1"/>
  <c r="F112" i="2"/>
  <c r="G112" i="2"/>
  <c r="H112" i="2"/>
  <c r="I112" i="2"/>
  <c r="J112" i="2"/>
  <c r="K112" i="2"/>
  <c r="L112" i="2"/>
  <c r="M112" i="2"/>
  <c r="O112" i="2"/>
  <c r="P112" i="2"/>
  <c r="E113" i="2"/>
  <c r="N113" i="2" s="1"/>
  <c r="F113" i="2"/>
  <c r="G113" i="2"/>
  <c r="H113" i="2"/>
  <c r="I113" i="2"/>
  <c r="J113" i="2"/>
  <c r="K113" i="2"/>
  <c r="L113" i="2"/>
  <c r="M113" i="2"/>
  <c r="O113" i="2"/>
  <c r="P113" i="2"/>
  <c r="E114" i="2"/>
  <c r="N114" i="2" s="1"/>
  <c r="F114" i="2"/>
  <c r="G114" i="2"/>
  <c r="H114" i="2"/>
  <c r="I114" i="2"/>
  <c r="J114" i="2"/>
  <c r="K114" i="2"/>
  <c r="L114" i="2"/>
  <c r="M114" i="2"/>
  <c r="O114" i="2"/>
  <c r="P114" i="2"/>
  <c r="E115" i="2"/>
  <c r="N115" i="2" s="1"/>
  <c r="F115" i="2"/>
  <c r="G115" i="2"/>
  <c r="H115" i="2"/>
  <c r="I115" i="2"/>
  <c r="J115" i="2"/>
  <c r="K115" i="2"/>
  <c r="L115" i="2"/>
  <c r="M115" i="2"/>
  <c r="O115" i="2"/>
  <c r="P115" i="2"/>
  <c r="E116" i="2"/>
  <c r="N116" i="2" s="1"/>
  <c r="F116" i="2"/>
  <c r="G116" i="2"/>
  <c r="H116" i="2"/>
  <c r="I116" i="2"/>
  <c r="J116" i="2"/>
  <c r="K116" i="2"/>
  <c r="L116" i="2"/>
  <c r="M116" i="2"/>
  <c r="O116" i="2"/>
  <c r="P116" i="2"/>
  <c r="E117" i="2"/>
  <c r="N117" i="2" s="1"/>
  <c r="F117" i="2"/>
  <c r="G117" i="2"/>
  <c r="H117" i="2"/>
  <c r="I117" i="2"/>
  <c r="J117" i="2"/>
  <c r="K117" i="2"/>
  <c r="L117" i="2"/>
  <c r="M117" i="2"/>
  <c r="O117" i="2"/>
  <c r="P117" i="2"/>
  <c r="E118" i="2"/>
  <c r="N118" i="2" s="1"/>
  <c r="F118" i="2"/>
  <c r="G118" i="2"/>
  <c r="H118" i="2"/>
  <c r="I118" i="2"/>
  <c r="J118" i="2"/>
  <c r="K118" i="2"/>
  <c r="L118" i="2"/>
  <c r="M118" i="2"/>
  <c r="O118" i="2"/>
  <c r="P118" i="2"/>
  <c r="E119" i="2"/>
  <c r="N119" i="2" s="1"/>
  <c r="F119" i="2"/>
  <c r="G119" i="2"/>
  <c r="H119" i="2"/>
  <c r="I119" i="2"/>
  <c r="J119" i="2"/>
  <c r="K119" i="2"/>
  <c r="L119" i="2"/>
  <c r="M119" i="2"/>
  <c r="O119" i="2"/>
  <c r="P119" i="2"/>
  <c r="E120" i="2"/>
  <c r="N120" i="2" s="1"/>
  <c r="F120" i="2"/>
  <c r="G120" i="2"/>
  <c r="H120" i="2"/>
  <c r="I120" i="2"/>
  <c r="J120" i="2"/>
  <c r="K120" i="2"/>
  <c r="L120" i="2"/>
  <c r="M120" i="2"/>
  <c r="O120" i="2"/>
  <c r="P120" i="2"/>
  <c r="E121" i="2"/>
  <c r="N121" i="2" s="1"/>
  <c r="F121" i="2"/>
  <c r="G121" i="2"/>
  <c r="H121" i="2"/>
  <c r="I121" i="2"/>
  <c r="J121" i="2"/>
  <c r="K121" i="2"/>
  <c r="L121" i="2"/>
  <c r="M121" i="2"/>
  <c r="O121" i="2"/>
  <c r="P121" i="2"/>
  <c r="E122" i="2"/>
  <c r="N122" i="2" s="1"/>
  <c r="F122" i="2"/>
  <c r="G122" i="2"/>
  <c r="H122" i="2"/>
  <c r="I122" i="2"/>
  <c r="J122" i="2"/>
  <c r="K122" i="2"/>
  <c r="L122" i="2"/>
  <c r="M122" i="2"/>
  <c r="O122" i="2"/>
  <c r="P122" i="2"/>
  <c r="E123" i="2"/>
  <c r="N123" i="2" s="1"/>
  <c r="F123" i="2"/>
  <c r="G123" i="2"/>
  <c r="H123" i="2"/>
  <c r="I123" i="2"/>
  <c r="J123" i="2"/>
  <c r="K123" i="2"/>
  <c r="L123" i="2"/>
  <c r="M123" i="2"/>
  <c r="O123" i="2"/>
  <c r="P123" i="2"/>
  <c r="E124" i="2"/>
  <c r="N124" i="2" s="1"/>
  <c r="F124" i="2"/>
  <c r="G124" i="2"/>
  <c r="H124" i="2"/>
  <c r="I124" i="2"/>
  <c r="J124" i="2"/>
  <c r="K124" i="2"/>
  <c r="L124" i="2"/>
  <c r="M124" i="2"/>
  <c r="O124" i="2"/>
  <c r="P124" i="2"/>
  <c r="E125" i="2"/>
  <c r="N125" i="2" s="1"/>
  <c r="F125" i="2"/>
  <c r="G125" i="2"/>
  <c r="H125" i="2"/>
  <c r="I125" i="2"/>
  <c r="J125" i="2"/>
  <c r="K125" i="2"/>
  <c r="L125" i="2"/>
  <c r="M125" i="2"/>
  <c r="O125" i="2"/>
  <c r="P125" i="2"/>
  <c r="E126" i="2"/>
  <c r="N126" i="2" s="1"/>
  <c r="F126" i="2"/>
  <c r="G126" i="2"/>
  <c r="H126" i="2"/>
  <c r="I126" i="2"/>
  <c r="J126" i="2"/>
  <c r="K126" i="2"/>
  <c r="L126" i="2"/>
  <c r="M126" i="2"/>
  <c r="O126" i="2"/>
  <c r="P126" i="2"/>
  <c r="E127" i="2"/>
  <c r="N127" i="2" s="1"/>
  <c r="F127" i="2"/>
  <c r="G127" i="2"/>
  <c r="H127" i="2"/>
  <c r="I127" i="2"/>
  <c r="J127" i="2"/>
  <c r="K127" i="2"/>
  <c r="L127" i="2"/>
  <c r="M127" i="2"/>
  <c r="O127" i="2"/>
  <c r="P127" i="2"/>
  <c r="E128" i="2"/>
  <c r="N128" i="2" s="1"/>
  <c r="F128" i="2"/>
  <c r="G128" i="2"/>
  <c r="H128" i="2"/>
  <c r="I128" i="2"/>
  <c r="J128" i="2"/>
  <c r="K128" i="2"/>
  <c r="L128" i="2"/>
  <c r="M128" i="2"/>
  <c r="O128" i="2"/>
  <c r="P128" i="2"/>
  <c r="E129" i="2"/>
  <c r="N129" i="2" s="1"/>
  <c r="F129" i="2"/>
  <c r="G129" i="2"/>
  <c r="H129" i="2"/>
  <c r="I129" i="2"/>
  <c r="J129" i="2"/>
  <c r="K129" i="2"/>
  <c r="L129" i="2"/>
  <c r="M129" i="2"/>
  <c r="O129" i="2"/>
  <c r="P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H131" i="2"/>
  <c r="I131" i="2"/>
  <c r="J131" i="2"/>
  <c r="K131" i="2"/>
  <c r="L131" i="2"/>
  <c r="M131" i="2"/>
  <c r="O131" i="2"/>
  <c r="P131" i="2"/>
  <c r="E132" i="2"/>
  <c r="N132" i="2" s="1"/>
  <c r="F132" i="2"/>
  <c r="G132" i="2"/>
  <c r="H132" i="2"/>
  <c r="I132" i="2"/>
  <c r="J132" i="2"/>
  <c r="K132" i="2"/>
  <c r="L132" i="2"/>
  <c r="M132" i="2"/>
  <c r="O132" i="2"/>
  <c r="P132" i="2"/>
  <c r="E133" i="2"/>
  <c r="N133" i="2" s="1"/>
  <c r="F133" i="2"/>
  <c r="G133" i="2"/>
  <c r="H133" i="2"/>
  <c r="I133" i="2"/>
  <c r="J133" i="2"/>
  <c r="K133" i="2"/>
  <c r="L133" i="2"/>
  <c r="M133" i="2"/>
  <c r="O133" i="2"/>
  <c r="P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H135" i="2"/>
  <c r="I135" i="2"/>
  <c r="J135" i="2"/>
  <c r="K135" i="2"/>
  <c r="L135" i="2"/>
  <c r="M135" i="2"/>
  <c r="O135" i="2"/>
  <c r="P135" i="2"/>
  <c r="E136" i="2"/>
  <c r="N136" i="2" s="1"/>
  <c r="F136" i="2"/>
  <c r="G136" i="2"/>
  <c r="H136" i="2"/>
  <c r="I136" i="2"/>
  <c r="J136" i="2"/>
  <c r="K136" i="2"/>
  <c r="L136" i="2"/>
  <c r="M136" i="2"/>
  <c r="O136" i="2"/>
  <c r="P136" i="2"/>
  <c r="E137" i="2"/>
  <c r="N137" i="2" s="1"/>
  <c r="F137" i="2"/>
  <c r="G137" i="2"/>
  <c r="H137" i="2"/>
  <c r="I137" i="2"/>
  <c r="J137" i="2"/>
  <c r="K137" i="2"/>
  <c r="L137" i="2"/>
  <c r="M137" i="2"/>
  <c r="O137" i="2"/>
  <c r="P137" i="2"/>
  <c r="E138" i="2"/>
  <c r="N138" i="2" s="1"/>
  <c r="F138" i="2"/>
  <c r="G138" i="2"/>
  <c r="H138" i="2"/>
  <c r="I138" i="2"/>
  <c r="J138" i="2"/>
  <c r="K138" i="2"/>
  <c r="L138" i="2"/>
  <c r="M138" i="2"/>
  <c r="O138" i="2"/>
  <c r="P138" i="2"/>
  <c r="E139" i="2"/>
  <c r="N139" i="2" s="1"/>
  <c r="F139" i="2"/>
  <c r="G139" i="2"/>
  <c r="H139" i="2"/>
  <c r="I139" i="2"/>
  <c r="J139" i="2"/>
  <c r="K139" i="2"/>
  <c r="L139" i="2"/>
  <c r="M139" i="2"/>
  <c r="O139" i="2"/>
  <c r="P139" i="2"/>
  <c r="E140" i="2"/>
  <c r="N140" i="2" s="1"/>
  <c r="F140" i="2"/>
  <c r="G140" i="2"/>
  <c r="H140" i="2"/>
  <c r="I140" i="2"/>
  <c r="J140" i="2"/>
  <c r="K140" i="2"/>
  <c r="L140" i="2"/>
  <c r="M140" i="2"/>
  <c r="O140" i="2"/>
  <c r="P140" i="2"/>
  <c r="E141" i="2"/>
  <c r="N141" i="2" s="1"/>
  <c r="F141" i="2"/>
  <c r="G141" i="2"/>
  <c r="H141" i="2"/>
  <c r="I141" i="2"/>
  <c r="J141" i="2"/>
  <c r="K141" i="2"/>
  <c r="L141" i="2"/>
  <c r="M141" i="2"/>
  <c r="O141" i="2"/>
  <c r="P141" i="2"/>
  <c r="E142" i="2"/>
  <c r="N142" i="2" s="1"/>
  <c r="F142" i="2"/>
  <c r="G142" i="2"/>
  <c r="H142" i="2"/>
  <c r="I142" i="2"/>
  <c r="J142" i="2"/>
  <c r="K142" i="2"/>
  <c r="L142" i="2"/>
  <c r="M142" i="2"/>
  <c r="O142" i="2"/>
  <c r="P142" i="2"/>
  <c r="E143" i="2"/>
  <c r="N143" i="2" s="1"/>
  <c r="F143" i="2"/>
  <c r="G143" i="2"/>
  <c r="H143" i="2"/>
  <c r="I143" i="2"/>
  <c r="J143" i="2"/>
  <c r="K143" i="2"/>
  <c r="L143" i="2"/>
  <c r="M143" i="2"/>
  <c r="O143" i="2"/>
  <c r="P143" i="2"/>
  <c r="E144" i="2"/>
  <c r="N144" i="2" s="1"/>
  <c r="F144" i="2"/>
  <c r="G144" i="2"/>
  <c r="H144" i="2"/>
  <c r="I144" i="2"/>
  <c r="J144" i="2"/>
  <c r="K144" i="2"/>
  <c r="L144" i="2"/>
  <c r="M144" i="2"/>
  <c r="O144" i="2"/>
  <c r="P144" i="2"/>
  <c r="E145" i="2"/>
  <c r="N145" i="2" s="1"/>
  <c r="F145" i="2"/>
  <c r="G145" i="2"/>
  <c r="H145" i="2"/>
  <c r="I145" i="2"/>
  <c r="J145" i="2"/>
  <c r="K145" i="2"/>
  <c r="L145" i="2"/>
  <c r="M145" i="2"/>
  <c r="O145" i="2"/>
  <c r="P145" i="2"/>
  <c r="E146" i="2"/>
  <c r="N146" i="2" s="1"/>
  <c r="F146" i="2"/>
  <c r="G146" i="2"/>
  <c r="H146" i="2"/>
  <c r="I146" i="2"/>
  <c r="J146" i="2"/>
  <c r="K146" i="2"/>
  <c r="L146" i="2"/>
  <c r="M146" i="2"/>
  <c r="O146" i="2"/>
  <c r="P146" i="2"/>
  <c r="E147" i="2"/>
  <c r="N147" i="2" s="1"/>
  <c r="F147" i="2"/>
  <c r="G147" i="2"/>
  <c r="H147" i="2"/>
  <c r="I147" i="2"/>
  <c r="J147" i="2"/>
  <c r="K147" i="2"/>
  <c r="L147" i="2"/>
  <c r="M147" i="2"/>
  <c r="O147" i="2"/>
  <c r="P147" i="2"/>
  <c r="E148" i="2"/>
  <c r="N148" i="2" s="1"/>
  <c r="F148" i="2"/>
  <c r="G148" i="2"/>
  <c r="H148" i="2"/>
  <c r="I148" i="2"/>
  <c r="J148" i="2"/>
  <c r="K148" i="2"/>
  <c r="L148" i="2"/>
  <c r="M148" i="2"/>
  <c r="O148" i="2"/>
  <c r="P148" i="2"/>
  <c r="E149" i="2"/>
  <c r="N149" i="2" s="1"/>
  <c r="F149" i="2"/>
  <c r="G149" i="2"/>
  <c r="H149" i="2"/>
  <c r="I149" i="2"/>
  <c r="J149" i="2"/>
  <c r="K149" i="2"/>
  <c r="L149" i="2"/>
  <c r="M149" i="2"/>
  <c r="O149" i="2"/>
  <c r="P149" i="2"/>
  <c r="E150" i="2"/>
  <c r="N150" i="2" s="1"/>
  <c r="F150" i="2"/>
  <c r="G150" i="2"/>
  <c r="H150" i="2"/>
  <c r="I150" i="2"/>
  <c r="J150" i="2"/>
  <c r="K150" i="2"/>
  <c r="L150" i="2"/>
  <c r="M150" i="2"/>
  <c r="O150" i="2"/>
  <c r="P150" i="2"/>
  <c r="E151" i="2"/>
  <c r="N151" i="2" s="1"/>
  <c r="F151" i="2"/>
  <c r="G151" i="2"/>
  <c r="H151" i="2"/>
  <c r="I151" i="2"/>
  <c r="J151" i="2"/>
  <c r="K151" i="2"/>
  <c r="L151" i="2"/>
  <c r="M151" i="2"/>
  <c r="O151" i="2"/>
  <c r="P151" i="2"/>
  <c r="E152" i="2"/>
  <c r="N152" i="2" s="1"/>
  <c r="F152" i="2"/>
  <c r="G152" i="2"/>
  <c r="H152" i="2"/>
  <c r="I152" i="2"/>
  <c r="J152" i="2"/>
  <c r="K152" i="2"/>
  <c r="L152" i="2"/>
  <c r="M152" i="2"/>
  <c r="O152" i="2"/>
  <c r="P152" i="2"/>
  <c r="E153" i="2"/>
  <c r="N153" i="2" s="1"/>
  <c r="F153" i="2"/>
  <c r="G153" i="2"/>
  <c r="H153" i="2"/>
  <c r="I153" i="2"/>
  <c r="J153" i="2"/>
  <c r="K153" i="2"/>
  <c r="L153" i="2"/>
  <c r="M153" i="2"/>
  <c r="O153" i="2"/>
  <c r="P153" i="2"/>
  <c r="E154" i="2"/>
  <c r="N154" i="2" s="1"/>
  <c r="F154" i="2"/>
  <c r="G154" i="2"/>
  <c r="H154" i="2"/>
  <c r="I154" i="2"/>
  <c r="J154" i="2"/>
  <c r="K154" i="2"/>
  <c r="L154" i="2"/>
  <c r="M154" i="2"/>
  <c r="O154" i="2"/>
  <c r="P154" i="2"/>
  <c r="E155" i="2"/>
  <c r="N155" i="2" s="1"/>
  <c r="F155" i="2"/>
  <c r="G155" i="2"/>
  <c r="H155" i="2"/>
  <c r="I155" i="2"/>
  <c r="J155" i="2"/>
  <c r="K155" i="2"/>
  <c r="L155" i="2"/>
  <c r="M155" i="2"/>
  <c r="O155" i="2"/>
  <c r="P155" i="2"/>
  <c r="E156" i="2"/>
  <c r="N156" i="2" s="1"/>
  <c r="F156" i="2"/>
  <c r="G156" i="2"/>
  <c r="H156" i="2"/>
  <c r="I156" i="2"/>
  <c r="J156" i="2"/>
  <c r="K156" i="2"/>
  <c r="L156" i="2"/>
  <c r="M156" i="2"/>
  <c r="O156" i="2"/>
  <c r="P156" i="2"/>
  <c r="E157" i="2"/>
  <c r="N157" i="2" s="1"/>
  <c r="F157" i="2"/>
  <c r="G157" i="2"/>
  <c r="H157" i="2"/>
  <c r="I157" i="2"/>
  <c r="J157" i="2"/>
  <c r="K157" i="2"/>
  <c r="L157" i="2"/>
  <c r="M157" i="2"/>
  <c r="O157" i="2"/>
  <c r="P157" i="2"/>
  <c r="E158" i="2"/>
  <c r="N158" i="2" s="1"/>
  <c r="F158" i="2"/>
  <c r="G158" i="2"/>
  <c r="H158" i="2"/>
  <c r="I158" i="2"/>
  <c r="J158" i="2"/>
  <c r="K158" i="2"/>
  <c r="L158" i="2"/>
  <c r="M158" i="2"/>
  <c r="O158" i="2"/>
  <c r="P158" i="2"/>
  <c r="E159" i="2"/>
  <c r="N159" i="2" s="1"/>
  <c r="F159" i="2"/>
  <c r="G159" i="2"/>
  <c r="H159" i="2"/>
  <c r="I159" i="2"/>
  <c r="J159" i="2"/>
  <c r="K159" i="2"/>
  <c r="L159" i="2"/>
  <c r="M159" i="2"/>
  <c r="O159" i="2"/>
  <c r="P159" i="2"/>
  <c r="E160" i="2"/>
  <c r="N160" i="2" s="1"/>
  <c r="F160" i="2"/>
  <c r="G160" i="2"/>
  <c r="H160" i="2"/>
  <c r="I160" i="2"/>
  <c r="J160" i="2"/>
  <c r="K160" i="2"/>
  <c r="L160" i="2"/>
  <c r="M160" i="2"/>
  <c r="O160" i="2"/>
  <c r="P160" i="2"/>
  <c r="E161" i="2"/>
  <c r="N161" i="2" s="1"/>
  <c r="F161" i="2"/>
  <c r="G161" i="2"/>
  <c r="H161" i="2"/>
  <c r="I161" i="2"/>
  <c r="J161" i="2"/>
  <c r="K161" i="2"/>
  <c r="L161" i="2"/>
  <c r="M161" i="2"/>
  <c r="O161" i="2"/>
  <c r="P161" i="2"/>
  <c r="E162" i="2"/>
  <c r="N162" i="2" s="1"/>
  <c r="F162" i="2"/>
  <c r="G162" i="2"/>
  <c r="H162" i="2"/>
  <c r="I162" i="2"/>
  <c r="J162" i="2"/>
  <c r="K162" i="2"/>
  <c r="L162" i="2"/>
  <c r="M162" i="2"/>
  <c r="O162" i="2"/>
  <c r="P162" i="2"/>
  <c r="E163" i="2"/>
  <c r="N163" i="2" s="1"/>
  <c r="F163" i="2"/>
  <c r="G163" i="2"/>
  <c r="H163" i="2"/>
  <c r="I163" i="2"/>
  <c r="J163" i="2"/>
  <c r="K163" i="2"/>
  <c r="L163" i="2"/>
  <c r="M163" i="2"/>
  <c r="O163" i="2"/>
  <c r="P163" i="2"/>
  <c r="E164" i="2"/>
  <c r="N164" i="2" s="1"/>
  <c r="F164" i="2"/>
  <c r="G164" i="2"/>
  <c r="H164" i="2"/>
  <c r="I164" i="2"/>
  <c r="J164" i="2"/>
  <c r="K164" i="2"/>
  <c r="L164" i="2"/>
  <c r="M164" i="2"/>
  <c r="O164" i="2"/>
  <c r="P164" i="2"/>
  <c r="E165" i="2"/>
  <c r="N165" i="2" s="1"/>
  <c r="F165" i="2"/>
  <c r="G165" i="2"/>
  <c r="H165" i="2"/>
  <c r="I165" i="2"/>
  <c r="J165" i="2"/>
  <c r="K165" i="2"/>
  <c r="L165" i="2"/>
  <c r="M165" i="2"/>
  <c r="O165" i="2"/>
  <c r="P165" i="2"/>
  <c r="E166" i="2"/>
  <c r="N166" i="2" s="1"/>
  <c r="F166" i="2"/>
  <c r="G166" i="2"/>
  <c r="H166" i="2"/>
  <c r="I166" i="2"/>
  <c r="J166" i="2"/>
  <c r="K166" i="2"/>
  <c r="L166" i="2"/>
  <c r="M166" i="2"/>
  <c r="O166" i="2"/>
  <c r="P166" i="2"/>
  <c r="E167" i="2"/>
  <c r="N167" i="2" s="1"/>
  <c r="F167" i="2"/>
  <c r="G167" i="2"/>
  <c r="H167" i="2"/>
  <c r="I167" i="2"/>
  <c r="J167" i="2"/>
  <c r="K167" i="2"/>
  <c r="L167" i="2"/>
  <c r="M167" i="2"/>
  <c r="O167" i="2"/>
  <c r="P167" i="2"/>
  <c r="E168" i="2"/>
  <c r="N168" i="2" s="1"/>
  <c r="F168" i="2"/>
  <c r="G168" i="2"/>
  <c r="H168" i="2"/>
  <c r="I168" i="2"/>
  <c r="J168" i="2"/>
  <c r="K168" i="2"/>
  <c r="L168" i="2"/>
  <c r="M168" i="2"/>
  <c r="O168" i="2"/>
  <c r="P168" i="2"/>
  <c r="E169" i="2"/>
  <c r="N169" i="2" s="1"/>
  <c r="F169" i="2"/>
  <c r="G169" i="2"/>
  <c r="H169" i="2"/>
  <c r="I169" i="2"/>
  <c r="J169" i="2"/>
  <c r="K169" i="2"/>
  <c r="L169" i="2"/>
  <c r="M169" i="2"/>
  <c r="O169" i="2"/>
  <c r="P169" i="2"/>
  <c r="E170" i="2"/>
  <c r="N170" i="2" s="1"/>
  <c r="F170" i="2"/>
  <c r="G170" i="2"/>
  <c r="H170" i="2"/>
  <c r="I170" i="2"/>
  <c r="J170" i="2"/>
  <c r="K170" i="2"/>
  <c r="L170" i="2"/>
  <c r="M170" i="2"/>
  <c r="O170" i="2"/>
  <c r="P170" i="2"/>
  <c r="E171" i="2"/>
  <c r="N171" i="2" s="1"/>
  <c r="F171" i="2"/>
  <c r="G171" i="2"/>
  <c r="H171" i="2"/>
  <c r="I171" i="2"/>
  <c r="J171" i="2"/>
  <c r="K171" i="2"/>
  <c r="L171" i="2"/>
  <c r="M171" i="2"/>
  <c r="O171" i="2"/>
  <c r="P171" i="2"/>
  <c r="E172" i="2"/>
  <c r="N172" i="2" s="1"/>
  <c r="F172" i="2"/>
  <c r="G172" i="2"/>
  <c r="H172" i="2"/>
  <c r="I172" i="2"/>
  <c r="J172" i="2"/>
  <c r="K172" i="2"/>
  <c r="L172" i="2"/>
  <c r="M172" i="2"/>
  <c r="O172" i="2"/>
  <c r="P172" i="2"/>
  <c r="E173" i="2"/>
  <c r="N173" i="2" s="1"/>
  <c r="F173" i="2"/>
  <c r="G173" i="2"/>
  <c r="P173" i="2" s="1"/>
  <c r="H173" i="2"/>
  <c r="I173" i="2"/>
  <c r="J173" i="2"/>
  <c r="K173" i="2"/>
  <c r="L173" i="2"/>
  <c r="M173" i="2"/>
  <c r="O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P175" i="2" s="1"/>
  <c r="H175" i="2"/>
  <c r="I175" i="2"/>
  <c r="J175" i="2"/>
  <c r="K175" i="2"/>
  <c r="L175" i="2"/>
  <c r="M175" i="2"/>
  <c r="O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P177" i="2" s="1"/>
  <c r="H177" i="2"/>
  <c r="I177" i="2"/>
  <c r="J177" i="2"/>
  <c r="K177" i="2"/>
  <c r="L177" i="2"/>
  <c r="M177" i="2"/>
  <c r="O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E179" i="2"/>
  <c r="N179" i="2" s="1"/>
  <c r="F179" i="2"/>
  <c r="G179" i="2"/>
  <c r="P179" i="2" s="1"/>
  <c r="H179" i="2"/>
  <c r="I179" i="2"/>
  <c r="J179" i="2"/>
  <c r="K179" i="2"/>
  <c r="L179" i="2"/>
  <c r="M179" i="2"/>
  <c r="O179" i="2"/>
  <c r="E180" i="2"/>
  <c r="N180" i="2" s="1"/>
  <c r="F180" i="2"/>
  <c r="G180" i="2"/>
  <c r="P180" i="2" s="1"/>
  <c r="H180" i="2"/>
  <c r="I180" i="2"/>
  <c r="J180" i="2"/>
  <c r="K180" i="2"/>
  <c r="L180" i="2"/>
  <c r="M180" i="2"/>
  <c r="O180" i="2"/>
  <c r="E181" i="2"/>
  <c r="N181" i="2" s="1"/>
  <c r="F181" i="2"/>
  <c r="G181" i="2"/>
  <c r="P181" i="2" s="1"/>
  <c r="H181" i="2"/>
  <c r="I181" i="2"/>
  <c r="J181" i="2"/>
  <c r="K181" i="2"/>
  <c r="L181" i="2"/>
  <c r="M181" i="2"/>
  <c r="O181" i="2"/>
  <c r="E182" i="2"/>
  <c r="N182" i="2" s="1"/>
  <c r="F182" i="2"/>
  <c r="G182" i="2"/>
  <c r="P182" i="2" s="1"/>
  <c r="H182" i="2"/>
  <c r="I182" i="2"/>
  <c r="J182" i="2"/>
  <c r="K182" i="2"/>
  <c r="L182" i="2"/>
  <c r="M182" i="2"/>
  <c r="O182" i="2"/>
  <c r="E183" i="2"/>
  <c r="N183" i="2" s="1"/>
  <c r="F183" i="2"/>
  <c r="G183" i="2"/>
  <c r="P183" i="2" s="1"/>
  <c r="H183" i="2"/>
  <c r="I183" i="2"/>
  <c r="J183" i="2"/>
  <c r="K183" i="2"/>
  <c r="L183" i="2"/>
  <c r="M183" i="2"/>
  <c r="O183" i="2"/>
  <c r="E184" i="2"/>
  <c r="N184" i="2" s="1"/>
  <c r="F184" i="2"/>
  <c r="G184" i="2"/>
  <c r="P184" i="2" s="1"/>
  <c r="H184" i="2"/>
  <c r="I184" i="2"/>
  <c r="J184" i="2"/>
  <c r="K184" i="2"/>
  <c r="L184" i="2"/>
  <c r="M184" i="2"/>
  <c r="O184" i="2"/>
  <c r="E185" i="2"/>
  <c r="N185" i="2" s="1"/>
  <c r="F185" i="2"/>
  <c r="G185" i="2"/>
  <c r="P185" i="2" s="1"/>
  <c r="H185" i="2"/>
  <c r="I185" i="2"/>
  <c r="J185" i="2"/>
  <c r="K185" i="2"/>
  <c r="L185" i="2"/>
  <c r="M185" i="2"/>
  <c r="O185" i="2"/>
  <c r="E186" i="2"/>
  <c r="N186" i="2" s="1"/>
  <c r="F186" i="2"/>
  <c r="G186" i="2"/>
  <c r="P186" i="2" s="1"/>
  <c r="H186" i="2"/>
  <c r="I186" i="2"/>
  <c r="J186" i="2"/>
  <c r="K186" i="2"/>
  <c r="L186" i="2"/>
  <c r="M186" i="2"/>
  <c r="O186" i="2"/>
  <c r="E187" i="2"/>
  <c r="N187" i="2" s="1"/>
  <c r="F187" i="2"/>
  <c r="G187" i="2"/>
  <c r="P187" i="2" s="1"/>
  <c r="H187" i="2"/>
  <c r="I187" i="2"/>
  <c r="J187" i="2"/>
  <c r="K187" i="2"/>
  <c r="L187" i="2"/>
  <c r="M187" i="2"/>
  <c r="O187" i="2"/>
  <c r="E188" i="2"/>
  <c r="N188" i="2" s="1"/>
  <c r="F188" i="2"/>
  <c r="G188" i="2"/>
  <c r="P188" i="2" s="1"/>
  <c r="H188" i="2"/>
  <c r="I188" i="2"/>
  <c r="J188" i="2"/>
  <c r="K188" i="2"/>
  <c r="L188" i="2"/>
  <c r="M188" i="2"/>
  <c r="O188" i="2"/>
  <c r="E189" i="2"/>
  <c r="N189" i="2" s="1"/>
  <c r="F189" i="2"/>
  <c r="G189" i="2"/>
  <c r="P189" i="2" s="1"/>
  <c r="H189" i="2"/>
  <c r="I189" i="2"/>
  <c r="J189" i="2"/>
  <c r="K189" i="2"/>
  <c r="L189" i="2"/>
  <c r="M189" i="2"/>
  <c r="O189" i="2"/>
  <c r="E190" i="2"/>
  <c r="N190" i="2" s="1"/>
  <c r="F190" i="2"/>
  <c r="G190" i="2"/>
  <c r="P190" i="2" s="1"/>
  <c r="H190" i="2"/>
  <c r="I190" i="2"/>
  <c r="J190" i="2"/>
  <c r="K190" i="2"/>
  <c r="L190" i="2"/>
  <c r="M190" i="2"/>
  <c r="O190" i="2"/>
  <c r="E191" i="2"/>
  <c r="N191" i="2" s="1"/>
  <c r="F191" i="2"/>
  <c r="G191" i="2"/>
  <c r="P191" i="2" s="1"/>
  <c r="H191" i="2"/>
  <c r="I191" i="2"/>
  <c r="J191" i="2"/>
  <c r="K191" i="2"/>
  <c r="L191" i="2"/>
  <c r="M191" i="2"/>
  <c r="O191" i="2"/>
  <c r="E192" i="2"/>
  <c r="N192" i="2" s="1"/>
  <c r="F192" i="2"/>
  <c r="G192" i="2"/>
  <c r="P192" i="2" s="1"/>
  <c r="H192" i="2"/>
  <c r="I192" i="2"/>
  <c r="J192" i="2"/>
  <c r="K192" i="2"/>
  <c r="L192" i="2"/>
  <c r="M192" i="2"/>
  <c r="O192" i="2"/>
  <c r="E193" i="2"/>
  <c r="N193" i="2" s="1"/>
  <c r="F193" i="2"/>
  <c r="G193" i="2"/>
  <c r="P193" i="2" s="1"/>
  <c r="H193" i="2"/>
  <c r="I193" i="2"/>
  <c r="J193" i="2"/>
  <c r="K193" i="2"/>
  <c r="L193" i="2"/>
  <c r="M193" i="2"/>
  <c r="O193" i="2"/>
  <c r="E194" i="2"/>
  <c r="N194" i="2" s="1"/>
  <c r="F194" i="2"/>
  <c r="G194" i="2"/>
  <c r="P194" i="2" s="1"/>
  <c r="H194" i="2"/>
  <c r="I194" i="2"/>
  <c r="J194" i="2"/>
  <c r="K194" i="2"/>
  <c r="L194" i="2"/>
  <c r="M194" i="2"/>
  <c r="O194" i="2"/>
  <c r="E195" i="2"/>
  <c r="N195" i="2" s="1"/>
  <c r="F195" i="2"/>
  <c r="G195" i="2"/>
  <c r="P195" i="2" s="1"/>
  <c r="H195" i="2"/>
  <c r="I195" i="2"/>
  <c r="J195" i="2"/>
  <c r="K195" i="2"/>
  <c r="L195" i="2"/>
  <c r="M195" i="2"/>
  <c r="O195" i="2"/>
  <c r="E196" i="2"/>
  <c r="N196" i="2" s="1"/>
  <c r="F196" i="2"/>
  <c r="G196" i="2"/>
  <c r="P196" i="2" s="1"/>
  <c r="H196" i="2"/>
  <c r="I196" i="2"/>
  <c r="J196" i="2"/>
  <c r="K196" i="2"/>
  <c r="L196" i="2"/>
  <c r="M196" i="2"/>
  <c r="O196" i="2"/>
  <c r="E197" i="2"/>
  <c r="N197" i="2" s="1"/>
  <c r="F197" i="2"/>
  <c r="G197" i="2"/>
  <c r="P197" i="2" s="1"/>
  <c r="H197" i="2"/>
  <c r="I197" i="2"/>
  <c r="J197" i="2"/>
  <c r="K197" i="2"/>
  <c r="L197" i="2"/>
  <c r="M197" i="2"/>
  <c r="O197" i="2"/>
  <c r="E198" i="2"/>
  <c r="N198" i="2" s="1"/>
  <c r="F198" i="2"/>
  <c r="G198" i="2"/>
  <c r="P198" i="2" s="1"/>
  <c r="H198" i="2"/>
  <c r="I198" i="2"/>
  <c r="J198" i="2"/>
  <c r="K198" i="2"/>
  <c r="L198" i="2"/>
  <c r="M198" i="2"/>
  <c r="O198" i="2"/>
  <c r="E199" i="2"/>
  <c r="N199" i="2" s="1"/>
  <c r="F199" i="2"/>
  <c r="G199" i="2"/>
  <c r="P199" i="2" s="1"/>
  <c r="H199" i="2"/>
  <c r="I199" i="2"/>
  <c r="J199" i="2"/>
  <c r="K199" i="2"/>
  <c r="L199" i="2"/>
  <c r="M199" i="2"/>
  <c r="O199" i="2"/>
  <c r="E200" i="2"/>
  <c r="N200" i="2" s="1"/>
  <c r="F200" i="2"/>
  <c r="G200" i="2"/>
  <c r="P200" i="2" s="1"/>
  <c r="H200" i="2"/>
  <c r="I200" i="2"/>
  <c r="J200" i="2"/>
  <c r="K200" i="2"/>
  <c r="L200" i="2"/>
  <c r="M200" i="2"/>
  <c r="O200" i="2"/>
  <c r="E201" i="2"/>
  <c r="N201" i="2" s="1"/>
  <c r="F201" i="2"/>
  <c r="G201" i="2"/>
  <c r="P201" i="2" s="1"/>
  <c r="H201" i="2"/>
  <c r="I201" i="2"/>
  <c r="J201" i="2"/>
  <c r="K201" i="2"/>
  <c r="L201" i="2"/>
  <c r="M201" i="2"/>
  <c r="O201" i="2"/>
  <c r="E202" i="2"/>
  <c r="N202" i="2" s="1"/>
  <c r="F202" i="2"/>
  <c r="G202" i="2"/>
  <c r="P202" i="2" s="1"/>
  <c r="H202" i="2"/>
  <c r="I202" i="2"/>
  <c r="J202" i="2"/>
  <c r="K202" i="2"/>
  <c r="L202" i="2"/>
  <c r="M202" i="2"/>
  <c r="O202" i="2"/>
  <c r="E203" i="2"/>
  <c r="N203" i="2" s="1"/>
  <c r="F203" i="2"/>
  <c r="G203" i="2"/>
  <c r="P203" i="2" s="1"/>
  <c r="H203" i="2"/>
  <c r="I203" i="2"/>
  <c r="J203" i="2"/>
  <c r="K203" i="2"/>
  <c r="L203" i="2"/>
  <c r="M203" i="2"/>
  <c r="O203" i="2"/>
  <c r="E204" i="2"/>
  <c r="N204" i="2" s="1"/>
  <c r="F204" i="2"/>
  <c r="G204" i="2"/>
  <c r="P204" i="2" s="1"/>
  <c r="H204" i="2"/>
  <c r="I204" i="2"/>
  <c r="J204" i="2"/>
  <c r="K204" i="2"/>
  <c r="L204" i="2"/>
  <c r="M204" i="2"/>
  <c r="O204" i="2"/>
  <c r="E205" i="2"/>
  <c r="N205" i="2" s="1"/>
  <c r="F205" i="2"/>
  <c r="G205" i="2"/>
  <c r="P205" i="2" s="1"/>
  <c r="H205" i="2"/>
  <c r="I205" i="2"/>
  <c r="J205" i="2"/>
  <c r="K205" i="2"/>
  <c r="L205" i="2"/>
  <c r="M205" i="2"/>
  <c r="O205" i="2"/>
  <c r="E206" i="2"/>
  <c r="N206" i="2" s="1"/>
  <c r="F206" i="2"/>
  <c r="G206" i="2"/>
  <c r="P206" i="2" s="1"/>
  <c r="H206" i="2"/>
  <c r="I206" i="2"/>
  <c r="J206" i="2"/>
  <c r="K206" i="2"/>
  <c r="L206" i="2"/>
  <c r="M206" i="2"/>
  <c r="O206" i="2"/>
  <c r="E207" i="2"/>
  <c r="N207" i="2" s="1"/>
  <c r="F207" i="2"/>
  <c r="G207" i="2"/>
  <c r="P207" i="2" s="1"/>
  <c r="H207" i="2"/>
  <c r="I207" i="2"/>
  <c r="J207" i="2"/>
  <c r="K207" i="2"/>
  <c r="L207" i="2"/>
  <c r="M207" i="2"/>
  <c r="O207" i="2"/>
  <c r="E208" i="2"/>
  <c r="N208" i="2" s="1"/>
  <c r="F208" i="2"/>
  <c r="G208" i="2"/>
  <c r="P208" i="2" s="1"/>
  <c r="H208" i="2"/>
  <c r="I208" i="2"/>
  <c r="J208" i="2"/>
  <c r="K208" i="2"/>
  <c r="L208" i="2"/>
  <c r="M208" i="2"/>
  <c r="O208" i="2"/>
  <c r="E209" i="2"/>
  <c r="N209" i="2" s="1"/>
  <c r="F209" i="2"/>
  <c r="G209" i="2"/>
  <c r="P209" i="2" s="1"/>
  <c r="H209" i="2"/>
  <c r="I209" i="2"/>
  <c r="J209" i="2"/>
  <c r="K209" i="2"/>
  <c r="L209" i="2"/>
  <c r="M209" i="2"/>
  <c r="O209" i="2"/>
  <c r="E210" i="2"/>
  <c r="N210" i="2" s="1"/>
  <c r="F210" i="2"/>
  <c r="G210" i="2"/>
  <c r="P210" i="2" s="1"/>
  <c r="H210" i="2"/>
  <c r="I210" i="2"/>
  <c r="J210" i="2"/>
  <c r="K210" i="2"/>
  <c r="L210" i="2"/>
  <c r="M210" i="2"/>
  <c r="O210" i="2"/>
  <c r="E211" i="2"/>
  <c r="N211" i="2" s="1"/>
  <c r="F211" i="2"/>
  <c r="G211" i="2"/>
  <c r="P211" i="2" s="1"/>
  <c r="H211" i="2"/>
  <c r="I211" i="2"/>
  <c r="J211" i="2"/>
  <c r="K211" i="2"/>
  <c r="L211" i="2"/>
  <c r="M211" i="2"/>
  <c r="O211" i="2"/>
  <c r="E212" i="2"/>
  <c r="N212" i="2" s="1"/>
  <c r="F212" i="2"/>
  <c r="G212" i="2"/>
  <c r="P212" i="2" s="1"/>
  <c r="H212" i="2"/>
  <c r="I212" i="2"/>
  <c r="J212" i="2"/>
  <c r="K212" i="2"/>
  <c r="L212" i="2"/>
  <c r="M212" i="2"/>
  <c r="O212" i="2"/>
  <c r="E213" i="2"/>
  <c r="N213" i="2" s="1"/>
  <c r="F213" i="2"/>
  <c r="G213" i="2"/>
  <c r="P213" i="2" s="1"/>
  <c r="H213" i="2"/>
  <c r="I213" i="2"/>
  <c r="J213" i="2"/>
  <c r="K213" i="2"/>
  <c r="L213" i="2"/>
  <c r="M213" i="2"/>
  <c r="O213" i="2"/>
  <c r="E214" i="2"/>
  <c r="N214" i="2" s="1"/>
  <c r="F214" i="2"/>
  <c r="G214" i="2"/>
  <c r="P214" i="2" s="1"/>
  <c r="H214" i="2"/>
  <c r="I214" i="2"/>
  <c r="J214" i="2"/>
  <c r="K214" i="2"/>
  <c r="L214" i="2"/>
  <c r="M214" i="2"/>
  <c r="O214" i="2"/>
  <c r="E215" i="2"/>
  <c r="N215" i="2" s="1"/>
  <c r="F215" i="2"/>
  <c r="G215" i="2"/>
  <c r="P215" i="2" s="1"/>
  <c r="H215" i="2"/>
  <c r="I215" i="2"/>
  <c r="J215" i="2"/>
  <c r="K215" i="2"/>
  <c r="L215" i="2"/>
  <c r="M215" i="2"/>
  <c r="O215" i="2"/>
  <c r="E216" i="2"/>
  <c r="N216" i="2" s="1"/>
  <c r="F216" i="2"/>
  <c r="G216" i="2"/>
  <c r="P216" i="2" s="1"/>
  <c r="H216" i="2"/>
  <c r="I216" i="2"/>
  <c r="J216" i="2"/>
  <c r="K216" i="2"/>
  <c r="L216" i="2"/>
  <c r="M216" i="2"/>
  <c r="O216" i="2"/>
  <c r="E217" i="2"/>
  <c r="N217" i="2" s="1"/>
  <c r="F217" i="2"/>
  <c r="G217" i="2"/>
  <c r="P217" i="2" s="1"/>
  <c r="H217" i="2"/>
  <c r="I217" i="2"/>
  <c r="J217" i="2"/>
  <c r="K217" i="2"/>
  <c r="L217" i="2"/>
  <c r="M217" i="2"/>
  <c r="O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F221" i="2"/>
  <c r="G221" i="2"/>
  <c r="P221" i="2" s="1"/>
  <c r="H221" i="2"/>
  <c r="I221" i="2"/>
  <c r="J221" i="2"/>
  <c r="K221" i="2"/>
  <c r="L221" i="2"/>
  <c r="M221" i="2"/>
  <c r="N221" i="2"/>
  <c r="O221" i="2"/>
  <c r="E222" i="2"/>
  <c r="F222" i="2"/>
  <c r="G222" i="2"/>
  <c r="P222" i="2" s="1"/>
  <c r="H222" i="2"/>
  <c r="I222" i="2"/>
  <c r="J222" i="2"/>
  <c r="K222" i="2"/>
  <c r="L222" i="2"/>
  <c r="M222" i="2"/>
  <c r="N222" i="2"/>
  <c r="O222" i="2"/>
  <c r="E223" i="2"/>
  <c r="F223" i="2"/>
  <c r="G223" i="2"/>
  <c r="P223" i="2" s="1"/>
  <c r="H223" i="2"/>
  <c r="I223" i="2"/>
  <c r="J223" i="2"/>
  <c r="K223" i="2"/>
  <c r="L223" i="2"/>
  <c r="M223" i="2"/>
  <c r="N223" i="2"/>
  <c r="O223" i="2"/>
  <c r="E224" i="2"/>
  <c r="F224" i="2"/>
  <c r="G224" i="2"/>
  <c r="P224" i="2" s="1"/>
  <c r="H224" i="2"/>
  <c r="I224" i="2"/>
  <c r="J224" i="2"/>
  <c r="K224" i="2"/>
  <c r="L224" i="2"/>
  <c r="M224" i="2"/>
  <c r="N224" i="2"/>
  <c r="O224" i="2"/>
  <c r="E225" i="2"/>
  <c r="F225" i="2"/>
  <c r="G225" i="2"/>
  <c r="P225" i="2" s="1"/>
  <c r="H225" i="2"/>
  <c r="I225" i="2"/>
  <c r="J225" i="2"/>
  <c r="K225" i="2"/>
  <c r="L225" i="2"/>
  <c r="M225" i="2"/>
  <c r="N225" i="2"/>
  <c r="O225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AA168" i="2" l="1"/>
  <c r="AB158" i="2"/>
  <c r="AA155" i="2"/>
  <c r="AC153" i="2"/>
  <c r="AB150" i="2"/>
  <c r="AA147" i="2"/>
  <c r="AC145" i="2"/>
  <c r="AB142" i="2"/>
  <c r="AA139" i="2"/>
  <c r="AC137" i="2"/>
  <c r="AB134" i="2"/>
  <c r="AA131" i="2"/>
  <c r="AC129" i="2"/>
  <c r="AB126" i="2"/>
  <c r="AA123" i="2"/>
  <c r="AC121" i="2"/>
  <c r="AB118" i="2"/>
  <c r="AA115" i="2"/>
  <c r="AC113" i="2"/>
  <c r="AB110" i="2"/>
  <c r="AA107" i="2"/>
  <c r="AC105" i="2"/>
  <c r="AB102" i="2"/>
  <c r="AA99" i="2"/>
  <c r="AC97" i="2"/>
  <c r="AB94" i="2"/>
  <c r="AA91" i="2"/>
  <c r="AC89" i="2"/>
  <c r="AB86" i="2"/>
  <c r="AA83" i="2"/>
  <c r="AC81" i="2"/>
  <c r="AB78" i="2"/>
  <c r="AA75" i="2"/>
  <c r="AC73" i="2"/>
  <c r="AB70" i="2"/>
  <c r="AA67" i="2"/>
  <c r="AC65" i="2"/>
  <c r="AB62" i="2"/>
  <c r="AA59" i="2"/>
  <c r="AC57" i="2"/>
  <c r="AB54" i="2"/>
  <c r="AA51" i="2"/>
  <c r="AA159" i="2"/>
  <c r="AC157" i="2"/>
  <c r="AB154" i="2"/>
  <c r="AA151" i="2"/>
  <c r="AC149" i="2"/>
  <c r="AB146" i="2"/>
  <c r="AA143" i="2"/>
  <c r="AC141" i="2"/>
  <c r="AB138" i="2"/>
  <c r="AA135" i="2"/>
  <c r="AC133" i="2"/>
  <c r="AB130" i="2"/>
  <c r="AA127" i="2"/>
  <c r="AC125" i="2"/>
  <c r="AB122" i="2"/>
  <c r="AA119" i="2"/>
  <c r="AC117" i="2"/>
  <c r="AB114" i="2"/>
  <c r="AA111" i="2"/>
  <c r="AC109" i="2"/>
  <c r="AB106" i="2"/>
  <c r="AA103" i="2"/>
  <c r="AC101" i="2"/>
  <c r="AB98" i="2"/>
  <c r="AA95" i="2"/>
  <c r="AC93" i="2"/>
  <c r="AB90" i="2"/>
  <c r="AA87" i="2"/>
  <c r="AC85" i="2"/>
  <c r="AB82" i="2"/>
  <c r="AA79" i="2"/>
  <c r="AC77" i="2"/>
  <c r="AB74" i="2"/>
  <c r="AA71" i="2"/>
  <c r="AC69" i="2"/>
  <c r="AB66" i="2"/>
  <c r="AA63" i="2"/>
  <c r="AC61" i="2"/>
  <c r="AB58" i="2"/>
  <c r="AA55" i="2"/>
  <c r="AC53" i="2"/>
  <c r="D5" i="8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S13" i="8" s="1"/>
  <c r="P13" i="8"/>
  <c r="T13" i="8" s="1"/>
  <c r="Q13" i="8"/>
  <c r="R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S15" i="8" s="1"/>
  <c r="P15" i="8"/>
  <c r="T15" i="8" s="1"/>
  <c r="Q15" i="8"/>
  <c r="R15" i="8"/>
  <c r="D16" i="8"/>
  <c r="E16" i="8"/>
  <c r="F16" i="8"/>
  <c r="G16" i="8"/>
  <c r="H16" i="8"/>
  <c r="I16" i="8"/>
  <c r="J16" i="8"/>
  <c r="K16" i="8"/>
  <c r="L16" i="8"/>
  <c r="M16" i="8"/>
  <c r="O16" i="8"/>
  <c r="S16" i="8" s="1"/>
  <c r="P16" i="8"/>
  <c r="T16" i="8" s="1"/>
  <c r="Q16" i="8"/>
  <c r="R16" i="8"/>
  <c r="D17" i="8"/>
  <c r="E17" i="8"/>
  <c r="F17" i="8"/>
  <c r="G17" i="8"/>
  <c r="H17" i="8"/>
  <c r="I17" i="8"/>
  <c r="J17" i="8"/>
  <c r="K17" i="8"/>
  <c r="L17" i="8"/>
  <c r="M17" i="8"/>
  <c r="O17" i="8"/>
  <c r="S17" i="8" s="1"/>
  <c r="P17" i="8"/>
  <c r="Q17" i="8"/>
  <c r="R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S19" i="8" s="1"/>
  <c r="P19" i="8"/>
  <c r="T19" i="8" s="1"/>
  <c r="Q19" i="8"/>
  <c r="R19" i="8"/>
  <c r="D20" i="8"/>
  <c r="E20" i="8"/>
  <c r="F20" i="8"/>
  <c r="G20" i="8"/>
  <c r="H20" i="8"/>
  <c r="I20" i="8"/>
  <c r="J20" i="8"/>
  <c r="K20" i="8"/>
  <c r="L20" i="8"/>
  <c r="M20" i="8"/>
  <c r="O20" i="8"/>
  <c r="S20" i="8" s="1"/>
  <c r="P20" i="8"/>
  <c r="T20" i="8" s="1"/>
  <c r="Q20" i="8"/>
  <c r="R20" i="8"/>
  <c r="D21" i="8"/>
  <c r="E21" i="8"/>
  <c r="F21" i="8"/>
  <c r="G21" i="8"/>
  <c r="H21" i="8"/>
  <c r="I21" i="8"/>
  <c r="J21" i="8"/>
  <c r="K21" i="8"/>
  <c r="L21" i="8"/>
  <c r="M21" i="8"/>
  <c r="O21" i="8"/>
  <c r="S21" i="8" s="1"/>
  <c r="P21" i="8"/>
  <c r="T21" i="8" s="1"/>
  <c r="Q21" i="8"/>
  <c r="R21" i="8"/>
  <c r="D22" i="8"/>
  <c r="E22" i="8"/>
  <c r="F22" i="8"/>
  <c r="G22" i="8"/>
  <c r="H22" i="8"/>
  <c r="I22" i="8"/>
  <c r="J22" i="8"/>
  <c r="K22" i="8"/>
  <c r="L22" i="8"/>
  <c r="M22" i="8"/>
  <c r="O22" i="8"/>
  <c r="S22" i="8" s="1"/>
  <c r="P22" i="8"/>
  <c r="T22" i="8" s="1"/>
  <c r="Q22" i="8"/>
  <c r="R22" i="8"/>
  <c r="D23" i="8"/>
  <c r="E23" i="8"/>
  <c r="F23" i="8"/>
  <c r="G23" i="8"/>
  <c r="H23" i="8"/>
  <c r="I23" i="8"/>
  <c r="J23" i="8"/>
  <c r="K23" i="8"/>
  <c r="L23" i="8"/>
  <c r="M23" i="8"/>
  <c r="O23" i="8"/>
  <c r="S23" i="8" s="1"/>
  <c r="P23" i="8"/>
  <c r="T23" i="8" s="1"/>
  <c r="Q23" i="8"/>
  <c r="R23" i="8"/>
  <c r="D24" i="8"/>
  <c r="E24" i="8"/>
  <c r="F24" i="8"/>
  <c r="G24" i="8"/>
  <c r="H24" i="8"/>
  <c r="I24" i="8"/>
  <c r="J24" i="8"/>
  <c r="K24" i="8"/>
  <c r="L24" i="8"/>
  <c r="M24" i="8"/>
  <c r="O24" i="8"/>
  <c r="S24" i="8" s="1"/>
  <c r="P24" i="8"/>
  <c r="T24" i="8" s="1"/>
  <c r="Q24" i="8"/>
  <c r="R24" i="8"/>
  <c r="D25" i="8"/>
  <c r="E25" i="8"/>
  <c r="F25" i="8"/>
  <c r="G25" i="8"/>
  <c r="H25" i="8"/>
  <c r="I25" i="8"/>
  <c r="J25" i="8"/>
  <c r="K25" i="8"/>
  <c r="L25" i="8"/>
  <c r="M25" i="8"/>
  <c r="O25" i="8"/>
  <c r="S25" i="8" s="1"/>
  <c r="P25" i="8"/>
  <c r="T25" i="8" s="1"/>
  <c r="Q25" i="8"/>
  <c r="R25" i="8"/>
  <c r="D26" i="8"/>
  <c r="E26" i="8"/>
  <c r="F26" i="8"/>
  <c r="G26" i="8"/>
  <c r="H26" i="8"/>
  <c r="I26" i="8"/>
  <c r="J26" i="8"/>
  <c r="K26" i="8"/>
  <c r="L26" i="8"/>
  <c r="M26" i="8"/>
  <c r="O26" i="8"/>
  <c r="S26" i="8" s="1"/>
  <c r="P26" i="8"/>
  <c r="T26" i="8" s="1"/>
  <c r="Q26" i="8"/>
  <c r="R26" i="8"/>
  <c r="D27" i="8"/>
  <c r="E27" i="8"/>
  <c r="F27" i="8"/>
  <c r="G27" i="8"/>
  <c r="H27" i="8"/>
  <c r="I27" i="8"/>
  <c r="J27" i="8"/>
  <c r="K27" i="8"/>
  <c r="L27" i="8"/>
  <c r="M27" i="8"/>
  <c r="O27" i="8"/>
  <c r="S27" i="8" s="1"/>
  <c r="P27" i="8"/>
  <c r="Q27" i="8"/>
  <c r="R27" i="8"/>
  <c r="T27" i="8"/>
  <c r="D28" i="8"/>
  <c r="E28" i="8"/>
  <c r="F28" i="8"/>
  <c r="G28" i="8"/>
  <c r="H28" i="8"/>
  <c r="I28" i="8"/>
  <c r="J28" i="8"/>
  <c r="K28" i="8"/>
  <c r="L28" i="8"/>
  <c r="M28" i="8"/>
  <c r="O28" i="8"/>
  <c r="S28" i="8" s="1"/>
  <c r="P28" i="8"/>
  <c r="T28" i="8" s="1"/>
  <c r="Q28" i="8"/>
  <c r="R28" i="8"/>
  <c r="D29" i="8"/>
  <c r="E29" i="8"/>
  <c r="F29" i="8"/>
  <c r="G29" i="8"/>
  <c r="H29" i="8"/>
  <c r="I29" i="8"/>
  <c r="J29" i="8"/>
  <c r="K29" i="8"/>
  <c r="L29" i="8"/>
  <c r="M29" i="8"/>
  <c r="O29" i="8"/>
  <c r="S29" i="8" s="1"/>
  <c r="P29" i="8"/>
  <c r="T29" i="8" s="1"/>
  <c r="Q29" i="8"/>
  <c r="R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R31" i="8"/>
  <c r="S31" i="8"/>
  <c r="D32" i="8"/>
  <c r="E32" i="8"/>
  <c r="F32" i="8"/>
  <c r="G32" i="8"/>
  <c r="H32" i="8"/>
  <c r="I32" i="8"/>
  <c r="J32" i="8"/>
  <c r="K32" i="8"/>
  <c r="L32" i="8"/>
  <c r="M32" i="8"/>
  <c r="O32" i="8"/>
  <c r="S32" i="8" s="1"/>
  <c r="P32" i="8"/>
  <c r="T32" i="8" s="1"/>
  <c r="Q32" i="8"/>
  <c r="R32" i="8"/>
  <c r="D33" i="8"/>
  <c r="E33" i="8"/>
  <c r="F33" i="8"/>
  <c r="G33" i="8"/>
  <c r="H33" i="8"/>
  <c r="I33" i="8"/>
  <c r="J33" i="8"/>
  <c r="K33" i="8"/>
  <c r="L33" i="8"/>
  <c r="M33" i="8"/>
  <c r="O33" i="8"/>
  <c r="S33" i="8" s="1"/>
  <c r="P33" i="8"/>
  <c r="T33" i="8" s="1"/>
  <c r="Q33" i="8"/>
  <c r="R33" i="8"/>
  <c r="D34" i="8"/>
  <c r="E34" i="8"/>
  <c r="F34" i="8"/>
  <c r="G34" i="8"/>
  <c r="H34" i="8"/>
  <c r="I34" i="8"/>
  <c r="J34" i="8"/>
  <c r="K34" i="8"/>
  <c r="L34" i="8"/>
  <c r="M34" i="8"/>
  <c r="O34" i="8"/>
  <c r="S34" i="8" s="1"/>
  <c r="P34" i="8"/>
  <c r="Q34" i="8"/>
  <c r="R34" i="8"/>
  <c r="T34" i="8"/>
  <c r="D35" i="8"/>
  <c r="E35" i="8"/>
  <c r="F35" i="8"/>
  <c r="G35" i="8"/>
  <c r="H35" i="8"/>
  <c r="I35" i="8"/>
  <c r="J35" i="8"/>
  <c r="K35" i="8"/>
  <c r="L35" i="8"/>
  <c r="M35" i="8"/>
  <c r="O35" i="8"/>
  <c r="S35" i="8" s="1"/>
  <c r="P35" i="8"/>
  <c r="T35" i="8" s="1"/>
  <c r="Q35" i="8"/>
  <c r="R35" i="8"/>
  <c r="D36" i="8"/>
  <c r="E36" i="8"/>
  <c r="F36" i="8"/>
  <c r="G36" i="8"/>
  <c r="H36" i="8"/>
  <c r="I36" i="8"/>
  <c r="J36" i="8"/>
  <c r="K36" i="8"/>
  <c r="L36" i="8"/>
  <c r="M36" i="8"/>
  <c r="O36" i="8"/>
  <c r="S36" i="8" s="1"/>
  <c r="P36" i="8"/>
  <c r="T36" i="8" s="1"/>
  <c r="Q36" i="8"/>
  <c r="R36" i="8"/>
  <c r="D37" i="8"/>
  <c r="E37" i="8"/>
  <c r="F37" i="8"/>
  <c r="G37" i="8"/>
  <c r="H37" i="8"/>
  <c r="I37" i="8"/>
  <c r="J37" i="8"/>
  <c r="K37" i="8"/>
  <c r="L37" i="8"/>
  <c r="M37" i="8"/>
  <c r="O37" i="8"/>
  <c r="S37" i="8" s="1"/>
  <c r="P37" i="8"/>
  <c r="T37" i="8" s="1"/>
  <c r="Q37" i="8"/>
  <c r="R37" i="8"/>
  <c r="D38" i="8"/>
  <c r="E38" i="8"/>
  <c r="F38" i="8"/>
  <c r="G38" i="8"/>
  <c r="H38" i="8"/>
  <c r="I38" i="8"/>
  <c r="J38" i="8"/>
  <c r="K38" i="8"/>
  <c r="L38" i="8"/>
  <c r="M38" i="8"/>
  <c r="O38" i="8"/>
  <c r="S38" i="8" s="1"/>
  <c r="P38" i="8"/>
  <c r="T38" i="8" s="1"/>
  <c r="Q38" i="8"/>
  <c r="R38" i="8"/>
  <c r="D39" i="8"/>
  <c r="E39" i="8"/>
  <c r="F39" i="8"/>
  <c r="G39" i="8"/>
  <c r="H39" i="8"/>
  <c r="I39" i="8"/>
  <c r="J39" i="8"/>
  <c r="K39" i="8"/>
  <c r="L39" i="8"/>
  <c r="M39" i="8"/>
  <c r="O39" i="8"/>
  <c r="S39" i="8" s="1"/>
  <c r="P39" i="8"/>
  <c r="T39" i="8" s="1"/>
  <c r="Q39" i="8"/>
  <c r="R39" i="8"/>
  <c r="D40" i="8"/>
  <c r="E40" i="8"/>
  <c r="F40" i="8"/>
  <c r="G40" i="8"/>
  <c r="H40" i="8"/>
  <c r="I40" i="8"/>
  <c r="J40" i="8"/>
  <c r="K40" i="8"/>
  <c r="L40" i="8"/>
  <c r="M40" i="8"/>
  <c r="O40" i="8"/>
  <c r="S40" i="8" s="1"/>
  <c r="P40" i="8"/>
  <c r="T40" i="8" s="1"/>
  <c r="Q40" i="8"/>
  <c r="R40" i="8"/>
  <c r="D41" i="8"/>
  <c r="E41" i="8"/>
  <c r="F41" i="8"/>
  <c r="G41" i="8"/>
  <c r="H41" i="8"/>
  <c r="I41" i="8"/>
  <c r="J41" i="8"/>
  <c r="K41" i="8"/>
  <c r="L41" i="8"/>
  <c r="M41" i="8"/>
  <c r="O41" i="8"/>
  <c r="S41" i="8" s="1"/>
  <c r="P41" i="8"/>
  <c r="T41" i="8" s="1"/>
  <c r="Q41" i="8"/>
  <c r="R41" i="8"/>
  <c r="D42" i="8"/>
  <c r="E42" i="8"/>
  <c r="F42" i="8"/>
  <c r="G42" i="8"/>
  <c r="H42" i="8"/>
  <c r="I42" i="8"/>
  <c r="J42" i="8"/>
  <c r="K42" i="8"/>
  <c r="L42" i="8"/>
  <c r="M42" i="8"/>
  <c r="O42" i="8"/>
  <c r="S42" i="8" s="1"/>
  <c r="P42" i="8"/>
  <c r="T42" i="8" s="1"/>
  <c r="Q42" i="8"/>
  <c r="R42" i="8"/>
  <c r="D43" i="8"/>
  <c r="E43" i="8"/>
  <c r="F43" i="8"/>
  <c r="G43" i="8"/>
  <c r="H43" i="8"/>
  <c r="I43" i="8"/>
  <c r="J43" i="8"/>
  <c r="K43" i="8"/>
  <c r="L43" i="8"/>
  <c r="M43" i="8"/>
  <c r="O43" i="8"/>
  <c r="S43" i="8" s="1"/>
  <c r="P43" i="8"/>
  <c r="T43" i="8" s="1"/>
  <c r="Q43" i="8"/>
  <c r="R43" i="8"/>
  <c r="D44" i="8"/>
  <c r="E44" i="8"/>
  <c r="F44" i="8"/>
  <c r="G44" i="8"/>
  <c r="H44" i="8"/>
  <c r="I44" i="8"/>
  <c r="J44" i="8"/>
  <c r="K44" i="8"/>
  <c r="L44" i="8"/>
  <c r="M44" i="8"/>
  <c r="O44" i="8"/>
  <c r="S44" i="8" s="1"/>
  <c r="P44" i="8"/>
  <c r="T44" i="8" s="1"/>
  <c r="Q44" i="8"/>
  <c r="R44" i="8"/>
  <c r="D45" i="8"/>
  <c r="E45" i="8"/>
  <c r="F45" i="8"/>
  <c r="G45" i="8"/>
  <c r="H45" i="8"/>
  <c r="I45" i="8"/>
  <c r="J45" i="8"/>
  <c r="K45" i="8"/>
  <c r="L45" i="8"/>
  <c r="M45" i="8"/>
  <c r="O45" i="8"/>
  <c r="S45" i="8" s="1"/>
  <c r="P45" i="8"/>
  <c r="T45" i="8" s="1"/>
  <c r="Q45" i="8"/>
  <c r="R45" i="8"/>
  <c r="D46" i="8"/>
  <c r="E46" i="8"/>
  <c r="F46" i="8"/>
  <c r="G46" i="8"/>
  <c r="H46" i="8"/>
  <c r="I46" i="8"/>
  <c r="J46" i="8"/>
  <c r="K46" i="8"/>
  <c r="L46" i="8"/>
  <c r="M46" i="8"/>
  <c r="O46" i="8"/>
  <c r="S46" i="8" s="1"/>
  <c r="P46" i="8"/>
  <c r="T46" i="8" s="1"/>
  <c r="Q46" i="8"/>
  <c r="R46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U5" i="2"/>
  <c r="V5" i="2"/>
  <c r="W5" i="2"/>
  <c r="AC5" i="2" s="1"/>
  <c r="X5" i="2"/>
  <c r="AA5" i="2" s="1"/>
  <c r="Y5" i="2"/>
  <c r="Z5" i="2"/>
  <c r="AB5" i="2"/>
  <c r="U6" i="2"/>
  <c r="V6" i="2"/>
  <c r="AB6" i="2" s="1"/>
  <c r="W6" i="2"/>
  <c r="AC6" i="2" s="1"/>
  <c r="X6" i="2"/>
  <c r="Y6" i="2"/>
  <c r="Z6" i="2"/>
  <c r="AA6" i="2"/>
  <c r="U7" i="2"/>
  <c r="AA7" i="2" s="1"/>
  <c r="V7" i="2"/>
  <c r="AB7" i="2" s="1"/>
  <c r="W7" i="2"/>
  <c r="X7" i="2"/>
  <c r="Y7" i="2"/>
  <c r="Z7" i="2"/>
  <c r="AC7" i="2" s="1"/>
  <c r="U8" i="2"/>
  <c r="AA8" i="2" s="1"/>
  <c r="V8" i="2"/>
  <c r="W8" i="2"/>
  <c r="X8" i="2"/>
  <c r="Y8" i="2"/>
  <c r="AB8" i="2" s="1"/>
  <c r="Z8" i="2"/>
  <c r="AC8" i="2"/>
  <c r="U9" i="2"/>
  <c r="V9" i="2"/>
  <c r="W9" i="2"/>
  <c r="AC9" i="2" s="1"/>
  <c r="X9" i="2"/>
  <c r="AA9" i="2" s="1"/>
  <c r="Y9" i="2"/>
  <c r="Z9" i="2"/>
  <c r="AB9" i="2"/>
  <c r="U10" i="2"/>
  <c r="V10" i="2"/>
  <c r="AB10" i="2" s="1"/>
  <c r="W10" i="2"/>
  <c r="AC10" i="2" s="1"/>
  <c r="X10" i="2"/>
  <c r="Y10" i="2"/>
  <c r="Z10" i="2"/>
  <c r="AA10" i="2"/>
  <c r="U11" i="2"/>
  <c r="AA11" i="2" s="1"/>
  <c r="V11" i="2"/>
  <c r="AB11" i="2" s="1"/>
  <c r="W11" i="2"/>
  <c r="X11" i="2"/>
  <c r="Y11" i="2"/>
  <c r="Z11" i="2"/>
  <c r="AC11" i="2" s="1"/>
  <c r="U12" i="2"/>
  <c r="AA12" i="2" s="1"/>
  <c r="V12" i="2"/>
  <c r="W12" i="2"/>
  <c r="X12" i="2"/>
  <c r="Y12" i="2"/>
  <c r="AB12" i="2" s="1"/>
  <c r="Z12" i="2"/>
  <c r="AC12" i="2"/>
  <c r="U13" i="2"/>
  <c r="V13" i="2"/>
  <c r="W13" i="2"/>
  <c r="AC13" i="2" s="1"/>
  <c r="X13" i="2"/>
  <c r="AA13" i="2" s="1"/>
  <c r="Y13" i="2"/>
  <c r="Z13" i="2"/>
  <c r="AB13" i="2"/>
  <c r="U14" i="2"/>
  <c r="V14" i="2"/>
  <c r="AB14" i="2" s="1"/>
  <c r="W14" i="2"/>
  <c r="AC14" i="2" s="1"/>
  <c r="X14" i="2"/>
  <c r="Y14" i="2"/>
  <c r="Z14" i="2"/>
  <c r="AA14" i="2"/>
  <c r="U15" i="2"/>
  <c r="AA15" i="2" s="1"/>
  <c r="V15" i="2"/>
  <c r="AB15" i="2" s="1"/>
  <c r="W15" i="2"/>
  <c r="X15" i="2"/>
  <c r="Y15" i="2"/>
  <c r="Z15" i="2"/>
  <c r="AC15" i="2" s="1"/>
  <c r="U16" i="2"/>
  <c r="AA16" i="2" s="1"/>
  <c r="V16" i="2"/>
  <c r="W16" i="2"/>
  <c r="X16" i="2"/>
  <c r="Y16" i="2"/>
  <c r="AB16" i="2" s="1"/>
  <c r="Z16" i="2"/>
  <c r="AC16" i="2"/>
  <c r="U17" i="2"/>
  <c r="V17" i="2"/>
  <c r="W17" i="2"/>
  <c r="AC17" i="2" s="1"/>
  <c r="X17" i="2"/>
  <c r="AA17" i="2" s="1"/>
  <c r="Y17" i="2"/>
  <c r="Z17" i="2"/>
  <c r="AB17" i="2"/>
  <c r="U18" i="2"/>
  <c r="V18" i="2"/>
  <c r="AB18" i="2" s="1"/>
  <c r="W18" i="2"/>
  <c r="AC18" i="2" s="1"/>
  <c r="X18" i="2"/>
  <c r="Y18" i="2"/>
  <c r="Z18" i="2"/>
  <c r="AA18" i="2"/>
  <c r="U19" i="2"/>
  <c r="AA19" i="2" s="1"/>
  <c r="V19" i="2"/>
  <c r="AB19" i="2" s="1"/>
  <c r="W19" i="2"/>
  <c r="X19" i="2"/>
  <c r="Y19" i="2"/>
  <c r="Z19" i="2"/>
  <c r="AC19" i="2" s="1"/>
  <c r="U20" i="2"/>
  <c r="AA20" i="2" s="1"/>
  <c r="V20" i="2"/>
  <c r="W20" i="2"/>
  <c r="X20" i="2"/>
  <c r="Y20" i="2"/>
  <c r="AB20" i="2" s="1"/>
  <c r="Z20" i="2"/>
  <c r="AC20" i="2"/>
  <c r="U21" i="2"/>
  <c r="V21" i="2"/>
  <c r="W21" i="2"/>
  <c r="AC21" i="2" s="1"/>
  <c r="X21" i="2"/>
  <c r="AA21" i="2" s="1"/>
  <c r="Y21" i="2"/>
  <c r="Z21" i="2"/>
  <c r="AB21" i="2"/>
  <c r="U22" i="2"/>
  <c r="V22" i="2"/>
  <c r="AB22" i="2" s="1"/>
  <c r="W22" i="2"/>
  <c r="AC22" i="2" s="1"/>
  <c r="X22" i="2"/>
  <c r="Y22" i="2"/>
  <c r="Z22" i="2"/>
  <c r="AA22" i="2"/>
  <c r="U23" i="2"/>
  <c r="AA23" i="2" s="1"/>
  <c r="V23" i="2"/>
  <c r="AB23" i="2" s="1"/>
  <c r="W23" i="2"/>
  <c r="X23" i="2"/>
  <c r="Y23" i="2"/>
  <c r="Z23" i="2"/>
  <c r="AC23" i="2" s="1"/>
  <c r="U24" i="2"/>
  <c r="AA24" i="2" s="1"/>
  <c r="V24" i="2"/>
  <c r="W24" i="2"/>
  <c r="X24" i="2"/>
  <c r="Y24" i="2"/>
  <c r="AB24" i="2" s="1"/>
  <c r="Z24" i="2"/>
  <c r="AC24" i="2"/>
  <c r="U25" i="2"/>
  <c r="V25" i="2"/>
  <c r="W25" i="2"/>
  <c r="AC25" i="2" s="1"/>
  <c r="X25" i="2"/>
  <c r="AA25" i="2" s="1"/>
  <c r="Y25" i="2"/>
  <c r="Z25" i="2"/>
  <c r="AB25" i="2"/>
  <c r="U26" i="2"/>
  <c r="V26" i="2"/>
  <c r="AB26" i="2" s="1"/>
  <c r="W26" i="2"/>
  <c r="AC26" i="2" s="1"/>
  <c r="X26" i="2"/>
  <c r="Y26" i="2"/>
  <c r="Z26" i="2"/>
  <c r="AA26" i="2"/>
  <c r="U27" i="2"/>
  <c r="AA27" i="2" s="1"/>
  <c r="V27" i="2"/>
  <c r="AB27" i="2" s="1"/>
  <c r="W27" i="2"/>
  <c r="X27" i="2"/>
  <c r="Y27" i="2"/>
  <c r="Z27" i="2"/>
  <c r="AC27" i="2" s="1"/>
  <c r="U28" i="2"/>
  <c r="AA28" i="2" s="1"/>
  <c r="V28" i="2"/>
  <c r="W28" i="2"/>
  <c r="X28" i="2"/>
  <c r="Y28" i="2"/>
  <c r="AB28" i="2" s="1"/>
  <c r="Z28" i="2"/>
  <c r="AC28" i="2"/>
  <c r="U29" i="2"/>
  <c r="V29" i="2"/>
  <c r="W29" i="2"/>
  <c r="AC29" i="2" s="1"/>
  <c r="X29" i="2"/>
  <c r="AA29" i="2" s="1"/>
  <c r="Y29" i="2"/>
  <c r="Z29" i="2"/>
  <c r="AB29" i="2"/>
  <c r="U30" i="2"/>
  <c r="V30" i="2"/>
  <c r="AB30" i="2" s="1"/>
  <c r="W30" i="2"/>
  <c r="AC30" i="2" s="1"/>
  <c r="X30" i="2"/>
  <c r="Y30" i="2"/>
  <c r="Z30" i="2"/>
  <c r="AA30" i="2"/>
  <c r="U31" i="2"/>
  <c r="AA31" i="2" s="1"/>
  <c r="V31" i="2"/>
  <c r="AB31" i="2" s="1"/>
  <c r="W31" i="2"/>
  <c r="X31" i="2"/>
  <c r="Y31" i="2"/>
  <c r="Z31" i="2"/>
  <c r="AC31" i="2" s="1"/>
  <c r="U32" i="2"/>
  <c r="AA32" i="2" s="1"/>
  <c r="V32" i="2"/>
  <c r="W32" i="2"/>
  <c r="X32" i="2"/>
  <c r="Y32" i="2"/>
  <c r="AB32" i="2" s="1"/>
  <c r="Z32" i="2"/>
  <c r="AC32" i="2"/>
  <c r="U33" i="2"/>
  <c r="V33" i="2"/>
  <c r="W33" i="2"/>
  <c r="AC33" i="2" s="1"/>
  <c r="X33" i="2"/>
  <c r="AA33" i="2" s="1"/>
  <c r="Y33" i="2"/>
  <c r="Z33" i="2"/>
  <c r="AB33" i="2"/>
  <c r="U34" i="2"/>
  <c r="V34" i="2"/>
  <c r="AB34" i="2" s="1"/>
  <c r="W34" i="2"/>
  <c r="AC34" i="2" s="1"/>
  <c r="X34" i="2"/>
  <c r="Y34" i="2"/>
  <c r="Z34" i="2"/>
  <c r="AA34" i="2"/>
  <c r="U35" i="2"/>
  <c r="AA35" i="2" s="1"/>
  <c r="V35" i="2"/>
  <c r="AB35" i="2" s="1"/>
  <c r="W35" i="2"/>
  <c r="X35" i="2"/>
  <c r="Y35" i="2"/>
  <c r="Z35" i="2"/>
  <c r="AC35" i="2" s="1"/>
  <c r="U36" i="2"/>
  <c r="AA36" i="2" s="1"/>
  <c r="V36" i="2"/>
  <c r="W36" i="2"/>
  <c r="X36" i="2"/>
  <c r="Y36" i="2"/>
  <c r="AB36" i="2" s="1"/>
  <c r="Z36" i="2"/>
  <c r="AC36" i="2"/>
  <c r="U37" i="2"/>
  <c r="V37" i="2"/>
  <c r="W37" i="2"/>
  <c r="AC37" i="2" s="1"/>
  <c r="X37" i="2"/>
  <c r="AA37" i="2" s="1"/>
  <c r="Y37" i="2"/>
  <c r="Z37" i="2"/>
  <c r="AB37" i="2"/>
  <c r="U38" i="2"/>
  <c r="V38" i="2"/>
  <c r="AB38" i="2" s="1"/>
  <c r="W38" i="2"/>
  <c r="AC38" i="2" s="1"/>
  <c r="X38" i="2"/>
  <c r="Y38" i="2"/>
  <c r="Z38" i="2"/>
  <c r="AA38" i="2"/>
  <c r="U39" i="2"/>
  <c r="AA39" i="2" s="1"/>
  <c r="V39" i="2"/>
  <c r="AB39" i="2" s="1"/>
  <c r="W39" i="2"/>
  <c r="X39" i="2"/>
  <c r="Y39" i="2"/>
  <c r="Z39" i="2"/>
  <c r="AC39" i="2" s="1"/>
  <c r="U40" i="2"/>
  <c r="AA40" i="2" s="1"/>
  <c r="V40" i="2"/>
  <c r="W40" i="2"/>
  <c r="X40" i="2"/>
  <c r="Y40" i="2"/>
  <c r="AB40" i="2" s="1"/>
  <c r="Z40" i="2"/>
  <c r="AC40" i="2"/>
  <c r="U41" i="2"/>
  <c r="V41" i="2"/>
  <c r="W41" i="2"/>
  <c r="AC41" i="2" s="1"/>
  <c r="X41" i="2"/>
  <c r="AA41" i="2" s="1"/>
  <c r="Y41" i="2"/>
  <c r="Z41" i="2"/>
  <c r="AB41" i="2"/>
  <c r="U42" i="2"/>
  <c r="V42" i="2"/>
  <c r="AB42" i="2" s="1"/>
  <c r="W42" i="2"/>
  <c r="AC42" i="2" s="1"/>
  <c r="X42" i="2"/>
  <c r="Y42" i="2"/>
  <c r="Z42" i="2"/>
  <c r="AA42" i="2"/>
  <c r="U43" i="2"/>
  <c r="AA43" i="2" s="1"/>
  <c r="V43" i="2"/>
  <c r="AB43" i="2" s="1"/>
  <c r="W43" i="2"/>
  <c r="X43" i="2"/>
  <c r="Y43" i="2"/>
  <c r="Z43" i="2"/>
  <c r="AC43" i="2" s="1"/>
  <c r="U44" i="2"/>
  <c r="AA44" i="2" s="1"/>
  <c r="V44" i="2"/>
  <c r="W44" i="2"/>
  <c r="X44" i="2"/>
  <c r="Y44" i="2"/>
  <c r="AB44" i="2" s="1"/>
  <c r="Z44" i="2"/>
  <c r="AC44" i="2"/>
  <c r="U45" i="2"/>
  <c r="V45" i="2"/>
  <c r="W45" i="2"/>
  <c r="AC45" i="2" s="1"/>
  <c r="X45" i="2"/>
  <c r="AA45" i="2" s="1"/>
  <c r="Y45" i="2"/>
  <c r="Z45" i="2"/>
  <c r="AB45" i="2"/>
  <c r="U46" i="2"/>
  <c r="V46" i="2"/>
  <c r="W46" i="2"/>
  <c r="AC46" i="2" s="1"/>
  <c r="X46" i="2"/>
  <c r="Y46" i="2"/>
  <c r="Z46" i="2"/>
  <c r="AA46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AB46" i="2" l="1"/>
  <c r="U4" i="2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D4" i="2"/>
  <c r="T4" i="8" l="1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D3" i="12"/>
  <c r="E3" i="12" s="1"/>
  <c r="H3" i="12" s="1"/>
  <c r="D2" i="12"/>
  <c r="C2" i="12"/>
  <c r="E2" i="12" l="1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H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E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H767" i="11" s="1"/>
  <c r="A768" i="11"/>
  <c r="C768" i="11" s="1"/>
  <c r="B768" i="11"/>
  <c r="D768" i="11" s="1"/>
  <c r="A769" i="11"/>
  <c r="C769" i="11" s="1"/>
  <c r="B769" i="11"/>
  <c r="D769" i="11" s="1"/>
  <c r="E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F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E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F838" i="11" s="1"/>
  <c r="B838" i="11"/>
  <c r="D838" i="11" s="1"/>
  <c r="A839" i="11"/>
  <c r="B839" i="11"/>
  <c r="A840" i="11"/>
  <c r="C840" i="11" s="1"/>
  <c r="F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H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8" i="11"/>
  <c r="N952" i="11"/>
  <c r="L946" i="11"/>
  <c r="N942" i="11"/>
  <c r="N936" i="11"/>
  <c r="L932" i="11"/>
  <c r="L930" i="11"/>
  <c r="N920" i="11"/>
  <c r="N919" i="11"/>
  <c r="N916" i="11"/>
  <c r="N914" i="11"/>
  <c r="L914" i="11"/>
  <c r="L910" i="11"/>
  <c r="K906" i="11"/>
  <c r="N904" i="11"/>
  <c r="N899" i="11"/>
  <c r="N893" i="11"/>
  <c r="L882" i="11"/>
  <c r="M879" i="11"/>
  <c r="K869" i="11"/>
  <c r="N862" i="11"/>
  <c r="M860" i="11"/>
  <c r="L856" i="11"/>
  <c r="M845" i="11"/>
  <c r="N836" i="11"/>
  <c r="K1001" i="11"/>
  <c r="M991" i="11"/>
  <c r="M987" i="11"/>
  <c r="L956" i="11"/>
  <c r="N954" i="11"/>
  <c r="N950" i="11"/>
  <c r="L950" i="11"/>
  <c r="L944" i="11"/>
  <c r="N943" i="11"/>
  <c r="N940" i="11"/>
  <c r="N938" i="11"/>
  <c r="L938" i="11"/>
  <c r="N934" i="11"/>
  <c r="N933" i="11"/>
  <c r="N929" i="11"/>
  <c r="N928" i="11"/>
  <c r="N927" i="11"/>
  <c r="N924" i="11"/>
  <c r="L924" i="11"/>
  <c r="L922" i="11"/>
  <c r="N918" i="11"/>
  <c r="L913" i="11"/>
  <c r="N912" i="11"/>
  <c r="L912" i="11"/>
  <c r="M909" i="11"/>
  <c r="L907" i="11"/>
  <c r="L902" i="11"/>
  <c r="L897" i="11"/>
  <c r="N891" i="11"/>
  <c r="L891" i="11"/>
  <c r="M867" i="11"/>
  <c r="N865" i="11"/>
  <c r="L860" i="11"/>
  <c r="L846" i="11"/>
  <c r="M844" i="11"/>
  <c r="N838" i="11"/>
  <c r="K835" i="11"/>
  <c r="K828" i="11"/>
  <c r="L826" i="11"/>
  <c r="N820" i="11"/>
  <c r="E869" i="11"/>
  <c r="F723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G967" i="9" l="1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J830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E893" i="11" s="1"/>
  <c r="M893" i="11"/>
  <c r="C891" i="1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F947" i="11" s="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45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E913" i="11"/>
  <c r="H913" i="11"/>
  <c r="H903" i="11"/>
  <c r="E899" i="11"/>
  <c r="F899" i="11"/>
  <c r="H899" i="11"/>
  <c r="F893" i="11"/>
  <c r="F890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E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892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E978" i="11"/>
  <c r="E976" i="11"/>
  <c r="H958" i="11"/>
  <c r="F953" i="11"/>
  <c r="I953" i="11" s="1"/>
  <c r="E948" i="11"/>
  <c r="E940" i="11"/>
  <c r="F929" i="11"/>
  <c r="J929" i="11" s="1"/>
  <c r="H918" i="11"/>
  <c r="F913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J614" i="11" s="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9" i="11"/>
  <c r="E969" i="11"/>
  <c r="F968" i="11"/>
  <c r="H967" i="11"/>
  <c r="H912" i="11"/>
  <c r="E909" i="11"/>
  <c r="H907" i="11"/>
  <c r="H904" i="11"/>
  <c r="F904" i="11"/>
  <c r="E904" i="11"/>
  <c r="E882" i="11"/>
  <c r="H882" i="11"/>
  <c r="F882" i="11"/>
  <c r="H876" i="11"/>
  <c r="E876" i="11"/>
  <c r="F872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H969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883" i="11"/>
  <c r="F883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51" i="11"/>
  <c r="E947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E917" i="11"/>
  <c r="H908" i="11"/>
  <c r="E898" i="11"/>
  <c r="E896" i="11"/>
  <c r="H896" i="11"/>
  <c r="H892" i="11"/>
  <c r="F892" i="11"/>
  <c r="E884" i="11"/>
  <c r="E881" i="11"/>
  <c r="E868" i="11"/>
  <c r="H868" i="11"/>
  <c r="F860" i="11"/>
  <c r="H860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J597" i="11" s="1"/>
  <c r="K597" i="11" s="1"/>
  <c r="M597" i="11" s="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28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Q28" i="4"/>
  <c r="Q968" i="4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T603" i="4" s="1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G2" i="5"/>
  <c r="J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G112" i="5"/>
  <c r="F136" i="5"/>
  <c r="G136" i="5"/>
  <c r="Q698" i="4"/>
  <c r="Q714" i="4"/>
  <c r="P714" i="4"/>
  <c r="S714" i="4" s="1"/>
  <c r="U714" i="4" s="1"/>
  <c r="E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60" i="5"/>
  <c r="F172" i="5"/>
  <c r="E153" i="5"/>
  <c r="G153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40" i="5"/>
  <c r="G40" i="5"/>
  <c r="E47" i="5"/>
  <c r="I47" i="5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69" i="5"/>
  <c r="I75" i="5"/>
  <c r="I83" i="5"/>
  <c r="E83" i="5"/>
  <c r="I85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E143" i="5"/>
  <c r="E142" i="5"/>
  <c r="E141" i="5"/>
  <c r="E140" i="5"/>
  <c r="E136" i="5"/>
  <c r="E131" i="5"/>
  <c r="E126" i="5"/>
  <c r="E124" i="5"/>
  <c r="E122" i="5"/>
  <c r="E120" i="5"/>
  <c r="G119" i="5"/>
  <c r="E115" i="5"/>
  <c r="E112" i="5"/>
  <c r="G109" i="5"/>
  <c r="D108" i="5"/>
  <c r="E108" i="5" s="1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E26" i="5"/>
  <c r="E24" i="5"/>
  <c r="D21" i="5"/>
  <c r="D20" i="5"/>
  <c r="D18" i="5"/>
  <c r="D16" i="5"/>
  <c r="F16" i="5" s="1"/>
  <c r="D10" i="5"/>
  <c r="I8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93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1001" i="4" l="1"/>
  <c r="I655" i="11"/>
  <c r="J679" i="11"/>
  <c r="G8" i="5"/>
  <c r="I26" i="5"/>
  <c r="F77" i="5"/>
  <c r="I53" i="5"/>
  <c r="E8" i="5"/>
  <c r="S72" i="4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V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U884" i="4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S871" i="4" s="1"/>
  <c r="P878" i="4"/>
  <c r="P879" i="4"/>
  <c r="N913" i="4"/>
  <c r="R913" i="4" s="1"/>
  <c r="Q976" i="4"/>
  <c r="T976" i="4" s="1"/>
  <c r="Q991" i="4"/>
  <c r="D983" i="4"/>
  <c r="F931" i="4"/>
  <c r="E932" i="4"/>
  <c r="E951" i="4"/>
  <c r="P908" i="4"/>
  <c r="T946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I955" i="11" s="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E952" i="4"/>
  <c r="N904" i="4"/>
  <c r="R904" i="4" s="1"/>
  <c r="P893" i="4"/>
  <c r="S893" i="4" s="1"/>
  <c r="S435" i="4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U995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V531" i="4" s="1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V601" i="4" s="1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23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W821" i="4"/>
  <c r="X821" i="4" s="1"/>
  <c r="Y821" i="4" s="1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V656" i="4"/>
  <c r="W656" i="4" s="1"/>
  <c r="T660" i="4"/>
  <c r="T664" i="4"/>
  <c r="V668" i="4"/>
  <c r="W668" i="4" s="1"/>
  <c r="T718" i="4"/>
  <c r="S737" i="4"/>
  <c r="S891" i="4"/>
  <c r="S913" i="4"/>
  <c r="V913" i="4" s="1"/>
  <c r="V928" i="4"/>
  <c r="S951" i="4"/>
  <c r="S953" i="4"/>
  <c r="U953" i="4" s="1"/>
  <c r="T960" i="4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S154" i="4"/>
  <c r="U154" i="4" s="1"/>
  <c r="V886" i="4"/>
  <c r="W886" i="4" s="1"/>
  <c r="X886" i="4" s="1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Y88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V179" i="4"/>
  <c r="R183" i="4"/>
  <c r="S183" i="4"/>
  <c r="T183" i="4"/>
  <c r="R927" i="4"/>
  <c r="U935" i="4"/>
  <c r="T943" i="4"/>
  <c r="T955" i="4"/>
  <c r="T967" i="4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R156" i="4"/>
  <c r="T156" i="4"/>
  <c r="S156" i="4"/>
  <c r="V658" i="4"/>
  <c r="U658" i="4"/>
  <c r="R698" i="4"/>
  <c r="S698" i="4"/>
  <c r="R702" i="4"/>
  <c r="S702" i="4"/>
  <c r="T702" i="4"/>
  <c r="U802" i="4"/>
  <c r="T816" i="4"/>
  <c r="V615" i="4"/>
  <c r="S791" i="4"/>
  <c r="U80" i="4"/>
  <c r="V638" i="4"/>
  <c r="W638" i="4" s="1"/>
  <c r="R978" i="4"/>
  <c r="T978" i="4"/>
  <c r="R974" i="4"/>
  <c r="T974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V101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V931" i="4" s="1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47" i="4"/>
  <c r="V547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6" i="4"/>
  <c r="U996" i="4"/>
  <c r="T151" i="4"/>
  <c r="U88" i="4"/>
  <c r="V88" i="4"/>
  <c r="V834" i="4"/>
  <c r="U822" i="4"/>
  <c r="V822" i="4"/>
  <c r="U838" i="4"/>
  <c r="U806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U557" i="4"/>
  <c r="T125" i="4"/>
  <c r="T688" i="4"/>
  <c r="S149" i="4"/>
  <c r="S104" i="4"/>
  <c r="S90" i="4"/>
  <c r="T690" i="4"/>
  <c r="T742" i="4"/>
  <c r="T758" i="4"/>
  <c r="S847" i="4"/>
  <c r="V614" i="4"/>
  <c r="V517" i="4"/>
  <c r="W517" i="4" s="1"/>
  <c r="S167" i="4"/>
  <c r="S716" i="4"/>
  <c r="U624" i="4"/>
  <c r="U594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V72" i="4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U38" i="4"/>
  <c r="S431" i="4"/>
  <c r="U431" i="4" s="1"/>
  <c r="S457" i="4"/>
  <c r="S551" i="4"/>
  <c r="R618" i="4"/>
  <c r="S618" i="4"/>
  <c r="V643" i="4"/>
  <c r="V711" i="4"/>
  <c r="S743" i="4"/>
  <c r="S775" i="4"/>
  <c r="R940" i="4"/>
  <c r="U699" i="4"/>
  <c r="R934" i="4"/>
  <c r="U954" i="4"/>
  <c r="T991" i="4"/>
  <c r="U896" i="4"/>
  <c r="V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T484" i="4"/>
  <c r="S450" i="4"/>
  <c r="T404" i="4"/>
  <c r="U436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203" i="4" l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V147" i="4"/>
  <c r="Y985" i="4"/>
  <c r="X985" i="4"/>
  <c r="K172" i="11"/>
  <c r="M172" i="11" s="1"/>
  <c r="L101" i="11"/>
  <c r="N101" i="11" s="1"/>
  <c r="V538" i="4"/>
  <c r="V823" i="4"/>
  <c r="V968" i="4"/>
  <c r="V483" i="4"/>
  <c r="V784" i="4"/>
  <c r="V945" i="4"/>
  <c r="V392" i="4"/>
  <c r="W392" i="4" s="1"/>
  <c r="X392" i="4" s="1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V987" i="4"/>
  <c r="V848" i="4"/>
  <c r="W848" i="4" s="1"/>
  <c r="X848" i="4" s="1"/>
  <c r="V648" i="4"/>
  <c r="W648" i="4" s="1"/>
  <c r="X648" i="4" s="1"/>
  <c r="V596" i="4"/>
  <c r="W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V430" i="4"/>
  <c r="V756" i="4"/>
  <c r="W756" i="4" s="1"/>
  <c r="X756" i="4" s="1"/>
  <c r="U525" i="4"/>
  <c r="V532" i="4"/>
  <c r="V316" i="4"/>
  <c r="V879" i="4"/>
  <c r="W879" i="4" s="1"/>
  <c r="X879" i="4" s="1"/>
  <c r="Y886" i="4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V374" i="4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AG912" i="4"/>
  <c r="W1000" i="4"/>
  <c r="T940" i="4"/>
  <c r="V810" i="4"/>
  <c r="W810" i="4" s="1"/>
  <c r="X810" i="4" s="1"/>
  <c r="V576" i="4"/>
  <c r="S997" i="4"/>
  <c r="S917" i="4"/>
  <c r="V492" i="4"/>
  <c r="W492" i="4" s="1"/>
  <c r="X492" i="4" s="1"/>
  <c r="V473" i="4"/>
  <c r="W473" i="4" s="1"/>
  <c r="V552" i="4"/>
  <c r="AI912" i="4"/>
  <c r="V549" i="4"/>
  <c r="AF985" i="4"/>
  <c r="AK985" i="4"/>
  <c r="V812" i="4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W608" i="4" s="1"/>
  <c r="V419" i="4"/>
  <c r="V437" i="4"/>
  <c r="W437" i="4" s="1"/>
  <c r="V953" i="4"/>
  <c r="V759" i="4"/>
  <c r="W759" i="4" s="1"/>
  <c r="V741" i="4"/>
  <c r="V634" i="4"/>
  <c r="V854" i="4"/>
  <c r="T859" i="4"/>
  <c r="V583" i="4"/>
  <c r="W583" i="4" s="1"/>
  <c r="X583" i="4" s="1"/>
  <c r="V545" i="4"/>
  <c r="W545" i="4" s="1"/>
  <c r="V521" i="4"/>
  <c r="V606" i="4"/>
  <c r="W606" i="4" s="1"/>
  <c r="V357" i="4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V635" i="4"/>
  <c r="V981" i="4"/>
  <c r="W981" i="4" s="1"/>
  <c r="V768" i="4"/>
  <c r="T972" i="4"/>
  <c r="V972" i="4" s="1"/>
  <c r="W972" i="4" s="1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Y983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W284" i="4" s="1"/>
  <c r="X284" i="4" s="1"/>
  <c r="Y284" i="4" s="1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W200" i="4" s="1"/>
  <c r="V242" i="4"/>
  <c r="V211" i="4"/>
  <c r="V215" i="4"/>
  <c r="W215" i="4" s="1"/>
  <c r="W166" i="4"/>
  <c r="X166" i="4" s="1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V311" i="4"/>
  <c r="V963" i="4"/>
  <c r="V554" i="4"/>
  <c r="W554" i="4" s="1"/>
  <c r="X554" i="4" s="1"/>
  <c r="Y554" i="4" s="1"/>
  <c r="V992" i="4"/>
  <c r="W47" i="4"/>
  <c r="X47" i="4" s="1"/>
  <c r="Y47" i="4" s="1"/>
  <c r="U784" i="4"/>
  <c r="T958" i="4"/>
  <c r="V958" i="4" s="1"/>
  <c r="W958" i="4" s="1"/>
  <c r="V306" i="4"/>
  <c r="W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W139" i="4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X71" i="4" s="1"/>
  <c r="W905" i="4"/>
  <c r="W179" i="4"/>
  <c r="X179" i="4" s="1"/>
  <c r="Y179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92" i="4"/>
  <c r="X92" i="4" s="1"/>
  <c r="Y92" i="4" s="1"/>
  <c r="W995" i="4"/>
  <c r="Y995" i="4" s="1"/>
  <c r="V982" i="4"/>
  <c r="W984" i="4"/>
  <c r="X984" i="4" s="1"/>
  <c r="W959" i="4"/>
  <c r="W951" i="4"/>
  <c r="W857" i="4"/>
  <c r="X857" i="4" s="1"/>
  <c r="R936" i="4"/>
  <c r="S936" i="4"/>
  <c r="T930" i="4"/>
  <c r="S909" i="4"/>
  <c r="V903" i="4"/>
  <c r="W903" i="4" s="1"/>
  <c r="S930" i="4"/>
  <c r="U930" i="4" s="1"/>
  <c r="W386" i="4"/>
  <c r="X386" i="4" s="1"/>
  <c r="Y386" i="4" s="1"/>
  <c r="V359" i="4"/>
  <c r="W931" i="4"/>
  <c r="T909" i="4"/>
  <c r="T877" i="4"/>
  <c r="R914" i="4"/>
  <c r="U914" i="4" s="1"/>
  <c r="T914" i="4"/>
  <c r="R906" i="4"/>
  <c r="S906" i="4"/>
  <c r="T936" i="4"/>
  <c r="W954" i="4"/>
  <c r="W922" i="4"/>
  <c r="W996" i="4"/>
  <c r="Y996" i="4" s="1"/>
  <c r="V380" i="4"/>
  <c r="S918" i="4"/>
  <c r="U918" i="4" s="1"/>
  <c r="V665" i="4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131" i="4"/>
  <c r="X131" i="4" s="1"/>
  <c r="W880" i="4"/>
  <c r="S957" i="4"/>
  <c r="U957" i="4" s="1"/>
  <c r="W97" i="4"/>
  <c r="X97" i="4" s="1"/>
  <c r="S892" i="4"/>
  <c r="U892" i="4" s="1"/>
  <c r="W88" i="4"/>
  <c r="W115" i="4"/>
  <c r="X115" i="4" s="1"/>
  <c r="Y115" i="4" s="1"/>
  <c r="S925" i="4"/>
  <c r="S966" i="4"/>
  <c r="V993" i="4"/>
  <c r="W993" i="4" s="1"/>
  <c r="W897" i="4"/>
  <c r="V875" i="4"/>
  <c r="T42" i="4"/>
  <c r="W8" i="4"/>
  <c r="W145" i="4"/>
  <c r="X145" i="4" s="1"/>
  <c r="S950" i="4"/>
  <c r="U950" i="4" s="1"/>
  <c r="T973" i="4"/>
  <c r="T966" i="4"/>
  <c r="S885" i="4"/>
  <c r="W40" i="4"/>
  <c r="X40" i="4" s="1"/>
  <c r="Y40" i="4" s="1"/>
  <c r="AG40" i="4" s="1"/>
  <c r="V398" i="4"/>
  <c r="W398" i="4" s="1"/>
  <c r="X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W532" i="4"/>
  <c r="X532" i="4" s="1"/>
  <c r="U534" i="4"/>
  <c r="V460" i="4"/>
  <c r="W460" i="4" s="1"/>
  <c r="V462" i="4"/>
  <c r="W462" i="4" s="1"/>
  <c r="V490" i="4"/>
  <c r="W530" i="4"/>
  <c r="Y334" i="4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AO648" i="4" s="1"/>
  <c r="AU648" i="4" s="1"/>
  <c r="U622" i="4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M648" i="4" s="1"/>
  <c r="AS648" i="4" s="1"/>
  <c r="AD648" i="4"/>
  <c r="AC648" i="4"/>
  <c r="W643" i="4"/>
  <c r="X643" i="4" s="1"/>
  <c r="W521" i="4"/>
  <c r="X521" i="4" s="1"/>
  <c r="Y521" i="4" s="1"/>
  <c r="W778" i="4"/>
  <c r="X778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W665" i="4"/>
  <c r="W527" i="4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50" i="4"/>
  <c r="X550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V994" i="4"/>
  <c r="W987" i="4"/>
  <c r="S949" i="4"/>
  <c r="U949" i="4" s="1"/>
  <c r="S933" i="4"/>
  <c r="W913" i="4"/>
  <c r="X913" i="4" s="1"/>
  <c r="W614" i="4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AK124" i="4"/>
  <c r="AF124" i="4"/>
  <c r="AJ124" i="4"/>
  <c r="AG124" i="4"/>
  <c r="AH124" i="4"/>
  <c r="AI124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W335" i="4" s="1"/>
  <c r="X335" i="4" s="1"/>
  <c r="X992" i="4"/>
  <c r="Y992" i="4"/>
  <c r="X752" i="4"/>
  <c r="X989" i="4"/>
  <c r="Y989" i="4"/>
  <c r="AI989" i="4" s="1"/>
  <c r="AH116" i="4"/>
  <c r="AI116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X888" i="4"/>
  <c r="Y888" i="4"/>
  <c r="X950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97" i="4"/>
  <c r="X897" i="4"/>
  <c r="Y873" i="4"/>
  <c r="X873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C732" i="4"/>
  <c r="AO732" i="4" s="1"/>
  <c r="AU732" i="4" s="1"/>
  <c r="AA732" i="4"/>
  <c r="AD732" i="4"/>
  <c r="AB732" i="4"/>
  <c r="AE732" i="4"/>
  <c r="AS732" i="4"/>
  <c r="X517" i="4"/>
  <c r="Y517" i="4" s="1"/>
  <c r="X614" i="4"/>
  <c r="Y614" i="4" s="1"/>
  <c r="AB614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798" i="4"/>
  <c r="W806" i="4"/>
  <c r="W838" i="4"/>
  <c r="W822" i="4"/>
  <c r="U994" i="4"/>
  <c r="Y98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W662" i="4"/>
  <c r="Z985" i="4"/>
  <c r="AL985" i="4" s="1"/>
  <c r="AA985" i="4"/>
  <c r="AE985" i="4"/>
  <c r="AQ985" i="4" s="1"/>
  <c r="AC985" i="4"/>
  <c r="AV985" i="4"/>
  <c r="AB985" i="4"/>
  <c r="AD985" i="4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41" i="4"/>
  <c r="V37" i="4"/>
  <c r="U37" i="4"/>
  <c r="X935" i="4"/>
  <c r="U183" i="4"/>
  <c r="V183" i="4"/>
  <c r="V159" i="4"/>
  <c r="U159" i="4"/>
  <c r="U143" i="4"/>
  <c r="V143" i="4"/>
  <c r="X139" i="4"/>
  <c r="Y139" i="4" s="1"/>
  <c r="V64" i="4"/>
  <c r="U64" i="4"/>
  <c r="V511" i="4"/>
  <c r="W511" i="4" s="1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D928" i="4"/>
  <c r="AT928" i="4"/>
  <c r="AS928" i="4"/>
  <c r="AW928" i="4"/>
  <c r="AV928" i="4"/>
  <c r="AU928" i="4"/>
  <c r="AK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U863" i="4"/>
  <c r="U743" i="4"/>
  <c r="V743" i="4"/>
  <c r="AI711" i="4"/>
  <c r="AG812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W184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AE116" i="4"/>
  <c r="X594" i="4"/>
  <c r="AC709" i="4"/>
  <c r="AE709" i="4"/>
  <c r="AD709" i="4"/>
  <c r="AP709" i="4" s="1"/>
  <c r="AV709" i="4" s="1"/>
  <c r="AB709" i="4"/>
  <c r="AA709" i="4"/>
  <c r="Z709" i="4"/>
  <c r="X710" i="4"/>
  <c r="Y710" i="4" s="1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AA124" i="4"/>
  <c r="Z124" i="4"/>
  <c r="AL124" i="4" s="1"/>
  <c r="AR124" i="4" s="1"/>
  <c r="AE124" i="4"/>
  <c r="AB124" i="4"/>
  <c r="AD124" i="4"/>
  <c r="AC124" i="4"/>
  <c r="V177" i="4"/>
  <c r="U177" i="4"/>
  <c r="Y922" i="4"/>
  <c r="X922" i="4"/>
  <c r="X88" i="4"/>
  <c r="AJ1000" i="4"/>
  <c r="AJ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X101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80" i="4"/>
  <c r="Y880" i="4"/>
  <c r="X893" i="4"/>
  <c r="Y893" i="4"/>
  <c r="U871" i="4"/>
  <c r="V871" i="4"/>
  <c r="AG727" i="4"/>
  <c r="AH727" i="4"/>
  <c r="Y615" i="4"/>
  <c r="AF615" i="4" s="1"/>
  <c r="W658" i="4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J961" i="4"/>
  <c r="AK961" i="4"/>
  <c r="Y959" i="4"/>
  <c r="X959" i="4"/>
  <c r="X951" i="4"/>
  <c r="Y951" i="4"/>
  <c r="U925" i="4"/>
  <c r="V925" i="4"/>
  <c r="Y905" i="4"/>
  <c r="X905" i="4"/>
  <c r="U807" i="4"/>
  <c r="V807" i="4"/>
  <c r="X790" i="4"/>
  <c r="Y656" i="4"/>
  <c r="AC656" i="4" s="1"/>
  <c r="S157" i="4"/>
  <c r="U52" i="4"/>
  <c r="V52" i="4"/>
  <c r="Y733" i="4"/>
  <c r="AI733" i="4" s="1"/>
  <c r="Y495" i="4"/>
  <c r="Z495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07" i="4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J255" i="4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3" i="4"/>
  <c r="AH393" i="4"/>
  <c r="AG393" i="4"/>
  <c r="AI393" i="4"/>
  <c r="AJ393" i="4"/>
  <c r="AK393" i="4"/>
  <c r="AG400" i="4"/>
  <c r="AJ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G441" i="4"/>
  <c r="AD441" i="4"/>
  <c r="AC441" i="4"/>
  <c r="AF441" i="4"/>
  <c r="AI441" i="4"/>
  <c r="AK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W195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K207" i="4"/>
  <c r="AJ207" i="4"/>
  <c r="AH207" i="4"/>
  <c r="Z223" i="4"/>
  <c r="AJ223" i="4"/>
  <c r="AH223" i="4"/>
  <c r="AI223" i="4"/>
  <c r="AG223" i="4"/>
  <c r="AF223" i="4"/>
  <c r="AK223" i="4"/>
  <c r="AD2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Z258" i="4"/>
  <c r="AB258" i="4"/>
  <c r="AD258" i="4"/>
  <c r="AA258" i="4"/>
  <c r="AC258" i="4"/>
  <c r="AE258" i="4"/>
  <c r="X306" i="4"/>
  <c r="Y306" i="4" s="1"/>
  <c r="AG228" i="4"/>
  <c r="X294" i="4"/>
  <c r="Y294" i="4" s="1"/>
  <c r="X274" i="4"/>
  <c r="Y274" i="4" s="1"/>
  <c r="AA274" i="4" s="1"/>
  <c r="AC207" i="4"/>
  <c r="AE207" i="4"/>
  <c r="AA207" i="4"/>
  <c r="X408" i="4"/>
  <c r="Y408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D966" i="3"/>
  <c r="D514" i="3"/>
  <c r="D978" i="3"/>
  <c r="D497" i="3"/>
  <c r="D768" i="3"/>
  <c r="D558" i="3"/>
  <c r="D550" i="3"/>
  <c r="D353" i="3"/>
  <c r="D712" i="3"/>
  <c r="D582" i="3"/>
  <c r="D952" i="3"/>
  <c r="D594" i="3"/>
  <c r="D709" i="3"/>
  <c r="D570" i="3"/>
  <c r="D661" i="3"/>
  <c r="D632" i="3"/>
  <c r="D605" i="3"/>
  <c r="D652" i="3"/>
  <c r="D903" i="3"/>
  <c r="D571" i="3"/>
  <c r="D858" i="3"/>
  <c r="D583" i="3"/>
  <c r="D380" i="3"/>
  <c r="D484" i="3"/>
  <c r="D796" i="3"/>
  <c r="D702" i="3"/>
  <c r="D795" i="3"/>
  <c r="D786" i="3"/>
  <c r="D879" i="3"/>
  <c r="D551" i="3"/>
  <c r="D840" i="3"/>
  <c r="D779" i="3"/>
  <c r="D957" i="3"/>
  <c r="D649" i="3"/>
  <c r="D969" i="3"/>
  <c r="D882" i="3"/>
  <c r="D370" i="3"/>
  <c r="D714" i="3"/>
  <c r="D528" i="3"/>
  <c r="D635" i="3"/>
  <c r="D760" i="3"/>
  <c r="D680" i="3"/>
  <c r="D332" i="3"/>
  <c r="D711" i="3"/>
  <c r="D746" i="3"/>
  <c r="D694" i="3"/>
  <c r="D765" i="3"/>
  <c r="D495" i="3"/>
  <c r="D713" i="3"/>
  <c r="D485" i="3"/>
  <c r="D427" i="3"/>
  <c r="D914" i="3"/>
  <c r="D772" i="3"/>
  <c r="D505" i="3"/>
  <c r="D740" i="3"/>
  <c r="D518" i="3"/>
  <c r="D874" i="3"/>
  <c r="D953" i="3"/>
  <c r="D403" i="3"/>
  <c r="D488" i="3"/>
  <c r="D905" i="3"/>
  <c r="D778" i="3"/>
  <c r="D450" i="3"/>
  <c r="D511" i="3"/>
  <c r="D835" i="3"/>
  <c r="D967" i="3"/>
  <c r="D736" i="3"/>
  <c r="D487" i="3"/>
  <c r="D759" i="3"/>
  <c r="D540" i="3"/>
  <c r="D369" i="3"/>
  <c r="D515" i="3"/>
  <c r="D432" i="3"/>
  <c r="D672" i="3"/>
  <c r="D764" i="3"/>
  <c r="D586" i="3"/>
  <c r="D513" i="3"/>
  <c r="D611" i="3"/>
  <c r="D374" i="3"/>
  <c r="D705" i="3"/>
  <c r="D683" i="3"/>
  <c r="D501" i="3"/>
  <c r="D679" i="3"/>
  <c r="D767" i="3"/>
  <c r="D452" i="3"/>
  <c r="D989" i="3"/>
  <c r="D556" i="3"/>
  <c r="D522" i="3"/>
  <c r="D678" i="3"/>
  <c r="D812" i="3"/>
  <c r="D590" i="3"/>
  <c r="D510" i="3"/>
  <c r="D644" i="3"/>
  <c r="D335" i="3"/>
  <c r="D529" i="3"/>
  <c r="D581" i="3"/>
  <c r="D526" i="3"/>
  <c r="D881" i="3"/>
  <c r="D763" i="3"/>
  <c r="D785" i="3"/>
  <c r="D549" i="3"/>
  <c r="D461" i="3"/>
  <c r="D311" i="3"/>
  <c r="D992" i="3"/>
  <c r="D834" i="3"/>
  <c r="D850" i="3"/>
  <c r="D699" i="3"/>
  <c r="D723" i="3"/>
  <c r="D421" i="3"/>
  <c r="D893" i="3"/>
  <c r="D468" i="3"/>
  <c r="D887" i="3"/>
  <c r="D471" i="3"/>
  <c r="D794" i="3"/>
  <c r="D844" i="3"/>
  <c r="D773" i="3"/>
  <c r="D942" i="3"/>
  <c r="D314" i="3"/>
  <c r="D319" i="3"/>
  <c r="D954" i="10"/>
  <c r="D598" i="10"/>
  <c r="D623" i="3"/>
  <c r="D488" i="10"/>
  <c r="D489" i="10"/>
  <c r="D689" i="3"/>
  <c r="D618" i="10"/>
  <c r="D304" i="3"/>
  <c r="D343" i="10"/>
  <c r="D515" i="10"/>
  <c r="D561" i="10"/>
  <c r="D464" i="3"/>
  <c r="D530" i="3"/>
  <c r="D591" i="3"/>
  <c r="D562" i="3"/>
  <c r="D674" i="3"/>
  <c r="D775" i="3"/>
  <c r="D825" i="3"/>
  <c r="D849" i="3"/>
  <c r="D820" i="3"/>
  <c r="D719" i="3"/>
  <c r="D983" i="3"/>
  <c r="D587" i="3"/>
  <c r="D984" i="3"/>
  <c r="D919" i="3"/>
  <c r="D955" i="3"/>
  <c r="D400" i="3"/>
  <c r="D408" i="3"/>
  <c r="D391" i="10"/>
  <c r="D642" i="3"/>
  <c r="D496" i="10"/>
  <c r="D326" i="3"/>
  <c r="D851" i="10"/>
  <c r="D595" i="10"/>
  <c r="D890" i="3"/>
  <c r="D445" i="10"/>
  <c r="D929" i="3"/>
  <c r="D422" i="10"/>
  <c r="D493" i="10"/>
  <c r="D470" i="10"/>
  <c r="D346" i="10"/>
  <c r="D937" i="3"/>
  <c r="D769" i="3"/>
  <c r="D889" i="3"/>
  <c r="D784" i="3"/>
  <c r="D624" i="3"/>
  <c r="D546" i="3"/>
  <c r="D862" i="3"/>
  <c r="D913" i="3"/>
  <c r="D446" i="3"/>
  <c r="D826" i="3"/>
  <c r="D792" i="10"/>
  <c r="D451" i="3"/>
  <c r="D610" i="3"/>
  <c r="D684" i="3"/>
  <c r="D783" i="10"/>
  <c r="D295" i="3"/>
  <c r="D805" i="10"/>
  <c r="D747" i="10"/>
  <c r="D637" i="3"/>
  <c r="D558" i="10"/>
  <c r="D333" i="10"/>
  <c r="D854" i="3"/>
  <c r="D937" i="10"/>
  <c r="D361" i="3"/>
  <c r="D859" i="3"/>
  <c r="D746" i="10"/>
  <c r="D491" i="10"/>
  <c r="D513" i="10"/>
  <c r="D405" i="3"/>
  <c r="D494" i="10"/>
  <c r="D715" i="10"/>
  <c r="D303" i="10"/>
  <c r="D411" i="10"/>
  <c r="D665" i="10"/>
  <c r="D560" i="10"/>
  <c r="D655" i="10"/>
  <c r="D510" i="10"/>
  <c r="D448" i="10"/>
  <c r="D968" i="10"/>
  <c r="D713" i="10"/>
  <c r="D434" i="10"/>
  <c r="D945" i="10"/>
  <c r="D693" i="3"/>
  <c r="D861" i="10"/>
  <c r="D567" i="3"/>
  <c r="D794" i="10"/>
  <c r="D298" i="10"/>
  <c r="D680" i="10"/>
  <c r="D509" i="10"/>
  <c r="D899" i="10"/>
  <c r="D951" i="10"/>
  <c r="D782" i="3"/>
  <c r="D365" i="10"/>
  <c r="D413" i="10"/>
  <c r="D970" i="10"/>
  <c r="D750" i="10"/>
  <c r="D873" i="10"/>
  <c r="D836" i="3"/>
  <c r="D698" i="3"/>
  <c r="D667" i="3"/>
  <c r="D816" i="3"/>
  <c r="D724" i="3"/>
  <c r="D504" i="3"/>
  <c r="D902" i="3"/>
  <c r="D598" i="3"/>
  <c r="D773" i="10"/>
  <c r="D544" i="10"/>
  <c r="D960" i="10"/>
  <c r="D639" i="3"/>
  <c r="D837" i="3"/>
  <c r="D566" i="3"/>
  <c r="D981" i="10"/>
  <c r="D419" i="3"/>
  <c r="D327" i="10"/>
  <c r="D406" i="10"/>
  <c r="D609" i="3"/>
  <c r="D603" i="10"/>
  <c r="D640" i="10"/>
  <c r="D789" i="3"/>
  <c r="D753" i="10"/>
  <c r="D990" i="3"/>
  <c r="D658" i="10"/>
  <c r="D582" i="10"/>
  <c r="D599" i="10"/>
  <c r="D556" i="10"/>
  <c r="D425" i="3"/>
  <c r="D508" i="10"/>
  <c r="D468" i="10"/>
  <c r="D669" i="10"/>
  <c r="D525" i="10"/>
  <c r="D723" i="10"/>
  <c r="D593" i="10"/>
  <c r="D508" i="3"/>
  <c r="D459" i="10"/>
  <c r="D918" i="10"/>
  <c r="D547" i="10"/>
  <c r="D339" i="10"/>
  <c r="D903" i="10"/>
  <c r="D735" i="10"/>
  <c r="D359" i="10"/>
  <c r="D430" i="3"/>
  <c r="D539" i="10"/>
  <c r="D976" i="10"/>
  <c r="D615" i="10"/>
  <c r="D458" i="10"/>
  <c r="D624" i="10"/>
  <c r="D534" i="10"/>
  <c r="D311" i="10"/>
  <c r="D657" i="10"/>
  <c r="D604" i="10"/>
  <c r="D307" i="10"/>
  <c r="D497" i="10"/>
  <c r="D521" i="10"/>
  <c r="D704" i="10"/>
  <c r="D983" i="10"/>
  <c r="D999" i="10"/>
  <c r="D939" i="3"/>
  <c r="D873" i="3"/>
  <c r="D761" i="3"/>
  <c r="D718" i="3"/>
  <c r="D490" i="3"/>
  <c r="D720" i="10"/>
  <c r="D941" i="10"/>
  <c r="D682" i="3"/>
  <c r="D389" i="3"/>
  <c r="D481" i="10"/>
  <c r="D388" i="3"/>
  <c r="D537" i="10"/>
  <c r="D791" i="10"/>
  <c r="D472" i="10"/>
  <c r="D452" i="10"/>
  <c r="D760" i="10"/>
  <c r="D944" i="3"/>
  <c r="D662" i="3"/>
  <c r="D676" i="3"/>
  <c r="D758" i="3"/>
  <c r="D688" i="3"/>
  <c r="D981" i="3"/>
  <c r="D838" i="3"/>
  <c r="D780" i="3"/>
  <c r="D972" i="3"/>
  <c r="D951" i="3"/>
  <c r="D622" i="3"/>
  <c r="D415" i="3"/>
  <c r="D777" i="3"/>
  <c r="D910" i="3"/>
  <c r="D993" i="3"/>
  <c r="D386" i="3"/>
  <c r="D924" i="3"/>
  <c r="D945" i="3"/>
  <c r="D536" i="3"/>
  <c r="D541" i="3"/>
  <c r="D459" i="3"/>
  <c r="D638" i="3"/>
  <c r="D695" i="3"/>
  <c r="D407" i="3"/>
  <c r="D479" i="3"/>
  <c r="D870" i="3"/>
  <c r="D843" i="3"/>
  <c r="D783" i="3"/>
  <c r="D449" i="3"/>
  <c r="D614" i="3"/>
  <c r="D393" i="3"/>
  <c r="D899" i="3"/>
  <c r="D730" i="3"/>
  <c r="D531" i="3"/>
  <c r="D792" i="3"/>
  <c r="D535" i="3"/>
  <c r="D869" i="3"/>
  <c r="D552" i="3"/>
  <c r="D831" i="3"/>
  <c r="D363" i="3"/>
  <c r="D659" i="3"/>
  <c r="D941" i="3"/>
  <c r="D525" i="3"/>
  <c r="D748" i="3"/>
  <c r="D685" i="3"/>
  <c r="D362" i="3"/>
  <c r="D568" i="3"/>
  <c r="D717" i="3"/>
  <c r="D811" i="3"/>
  <c r="D973" i="3"/>
  <c r="D375" i="3"/>
  <c r="D665" i="3"/>
  <c r="D934" i="3"/>
  <c r="D457" i="3"/>
  <c r="D721" i="3"/>
  <c r="D865" i="3"/>
  <c r="D517" i="3"/>
  <c r="D817" i="3"/>
  <c r="D670" i="3"/>
  <c r="D737" i="3"/>
  <c r="D943" i="3"/>
  <c r="D444" i="3"/>
  <c r="D349" i="3"/>
  <c r="D997" i="10"/>
  <c r="D477" i="3"/>
  <c r="D419" i="10"/>
  <c r="D841" i="10"/>
  <c r="D571" i="10"/>
  <c r="D743" i="10"/>
  <c r="D315" i="3"/>
  <c r="D399" i="10"/>
  <c r="D487" i="10"/>
  <c r="D762" i="3"/>
  <c r="D412" i="10"/>
  <c r="D465" i="10"/>
  <c r="D645" i="3"/>
  <c r="D647" i="3"/>
  <c r="D634" i="3"/>
  <c r="D532" i="3"/>
  <c r="D564" i="3"/>
  <c r="D735" i="3"/>
  <c r="D701" i="3"/>
  <c r="D648" i="3"/>
  <c r="D666" i="3"/>
  <c r="D519" i="3"/>
  <c r="D932" i="3"/>
  <c r="D814" i="3"/>
  <c r="D997" i="3"/>
  <c r="D947" i="3"/>
  <c r="D886" i="3"/>
  <c r="D345" i="3"/>
  <c r="D494" i="3"/>
  <c r="D639" i="10"/>
  <c r="D720" i="3"/>
  <c r="D557" i="10"/>
  <c r="D651" i="10"/>
  <c r="D872" i="10"/>
  <c r="D458" i="3"/>
  <c r="D828" i="3"/>
  <c r="D846" i="10"/>
  <c r="D312" i="3"/>
  <c r="D927" i="10"/>
  <c r="D467" i="10"/>
  <c r="D835" i="10"/>
  <c r="D860" i="3"/>
  <c r="D358" i="3"/>
  <c r="D424" i="3"/>
  <c r="D416" i="3"/>
  <c r="D875" i="3"/>
  <c r="D707" i="3"/>
  <c r="D527" i="3"/>
  <c r="D555" i="3"/>
  <c r="D475" i="3"/>
  <c r="D882" i="10"/>
  <c r="D853" i="10"/>
  <c r="D551" i="10"/>
  <c r="D563" i="3"/>
  <c r="D383" i="3"/>
  <c r="D931" i="10"/>
  <c r="D824" i="3"/>
  <c r="D839" i="10"/>
  <c r="D686" i="3"/>
  <c r="D687" i="10"/>
  <c r="D1000" i="10"/>
  <c r="D950" i="10"/>
  <c r="D577" i="3"/>
  <c r="D440" i="3"/>
  <c r="D562" i="10"/>
  <c r="D820" i="10"/>
  <c r="D659" i="10"/>
  <c r="D894" i="10"/>
  <c r="D320" i="10"/>
  <c r="D405" i="10"/>
  <c r="D863" i="10"/>
  <c r="D350" i="3"/>
  <c r="D634" i="10"/>
  <c r="D524" i="10"/>
  <c r="D883" i="10"/>
  <c r="D336" i="10"/>
  <c r="D732" i="10"/>
  <c r="D962" i="10"/>
  <c r="D446" i="10"/>
  <c r="D930" i="10"/>
  <c r="D987" i="3"/>
  <c r="D347" i="3"/>
  <c r="D852" i="10"/>
  <c r="D594" i="10"/>
  <c r="D845" i="10"/>
  <c r="D502" i="10"/>
  <c r="D933" i="10"/>
  <c r="D576" i="3"/>
  <c r="D1001" i="10"/>
  <c r="D294" i="3"/>
  <c r="D953" i="10"/>
  <c r="D390" i="10"/>
  <c r="D310" i="10"/>
  <c r="D623" i="10"/>
  <c r="D988" i="10"/>
  <c r="D741" i="10"/>
  <c r="D779" i="10"/>
  <c r="D802" i="10"/>
  <c r="D530" i="10"/>
  <c r="D658" i="3"/>
  <c r="D341" i="3"/>
  <c r="D829" i="3"/>
  <c r="D368" i="3"/>
  <c r="D493" i="3"/>
  <c r="D296" i="3"/>
  <c r="D852" i="3"/>
  <c r="D423" i="3"/>
  <c r="D856" i="3"/>
  <c r="D922" i="3"/>
  <c r="D683" i="10"/>
  <c r="D385" i="3"/>
  <c r="D299" i="3"/>
  <c r="D312" i="10"/>
  <c r="D744" i="3"/>
  <c r="D619" i="10"/>
  <c r="D554" i="3"/>
  <c r="D662" i="10"/>
  <c r="D343" i="3"/>
  <c r="D990" i="10"/>
  <c r="D691" i="3"/>
  <c r="D533" i="3"/>
  <c r="D417" i="10"/>
  <c r="D560" i="3"/>
  <c r="D477" i="10"/>
  <c r="D437" i="3"/>
  <c r="D821" i="10"/>
  <c r="D397" i="10"/>
  <c r="D701" i="10"/>
  <c r="D921" i="10"/>
  <c r="D906" i="10"/>
  <c r="D677" i="10"/>
  <c r="D546" i="10"/>
  <c r="D464" i="10"/>
  <c r="D676" i="10"/>
  <c r="D375" i="10"/>
  <c r="D475" i="10"/>
  <c r="D757" i="10"/>
  <c r="D784" i="10"/>
  <c r="D891" i="10"/>
  <c r="D889" i="10"/>
  <c r="D427" i="10"/>
  <c r="D834" i="10"/>
  <c r="D406" i="3"/>
  <c r="D321" i="10"/>
  <c r="D808" i="10"/>
  <c r="D992" i="10"/>
  <c r="D829" i="10"/>
  <c r="D858" i="10"/>
  <c r="D581" i="10"/>
  <c r="D897" i="10"/>
  <c r="D353" i="10"/>
  <c r="D681" i="10"/>
  <c r="D439" i="10"/>
  <c r="D782" i="10"/>
  <c r="D345" i="10"/>
  <c r="D798" i="10"/>
  <c r="D533" i="10"/>
  <c r="D442" i="10"/>
  <c r="D690" i="3"/>
  <c r="D523" i="3"/>
  <c r="D974" i="3"/>
  <c r="D607" i="3"/>
  <c r="D297" i="10"/>
  <c r="D316" i="3"/>
  <c r="D490" i="10"/>
  <c r="D473" i="10"/>
  <c r="D542" i="10"/>
  <c r="D584" i="10"/>
  <c r="D866" i="3"/>
  <c r="D437" i="10"/>
  <c r="D505" i="10"/>
  <c r="D445" i="3"/>
  <c r="D761" i="10"/>
  <c r="D674" i="10"/>
  <c r="D339" i="3"/>
  <c r="D529" i="10"/>
  <c r="D313" i="10"/>
  <c r="D555" i="10"/>
  <c r="D827" i="10"/>
  <c r="D709" i="10"/>
  <c r="D573" i="10"/>
  <c r="D664" i="3"/>
  <c r="D787" i="3"/>
  <c r="D593" i="3"/>
  <c r="D802" i="3"/>
  <c r="D506" i="3"/>
  <c r="D706" i="3"/>
  <c r="D630" i="3"/>
  <c r="D318" i="3"/>
  <c r="D715" i="3"/>
  <c r="D574" i="3"/>
  <c r="D298" i="3"/>
  <c r="D805" i="3"/>
  <c r="D482" i="3"/>
  <c r="D842" i="3"/>
  <c r="D617" i="3"/>
  <c r="D303" i="3"/>
  <c r="D557" i="3"/>
  <c r="D892" i="3"/>
  <c r="D940" i="3"/>
  <c r="D975" i="3"/>
  <c r="D959" i="3"/>
  <c r="D907" i="3"/>
  <c r="D600" i="3"/>
  <c r="D931" i="3"/>
  <c r="D697" i="3"/>
  <c r="D480" i="3"/>
  <c r="D619" i="3"/>
  <c r="D915" i="3"/>
  <c r="D861" i="3"/>
  <c r="D868" i="3"/>
  <c r="D331" i="3"/>
  <c r="D755" i="3"/>
  <c r="D911" i="3"/>
  <c r="D806" i="3"/>
  <c r="D538" i="3"/>
  <c r="D753" i="3"/>
  <c r="D745" i="3"/>
  <c r="D584" i="3"/>
  <c r="D800" i="3"/>
  <c r="D606" i="3"/>
  <c r="D512" i="3"/>
  <c r="D839" i="3"/>
  <c r="D499" i="3"/>
  <c r="D625" i="3"/>
  <c r="D855" i="3"/>
  <c r="D917" i="3"/>
  <c r="D428" i="3"/>
  <c r="D750" i="3"/>
  <c r="D739" i="3"/>
  <c r="D848" i="3"/>
  <c r="D463" i="3"/>
  <c r="D486" i="3"/>
  <c r="D613" i="3"/>
  <c r="D738" i="3"/>
  <c r="D297" i="3"/>
  <c r="D474" i="3"/>
  <c r="D996" i="3"/>
  <c r="D328" i="3"/>
  <c r="D608" i="3"/>
  <c r="D534" i="3"/>
  <c r="D500" i="3"/>
  <c r="D650" i="3"/>
  <c r="D872" i="3"/>
  <c r="D672" i="10"/>
  <c r="D612" i="3"/>
  <c r="D881" i="10"/>
  <c r="D535" i="10"/>
  <c r="D425" i="10"/>
  <c r="D629" i="3"/>
  <c r="D731" i="10"/>
  <c r="D788" i="3"/>
  <c r="D685" i="10"/>
  <c r="D758" i="10"/>
  <c r="D579" i="10"/>
  <c r="D982" i="3"/>
  <c r="D412" i="3"/>
  <c r="D801" i="3"/>
  <c r="D877" i="3"/>
  <c r="D998" i="3"/>
  <c r="D441" i="3"/>
  <c r="D453" i="3"/>
  <c r="D553" i="3"/>
  <c r="D371" i="3"/>
  <c r="D660" i="3"/>
  <c r="D675" i="3"/>
  <c r="D781" i="3"/>
  <c r="D640" i="3"/>
  <c r="D516" i="3"/>
  <c r="D938" i="3"/>
  <c r="D414" i="3"/>
  <c r="D867" i="3"/>
  <c r="D708" i="3"/>
  <c r="D492" i="3"/>
  <c r="D968" i="3"/>
  <c r="D819" i="3"/>
  <c r="D960" i="3"/>
  <c r="D793" i="3"/>
  <c r="D918" i="3"/>
  <c r="D725" i="3"/>
  <c r="D322" i="3"/>
  <c r="D470" i="3"/>
  <c r="D654" i="3"/>
  <c r="D575" i="3"/>
  <c r="D747" i="3"/>
  <c r="D734" i="3"/>
  <c r="D448" i="3"/>
  <c r="D481" i="3"/>
  <c r="D884" i="3"/>
  <c r="D1000" i="3"/>
  <c r="D813" i="3"/>
  <c r="D595" i="3"/>
  <c r="D766" i="3"/>
  <c r="D883" i="3"/>
  <c r="D565" i="3"/>
  <c r="D367" i="3"/>
  <c r="D965" i="3"/>
  <c r="D473" i="3"/>
  <c r="D985" i="3"/>
  <c r="D520" i="3"/>
  <c r="D509" i="3"/>
  <c r="D348" i="3"/>
  <c r="D422" i="3"/>
  <c r="D657" i="3"/>
  <c r="D948" i="3"/>
  <c r="D803" i="3"/>
  <c r="D741" i="3"/>
  <c r="D823" i="3"/>
  <c r="D961" i="3"/>
  <c r="D703" i="3"/>
  <c r="D329" i="3"/>
  <c r="D469" i="3"/>
  <c r="D478" i="3"/>
  <c r="D916" i="3"/>
  <c r="D467" i="3"/>
  <c r="D641" i="3"/>
  <c r="D912" i="3"/>
  <c r="D845" i="3"/>
  <c r="D548" i="3"/>
  <c r="D579" i="3"/>
  <c r="D456" i="3"/>
  <c r="D462" i="3"/>
  <c r="D633" i="3"/>
  <c r="D596" i="3"/>
  <c r="D696" i="3"/>
  <c r="D636" i="3"/>
  <c r="D732" i="3"/>
  <c r="D650" i="10"/>
  <c r="D399" i="3"/>
  <c r="D708" i="10"/>
  <c r="D480" i="10"/>
  <c r="D440" i="10"/>
  <c r="D733" i="3"/>
  <c r="D973" i="10"/>
  <c r="D810" i="3"/>
  <c r="D871" i="10"/>
  <c r="D769" i="10"/>
  <c r="D801" i="10"/>
  <c r="D373" i="3"/>
  <c r="D716" i="3"/>
  <c r="D700" i="3"/>
  <c r="D851" i="3"/>
  <c r="D379" i="3"/>
  <c r="D466" i="3"/>
  <c r="D871" i="3"/>
  <c r="D791" i="3"/>
  <c r="D392" i="3"/>
  <c r="D770" i="3"/>
  <c r="D601" i="3"/>
  <c r="D991" i="3"/>
  <c r="D954" i="3"/>
  <c r="D681" i="3"/>
  <c r="D857" i="3"/>
  <c r="D669" i="3"/>
  <c r="D933" i="3"/>
  <c r="D397" i="3"/>
  <c r="D813" i="10"/>
  <c r="D978" i="10"/>
  <c r="D896" i="3"/>
  <c r="D932" i="10"/>
  <c r="D479" i="10"/>
  <c r="D376" i="3"/>
  <c r="D900" i="10"/>
  <c r="D507" i="3"/>
  <c r="D483" i="10"/>
  <c r="D366" i="3"/>
  <c r="D936" i="10"/>
  <c r="D363" i="10"/>
  <c r="D774" i="3"/>
  <c r="D631" i="3"/>
  <c r="D420" i="3"/>
  <c r="D830" i="3"/>
  <c r="D418" i="3"/>
  <c r="D988" i="3"/>
  <c r="D352" i="3"/>
  <c r="D841" i="3"/>
  <c r="D498" i="3"/>
  <c r="D722" i="3"/>
  <c r="D790" i="3"/>
  <c r="D381" i="10"/>
  <c r="D532" i="10"/>
  <c r="D998" i="10"/>
  <c r="D607" i="10"/>
  <c r="D930" i="3"/>
  <c r="D806" i="10"/>
  <c r="D323" i="3"/>
  <c r="D329" i="10"/>
  <c r="D429" i="10"/>
  <c r="D348" i="10"/>
  <c r="D569" i="3"/>
  <c r="D971" i="10"/>
  <c r="D999" i="3"/>
  <c r="D460" i="10"/>
  <c r="D928" i="3"/>
  <c r="D613" i="10"/>
  <c r="D727" i="10"/>
  <c r="D342" i="3"/>
  <c r="D600" i="10"/>
  <c r="D799" i="10"/>
  <c r="D862" i="10"/>
  <c r="D865" i="10"/>
  <c r="D356" i="10"/>
  <c r="D393" i="10"/>
  <c r="D854" i="10"/>
  <c r="D371" i="10"/>
  <c r="D394" i="3"/>
  <c r="D901" i="10"/>
  <c r="D430" i="10"/>
  <c r="D646" i="10"/>
  <c r="D682" i="10"/>
  <c r="D799" i="3"/>
  <c r="D332" i="10"/>
  <c r="D935" i="10"/>
  <c r="D341" i="10"/>
  <c r="D523" i="10"/>
  <c r="D496" i="3"/>
  <c r="D691" i="10"/>
  <c r="D633" i="10"/>
  <c r="D790" i="10"/>
  <c r="D514" i="10"/>
  <c r="D352" i="10"/>
  <c r="D793" i="10"/>
  <c r="D524" i="3"/>
  <c r="D575" i="10"/>
  <c r="D668" i="10"/>
  <c r="D323" i="10"/>
  <c r="D897" i="3"/>
  <c r="D756" i="3"/>
  <c r="D950" i="3"/>
  <c r="D878" i="3"/>
  <c r="D822" i="3"/>
  <c r="D588" i="3"/>
  <c r="D742" i="3"/>
  <c r="D886" i="10"/>
  <c r="D632" i="10"/>
  <c r="D418" i="10"/>
  <c r="D387" i="3"/>
  <c r="D944" i="10"/>
  <c r="D980" i="10"/>
  <c r="D740" i="10"/>
  <c r="D671" i="3"/>
  <c r="D499" i="10"/>
  <c r="D302" i="3"/>
  <c r="D771" i="10"/>
  <c r="D450" i="10"/>
  <c r="D719" i="10"/>
  <c r="D346" i="3"/>
  <c r="D305" i="3"/>
  <c r="D438" i="10"/>
  <c r="D942" i="10"/>
  <c r="D443" i="10"/>
  <c r="D738" i="10"/>
  <c r="D987" i="10"/>
  <c r="D751" i="3"/>
  <c r="D690" i="10"/>
  <c r="D334" i="3"/>
  <c r="D695" i="10"/>
  <c r="D938" i="10"/>
  <c r="D561" i="3"/>
  <c r="D702" i="10"/>
  <c r="D589" i="10"/>
  <c r="D492" i="10"/>
  <c r="D843" i="10"/>
  <c r="D578" i="3"/>
  <c r="D324" i="10"/>
  <c r="D868" i="10"/>
  <c r="D737" i="10"/>
  <c r="D622" i="10"/>
  <c r="D580" i="3"/>
  <c r="D552" i="10"/>
  <c r="D627" i="10"/>
  <c r="D995" i="10"/>
  <c r="D666" i="10"/>
  <c r="D837" i="10"/>
  <c r="D335" i="10"/>
  <c r="D684" i="10"/>
  <c r="D553" i="10"/>
  <c r="D864" i="10"/>
  <c r="D819" i="10"/>
  <c r="D305" i="10"/>
  <c r="D572" i="10"/>
  <c r="D877" i="10"/>
  <c r="D376" i="10"/>
  <c r="D461" i="10"/>
  <c r="D757" i="3"/>
  <c r="D542" i="3"/>
  <c r="D627" i="3"/>
  <c r="D936" i="3"/>
  <c r="D387" i="10"/>
  <c r="D780" i="10"/>
  <c r="D752" i="10"/>
  <c r="D434" i="3"/>
  <c r="D599" i="3"/>
  <c r="D337" i="3"/>
  <c r="D389" i="10"/>
  <c r="D798" i="3"/>
  <c r="D362" i="10"/>
  <c r="D736" i="10"/>
  <c r="D956" i="10"/>
  <c r="D796" i="10"/>
  <c r="D975" i="10"/>
  <c r="D602" i="10"/>
  <c r="D414" i="10"/>
  <c r="D692" i="3"/>
  <c r="D958" i="10"/>
  <c r="D334" i="10"/>
  <c r="D966" i="10"/>
  <c r="D977" i="3"/>
  <c r="D618" i="3"/>
  <c r="D946" i="3"/>
  <c r="D952" i="10"/>
  <c r="D308" i="10"/>
  <c r="D638" i="10"/>
  <c r="D585" i="3"/>
  <c r="D894" i="3"/>
  <c r="D293" i="10"/>
  <c r="D344" i="3"/>
  <c r="D744" i="10"/>
  <c r="D687" i="3"/>
  <c r="D884" i="10"/>
  <c r="D384" i="10"/>
  <c r="D388" i="10"/>
  <c r="D404" i="3"/>
  <c r="D408" i="10"/>
  <c r="D526" i="10"/>
  <c r="D304" i="10"/>
  <c r="D379" i="10"/>
  <c r="D628" i="3"/>
  <c r="D483" i="3"/>
  <c r="D671" i="10"/>
  <c r="D939" i="10"/>
  <c r="D984" i="10"/>
  <c r="D321" i="3"/>
  <c r="D920" i="10"/>
  <c r="D914" i="10"/>
  <c r="D916" i="10"/>
  <c r="D776" i="10"/>
  <c r="D754" i="10"/>
  <c r="D295" i="10"/>
  <c r="D372" i="10"/>
  <c r="D380" i="10"/>
  <c r="D601" i="10"/>
  <c r="D808" i="3"/>
  <c r="D301" i="10"/>
  <c r="D612" i="10"/>
  <c r="D409" i="10"/>
  <c r="D559" i="10"/>
  <c r="D902" i="10"/>
  <c r="D675" i="10"/>
  <c r="D917" i="10"/>
  <c r="D576" i="10"/>
  <c r="D721" i="10"/>
  <c r="D724" i="10"/>
  <c r="D751" i="10"/>
  <c r="D979" i="3"/>
  <c r="D955" i="10"/>
  <c r="D876" i="3"/>
  <c r="D923" i="3"/>
  <c r="D457" i="10"/>
  <c r="D330" i="3"/>
  <c r="D489" i="3"/>
  <c r="D460" i="3"/>
  <c r="D1001" i="3"/>
  <c r="D725" i="10"/>
  <c r="D340" i="3"/>
  <c r="D365" i="3"/>
  <c r="D754" i="3"/>
  <c r="D583" i="10"/>
  <c r="D518" i="10"/>
  <c r="D734" i="10"/>
  <c r="D832" i="10"/>
  <c r="D603" i="3"/>
  <c r="D631" i="10"/>
  <c r="D943" i="10"/>
  <c r="D421" i="10"/>
  <c r="D755" i="10"/>
  <c r="D716" i="10"/>
  <c r="D398" i="3"/>
  <c r="D961" i="10"/>
  <c r="D495" i="10"/>
  <c r="D606" i="10"/>
  <c r="D770" i="10"/>
  <c r="D688" i="10"/>
  <c r="D370" i="10"/>
  <c r="D364" i="10"/>
  <c r="D811" i="10"/>
  <c r="D703" i="10"/>
  <c r="D360" i="10"/>
  <c r="D454" i="3"/>
  <c r="D776" i="3"/>
  <c r="D413" i="3"/>
  <c r="D300" i="3"/>
  <c r="D313" i="3"/>
  <c r="D646" i="3"/>
  <c r="D301" i="3"/>
  <c r="D420" i="10"/>
  <c r="D836" i="10"/>
  <c r="D444" i="10"/>
  <c r="D597" i="3"/>
  <c r="D328" i="10"/>
  <c r="D879" i="10"/>
  <c r="D545" i="10"/>
  <c r="D928" i="10"/>
  <c r="D431" i="10"/>
  <c r="D786" i="10"/>
  <c r="D759" i="10"/>
  <c r="D940" i="10"/>
  <c r="D296" i="10"/>
  <c r="D906" i="3"/>
  <c r="D925" i="10"/>
  <c r="D726" i="10"/>
  <c r="D874" i="10"/>
  <c r="D596" i="10"/>
  <c r="D383" i="10"/>
  <c r="D923" i="10"/>
  <c r="D587" i="10"/>
  <c r="D946" i="10"/>
  <c r="D718" i="10"/>
  <c r="D826" i="10"/>
  <c r="D707" i="10"/>
  <c r="D929" i="10"/>
  <c r="D812" i="10"/>
  <c r="D294" i="10"/>
  <c r="D816" i="10"/>
  <c r="D465" i="3"/>
  <c r="D807" i="3"/>
  <c r="D653" i="3"/>
  <c r="D306" i="3"/>
  <c r="D589" i="3"/>
  <c r="D965" i="10"/>
  <c r="D994" i="3"/>
  <c r="D989" i="10"/>
  <c r="D318" i="10"/>
  <c r="D885" i="10"/>
  <c r="D543" i="3"/>
  <c r="D660" i="10"/>
  <c r="D416" i="10"/>
  <c r="D378" i="3"/>
  <c r="D714" i="10"/>
  <c r="D804" i="10"/>
  <c r="D402" i="3"/>
  <c r="D410" i="3"/>
  <c r="D585" i="10"/>
  <c r="D355" i="3"/>
  <c r="D635" i="10"/>
  <c r="D300" i="10"/>
  <c r="D291" i="10"/>
  <c r="D234" i="10"/>
  <c r="D247" i="10"/>
  <c r="D271" i="10"/>
  <c r="D249" i="10"/>
  <c r="D237" i="10"/>
  <c r="D270" i="10"/>
  <c r="D250" i="10"/>
  <c r="D230" i="10"/>
  <c r="D258" i="10"/>
  <c r="D256" i="10"/>
  <c r="D267" i="10"/>
  <c r="D277" i="10"/>
  <c r="D292" i="10"/>
  <c r="D253" i="10"/>
  <c r="D259" i="10"/>
  <c r="D245" i="10"/>
  <c r="D253" i="3"/>
  <c r="D262" i="3"/>
  <c r="D239" i="3"/>
  <c r="D290" i="3"/>
  <c r="D238" i="3"/>
  <c r="D249" i="3"/>
  <c r="D289" i="3"/>
  <c r="D243" i="3"/>
  <c r="D285" i="3"/>
  <c r="D266" i="3"/>
  <c r="D279" i="3"/>
  <c r="D258" i="3"/>
  <c r="D291" i="3"/>
  <c r="D283" i="3"/>
  <c r="D235" i="3"/>
  <c r="D226" i="3"/>
  <c r="D240" i="3"/>
  <c r="D3" i="10"/>
  <c r="D42" i="10"/>
  <c r="D7" i="10"/>
  <c r="D24" i="10"/>
  <c r="D40" i="10"/>
  <c r="D31" i="10"/>
  <c r="D44" i="10"/>
  <c r="D13" i="10"/>
  <c r="D28" i="10"/>
  <c r="D29" i="10"/>
  <c r="D4" i="10"/>
  <c r="D33" i="10"/>
  <c r="D15" i="3"/>
  <c r="D16" i="3"/>
  <c r="D32" i="3"/>
  <c r="D33" i="3"/>
  <c r="D13" i="3"/>
  <c r="D25" i="3"/>
  <c r="D10" i="3"/>
  <c r="D24" i="3"/>
  <c r="D22" i="3"/>
  <c r="D36" i="3"/>
  <c r="D710" i="3"/>
  <c r="D651" i="3"/>
  <c r="D866" i="10"/>
  <c r="D373" i="10"/>
  <c r="D647" i="10"/>
  <c r="D307" i="3"/>
  <c r="D909" i="3"/>
  <c r="D752" i="3"/>
  <c r="D706" i="10"/>
  <c r="D641" i="10"/>
  <c r="D964" i="10"/>
  <c r="D568" i="10"/>
  <c r="D616" i="3"/>
  <c r="D887" i="10"/>
  <c r="D574" i="10"/>
  <c r="D875" i="10"/>
  <c r="D993" i="10"/>
  <c r="D656" i="10"/>
  <c r="D590" i="10"/>
  <c r="D486" i="10"/>
  <c r="D749" i="3"/>
  <c r="D818" i="3"/>
  <c r="D626" i="3"/>
  <c r="D396" i="3"/>
  <c r="D528" i="10"/>
  <c r="D435" i="10"/>
  <c r="D739" i="10"/>
  <c r="D498" i="10"/>
  <c r="D667" i="10"/>
  <c r="D842" i="10"/>
  <c r="D361" i="10"/>
  <c r="D325" i="10"/>
  <c r="D700" i="10"/>
  <c r="D870" i="10"/>
  <c r="D390" i="3"/>
  <c r="D815" i="3"/>
  <c r="D541" i="10"/>
  <c r="D384" i="3"/>
  <c r="D469" i="10"/>
  <c r="D570" i="10"/>
  <c r="D447" i="3"/>
  <c r="D423" i="10"/>
  <c r="D463" i="10"/>
  <c r="D781" i="10"/>
  <c r="D668" i="3"/>
  <c r="D342" i="10"/>
  <c r="D501" i="10"/>
  <c r="D403" i="10"/>
  <c r="D453" i="10"/>
  <c r="D731" i="3"/>
  <c r="D442" i="3"/>
  <c r="D895" i="3"/>
  <c r="D673" i="3"/>
  <c r="D491" i="3"/>
  <c r="D863" i="3"/>
  <c r="D885" i="3"/>
  <c r="D377" i="3"/>
  <c r="D985" i="10"/>
  <c r="D417" i="3"/>
  <c r="D462" i="10"/>
  <c r="D610" i="10"/>
  <c r="D785" i="10"/>
  <c r="D777" i="10"/>
  <c r="D800" i="10"/>
  <c r="D394" i="10"/>
  <c r="D355" i="10"/>
  <c r="D642" i="10"/>
  <c r="D925" i="3"/>
  <c r="D679" i="10"/>
  <c r="D847" i="10"/>
  <c r="D859" i="10"/>
  <c r="D364" i="3"/>
  <c r="D893" i="10"/>
  <c r="D689" i="10"/>
  <c r="D447" i="10"/>
  <c r="D520" i="10"/>
  <c r="D949" i="10"/>
  <c r="D617" i="10"/>
  <c r="D762" i="10"/>
  <c r="D426" i="10"/>
  <c r="D366" i="10"/>
  <c r="D727" i="3"/>
  <c r="D537" i="3"/>
  <c r="D880" i="3"/>
  <c r="D536" i="10"/>
  <c r="D856" i="10"/>
  <c r="D554" i="10"/>
  <c r="D830" i="10"/>
  <c r="D888" i="10"/>
  <c r="D367" i="10"/>
  <c r="D333" i="3"/>
  <c r="D401" i="10"/>
  <c r="D956" i="3"/>
  <c r="D395" i="10"/>
  <c r="D344" i="10"/>
  <c r="D730" i="10"/>
  <c r="D648" i="10"/>
  <c r="D385" i="10"/>
  <c r="D338" i="10"/>
  <c r="D396" i="10"/>
  <c r="D637" i="10"/>
  <c r="D949" i="3"/>
  <c r="D547" i="3"/>
  <c r="D827" i="3"/>
  <c r="D315" i="10"/>
  <c r="D336" i="3"/>
  <c r="D804" i="3"/>
  <c r="D441" i="10"/>
  <c r="D749" i="10"/>
  <c r="D895" i="10"/>
  <c r="D904" i="10"/>
  <c r="D765" i="10"/>
  <c r="D963" i="10"/>
  <c r="D876" i="10"/>
  <c r="D742" i="10"/>
  <c r="D822" i="10"/>
  <c r="D948" i="10"/>
  <c r="D409" i="3"/>
  <c r="D774" i="10"/>
  <c r="D849" i="10"/>
  <c r="D629" i="10"/>
  <c r="D503" i="10"/>
  <c r="D351" i="10"/>
  <c r="D971" i="3"/>
  <c r="D482" i="10"/>
  <c r="D550" i="10"/>
  <c r="D548" i="10"/>
  <c r="D392" i="10"/>
  <c r="D578" i="10"/>
  <c r="D337" i="10"/>
  <c r="D767" i="10"/>
  <c r="D831" i="10"/>
  <c r="D539" i="3"/>
  <c r="D867" i="10"/>
  <c r="D745" i="10"/>
  <c r="D378" i="10"/>
  <c r="D775" i="10"/>
  <c r="D382" i="10"/>
  <c r="D377" i="10"/>
  <c r="D268" i="10"/>
  <c r="D238" i="10"/>
  <c r="D287" i="10"/>
  <c r="D272" i="10"/>
  <c r="D282" i="10"/>
  <c r="D269" i="10"/>
  <c r="D273" i="10"/>
  <c r="D278" i="10"/>
  <c r="D281" i="10"/>
  <c r="D290" i="10"/>
  <c r="D280" i="10"/>
  <c r="D241" i="10"/>
  <c r="D232" i="10"/>
  <c r="D261" i="10"/>
  <c r="D279" i="10"/>
  <c r="D263" i="10"/>
  <c r="D265" i="10"/>
  <c r="D273" i="3"/>
  <c r="D250" i="3"/>
  <c r="D261" i="3"/>
  <c r="D242" i="3"/>
  <c r="D274" i="3"/>
  <c r="D231" i="3"/>
  <c r="D263" i="3"/>
  <c r="D284" i="3"/>
  <c r="D292" i="3"/>
  <c r="D245" i="3"/>
  <c r="D278" i="3"/>
  <c r="D255" i="3"/>
  <c r="D265" i="3"/>
  <c r="D236" i="3"/>
  <c r="D260" i="3"/>
  <c r="D275" i="3"/>
  <c r="D225" i="3"/>
  <c r="D2" i="10"/>
  <c r="D38" i="10"/>
  <c r="D27" i="10"/>
  <c r="D23" i="10"/>
  <c r="D39" i="10"/>
  <c r="D37" i="10"/>
  <c r="D8" i="10"/>
  <c r="D22" i="10"/>
  <c r="D16" i="10"/>
  <c r="D30" i="10"/>
  <c r="D25" i="10"/>
  <c r="D34" i="10"/>
  <c r="D41" i="10"/>
  <c r="D21" i="10"/>
  <c r="D45" i="3"/>
  <c r="D41" i="3"/>
  <c r="D34" i="3"/>
  <c r="D9" i="3"/>
  <c r="D18" i="3"/>
  <c r="D23" i="3"/>
  <c r="D44" i="3"/>
  <c r="D797" i="3"/>
  <c r="D663" i="3"/>
  <c r="D426" i="3"/>
  <c r="D436" i="3"/>
  <c r="D729" i="3"/>
  <c r="D677" i="3"/>
  <c r="D904" i="3"/>
  <c r="D825" i="10"/>
  <c r="D436" i="10"/>
  <c r="D921" i="3"/>
  <c r="D360" i="3"/>
  <c r="D374" i="10"/>
  <c r="D628" i="10"/>
  <c r="D544" i="3"/>
  <c r="D864" i="3"/>
  <c r="D910" i="10"/>
  <c r="D911" i="10"/>
  <c r="D991" i="10"/>
  <c r="D787" i="10"/>
  <c r="D967" i="10"/>
  <c r="D559" i="3"/>
  <c r="D620" i="3"/>
  <c r="D733" i="10"/>
  <c r="D947" i="10"/>
  <c r="D605" i="10"/>
  <c r="D411" i="3"/>
  <c r="D898" i="10"/>
  <c r="D934" i="10"/>
  <c r="D717" i="10"/>
  <c r="D878" i="10"/>
  <c r="D768" i="10"/>
  <c r="D824" i="10"/>
  <c r="D850" i="10"/>
  <c r="D609" i="10"/>
  <c r="D357" i="3"/>
  <c r="D382" i="3"/>
  <c r="D788" i="10"/>
  <c r="D913" i="10"/>
  <c r="D566" i="10"/>
  <c r="D340" i="10"/>
  <c r="D661" i="10"/>
  <c r="D449" i="10"/>
  <c r="D588" i="10"/>
  <c r="D957" i="10"/>
  <c r="D663" i="10"/>
  <c r="D327" i="3"/>
  <c r="D722" i="10"/>
  <c r="D977" i="10"/>
  <c r="D402" i="10"/>
  <c r="D976" i="3"/>
  <c r="D655" i="3"/>
  <c r="D704" i="3"/>
  <c r="D602" i="3"/>
  <c r="D572" i="3"/>
  <c r="D962" i="3"/>
  <c r="D330" i="10"/>
  <c r="D471" i="10"/>
  <c r="D840" i="10"/>
  <c r="D972" i="10"/>
  <c r="D880" i="10"/>
  <c r="D338" i="3"/>
  <c r="D901" i="3"/>
  <c r="D673" i="10"/>
  <c r="D848" i="10"/>
  <c r="D711" i="10"/>
  <c r="D569" i="10"/>
  <c r="D728" i="3"/>
  <c r="D959" i="10"/>
  <c r="D653" i="10"/>
  <c r="D814" i="10"/>
  <c r="D982" i="10"/>
  <c r="D522" i="10"/>
  <c r="D912" i="10"/>
  <c r="D357" i="10"/>
  <c r="D969" i="10"/>
  <c r="D320" i="3"/>
  <c r="D678" i="10"/>
  <c r="D302" i="10"/>
  <c r="D915" i="10"/>
  <c r="D795" i="10"/>
  <c r="D922" i="10"/>
  <c r="D986" i="3"/>
  <c r="D354" i="3"/>
  <c r="D429" i="3"/>
  <c r="D503" i="3"/>
  <c r="D846" i="3"/>
  <c r="D504" i="10"/>
  <c r="D443" i="3"/>
  <c r="D308" i="3"/>
  <c r="D592" i="10"/>
  <c r="D710" i="10"/>
  <c r="D565" i="10"/>
  <c r="D643" i="10"/>
  <c r="D705" i="10"/>
  <c r="D979" i="10"/>
  <c r="D847" i="3"/>
  <c r="D400" i="10"/>
  <c r="D909" i="10"/>
  <c r="D356" i="3"/>
  <c r="D517" i="10"/>
  <c r="D970" i="3"/>
  <c r="D391" i="3"/>
  <c r="D935" i="3"/>
  <c r="D763" i="10"/>
  <c r="D439" i="3"/>
  <c r="D563" i="10"/>
  <c r="D823" i="10"/>
  <c r="D614" i="10"/>
  <c r="D778" i="10"/>
  <c r="D615" i="3"/>
  <c r="D729" i="10"/>
  <c r="D540" i="10"/>
  <c r="D368" i="10"/>
  <c r="D857" i="10"/>
  <c r="D347" i="10"/>
  <c r="D748" i="10"/>
  <c r="D670" i="10"/>
  <c r="D844" i="10"/>
  <c r="D538" i="10"/>
  <c r="D974" i="10"/>
  <c r="D626" i="10"/>
  <c r="D855" i="10"/>
  <c r="D350" i="10"/>
  <c r="D573" i="3"/>
  <c r="D351" i="3"/>
  <c r="D549" i="10"/>
  <c r="D456" i="10"/>
  <c r="D726" i="3"/>
  <c r="D455" i="10"/>
  <c r="D604" i="3"/>
  <c r="D986" i="10"/>
  <c r="D644" i="10"/>
  <c r="D996" i="10"/>
  <c r="D306" i="10"/>
  <c r="D476" i="3"/>
  <c r="D531" i="10"/>
  <c r="D466" i="10"/>
  <c r="D369" i="10"/>
  <c r="D692" i="10"/>
  <c r="D228" i="10"/>
  <c r="D260" i="10"/>
  <c r="D226" i="10"/>
  <c r="D289" i="10"/>
  <c r="D235" i="10"/>
  <c r="D264" i="10"/>
  <c r="D254" i="10"/>
  <c r="D275" i="10"/>
  <c r="D285" i="10"/>
  <c r="D236" i="10"/>
  <c r="D242" i="10"/>
  <c r="D233" i="10"/>
  <c r="D251" i="10"/>
  <c r="D255" i="10"/>
  <c r="D252" i="10"/>
  <c r="D244" i="10"/>
  <c r="D257" i="10"/>
  <c r="D233" i="3"/>
  <c r="D256" i="3"/>
  <c r="D257" i="3"/>
  <c r="D276" i="3"/>
  <c r="D269" i="3"/>
  <c r="D287" i="3"/>
  <c r="D280" i="3"/>
  <c r="D264" i="3"/>
  <c r="D277" i="3"/>
  <c r="D230" i="3"/>
  <c r="D246" i="3"/>
  <c r="D270" i="3"/>
  <c r="D229" i="3"/>
  <c r="D232" i="3"/>
  <c r="D288" i="3"/>
  <c r="D272" i="3"/>
  <c r="D234" i="3"/>
  <c r="D3" i="3"/>
  <c r="D32" i="10"/>
  <c r="D6" i="10"/>
  <c r="D43" i="10"/>
  <c r="D45" i="10"/>
  <c r="D19" i="10"/>
  <c r="D20" i="10"/>
  <c r="D15" i="10"/>
  <c r="D17" i="10"/>
  <c r="D5" i="10"/>
  <c r="D9" i="10"/>
  <c r="D11" i="10"/>
  <c r="D5" i="3"/>
  <c r="D43" i="3"/>
  <c r="D30" i="3"/>
  <c r="D12" i="3"/>
  <c r="D19" i="3"/>
  <c r="D38" i="3"/>
  <c r="D35" i="3"/>
  <c r="D42" i="3"/>
  <c r="D21" i="3"/>
  <c r="D31" i="3"/>
  <c r="D6" i="3"/>
  <c r="D39" i="3"/>
  <c r="D20" i="3"/>
  <c r="D401" i="3"/>
  <c r="D592" i="3"/>
  <c r="D519" i="10"/>
  <c r="D372" i="3"/>
  <c r="D890" i="10"/>
  <c r="D472" i="3"/>
  <c r="D743" i="3"/>
  <c r="D764" i="10"/>
  <c r="D543" i="10"/>
  <c r="D712" i="10"/>
  <c r="D797" i="10"/>
  <c r="D398" i="10"/>
  <c r="D502" i="3"/>
  <c r="D815" i="10"/>
  <c r="D527" i="10"/>
  <c r="D309" i="10"/>
  <c r="D926" i="3"/>
  <c r="D407" i="10"/>
  <c r="D728" i="10"/>
  <c r="D809" i="3"/>
  <c r="D963" i="3"/>
  <c r="D325" i="3"/>
  <c r="D892" i="10"/>
  <c r="D964" i="3"/>
  <c r="D431" i="3"/>
  <c r="D995" i="3"/>
  <c r="D697" i="10"/>
  <c r="D621" i="3"/>
  <c r="D926" i="10"/>
  <c r="D432" i="10"/>
  <c r="D833" i="3"/>
  <c r="D317" i="10"/>
  <c r="D649" i="10"/>
  <c r="D506" i="10"/>
  <c r="D888" i="3"/>
  <c r="D359" i="3"/>
  <c r="D586" i="10"/>
  <c r="D580" i="10"/>
  <c r="D818" i="10"/>
  <c r="D756" i="10"/>
  <c r="D309" i="3"/>
  <c r="D809" i="10"/>
  <c r="D636" i="10"/>
  <c r="D621" i="10"/>
  <c r="D608" i="10"/>
  <c r="D686" i="10"/>
  <c r="D772" i="10"/>
  <c r="D693" i="10"/>
  <c r="D428" i="10"/>
  <c r="D771" i="3"/>
  <c r="D435" i="3"/>
  <c r="D908" i="3"/>
  <c r="D821" i="3"/>
  <c r="D898" i="3"/>
  <c r="D927" i="3"/>
  <c r="D832" i="3"/>
  <c r="D317" i="3"/>
  <c r="D611" i="10"/>
  <c r="D896" i="10"/>
  <c r="D507" i="10"/>
  <c r="D643" i="3"/>
  <c r="D293" i="3"/>
  <c r="D789" i="10"/>
  <c r="D349" i="10"/>
  <c r="D652" i="10"/>
  <c r="D358" i="10"/>
  <c r="D645" i="10"/>
  <c r="D833" i="10"/>
  <c r="D324" i="3"/>
  <c r="D386" i="10"/>
  <c r="D908" i="10"/>
  <c r="D500" i="10"/>
  <c r="D516" i="10"/>
  <c r="D567" i="10"/>
  <c r="D838" i="10"/>
  <c r="D905" i="10"/>
  <c r="D625" i="10"/>
  <c r="D319" i="10"/>
  <c r="D438" i="3"/>
  <c r="D699" i="10"/>
  <c r="D920" i="3"/>
  <c r="D900" i="3"/>
  <c r="D381" i="3"/>
  <c r="D958" i="3"/>
  <c r="D545" i="3"/>
  <c r="D511" i="10"/>
  <c r="D310" i="3"/>
  <c r="D424" i="10"/>
  <c r="D654" i="10"/>
  <c r="D994" i="10"/>
  <c r="D322" i="10"/>
  <c r="D564" i="10"/>
  <c r="D474" i="10"/>
  <c r="D485" i="10"/>
  <c r="D354" i="10"/>
  <c r="D454" i="10"/>
  <c r="D484" i="10"/>
  <c r="D616" i="10"/>
  <c r="D919" i="10"/>
  <c r="D512" i="10"/>
  <c r="D455" i="3"/>
  <c r="D433" i="10"/>
  <c r="D314" i="10"/>
  <c r="D891" i="3"/>
  <c r="D433" i="3"/>
  <c r="D817" i="10"/>
  <c r="D620" i="10"/>
  <c r="D597" i="10"/>
  <c r="D766" i="10"/>
  <c r="D694" i="10"/>
  <c r="D316" i="10"/>
  <c r="D331" i="10"/>
  <c r="D415" i="10"/>
  <c r="D696" i="10"/>
  <c r="D577" i="10"/>
  <c r="D326" i="10"/>
  <c r="D828" i="10"/>
  <c r="D869" i="10"/>
  <c r="D521" i="3"/>
  <c r="D478" i="10"/>
  <c r="D924" i="10"/>
  <c r="D807" i="10"/>
  <c r="D451" i="10"/>
  <c r="D853" i="3"/>
  <c r="D803" i="10"/>
  <c r="D395" i="3"/>
  <c r="D980" i="3"/>
  <c r="D404" i="10"/>
  <c r="D299" i="10"/>
  <c r="D860" i="10"/>
  <c r="D698" i="10"/>
  <c r="D410" i="10"/>
  <c r="D656" i="3"/>
  <c r="D907" i="10"/>
  <c r="D591" i="10"/>
  <c r="D476" i="10"/>
  <c r="D664" i="10"/>
  <c r="D630" i="10"/>
  <c r="D810" i="10"/>
  <c r="D283" i="10"/>
  <c r="D288" i="10"/>
  <c r="D262" i="10"/>
  <c r="D229" i="10"/>
  <c r="D225" i="10"/>
  <c r="D284" i="10"/>
  <c r="D276" i="10"/>
  <c r="D243" i="10"/>
  <c r="D239" i="10"/>
  <c r="D266" i="10"/>
  <c r="D231" i="10"/>
  <c r="D246" i="10"/>
  <c r="D274" i="10"/>
  <c r="D286" i="10"/>
  <c r="D240" i="10"/>
  <c r="D248" i="10"/>
  <c r="D227" i="10"/>
  <c r="D227" i="3"/>
  <c r="D286" i="3"/>
  <c r="D228" i="3"/>
  <c r="D248" i="3"/>
  <c r="D259" i="3"/>
  <c r="D247" i="3"/>
  <c r="D254" i="3"/>
  <c r="D268" i="3"/>
  <c r="D237" i="3"/>
  <c r="D244" i="3"/>
  <c r="D267" i="3"/>
  <c r="D252" i="3"/>
  <c r="D271" i="3"/>
  <c r="D251" i="3"/>
  <c r="D241" i="3"/>
  <c r="D282" i="3"/>
  <c r="D281" i="3"/>
  <c r="D2" i="3"/>
  <c r="D26" i="10"/>
  <c r="D10" i="10"/>
  <c r="D14" i="10"/>
  <c r="D35" i="10"/>
  <c r="D18" i="10"/>
  <c r="D12" i="10"/>
  <c r="D36" i="10"/>
  <c r="D7" i="3"/>
  <c r="D11" i="3"/>
  <c r="D29" i="3"/>
  <c r="D8" i="3"/>
  <c r="D40" i="3"/>
  <c r="D17" i="3"/>
  <c r="D37" i="3"/>
  <c r="D27" i="3"/>
  <c r="D14" i="3"/>
  <c r="D4" i="3"/>
  <c r="D26" i="3"/>
  <c r="D28" i="3"/>
  <c r="D180" i="10"/>
  <c r="D94" i="10"/>
  <c r="D93" i="10"/>
  <c r="D212" i="10"/>
  <c r="D92" i="10"/>
  <c r="D152" i="10"/>
  <c r="D191" i="10"/>
  <c r="D122" i="10"/>
  <c r="D140" i="10"/>
  <c r="D105" i="10"/>
  <c r="D111" i="10"/>
  <c r="D47" i="10"/>
  <c r="D182" i="10"/>
  <c r="D149" i="10"/>
  <c r="D64" i="10"/>
  <c r="D219" i="10"/>
  <c r="D173" i="10"/>
  <c r="D194" i="10"/>
  <c r="D164" i="10"/>
  <c r="D58" i="10"/>
  <c r="D104" i="10"/>
  <c r="D133" i="10"/>
  <c r="D200" i="10"/>
  <c r="D147" i="10"/>
  <c r="D73" i="10"/>
  <c r="D46" i="10"/>
  <c r="D214" i="10"/>
  <c r="D153" i="10"/>
  <c r="D108" i="10"/>
  <c r="D54" i="10"/>
  <c r="D53" i="10"/>
  <c r="D62" i="10"/>
  <c r="D205" i="10"/>
  <c r="D48" i="10"/>
  <c r="D172" i="10"/>
  <c r="D135" i="10"/>
  <c r="D221" i="10"/>
  <c r="D163" i="10"/>
  <c r="D59" i="10"/>
  <c r="D134" i="10"/>
  <c r="D114" i="10"/>
  <c r="D166" i="10"/>
  <c r="D199" i="10"/>
  <c r="D155" i="10"/>
  <c r="D207" i="10"/>
  <c r="D112" i="10"/>
  <c r="D125" i="10"/>
  <c r="D130" i="10"/>
  <c r="D81" i="10"/>
  <c r="D197" i="10"/>
  <c r="D148" i="10"/>
  <c r="D74" i="10"/>
  <c r="D106" i="10"/>
  <c r="D50" i="10"/>
  <c r="D183" i="10"/>
  <c r="D82" i="10"/>
  <c r="D157" i="10"/>
  <c r="D146" i="10"/>
  <c r="D77" i="10"/>
  <c r="D224" i="10"/>
  <c r="D80" i="10"/>
  <c r="D103" i="10"/>
  <c r="D169" i="10"/>
  <c r="D75" i="10"/>
  <c r="D90" i="10"/>
  <c r="D68" i="10"/>
  <c r="D137" i="10"/>
  <c r="D177" i="10"/>
  <c r="D213" i="10"/>
  <c r="D66" i="10"/>
  <c r="D187" i="10"/>
  <c r="D78" i="10"/>
  <c r="D121" i="10"/>
  <c r="D123" i="10"/>
  <c r="D160" i="10"/>
  <c r="D83" i="10"/>
  <c r="D184" i="10"/>
  <c r="D100" i="10"/>
  <c r="D127" i="10"/>
  <c r="D223" i="10"/>
  <c r="D120" i="10"/>
  <c r="D174" i="10"/>
  <c r="D76" i="10"/>
  <c r="D216" i="10"/>
  <c r="D70" i="10"/>
  <c r="D218" i="10"/>
  <c r="D132" i="10"/>
  <c r="D220" i="10"/>
  <c r="D99" i="10"/>
  <c r="D189" i="10"/>
  <c r="D115" i="10"/>
  <c r="D211" i="10"/>
  <c r="D138" i="10"/>
  <c r="D117" i="10"/>
  <c r="D154" i="10"/>
  <c r="D139" i="10"/>
  <c r="D186" i="10"/>
  <c r="D131" i="10"/>
  <c r="D101" i="10"/>
  <c r="D128" i="10"/>
  <c r="D69" i="10"/>
  <c r="D150" i="10"/>
  <c r="D185" i="10"/>
  <c r="D144" i="10"/>
  <c r="D113" i="10"/>
  <c r="D179" i="10"/>
  <c r="D49" i="10"/>
  <c r="D116" i="10"/>
  <c r="D136" i="10"/>
  <c r="D190" i="10"/>
  <c r="D181" i="10"/>
  <c r="D56" i="10"/>
  <c r="D145" i="10"/>
  <c r="D57" i="10"/>
  <c r="D126" i="10"/>
  <c r="D162" i="10"/>
  <c r="D204" i="10"/>
  <c r="D175" i="10"/>
  <c r="D208" i="10"/>
  <c r="D67" i="10"/>
  <c r="D84" i="10"/>
  <c r="D129" i="10"/>
  <c r="D79" i="10"/>
  <c r="D63" i="10"/>
  <c r="D195" i="10"/>
  <c r="D51" i="10"/>
  <c r="D118" i="10"/>
  <c r="D52" i="10"/>
  <c r="D55" i="10"/>
  <c r="D72" i="10"/>
  <c r="D188" i="10"/>
  <c r="D159" i="10"/>
  <c r="D178" i="10"/>
  <c r="D192" i="10"/>
  <c r="D156" i="10"/>
  <c r="D86" i="10"/>
  <c r="D165" i="10"/>
  <c r="D107" i="10"/>
  <c r="D158" i="10"/>
  <c r="D89" i="10"/>
  <c r="D222" i="10"/>
  <c r="D87" i="10"/>
  <c r="D142" i="10"/>
  <c r="D210" i="10"/>
  <c r="D109" i="10"/>
  <c r="D141" i="10"/>
  <c r="D198" i="10"/>
  <c r="D97" i="10"/>
  <c r="D102" i="10"/>
  <c r="D196" i="10"/>
  <c r="D71" i="10"/>
  <c r="D168" i="10"/>
  <c r="D209" i="10"/>
  <c r="D151" i="10"/>
  <c r="D217" i="10"/>
  <c r="D91" i="10"/>
  <c r="D161" i="10"/>
  <c r="D110" i="10"/>
  <c r="D201" i="10"/>
  <c r="D65" i="10"/>
  <c r="D193" i="10"/>
  <c r="D85" i="10"/>
  <c r="D167" i="10"/>
  <c r="D95" i="10"/>
  <c r="D215" i="10"/>
  <c r="D98" i="10"/>
  <c r="D176" i="10"/>
  <c r="D206" i="10"/>
  <c r="D61" i="10"/>
  <c r="D124" i="10"/>
  <c r="D171" i="10"/>
  <c r="D60" i="10"/>
  <c r="D143" i="10"/>
  <c r="D203" i="10"/>
  <c r="D96" i="10"/>
  <c r="D202" i="10"/>
  <c r="D119" i="10"/>
  <c r="D88" i="10"/>
  <c r="D170" i="10"/>
  <c r="D46" i="3"/>
  <c r="D129" i="3"/>
  <c r="D218" i="3"/>
  <c r="D63" i="3"/>
  <c r="D191" i="3"/>
  <c r="D181" i="3"/>
  <c r="D172" i="3"/>
  <c r="D207" i="3"/>
  <c r="D89" i="3"/>
  <c r="D110" i="3"/>
  <c r="D109" i="3"/>
  <c r="D212" i="3"/>
  <c r="D149" i="3"/>
  <c r="D171" i="3"/>
  <c r="D95" i="3"/>
  <c r="D199" i="3"/>
  <c r="D179" i="3"/>
  <c r="D71" i="3"/>
  <c r="D223" i="3"/>
  <c r="D173" i="3"/>
  <c r="D70" i="3"/>
  <c r="D60" i="3"/>
  <c r="D72" i="3"/>
  <c r="D99" i="3"/>
  <c r="D205" i="3"/>
  <c r="D157" i="3"/>
  <c r="D155" i="3"/>
  <c r="D217" i="3"/>
  <c r="D164" i="3"/>
  <c r="D222" i="3"/>
  <c r="D158" i="3"/>
  <c r="D139" i="3"/>
  <c r="D163" i="3"/>
  <c r="D195" i="3"/>
  <c r="D119" i="3"/>
  <c r="D166" i="3"/>
  <c r="D177" i="3"/>
  <c r="D56" i="3"/>
  <c r="D135" i="3"/>
  <c r="D145" i="3"/>
  <c r="D214" i="3"/>
  <c r="D74" i="3"/>
  <c r="D183" i="3"/>
  <c r="D176" i="3"/>
  <c r="D175" i="3"/>
  <c r="D165" i="3"/>
  <c r="D196" i="3"/>
  <c r="D62" i="3"/>
  <c r="D197" i="3"/>
  <c r="D97" i="3"/>
  <c r="D194" i="3"/>
  <c r="D133" i="3"/>
  <c r="D57" i="3"/>
  <c r="D100" i="3"/>
  <c r="D83" i="3"/>
  <c r="D204" i="3"/>
  <c r="D137" i="3"/>
  <c r="D153" i="3"/>
  <c r="D178" i="3"/>
  <c r="D156" i="3"/>
  <c r="D198" i="3"/>
  <c r="D66" i="3"/>
  <c r="D189" i="3"/>
  <c r="D167" i="3"/>
  <c r="D224" i="3"/>
  <c r="D61" i="3"/>
  <c r="D92" i="3"/>
  <c r="D187" i="3"/>
  <c r="D144" i="3"/>
  <c r="D125" i="3"/>
  <c r="D146" i="3"/>
  <c r="D67" i="3"/>
  <c r="D220" i="3"/>
  <c r="D219" i="3"/>
  <c r="D98" i="3"/>
  <c r="D93" i="3"/>
  <c r="D182" i="3"/>
  <c r="D108" i="3"/>
  <c r="D102" i="3"/>
  <c r="D161" i="3"/>
  <c r="D111" i="3"/>
  <c r="D86" i="3"/>
  <c r="D213" i="3"/>
  <c r="D116" i="3"/>
  <c r="D193" i="3"/>
  <c r="D88" i="3"/>
  <c r="D49" i="3"/>
  <c r="D203" i="3"/>
  <c r="D112" i="3"/>
  <c r="D130" i="3"/>
  <c r="D114" i="3"/>
  <c r="D221" i="3"/>
  <c r="D138" i="3"/>
  <c r="D147" i="3"/>
  <c r="D96" i="3"/>
  <c r="D103" i="3"/>
  <c r="D126" i="3"/>
  <c r="D206" i="3"/>
  <c r="D107" i="3"/>
  <c r="D64" i="3"/>
  <c r="D69" i="3"/>
  <c r="D101" i="3"/>
  <c r="D185" i="3"/>
  <c r="D122" i="3"/>
  <c r="D52" i="3"/>
  <c r="D134" i="3"/>
  <c r="D77" i="3"/>
  <c r="D75" i="3"/>
  <c r="D105" i="3"/>
  <c r="D210" i="3"/>
  <c r="D160" i="3"/>
  <c r="D180" i="3"/>
  <c r="D141" i="3"/>
  <c r="D190" i="3"/>
  <c r="D68" i="3"/>
  <c r="D106" i="3"/>
  <c r="D91" i="3"/>
  <c r="D80" i="3"/>
  <c r="D192" i="3"/>
  <c r="D85" i="3"/>
  <c r="D127" i="3"/>
  <c r="D123" i="3"/>
  <c r="D90" i="3"/>
  <c r="D211" i="3"/>
  <c r="D81" i="3"/>
  <c r="D65" i="3"/>
  <c r="D59" i="3"/>
  <c r="D201" i="3"/>
  <c r="D118" i="3"/>
  <c r="D120" i="3"/>
  <c r="D154" i="3"/>
  <c r="D131" i="3"/>
  <c r="D136" i="3"/>
  <c r="D202" i="3"/>
  <c r="D87" i="3"/>
  <c r="D115" i="3"/>
  <c r="D208" i="3"/>
  <c r="D170" i="3"/>
  <c r="D174" i="3"/>
  <c r="D78" i="3"/>
  <c r="D48" i="3"/>
  <c r="D94" i="3"/>
  <c r="D186" i="3"/>
  <c r="D47" i="3"/>
  <c r="D143" i="3"/>
  <c r="D113" i="3"/>
  <c r="D216" i="3"/>
  <c r="D142" i="3"/>
  <c r="D148" i="3"/>
  <c r="D124" i="3"/>
  <c r="D132" i="3"/>
  <c r="D121" i="3"/>
  <c r="D150" i="3"/>
  <c r="D215" i="3"/>
  <c r="D84" i="3"/>
  <c r="D162" i="3"/>
  <c r="D58" i="3"/>
  <c r="D104" i="3"/>
  <c r="D200" i="3"/>
  <c r="D117" i="3"/>
  <c r="D128" i="3"/>
  <c r="D159" i="3"/>
  <c r="D73" i="3"/>
  <c r="D51" i="3"/>
  <c r="D76" i="3"/>
  <c r="D184" i="3"/>
  <c r="D140" i="3"/>
  <c r="D151" i="3"/>
  <c r="D55" i="3"/>
  <c r="D79" i="3"/>
  <c r="D188" i="3"/>
  <c r="D152" i="3"/>
  <c r="D168" i="3"/>
  <c r="D50" i="3"/>
  <c r="D54" i="3"/>
  <c r="D209" i="3"/>
  <c r="D169" i="3"/>
  <c r="D53" i="3"/>
  <c r="D82" i="3"/>
  <c r="AB207" i="4" l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AH398" i="4"/>
  <c r="Y954" i="4"/>
  <c r="X954" i="4"/>
  <c r="AG954" i="4" s="1"/>
  <c r="Y931" i="4"/>
  <c r="X931" i="4"/>
  <c r="AG888" i="4"/>
  <c r="AI888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/>
  <c r="AC805" i="4"/>
  <c r="Z805" i="4"/>
  <c r="AK805" i="4"/>
  <c r="AD805" i="4"/>
  <c r="AH805" i="4"/>
  <c r="AE805" i="4"/>
  <c r="Y963" i="4"/>
  <c r="X963" i="4"/>
  <c r="Y776" i="4"/>
  <c r="AH776" i="4" s="1"/>
  <c r="AN776" i="4" s="1"/>
  <c r="AT776" i="4" s="1"/>
  <c r="AI776" i="4"/>
  <c r="AF776" i="4"/>
  <c r="AB776" i="4"/>
  <c r="AC776" i="4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E757" i="4"/>
  <c r="AK757" i="4"/>
  <c r="AD757" i="4"/>
  <c r="AG757" i="4"/>
  <c r="AF757" i="4"/>
  <c r="Z757" i="4"/>
  <c r="AC757" i="4"/>
  <c r="Y694" i="4"/>
  <c r="AC694" i="4"/>
  <c r="Y585" i="4"/>
  <c r="AF585" i="4" s="1"/>
  <c r="AC585" i="4"/>
  <c r="AK585" i="4"/>
  <c r="AK935" i="4"/>
  <c r="AI935" i="4"/>
  <c r="Y349" i="4"/>
  <c r="AA349" i="4" s="1"/>
  <c r="AC349" i="4"/>
  <c r="Z928" i="4"/>
  <c r="AB928" i="4"/>
  <c r="AF928" i="4"/>
  <c r="AI928" i="4"/>
  <c r="AC928" i="4"/>
  <c r="AE928" i="4"/>
  <c r="AH928" i="4"/>
  <c r="AA928" i="4"/>
  <c r="AG928" i="4"/>
  <c r="AJ928" i="4"/>
  <c r="Y580" i="4"/>
  <c r="AC580" i="4"/>
  <c r="AF580" i="4"/>
  <c r="AK580" i="4"/>
  <c r="AE580" i="4"/>
  <c r="Z580" i="4"/>
  <c r="AH580" i="4"/>
  <c r="AA580" i="4"/>
  <c r="AD580" i="4"/>
  <c r="AI580" i="4"/>
  <c r="Y660" i="4"/>
  <c r="AD660" i="4" s="1"/>
  <c r="AE660" i="4"/>
  <c r="X981" i="4"/>
  <c r="Y981" i="4"/>
  <c r="X759" i="4"/>
  <c r="Y759" i="4"/>
  <c r="Z759" i="4" s="1"/>
  <c r="X941" i="4"/>
  <c r="Y941" i="4"/>
  <c r="Y392" i="4"/>
  <c r="AD392" i="4" s="1"/>
  <c r="AP392" i="4" s="1"/>
  <c r="AV392" i="4" s="1"/>
  <c r="Z392" i="4"/>
  <c r="AC392" i="4"/>
  <c r="AH392" i="4"/>
  <c r="AJ392" i="4"/>
  <c r="AK392" i="4"/>
  <c r="AE392" i="4"/>
  <c r="AF392" i="4"/>
  <c r="X556" i="4"/>
  <c r="Y556" i="4"/>
  <c r="AA556" i="4" s="1"/>
  <c r="AE400" i="4"/>
  <c r="AA400" i="4"/>
  <c r="AK400" i="4"/>
  <c r="W389" i="4"/>
  <c r="X389" i="4" s="1"/>
  <c r="AM732" i="4"/>
  <c r="AJ888" i="4"/>
  <c r="V997" i="4"/>
  <c r="W997" i="4" s="1"/>
  <c r="AD400" i="4"/>
  <c r="AO409" i="4"/>
  <c r="AU409" i="4" s="1"/>
  <c r="AI400" i="4"/>
  <c r="Y677" i="4"/>
  <c r="AE677" i="4" s="1"/>
  <c r="V949" i="4"/>
  <c r="AC5" i="4"/>
  <c r="AQ732" i="4"/>
  <c r="AW732" i="4" s="1"/>
  <c r="V859" i="4"/>
  <c r="V974" i="4"/>
  <c r="Y998" i="4"/>
  <c r="W697" i="4"/>
  <c r="V842" i="4"/>
  <c r="W842" i="4" s="1"/>
  <c r="X842" i="4" s="1"/>
  <c r="X970" i="4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P106" i="4" s="1"/>
  <c r="AV106" i="4" s="1"/>
  <c r="AA106" i="4"/>
  <c r="AD116" i="4"/>
  <c r="Z116" i="4"/>
  <c r="AG116" i="4"/>
  <c r="AE106" i="4"/>
  <c r="AB116" i="4"/>
  <c r="AA116" i="4"/>
  <c r="W16" i="4"/>
  <c r="AK116" i="4"/>
  <c r="AQ116" i="4" s="1"/>
  <c r="AW116" i="4" s="1"/>
  <c r="AJ116" i="4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J954" i="4"/>
  <c r="AI985" i="4"/>
  <c r="AO985" i="4" s="1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K54" i="3"/>
  <c r="J54" i="3"/>
  <c r="I54" i="3"/>
  <c r="F54" i="3"/>
  <c r="H54" i="3"/>
  <c r="K6" i="3"/>
  <c r="I6" i="3"/>
  <c r="J6" i="3"/>
  <c r="H6" i="3"/>
  <c r="F6" i="3"/>
  <c r="J118" i="3"/>
  <c r="K118" i="3"/>
  <c r="I118" i="3"/>
  <c r="F118" i="3"/>
  <c r="H118" i="3"/>
  <c r="K923" i="8"/>
  <c r="J923" i="8"/>
  <c r="K811" i="8"/>
  <c r="J811" i="8"/>
  <c r="K39" i="3"/>
  <c r="J39" i="3"/>
  <c r="I39" i="3"/>
  <c r="H39" i="3"/>
  <c r="F39" i="3"/>
  <c r="J119" i="3"/>
  <c r="K119" i="3"/>
  <c r="I119" i="3"/>
  <c r="H119" i="3"/>
  <c r="F119" i="3"/>
  <c r="J74" i="3"/>
  <c r="K74" i="3"/>
  <c r="I74" i="3"/>
  <c r="J743" i="8"/>
  <c r="K743" i="8"/>
  <c r="J787" i="8"/>
  <c r="K787" i="8"/>
  <c r="K281" i="3"/>
  <c r="J281" i="3"/>
  <c r="I281" i="3"/>
  <c r="J16" i="3"/>
  <c r="K16" i="3"/>
  <c r="I16" i="3"/>
  <c r="F16" i="3"/>
  <c r="H16" i="3"/>
  <c r="I142" i="3"/>
  <c r="J142" i="3"/>
  <c r="K142" i="3"/>
  <c r="F142" i="3"/>
  <c r="H142" i="3"/>
  <c r="K146" i="3"/>
  <c r="J146" i="3"/>
  <c r="I146" i="3"/>
  <c r="F146" i="3"/>
  <c r="H146" i="3"/>
  <c r="J956" i="8"/>
  <c r="K956" i="8"/>
  <c r="K813" i="8"/>
  <c r="J813" i="8"/>
  <c r="J390" i="3"/>
  <c r="K390" i="3"/>
  <c r="I390" i="3"/>
  <c r="K170" i="3"/>
  <c r="J170" i="3"/>
  <c r="I170" i="3"/>
  <c r="J75" i="3"/>
  <c r="I75" i="3"/>
  <c r="K75" i="3"/>
  <c r="F75" i="3"/>
  <c r="H75" i="3"/>
  <c r="K32" i="3"/>
  <c r="J32" i="3"/>
  <c r="I32" i="3"/>
  <c r="I165" i="3"/>
  <c r="K165" i="3"/>
  <c r="J165" i="3"/>
  <c r="H165" i="3"/>
  <c r="F165" i="3"/>
  <c r="J180" i="3"/>
  <c r="K180" i="3"/>
  <c r="I180" i="3"/>
  <c r="K700" i="8"/>
  <c r="J700" i="8"/>
  <c r="K694" i="8"/>
  <c r="J694" i="8"/>
  <c r="J256" i="3"/>
  <c r="K256" i="3"/>
  <c r="I256" i="3"/>
  <c r="J33" i="3"/>
  <c r="K33" i="3"/>
  <c r="I33" i="3"/>
  <c r="H33" i="3"/>
  <c r="F33" i="3"/>
  <c r="K69" i="3"/>
  <c r="I69" i="3"/>
  <c r="J69" i="3"/>
  <c r="H69" i="3"/>
  <c r="F69" i="3"/>
  <c r="J114" i="3"/>
  <c r="K114" i="3"/>
  <c r="I114" i="3"/>
  <c r="F114" i="3"/>
  <c r="H114" i="3"/>
  <c r="J997" i="8"/>
  <c r="K997" i="8"/>
  <c r="K968" i="8"/>
  <c r="J968" i="8"/>
  <c r="K796" i="8"/>
  <c r="J796" i="8"/>
  <c r="K181" i="3"/>
  <c r="J181" i="3"/>
  <c r="I181" i="3"/>
  <c r="H181" i="3"/>
  <c r="F181" i="3"/>
  <c r="J78" i="3"/>
  <c r="K78" i="3"/>
  <c r="I78" i="3"/>
  <c r="H78" i="3"/>
  <c r="F78" i="3"/>
  <c r="K117" i="3"/>
  <c r="J117" i="3"/>
  <c r="I117" i="3"/>
  <c r="F117" i="3"/>
  <c r="H117" i="3"/>
  <c r="K135" i="3"/>
  <c r="J135" i="3"/>
  <c r="I135" i="3"/>
  <c r="H135" i="3"/>
  <c r="F135" i="3"/>
  <c r="J122" i="3"/>
  <c r="K122" i="3"/>
  <c r="F122" i="3"/>
  <c r="H122" i="3"/>
  <c r="I122" i="3"/>
  <c r="K697" i="8"/>
  <c r="J697" i="8"/>
  <c r="K1000" i="8"/>
  <c r="J1000" i="8"/>
  <c r="J978" i="8"/>
  <c r="K978" i="8"/>
  <c r="J874" i="8"/>
  <c r="K874" i="8"/>
  <c r="J829" i="8"/>
  <c r="K829" i="8"/>
  <c r="K704" i="8"/>
  <c r="J704" i="8"/>
  <c r="K858" i="8"/>
  <c r="J858" i="8"/>
  <c r="J984" i="8"/>
  <c r="K984" i="8"/>
  <c r="J803" i="8"/>
  <c r="K803" i="8"/>
  <c r="J438" i="3"/>
  <c r="K438" i="3"/>
  <c r="I438" i="3"/>
  <c r="H979" i="3"/>
  <c r="J979" i="3"/>
  <c r="F979" i="3"/>
  <c r="K979" i="3"/>
  <c r="I979" i="3"/>
  <c r="K105" i="3"/>
  <c r="J105" i="3"/>
  <c r="F105" i="3"/>
  <c r="I105" i="3"/>
  <c r="H105" i="3"/>
  <c r="J751" i="8"/>
  <c r="K751" i="8"/>
  <c r="K916" i="8"/>
  <c r="J916" i="8"/>
  <c r="K143" i="3"/>
  <c r="J143" i="3"/>
  <c r="F143" i="3"/>
  <c r="I143" i="3"/>
  <c r="H143" i="3"/>
  <c r="K151" i="3"/>
  <c r="J151" i="3"/>
  <c r="I151" i="3"/>
  <c r="K49" i="3"/>
  <c r="J49" i="3"/>
  <c r="I49" i="3"/>
  <c r="J877" i="8"/>
  <c r="K877" i="8"/>
  <c r="K13" i="3"/>
  <c r="J13" i="3"/>
  <c r="I13" i="3"/>
  <c r="J150" i="3"/>
  <c r="K150" i="3"/>
  <c r="I150" i="3"/>
  <c r="J68" i="3"/>
  <c r="K68" i="3"/>
  <c r="I68" i="3"/>
  <c r="J99" i="3"/>
  <c r="K99" i="3"/>
  <c r="I99" i="3"/>
  <c r="K799" i="8"/>
  <c r="J799" i="8"/>
  <c r="K763" i="8"/>
  <c r="J763" i="8"/>
  <c r="J773" i="8"/>
  <c r="K773" i="8"/>
  <c r="J705" i="8"/>
  <c r="K705" i="8"/>
  <c r="J780" i="8"/>
  <c r="K780" i="8"/>
  <c r="J693" i="8"/>
  <c r="K693" i="8"/>
  <c r="I539" i="3"/>
  <c r="K539" i="3"/>
  <c r="J539" i="3"/>
  <c r="F539" i="3"/>
  <c r="H539" i="3"/>
  <c r="J878" i="8"/>
  <c r="K878" i="8"/>
  <c r="J25" i="3"/>
  <c r="K25" i="3"/>
  <c r="I25" i="3"/>
  <c r="J43" i="3"/>
  <c r="K43" i="3"/>
  <c r="F43" i="3"/>
  <c r="I43" i="3"/>
  <c r="H43" i="3"/>
  <c r="J158" i="3"/>
  <c r="K158" i="3"/>
  <c r="I158" i="3"/>
  <c r="K91" i="3"/>
  <c r="I91" i="3"/>
  <c r="F91" i="3"/>
  <c r="H91" i="3"/>
  <c r="J91" i="3"/>
  <c r="K812" i="8"/>
  <c r="J812" i="8"/>
  <c r="K723" i="8"/>
  <c r="J723" i="8"/>
  <c r="J971" i="8"/>
  <c r="K971" i="8"/>
  <c r="K930" i="8"/>
  <c r="J930" i="8"/>
  <c r="K524" i="3"/>
  <c r="J524" i="3"/>
  <c r="I524" i="3"/>
  <c r="K44" i="3"/>
  <c r="J44" i="3"/>
  <c r="I44" i="3"/>
  <c r="K729" i="8"/>
  <c r="J729" i="8"/>
  <c r="J10" i="3"/>
  <c r="K10" i="3"/>
  <c r="I10" i="3"/>
  <c r="I113" i="3"/>
  <c r="K113" i="3"/>
  <c r="J113" i="3"/>
  <c r="F113" i="3"/>
  <c r="H113" i="3"/>
  <c r="J4" i="3"/>
  <c r="I4" i="3"/>
  <c r="K4" i="3"/>
  <c r="F4" i="3"/>
  <c r="H4" i="3"/>
  <c r="J92" i="3"/>
  <c r="K92" i="3"/>
  <c r="I92" i="3"/>
  <c r="J742" i="8"/>
  <c r="K742" i="8"/>
  <c r="K752" i="8"/>
  <c r="J752" i="8"/>
  <c r="K847" i="3"/>
  <c r="J847" i="3"/>
  <c r="H847" i="3"/>
  <c r="F847" i="3"/>
  <c r="I847" i="3"/>
  <c r="J871" i="8"/>
  <c r="K871" i="8"/>
  <c r="J14" i="3"/>
  <c r="K14" i="3"/>
  <c r="I14" i="3"/>
  <c r="F14" i="3"/>
  <c r="H14" i="3"/>
  <c r="I15" i="3"/>
  <c r="K15" i="3"/>
  <c r="J15" i="3"/>
  <c r="H15" i="3"/>
  <c r="F15" i="3"/>
  <c r="J110" i="3"/>
  <c r="K110" i="3"/>
  <c r="I110" i="3"/>
  <c r="F110" i="3"/>
  <c r="H110" i="3"/>
  <c r="K111" i="3"/>
  <c r="J111" i="3"/>
  <c r="H111" i="3"/>
  <c r="I111" i="3"/>
  <c r="F111" i="3"/>
  <c r="J190" i="3"/>
  <c r="K190" i="3"/>
  <c r="I190" i="3"/>
  <c r="I31" i="3"/>
  <c r="K31" i="3"/>
  <c r="J31" i="3"/>
  <c r="F31" i="3"/>
  <c r="H31" i="3"/>
  <c r="J136" i="3"/>
  <c r="K136" i="3"/>
  <c r="I136" i="3"/>
  <c r="F136" i="3"/>
  <c r="H136" i="3"/>
  <c r="K176" i="3"/>
  <c r="I176" i="3"/>
  <c r="H176" i="3"/>
  <c r="F176" i="3"/>
  <c r="J176" i="3"/>
  <c r="J27" i="3"/>
  <c r="I27" i="3"/>
  <c r="K27" i="3"/>
  <c r="H27" i="3"/>
  <c r="F27" i="3"/>
  <c r="J72" i="3"/>
  <c r="K72" i="3"/>
  <c r="I72" i="3"/>
  <c r="K36" i="3"/>
  <c r="J36" i="3"/>
  <c r="H36" i="3"/>
  <c r="F36" i="3"/>
  <c r="I36" i="3"/>
  <c r="K108" i="3"/>
  <c r="J108" i="3"/>
  <c r="I108" i="3"/>
  <c r="K93" i="3"/>
  <c r="I93" i="3"/>
  <c r="J93" i="3"/>
  <c r="F93" i="3"/>
  <c r="H93" i="3"/>
  <c r="J794" i="8"/>
  <c r="K794" i="8"/>
  <c r="K788" i="8"/>
  <c r="J788" i="8"/>
  <c r="K760" i="8"/>
  <c r="J760" i="8"/>
  <c r="K783" i="8"/>
  <c r="J783" i="8"/>
  <c r="J989" i="8"/>
  <c r="K989" i="8"/>
  <c r="J327" i="3"/>
  <c r="K327" i="3"/>
  <c r="I327" i="3"/>
  <c r="J20" i="3"/>
  <c r="K20" i="3"/>
  <c r="I20" i="3"/>
  <c r="K11" i="3"/>
  <c r="I11" i="3"/>
  <c r="J11" i="3"/>
  <c r="F11" i="3"/>
  <c r="H11" i="3"/>
  <c r="K26" i="3"/>
  <c r="J26" i="3"/>
  <c r="I26" i="3"/>
  <c r="F26" i="3"/>
  <c r="H26" i="3"/>
  <c r="J80" i="3"/>
  <c r="K80" i="3"/>
  <c r="I80" i="3"/>
  <c r="K87" i="3"/>
  <c r="J87" i="3"/>
  <c r="I87" i="3"/>
  <c r="F87" i="3"/>
  <c r="H87" i="3"/>
  <c r="J162" i="3"/>
  <c r="I162" i="3"/>
  <c r="K162" i="3"/>
  <c r="H162" i="3"/>
  <c r="F162" i="3"/>
  <c r="J178" i="3"/>
  <c r="K178" i="3"/>
  <c r="I178" i="3"/>
  <c r="H178" i="3"/>
  <c r="F178" i="3"/>
  <c r="I71" i="3"/>
  <c r="K71" i="3"/>
  <c r="J71" i="3"/>
  <c r="F71" i="3"/>
  <c r="H71" i="3"/>
  <c r="J123" i="3"/>
  <c r="K123" i="3"/>
  <c r="I123" i="3"/>
  <c r="H123" i="3"/>
  <c r="F123" i="3"/>
  <c r="J98" i="3"/>
  <c r="K98" i="3"/>
  <c r="I98" i="3"/>
  <c r="H98" i="3"/>
  <c r="F98" i="3"/>
  <c r="I144" i="3"/>
  <c r="K144" i="3"/>
  <c r="J144" i="3"/>
  <c r="F144" i="3"/>
  <c r="H144" i="3"/>
  <c r="K731" i="8"/>
  <c r="J731" i="8"/>
  <c r="J949" i="8"/>
  <c r="K949" i="8"/>
  <c r="J725" i="8"/>
  <c r="K725" i="8"/>
  <c r="K964" i="8"/>
  <c r="J964" i="8"/>
  <c r="K929" i="8"/>
  <c r="J929" i="8"/>
  <c r="J206" i="3"/>
  <c r="K206" i="3"/>
  <c r="I206" i="3"/>
  <c r="F206" i="3"/>
  <c r="H206" i="3"/>
  <c r="J292" i="3"/>
  <c r="K292" i="3"/>
  <c r="I292" i="3"/>
  <c r="J782" i="3"/>
  <c r="I782" i="3"/>
  <c r="H782" i="3"/>
  <c r="K782" i="3"/>
  <c r="F782" i="3"/>
  <c r="K950" i="8"/>
  <c r="J950" i="8"/>
  <c r="J820" i="8"/>
  <c r="K820" i="8"/>
  <c r="K45" i="3"/>
  <c r="J45" i="3"/>
  <c r="I45" i="3"/>
  <c r="H45" i="3"/>
  <c r="F45" i="3"/>
  <c r="K48" i="3"/>
  <c r="J48" i="3"/>
  <c r="I48" i="3"/>
  <c r="J17" i="3"/>
  <c r="I17" i="3"/>
  <c r="K17" i="3"/>
  <c r="F17" i="3"/>
  <c r="H17" i="3"/>
  <c r="K60" i="3"/>
  <c r="J60" i="3"/>
  <c r="I60" i="3"/>
  <c r="J147" i="3"/>
  <c r="K147" i="3"/>
  <c r="I147" i="3"/>
  <c r="I153" i="3"/>
  <c r="K153" i="3"/>
  <c r="J153" i="3"/>
  <c r="F153" i="3"/>
  <c r="H153" i="3"/>
  <c r="J183" i="3"/>
  <c r="K183" i="3"/>
  <c r="I183" i="3"/>
  <c r="J160" i="3"/>
  <c r="I160" i="3"/>
  <c r="K160" i="3"/>
  <c r="H160" i="3"/>
  <c r="F160" i="3"/>
  <c r="I3" i="3"/>
  <c r="K3" i="3"/>
  <c r="J3" i="3"/>
  <c r="F3" i="3"/>
  <c r="H3" i="3"/>
  <c r="K103" i="3"/>
  <c r="J103" i="3"/>
  <c r="I103" i="3"/>
  <c r="F103" i="3"/>
  <c r="H103" i="3"/>
  <c r="K172" i="3"/>
  <c r="J172" i="3"/>
  <c r="I172" i="3"/>
  <c r="H172" i="3"/>
  <c r="F172" i="3"/>
  <c r="J805" i="8"/>
  <c r="K805" i="8"/>
  <c r="J708" i="8"/>
  <c r="K708" i="8"/>
  <c r="J952" i="8"/>
  <c r="K952" i="8"/>
  <c r="K906" i="8"/>
  <c r="J906" i="8"/>
  <c r="J865" i="8"/>
  <c r="K865" i="8"/>
  <c r="J791" i="8"/>
  <c r="K791" i="8"/>
  <c r="K851" i="8"/>
  <c r="J851" i="8"/>
  <c r="J203" i="3"/>
  <c r="K203" i="3"/>
  <c r="I203" i="3"/>
  <c r="J320" i="3"/>
  <c r="K320" i="3"/>
  <c r="I320" i="3"/>
  <c r="H320" i="3"/>
  <c r="F320" i="3"/>
  <c r="J668" i="3"/>
  <c r="K668" i="3"/>
  <c r="H668" i="3"/>
  <c r="F668" i="3"/>
  <c r="I59" i="3"/>
  <c r="J59" i="3"/>
  <c r="K59" i="3"/>
  <c r="F59" i="3"/>
  <c r="H59" i="3"/>
  <c r="J980" i="8"/>
  <c r="K980" i="8"/>
  <c r="J900" i="8"/>
  <c r="K900" i="8"/>
  <c r="K41" i="3"/>
  <c r="J41" i="3"/>
  <c r="I41" i="3"/>
  <c r="H128" i="3"/>
  <c r="I128" i="3"/>
  <c r="F128" i="3"/>
  <c r="J128" i="3"/>
  <c r="K128" i="3"/>
  <c r="K85" i="3"/>
  <c r="J85" i="3"/>
  <c r="I85" i="3"/>
  <c r="F85" i="3"/>
  <c r="H85" i="3"/>
  <c r="J37" i="3"/>
  <c r="K37" i="3"/>
  <c r="I37" i="3"/>
  <c r="J134" i="3"/>
  <c r="I134" i="3"/>
  <c r="K134" i="3"/>
  <c r="H134" i="3"/>
  <c r="F134" i="3"/>
  <c r="J140" i="3"/>
  <c r="K140" i="3"/>
  <c r="I140" i="3"/>
  <c r="H140" i="3"/>
  <c r="F140" i="3"/>
  <c r="K817" i="8"/>
  <c r="J817" i="8"/>
  <c r="K701" i="8"/>
  <c r="J701" i="8"/>
  <c r="K722" i="8"/>
  <c r="J722" i="8"/>
  <c r="K898" i="8"/>
  <c r="J898" i="8"/>
  <c r="J84" i="3"/>
  <c r="K84" i="3"/>
  <c r="I84" i="3"/>
  <c r="J56" i="3"/>
  <c r="K56" i="3"/>
  <c r="I56" i="3"/>
  <c r="J101" i="3"/>
  <c r="I101" i="3"/>
  <c r="K101" i="3"/>
  <c r="H101" i="3"/>
  <c r="F101" i="3"/>
  <c r="K992" i="8"/>
  <c r="J992" i="8"/>
  <c r="J839" i="8"/>
  <c r="K839" i="8"/>
  <c r="J954" i="8"/>
  <c r="K954" i="8"/>
  <c r="K70" i="3"/>
  <c r="J70" i="3"/>
  <c r="I70" i="3"/>
  <c r="I116" i="3"/>
  <c r="J116" i="3"/>
  <c r="K116" i="3"/>
  <c r="F116" i="3"/>
  <c r="H116" i="3"/>
  <c r="K138" i="3"/>
  <c r="J138" i="3"/>
  <c r="I138" i="3"/>
  <c r="H138" i="3"/>
  <c r="F138" i="3"/>
  <c r="J169" i="3"/>
  <c r="K169" i="3"/>
  <c r="I169" i="3"/>
  <c r="H169" i="3"/>
  <c r="F169" i="3"/>
  <c r="K970" i="8"/>
  <c r="J970" i="8"/>
  <c r="K958" i="8"/>
  <c r="J958" i="8"/>
  <c r="K38" i="3"/>
  <c r="J38" i="3"/>
  <c r="I38" i="3"/>
  <c r="H38" i="3"/>
  <c r="F38" i="3"/>
  <c r="J30" i="3"/>
  <c r="K30" i="3"/>
  <c r="I30" i="3"/>
  <c r="K58" i="3"/>
  <c r="J58" i="3"/>
  <c r="I58" i="3"/>
  <c r="H58" i="3"/>
  <c r="F58" i="3"/>
  <c r="I94" i="3"/>
  <c r="K94" i="3"/>
  <c r="J94" i="3"/>
  <c r="F94" i="3"/>
  <c r="H94" i="3"/>
  <c r="J692" i="8"/>
  <c r="K692" i="8"/>
  <c r="K766" i="8"/>
  <c r="J766" i="8"/>
  <c r="K782" i="8"/>
  <c r="J782" i="8"/>
  <c r="K294" i="3"/>
  <c r="J294" i="3"/>
  <c r="I294" i="3"/>
  <c r="H294" i="3"/>
  <c r="F294" i="3"/>
  <c r="K40" i="3"/>
  <c r="F40" i="3"/>
  <c r="I40" i="3"/>
  <c r="J40" i="3"/>
  <c r="H40" i="3"/>
  <c r="J28" i="3"/>
  <c r="K28" i="3"/>
  <c r="I28" i="3"/>
  <c r="J61" i="3"/>
  <c r="I61" i="3"/>
  <c r="K61" i="3"/>
  <c r="F61" i="3"/>
  <c r="H61" i="3"/>
  <c r="J51" i="3"/>
  <c r="K51" i="3"/>
  <c r="I51" i="3"/>
  <c r="F51" i="3"/>
  <c r="H51" i="3"/>
  <c r="J175" i="3"/>
  <c r="K175" i="3"/>
  <c r="I175" i="3"/>
  <c r="I141" i="3"/>
  <c r="K141" i="3"/>
  <c r="J141" i="3"/>
  <c r="F141" i="3"/>
  <c r="H141" i="3"/>
  <c r="K102" i="3"/>
  <c r="J102" i="3"/>
  <c r="I102" i="3"/>
  <c r="K52" i="3"/>
  <c r="J52" i="3"/>
  <c r="I52" i="3"/>
  <c r="K57" i="3"/>
  <c r="J57" i="3"/>
  <c r="F57" i="3"/>
  <c r="H57" i="3"/>
  <c r="I57" i="3"/>
  <c r="K29" i="3"/>
  <c r="J29" i="3"/>
  <c r="I29" i="3"/>
  <c r="H29" i="3"/>
  <c r="F29" i="3"/>
  <c r="K53" i="3"/>
  <c r="J53" i="3"/>
  <c r="I53" i="3"/>
  <c r="F53" i="3"/>
  <c r="H53" i="3"/>
  <c r="J89" i="3"/>
  <c r="K89" i="3"/>
  <c r="H89" i="3"/>
  <c r="I89" i="3"/>
  <c r="F89" i="3"/>
  <c r="K83" i="3"/>
  <c r="J83" i="3"/>
  <c r="I83" i="3"/>
  <c r="H83" i="3"/>
  <c r="F83" i="3"/>
  <c r="K771" i="8"/>
  <c r="J771" i="8"/>
  <c r="K827" i="8"/>
  <c r="J827" i="8"/>
  <c r="K859" i="8"/>
  <c r="J859" i="8"/>
  <c r="J496" i="3"/>
  <c r="I496" i="3"/>
  <c r="F496" i="3"/>
  <c r="K496" i="3"/>
  <c r="H496" i="3"/>
  <c r="J34" i="3"/>
  <c r="K34" i="3"/>
  <c r="I34" i="3"/>
  <c r="J9" i="3"/>
  <c r="K9" i="3"/>
  <c r="I9" i="3"/>
  <c r="K35" i="3"/>
  <c r="J35" i="3"/>
  <c r="I35" i="3"/>
  <c r="K129" i="3"/>
  <c r="J129" i="3"/>
  <c r="I129" i="3"/>
  <c r="F129" i="3"/>
  <c r="H129" i="3"/>
  <c r="K88" i="3"/>
  <c r="J88" i="3"/>
  <c r="I88" i="3"/>
  <c r="I154" i="3"/>
  <c r="K154" i="3"/>
  <c r="J154" i="3"/>
  <c r="F154" i="3"/>
  <c r="H154" i="3"/>
  <c r="J90" i="3"/>
  <c r="K90" i="3"/>
  <c r="I90" i="3"/>
  <c r="F90" i="3"/>
  <c r="H90" i="3"/>
  <c r="J133" i="3"/>
  <c r="K133" i="3"/>
  <c r="I133" i="3"/>
  <c r="H133" i="3"/>
  <c r="F133" i="3"/>
  <c r="J185" i="3"/>
  <c r="K185" i="3"/>
  <c r="I185" i="3"/>
  <c r="F157" i="3"/>
  <c r="J157" i="3"/>
  <c r="K157" i="3"/>
  <c r="H157" i="3"/>
  <c r="I157" i="3"/>
  <c r="J186" i="3"/>
  <c r="K186" i="3"/>
  <c r="I186" i="3"/>
  <c r="J966" i="8"/>
  <c r="K966" i="8"/>
  <c r="K838" i="8"/>
  <c r="J838" i="8"/>
  <c r="J825" i="8"/>
  <c r="K825" i="8"/>
  <c r="K1002" i="8"/>
  <c r="J1002" i="8"/>
  <c r="J706" i="8"/>
  <c r="K706" i="8"/>
  <c r="K830" i="8"/>
  <c r="J830" i="8"/>
  <c r="J910" i="8"/>
  <c r="K910" i="8"/>
  <c r="K219" i="3"/>
  <c r="J219" i="3"/>
  <c r="I219" i="3"/>
  <c r="K926" i="3"/>
  <c r="J926" i="3"/>
  <c r="I926" i="3"/>
  <c r="F926" i="3"/>
  <c r="H926" i="3"/>
  <c r="J918" i="8"/>
  <c r="K918" i="8"/>
  <c r="F576" i="3"/>
  <c r="I576" i="3"/>
  <c r="J576" i="3"/>
  <c r="H576" i="3"/>
  <c r="K576" i="3"/>
  <c r="K23" i="3"/>
  <c r="J23" i="3"/>
  <c r="I23" i="3"/>
  <c r="J8" i="3"/>
  <c r="K8" i="3"/>
  <c r="I8" i="3"/>
  <c r="F8" i="3"/>
  <c r="H8" i="3"/>
  <c r="J18" i="3"/>
  <c r="K18" i="3"/>
  <c r="I18" i="3"/>
  <c r="K171" i="3"/>
  <c r="J171" i="3"/>
  <c r="I171" i="3"/>
  <c r="J97" i="3"/>
  <c r="I97" i="3"/>
  <c r="K97" i="3"/>
  <c r="H97" i="3"/>
  <c r="F97" i="3"/>
  <c r="K127" i="3"/>
  <c r="J127" i="3"/>
  <c r="I127" i="3"/>
  <c r="H127" i="3"/>
  <c r="F127" i="3"/>
  <c r="K64" i="3"/>
  <c r="J64" i="3"/>
  <c r="I64" i="3"/>
  <c r="K125" i="3"/>
  <c r="J125" i="3"/>
  <c r="I125" i="3"/>
  <c r="H125" i="3"/>
  <c r="F125" i="3"/>
  <c r="I62" i="3"/>
  <c r="J62" i="3"/>
  <c r="K62" i="3"/>
  <c r="F62" i="3"/>
  <c r="H62" i="3"/>
  <c r="J156" i="3"/>
  <c r="K156" i="3"/>
  <c r="I156" i="3"/>
  <c r="H156" i="3"/>
  <c r="F156" i="3"/>
  <c r="J167" i="3"/>
  <c r="K167" i="3"/>
  <c r="I167" i="3"/>
  <c r="J730" i="8"/>
  <c r="K730" i="8"/>
  <c r="J993" i="8"/>
  <c r="K993" i="8"/>
  <c r="K810" i="8"/>
  <c r="J810" i="8"/>
  <c r="J795" i="8"/>
  <c r="K795" i="8"/>
  <c r="K749" i="8"/>
  <c r="J749" i="8"/>
  <c r="K996" i="8"/>
  <c r="J996" i="8"/>
  <c r="J913" i="8"/>
  <c r="K913" i="8"/>
  <c r="K912" i="8"/>
  <c r="J912" i="8"/>
  <c r="J905" i="8"/>
  <c r="K905" i="8"/>
  <c r="K880" i="8"/>
  <c r="J880" i="8"/>
  <c r="K809" i="8"/>
  <c r="J809" i="8"/>
  <c r="J934" i="8"/>
  <c r="K934" i="8"/>
  <c r="J894" i="8"/>
  <c r="K894" i="8"/>
  <c r="J244" i="3"/>
  <c r="K244" i="3"/>
  <c r="I244" i="3"/>
  <c r="K567" i="3"/>
  <c r="J567" i="3"/>
  <c r="I567" i="3"/>
  <c r="F567" i="3"/>
  <c r="H567" i="3"/>
  <c r="K182" i="3"/>
  <c r="J182" i="3"/>
  <c r="I182" i="3"/>
  <c r="K126" i="3"/>
  <c r="J126" i="3"/>
  <c r="I126" i="3"/>
  <c r="F126" i="3"/>
  <c r="H126" i="3"/>
  <c r="J808" i="8"/>
  <c r="K808" i="8"/>
  <c r="J977" i="8"/>
  <c r="K977" i="8"/>
  <c r="K936" i="8"/>
  <c r="J936" i="8"/>
  <c r="J994" i="8"/>
  <c r="K994" i="8"/>
  <c r="K719" i="8"/>
  <c r="J719" i="8"/>
  <c r="I833" i="3"/>
  <c r="J833" i="3"/>
  <c r="K833" i="3"/>
  <c r="F833" i="3"/>
  <c r="H833" i="3"/>
  <c r="J24" i="3"/>
  <c r="K24" i="3"/>
  <c r="I24" i="3"/>
  <c r="H24" i="3"/>
  <c r="F24" i="3"/>
  <c r="K12" i="3"/>
  <c r="J12" i="3"/>
  <c r="I12" i="3"/>
  <c r="F12" i="3"/>
  <c r="H12" i="3"/>
  <c r="I5" i="3"/>
  <c r="K5" i="3"/>
  <c r="J5" i="3"/>
  <c r="F5" i="3"/>
  <c r="H5" i="3"/>
  <c r="J67" i="3"/>
  <c r="F67" i="3"/>
  <c r="H67" i="3"/>
  <c r="K67" i="3"/>
  <c r="I67" i="3"/>
  <c r="H159" i="3"/>
  <c r="K159" i="3"/>
  <c r="J159" i="3"/>
  <c r="F159" i="3"/>
  <c r="I159" i="3"/>
  <c r="J79" i="3"/>
  <c r="I79" i="3"/>
  <c r="K79" i="3"/>
  <c r="F79" i="3"/>
  <c r="H79" i="3"/>
  <c r="J166" i="3"/>
  <c r="K166" i="3"/>
  <c r="I166" i="3"/>
  <c r="K145" i="3"/>
  <c r="J145" i="3"/>
  <c r="I145" i="3"/>
  <c r="H145" i="3"/>
  <c r="F145" i="3"/>
  <c r="K189" i="3"/>
  <c r="J189" i="3"/>
  <c r="I189" i="3"/>
  <c r="K152" i="3"/>
  <c r="I152" i="3"/>
  <c r="J152" i="3"/>
  <c r="F152" i="3"/>
  <c r="H152" i="3"/>
  <c r="K187" i="3"/>
  <c r="J187" i="3"/>
  <c r="I187" i="3"/>
  <c r="J3" i="8"/>
  <c r="K3" i="8"/>
  <c r="K967" i="8"/>
  <c r="J967" i="8"/>
  <c r="K862" i="8"/>
  <c r="J862" i="8"/>
  <c r="J823" i="8"/>
  <c r="K823" i="8"/>
  <c r="J695" i="8"/>
  <c r="K695" i="8"/>
  <c r="J710" i="8"/>
  <c r="K710" i="8"/>
  <c r="K769" i="8"/>
  <c r="J769" i="8"/>
  <c r="J846" i="8"/>
  <c r="K846" i="8"/>
  <c r="K941" i="8"/>
  <c r="J941" i="8"/>
  <c r="K832" i="8"/>
  <c r="J832" i="8"/>
  <c r="K218" i="3"/>
  <c r="J218" i="3"/>
  <c r="I218" i="3"/>
  <c r="I406" i="3"/>
  <c r="J406" i="3"/>
  <c r="K406" i="3"/>
  <c r="H406" i="3"/>
  <c r="F406" i="3"/>
  <c r="J693" i="3"/>
  <c r="K693" i="3"/>
  <c r="H693" i="3"/>
  <c r="F693" i="3"/>
  <c r="I693" i="3"/>
  <c r="K364" i="3"/>
  <c r="J364" i="3"/>
  <c r="I364" i="3"/>
  <c r="K309" i="3"/>
  <c r="J309" i="3"/>
  <c r="I309" i="3"/>
  <c r="J430" i="3"/>
  <c r="K430" i="3"/>
  <c r="I430" i="3"/>
  <c r="I799" i="3"/>
  <c r="K799" i="3"/>
  <c r="J799" i="3"/>
  <c r="F799" i="3"/>
  <c r="H799" i="3"/>
  <c r="K615" i="3"/>
  <c r="J615" i="3"/>
  <c r="I615" i="3"/>
  <c r="K956" i="3"/>
  <c r="F956" i="3"/>
  <c r="I956" i="3"/>
  <c r="J956" i="3"/>
  <c r="H956" i="3"/>
  <c r="J580" i="3"/>
  <c r="K580" i="3"/>
  <c r="I580" i="3"/>
  <c r="J104" i="3"/>
  <c r="K104" i="3"/>
  <c r="I104" i="3"/>
  <c r="K86" i="3"/>
  <c r="J86" i="3"/>
  <c r="I86" i="3"/>
  <c r="J81" i="3"/>
  <c r="K81" i="3"/>
  <c r="I81" i="3"/>
  <c r="K149" i="3"/>
  <c r="J149" i="3"/>
  <c r="I149" i="3"/>
  <c r="K4" i="8"/>
  <c r="J4" i="8"/>
  <c r="J962" i="8"/>
  <c r="K962" i="8"/>
  <c r="J856" i="8"/>
  <c r="K856" i="8"/>
  <c r="K835" i="8"/>
  <c r="J835" i="8"/>
  <c r="K946" i="8"/>
  <c r="J946" i="8"/>
  <c r="K909" i="8"/>
  <c r="J909" i="8"/>
  <c r="K896" i="8"/>
  <c r="J896" i="8"/>
  <c r="K911" i="8"/>
  <c r="J911" i="8"/>
  <c r="K755" i="8"/>
  <c r="J755" i="8"/>
  <c r="J853" i="8"/>
  <c r="K853" i="8"/>
  <c r="K715" i="8"/>
  <c r="J715" i="8"/>
  <c r="J983" i="8"/>
  <c r="K983" i="8"/>
  <c r="K736" i="8"/>
  <c r="J736" i="8"/>
  <c r="J947" i="8"/>
  <c r="K947" i="8"/>
  <c r="J738" i="8"/>
  <c r="K738" i="8"/>
  <c r="J860" i="8"/>
  <c r="K860" i="8"/>
  <c r="K828" i="8"/>
  <c r="J828" i="8"/>
  <c r="K876" i="8"/>
  <c r="J876" i="8"/>
  <c r="J890" i="8"/>
  <c r="K890" i="8"/>
  <c r="J216" i="3"/>
  <c r="K216" i="3"/>
  <c r="I216" i="3"/>
  <c r="J347" i="3"/>
  <c r="K347" i="3"/>
  <c r="I347" i="3"/>
  <c r="J398" i="3"/>
  <c r="K398" i="3"/>
  <c r="F398" i="3"/>
  <c r="H398" i="3"/>
  <c r="I398" i="3"/>
  <c r="K447" i="3"/>
  <c r="J447" i="3"/>
  <c r="I447" i="3"/>
  <c r="J904" i="8"/>
  <c r="K904" i="8"/>
  <c r="J714" i="8"/>
  <c r="K714" i="8"/>
  <c r="J767" i="8"/>
  <c r="K767" i="8"/>
  <c r="K869" i="8"/>
  <c r="J869" i="8"/>
  <c r="J959" i="8"/>
  <c r="K959" i="8"/>
  <c r="K879" i="8"/>
  <c r="J879" i="8"/>
  <c r="J404" i="3"/>
  <c r="K404" i="3"/>
  <c r="I404" i="3"/>
  <c r="J699" i="8"/>
  <c r="K699" i="8"/>
  <c r="J892" i="8"/>
  <c r="K892" i="8"/>
  <c r="I987" i="3"/>
  <c r="F987" i="3"/>
  <c r="K987" i="3"/>
  <c r="J987" i="3"/>
  <c r="H987" i="3"/>
  <c r="J7" i="3"/>
  <c r="K7" i="3"/>
  <c r="I7" i="3"/>
  <c r="J47" i="3"/>
  <c r="I47" i="3"/>
  <c r="K47" i="3"/>
  <c r="H47" i="3"/>
  <c r="F47" i="3"/>
  <c r="K22" i="3"/>
  <c r="J22" i="3"/>
  <c r="I22" i="3"/>
  <c r="F22" i="3"/>
  <c r="H22" i="3"/>
  <c r="I173" i="3"/>
  <c r="K173" i="3"/>
  <c r="J173" i="3"/>
  <c r="F173" i="3"/>
  <c r="H173" i="3"/>
  <c r="K96" i="3"/>
  <c r="J96" i="3"/>
  <c r="I96" i="3"/>
  <c r="K137" i="3"/>
  <c r="J137" i="3"/>
  <c r="H137" i="3"/>
  <c r="F137" i="3"/>
  <c r="I137" i="3"/>
  <c r="K76" i="3"/>
  <c r="J76" i="3"/>
  <c r="I76" i="3"/>
  <c r="J163" i="3"/>
  <c r="K163" i="3"/>
  <c r="I163" i="3"/>
  <c r="K73" i="3"/>
  <c r="J73" i="3"/>
  <c r="H73" i="3"/>
  <c r="F73" i="3"/>
  <c r="I73" i="3"/>
  <c r="J132" i="3"/>
  <c r="I132" i="3"/>
  <c r="K132" i="3"/>
  <c r="H132" i="3"/>
  <c r="F132" i="3"/>
  <c r="J815" i="8"/>
  <c r="K815" i="8"/>
  <c r="J903" i="8"/>
  <c r="K903" i="8"/>
  <c r="J969" i="8"/>
  <c r="K969" i="8"/>
  <c r="K779" i="8"/>
  <c r="J779" i="8"/>
  <c r="J902" i="8"/>
  <c r="K902" i="8"/>
  <c r="J848" i="8"/>
  <c r="K848" i="8"/>
  <c r="K843" i="8"/>
  <c r="J843" i="8"/>
  <c r="J987" i="8"/>
  <c r="K987" i="8"/>
  <c r="J785" i="8"/>
  <c r="K785" i="8"/>
  <c r="K931" i="8"/>
  <c r="J931" i="8"/>
  <c r="K717" i="8"/>
  <c r="J717" i="8"/>
  <c r="K757" i="8"/>
  <c r="J757" i="8"/>
  <c r="K237" i="3"/>
  <c r="J237" i="3"/>
  <c r="I237" i="3"/>
  <c r="K597" i="3"/>
  <c r="J597" i="3"/>
  <c r="I597" i="3"/>
  <c r="F597" i="3"/>
  <c r="H597" i="3"/>
  <c r="J257" i="3"/>
  <c r="K257" i="3"/>
  <c r="I257" i="3"/>
  <c r="K394" i="3"/>
  <c r="J394" i="3"/>
  <c r="I394" i="3"/>
  <c r="F394" i="3"/>
  <c r="H394" i="3"/>
  <c r="K324" i="3"/>
  <c r="J324" i="3"/>
  <c r="I324" i="3"/>
  <c r="F324" i="3"/>
  <c r="H324" i="3"/>
  <c r="K692" i="3"/>
  <c r="J692" i="3"/>
  <c r="F692" i="3"/>
  <c r="I692" i="3"/>
  <c r="H692" i="3"/>
  <c r="J578" i="3"/>
  <c r="I578" i="3"/>
  <c r="K578" i="3"/>
  <c r="H578" i="3"/>
  <c r="F578" i="3"/>
  <c r="H864" i="3"/>
  <c r="J864" i="3"/>
  <c r="K864" i="3"/>
  <c r="I864" i="3"/>
  <c r="F864" i="3"/>
  <c r="K589" i="3"/>
  <c r="J589" i="3"/>
  <c r="I589" i="3"/>
  <c r="K82" i="3"/>
  <c r="J82" i="3"/>
  <c r="I82" i="3"/>
  <c r="H82" i="3"/>
  <c r="F82" i="3"/>
  <c r="J100" i="3"/>
  <c r="K100" i="3"/>
  <c r="I100" i="3"/>
  <c r="K148" i="3"/>
  <c r="J148" i="3"/>
  <c r="I148" i="3"/>
  <c r="J107" i="3"/>
  <c r="I107" i="3"/>
  <c r="K107" i="3"/>
  <c r="F107" i="3"/>
  <c r="H107" i="3"/>
  <c r="J2" i="3"/>
  <c r="K2" i="3"/>
  <c r="I2" i="3"/>
  <c r="F2" i="3"/>
  <c r="H2" i="3"/>
  <c r="K777" i="8"/>
  <c r="J777" i="8"/>
  <c r="J758" i="8"/>
  <c r="K758" i="8"/>
  <c r="J919" i="8"/>
  <c r="K919" i="8"/>
  <c r="J844" i="8"/>
  <c r="K844" i="8"/>
  <c r="J925" i="8"/>
  <c r="K925" i="8"/>
  <c r="J927" i="8"/>
  <c r="K927" i="8"/>
  <c r="J750" i="8"/>
  <c r="K750" i="8"/>
  <c r="K711" i="8"/>
  <c r="J711" i="8"/>
  <c r="J963" i="8"/>
  <c r="K963" i="8"/>
  <c r="J756" i="8"/>
  <c r="K756" i="8"/>
  <c r="K776" i="8"/>
  <c r="J776" i="8"/>
  <c r="J718" i="8"/>
  <c r="K718" i="8"/>
  <c r="J855" i="8"/>
  <c r="K855" i="8"/>
  <c r="J834" i="8"/>
  <c r="K834" i="8"/>
  <c r="J220" i="3"/>
  <c r="K220" i="3"/>
  <c r="I220" i="3"/>
  <c r="J333" i="3"/>
  <c r="K333" i="3"/>
  <c r="I333" i="3"/>
  <c r="K508" i="3"/>
  <c r="J508" i="3"/>
  <c r="I508" i="3"/>
  <c r="H508" i="3"/>
  <c r="F508" i="3"/>
  <c r="J733" i="8"/>
  <c r="K733" i="8"/>
  <c r="J960" i="8"/>
  <c r="K960" i="8"/>
  <c r="K920" i="8"/>
  <c r="J920" i="8"/>
  <c r="K768" i="8"/>
  <c r="J768" i="8"/>
  <c r="K250" i="3"/>
  <c r="J250" i="3"/>
  <c r="I250" i="3"/>
  <c r="H925" i="3"/>
  <c r="K925" i="3"/>
  <c r="I925" i="3"/>
  <c r="F925" i="3"/>
  <c r="J925" i="3"/>
  <c r="K819" i="8"/>
  <c r="J819" i="8"/>
  <c r="J191" i="3"/>
  <c r="K191" i="3"/>
  <c r="I191" i="3"/>
  <c r="K21" i="3"/>
  <c r="J21" i="3"/>
  <c r="I21" i="3"/>
  <c r="K19" i="3"/>
  <c r="I19" i="3"/>
  <c r="J19" i="3"/>
  <c r="F19" i="3"/>
  <c r="H19" i="3"/>
  <c r="K50" i="3"/>
  <c r="J50" i="3"/>
  <c r="I50" i="3"/>
  <c r="H50" i="3"/>
  <c r="F50" i="3"/>
  <c r="K65" i="3"/>
  <c r="I65" i="3"/>
  <c r="J65" i="3"/>
  <c r="H65" i="3"/>
  <c r="F65" i="3"/>
  <c r="K121" i="3"/>
  <c r="J121" i="3"/>
  <c r="I121" i="3"/>
  <c r="H121" i="3"/>
  <c r="F121" i="3"/>
  <c r="F120" i="3"/>
  <c r="I120" i="3"/>
  <c r="J120" i="3"/>
  <c r="H120" i="3"/>
  <c r="K120" i="3"/>
  <c r="K188" i="3"/>
  <c r="J188" i="3"/>
  <c r="I188" i="3"/>
  <c r="K124" i="3"/>
  <c r="J124" i="3"/>
  <c r="I124" i="3"/>
  <c r="F124" i="3"/>
  <c r="H124" i="3"/>
  <c r="K184" i="3"/>
  <c r="I184" i="3"/>
  <c r="J184" i="3"/>
  <c r="F184" i="3"/>
  <c r="H184" i="3"/>
  <c r="J164" i="3"/>
  <c r="K164" i="3"/>
  <c r="I164" i="3"/>
  <c r="K703" i="8"/>
  <c r="J703" i="8"/>
  <c r="K816" i="8"/>
  <c r="J816" i="8"/>
  <c r="K917" i="8"/>
  <c r="J917" i="8"/>
  <c r="J995" i="8"/>
  <c r="K995" i="8"/>
  <c r="K724" i="8"/>
  <c r="J724" i="8"/>
  <c r="J339" i="3"/>
  <c r="K339" i="3"/>
  <c r="I339" i="3"/>
  <c r="J561" i="3"/>
  <c r="K561" i="3"/>
  <c r="I561" i="3"/>
  <c r="H561" i="3"/>
  <c r="F561" i="3"/>
  <c r="J259" i="3"/>
  <c r="K259" i="3"/>
  <c r="I259" i="3"/>
  <c r="K355" i="3"/>
  <c r="J355" i="3"/>
  <c r="I355" i="3"/>
  <c r="K378" i="3"/>
  <c r="I378" i="3"/>
  <c r="J378" i="3"/>
  <c r="F378" i="3"/>
  <c r="H378" i="3"/>
  <c r="K621" i="3"/>
  <c r="I621" i="3"/>
  <c r="J621" i="3"/>
  <c r="H621" i="3"/>
  <c r="F621" i="3"/>
  <c r="J544" i="3"/>
  <c r="F544" i="3"/>
  <c r="I544" i="3"/>
  <c r="K544" i="3"/>
  <c r="H544" i="3"/>
  <c r="J728" i="3"/>
  <c r="K728" i="3"/>
  <c r="I728" i="3"/>
  <c r="I944" i="3"/>
  <c r="K944" i="3"/>
  <c r="F944" i="3"/>
  <c r="J944" i="3"/>
  <c r="H944" i="3"/>
  <c r="I161" i="3"/>
  <c r="J161" i="3"/>
  <c r="K161" i="3"/>
  <c r="H161" i="3"/>
  <c r="F161" i="3"/>
  <c r="K155" i="3"/>
  <c r="J155" i="3"/>
  <c r="I155" i="3"/>
  <c r="H63" i="3"/>
  <c r="I63" i="3"/>
  <c r="J63" i="3"/>
  <c r="F63" i="3"/>
  <c r="K63" i="3"/>
  <c r="K112" i="3"/>
  <c r="H112" i="3"/>
  <c r="J112" i="3"/>
  <c r="I112" i="3"/>
  <c r="F112" i="3"/>
  <c r="J177" i="3"/>
  <c r="K177" i="3"/>
  <c r="I177" i="3"/>
  <c r="H177" i="3"/>
  <c r="F177" i="3"/>
  <c r="K884" i="8"/>
  <c r="J884" i="8"/>
  <c r="J976" i="8"/>
  <c r="K976" i="8"/>
  <c r="K866" i="8"/>
  <c r="J866" i="8"/>
  <c r="K944" i="8"/>
  <c r="J944" i="8"/>
  <c r="K939" i="8"/>
  <c r="J939" i="8"/>
  <c r="J888" i="8"/>
  <c r="K888" i="8"/>
  <c r="K935" i="8"/>
  <c r="J935" i="8"/>
  <c r="J861" i="8"/>
  <c r="K861" i="8"/>
  <c r="K863" i="8"/>
  <c r="J863" i="8"/>
  <c r="K761" i="8"/>
  <c r="J761" i="8"/>
  <c r="K696" i="8"/>
  <c r="J696" i="8"/>
  <c r="K924" i="8"/>
  <c r="J924" i="8"/>
  <c r="K837" i="8"/>
  <c r="J837" i="8"/>
  <c r="K797" i="8"/>
  <c r="J797" i="8"/>
  <c r="J907" i="8"/>
  <c r="K907" i="8"/>
  <c r="J251" i="3"/>
  <c r="K251" i="3"/>
  <c r="I251" i="3"/>
  <c r="J306" i="3"/>
  <c r="K306" i="3"/>
  <c r="I306" i="3"/>
  <c r="F306" i="3"/>
  <c r="H306" i="3"/>
  <c r="J604" i="3"/>
  <c r="K604" i="3"/>
  <c r="I604" i="3"/>
  <c r="K716" i="8"/>
  <c r="J716" i="8"/>
  <c r="K800" i="8"/>
  <c r="J800" i="8"/>
  <c r="J334" i="3"/>
  <c r="K334" i="3"/>
  <c r="H334" i="3"/>
  <c r="I334" i="3"/>
  <c r="F334" i="3"/>
  <c r="J502" i="3"/>
  <c r="K502" i="3"/>
  <c r="I502" i="3"/>
  <c r="J762" i="8"/>
  <c r="K762" i="8"/>
  <c r="J915" i="8"/>
  <c r="K915" i="8"/>
  <c r="K350" i="3"/>
  <c r="J350" i="3"/>
  <c r="H350" i="3"/>
  <c r="F350" i="3"/>
  <c r="I350" i="3"/>
  <c r="J46" i="3"/>
  <c r="I46" i="3"/>
  <c r="K46" i="3"/>
  <c r="F46" i="3"/>
  <c r="H46" i="3"/>
  <c r="K55" i="3"/>
  <c r="H55" i="3"/>
  <c r="J55" i="3"/>
  <c r="I55" i="3"/>
  <c r="F55" i="3"/>
  <c r="J42" i="3"/>
  <c r="I42" i="3"/>
  <c r="K42" i="3"/>
  <c r="F42" i="3"/>
  <c r="H42" i="3"/>
  <c r="K139" i="3"/>
  <c r="J139" i="3"/>
  <c r="I139" i="3"/>
  <c r="H139" i="3"/>
  <c r="F139" i="3"/>
  <c r="J174" i="3"/>
  <c r="K174" i="3"/>
  <c r="I174" i="3"/>
  <c r="K115" i="3"/>
  <c r="J115" i="3"/>
  <c r="H115" i="3"/>
  <c r="I115" i="3"/>
  <c r="F115" i="3"/>
  <c r="J168" i="3"/>
  <c r="K168" i="3"/>
  <c r="I168" i="3"/>
  <c r="H168" i="3"/>
  <c r="F168" i="3"/>
  <c r="K109" i="3"/>
  <c r="J109" i="3"/>
  <c r="I109" i="3"/>
  <c r="F109" i="3"/>
  <c r="H109" i="3"/>
  <c r="J77" i="3"/>
  <c r="K77" i="3"/>
  <c r="I77" i="3"/>
  <c r="H77" i="3"/>
  <c r="F77" i="3"/>
  <c r="K106" i="3"/>
  <c r="J106" i="3"/>
  <c r="I106" i="3"/>
  <c r="K131" i="3"/>
  <c r="J131" i="3"/>
  <c r="I131" i="3"/>
  <c r="F131" i="3"/>
  <c r="H131" i="3"/>
  <c r="J922" i="8"/>
  <c r="K922" i="8"/>
  <c r="J824" i="8"/>
  <c r="K824" i="8"/>
  <c r="J712" i="8"/>
  <c r="K712" i="8"/>
  <c r="J957" i="8"/>
  <c r="K957" i="8"/>
  <c r="J691" i="8"/>
  <c r="K691" i="8"/>
  <c r="J698" i="8"/>
  <c r="K698" i="8"/>
  <c r="J864" i="8"/>
  <c r="K864" i="8"/>
  <c r="K702" i="8"/>
  <c r="J702" i="8"/>
  <c r="J405" i="3"/>
  <c r="K405" i="3"/>
  <c r="I405" i="3"/>
  <c r="K804" i="3"/>
  <c r="I804" i="3"/>
  <c r="J804" i="3"/>
  <c r="H804" i="3"/>
  <c r="F804" i="3"/>
  <c r="J308" i="3"/>
  <c r="K308" i="3"/>
  <c r="I308" i="3"/>
  <c r="J425" i="3"/>
  <c r="K425" i="3"/>
  <c r="I425" i="3"/>
  <c r="F425" i="3"/>
  <c r="H425" i="3"/>
  <c r="K342" i="3"/>
  <c r="J342" i="3"/>
  <c r="I342" i="3"/>
  <c r="K603" i="3"/>
  <c r="J603" i="3"/>
  <c r="I603" i="3"/>
  <c r="K445" i="3"/>
  <c r="J445" i="3"/>
  <c r="I445" i="3"/>
  <c r="J751" i="3"/>
  <c r="K751" i="3"/>
  <c r="I751" i="3"/>
  <c r="F751" i="3"/>
  <c r="H751" i="3"/>
  <c r="J616" i="3"/>
  <c r="I616" i="3"/>
  <c r="K616" i="3"/>
  <c r="F616" i="3"/>
  <c r="H616" i="3"/>
  <c r="K95" i="3"/>
  <c r="J95" i="3"/>
  <c r="I95" i="3"/>
  <c r="H95" i="3"/>
  <c r="F95" i="3"/>
  <c r="J179" i="3"/>
  <c r="K179" i="3"/>
  <c r="I179" i="3"/>
  <c r="K66" i="3"/>
  <c r="I66" i="3"/>
  <c r="J66" i="3"/>
  <c r="F66" i="3"/>
  <c r="H66" i="3"/>
  <c r="K130" i="3"/>
  <c r="J130" i="3"/>
  <c r="F130" i="3"/>
  <c r="I130" i="3"/>
  <c r="H130" i="3"/>
  <c r="K899" i="8"/>
  <c r="J899" i="8"/>
  <c r="K889" i="8"/>
  <c r="J889" i="8"/>
  <c r="K728" i="8"/>
  <c r="J728" i="8"/>
  <c r="K737" i="8"/>
  <c r="J737" i="8"/>
  <c r="J988" i="8"/>
  <c r="K988" i="8"/>
  <c r="J885" i="8"/>
  <c r="K885" i="8"/>
  <c r="K849" i="8"/>
  <c r="J849" i="8"/>
  <c r="J914" i="8"/>
  <c r="K914" i="8"/>
  <c r="J740" i="8"/>
  <c r="K740" i="8"/>
  <c r="K822" i="8"/>
  <c r="J822" i="8"/>
  <c r="J801" i="8"/>
  <c r="K801" i="8"/>
  <c r="J975" i="8"/>
  <c r="K975" i="8"/>
  <c r="J739" i="8"/>
  <c r="K739" i="8"/>
  <c r="J895" i="8"/>
  <c r="K895" i="8"/>
  <c r="J833" i="8"/>
  <c r="K833" i="8"/>
  <c r="K792" i="8"/>
  <c r="J792" i="8"/>
  <c r="K921" i="8"/>
  <c r="J921" i="8"/>
  <c r="J747" i="8"/>
  <c r="K747" i="8"/>
  <c r="J818" i="8"/>
  <c r="K818" i="8"/>
  <c r="J271" i="3"/>
  <c r="K271" i="3"/>
  <c r="I271" i="3"/>
  <c r="H271" i="3"/>
  <c r="F271" i="3"/>
  <c r="K437" i="3"/>
  <c r="J437" i="3"/>
  <c r="H437" i="3"/>
  <c r="I437" i="3"/>
  <c r="F437" i="3"/>
  <c r="I928" i="3"/>
  <c r="F928" i="3"/>
  <c r="J928" i="3"/>
  <c r="H928" i="3"/>
  <c r="K928" i="3"/>
  <c r="J790" i="8"/>
  <c r="K790" i="8"/>
  <c r="K384" i="3"/>
  <c r="J384" i="3"/>
  <c r="I384" i="3"/>
  <c r="J995" i="3"/>
  <c r="F995" i="3"/>
  <c r="K995" i="3"/>
  <c r="I995" i="3"/>
  <c r="H995" i="3"/>
  <c r="J859" i="3"/>
  <c r="H859" i="3"/>
  <c r="F859" i="3"/>
  <c r="I859" i="3"/>
  <c r="K859" i="3"/>
  <c r="J778" i="8"/>
  <c r="K778" i="8"/>
  <c r="K850" i="8"/>
  <c r="J850" i="8"/>
  <c r="J821" i="8"/>
  <c r="K821" i="8"/>
  <c r="K735" i="8"/>
  <c r="J735" i="8"/>
  <c r="J943" i="8"/>
  <c r="K943" i="8"/>
  <c r="J223" i="3"/>
  <c r="K223" i="3"/>
  <c r="I223" i="3"/>
  <c r="J221" i="3"/>
  <c r="K221" i="3"/>
  <c r="I221" i="3"/>
  <c r="K258" i="3"/>
  <c r="J258" i="3"/>
  <c r="I258" i="3"/>
  <c r="K336" i="3"/>
  <c r="J336" i="3"/>
  <c r="I336" i="3"/>
  <c r="K443" i="3"/>
  <c r="J443" i="3"/>
  <c r="I443" i="3"/>
  <c r="K411" i="3"/>
  <c r="J411" i="3"/>
  <c r="I411" i="3"/>
  <c r="J361" i="3"/>
  <c r="K361" i="3"/>
  <c r="I361" i="3"/>
  <c r="K293" i="3"/>
  <c r="J293" i="3"/>
  <c r="I293" i="3"/>
  <c r="F798" i="3"/>
  <c r="K798" i="3"/>
  <c r="H798" i="3"/>
  <c r="J798" i="3"/>
  <c r="I798" i="3"/>
  <c r="K560" i="3"/>
  <c r="I560" i="3"/>
  <c r="J560" i="3"/>
  <c r="H560" i="3"/>
  <c r="F560" i="3"/>
  <c r="N993" i="2"/>
  <c r="F999" i="3"/>
  <c r="I999" i="3"/>
  <c r="O993" i="2"/>
  <c r="H999" i="3"/>
  <c r="J999" i="3"/>
  <c r="K999" i="3"/>
  <c r="J653" i="3"/>
  <c r="K653" i="3"/>
  <c r="I653" i="3"/>
  <c r="K726" i="3"/>
  <c r="J726" i="3"/>
  <c r="I726" i="3"/>
  <c r="H726" i="3"/>
  <c r="F726" i="3"/>
  <c r="F990" i="3"/>
  <c r="K990" i="3"/>
  <c r="H990" i="3"/>
  <c r="I990" i="3"/>
  <c r="J990" i="3"/>
  <c r="K687" i="3"/>
  <c r="J687" i="3"/>
  <c r="I687" i="3"/>
  <c r="H687" i="3"/>
  <c r="F687" i="3"/>
  <c r="K901" i="3"/>
  <c r="J901" i="3"/>
  <c r="I901" i="3"/>
  <c r="F901" i="3"/>
  <c r="H901" i="3"/>
  <c r="K831" i="8"/>
  <c r="J831" i="8"/>
  <c r="K938" i="8"/>
  <c r="J938" i="8"/>
  <c r="J786" i="8"/>
  <c r="K786" i="8"/>
  <c r="K972" i="8"/>
  <c r="J972" i="8"/>
  <c r="J754" i="8"/>
  <c r="K754" i="8"/>
  <c r="K798" i="8"/>
  <c r="J798" i="8"/>
  <c r="J194" i="3"/>
  <c r="K194" i="3"/>
  <c r="I194" i="3"/>
  <c r="J211" i="3"/>
  <c r="K211" i="3"/>
  <c r="F211" i="3"/>
  <c r="H211" i="3"/>
  <c r="I211" i="3"/>
  <c r="K265" i="3"/>
  <c r="J265" i="3"/>
  <c r="I265" i="3"/>
  <c r="J305" i="3"/>
  <c r="K305" i="3"/>
  <c r="I305" i="3"/>
  <c r="J440" i="3"/>
  <c r="K440" i="3"/>
  <c r="I440" i="3"/>
  <c r="K433" i="3"/>
  <c r="J433" i="3"/>
  <c r="I433" i="3"/>
  <c r="J301" i="3"/>
  <c r="K301" i="3"/>
  <c r="I301" i="3"/>
  <c r="J321" i="3"/>
  <c r="K321" i="3"/>
  <c r="I321" i="3"/>
  <c r="I854" i="3"/>
  <c r="J854" i="3"/>
  <c r="F854" i="3"/>
  <c r="H854" i="3"/>
  <c r="K854" i="3"/>
  <c r="K643" i="3"/>
  <c r="J643" i="3"/>
  <c r="I643" i="3"/>
  <c r="F643" i="3"/>
  <c r="H643" i="3"/>
  <c r="K866" i="3"/>
  <c r="H866" i="3"/>
  <c r="J866" i="3"/>
  <c r="I866" i="3"/>
  <c r="F866" i="3"/>
  <c r="J533" i="3"/>
  <c r="I533" i="3"/>
  <c r="K533" i="3"/>
  <c r="F533" i="3"/>
  <c r="H533" i="3"/>
  <c r="K569" i="3"/>
  <c r="J569" i="3"/>
  <c r="I569" i="3"/>
  <c r="H569" i="3"/>
  <c r="F569" i="3"/>
  <c r="K521" i="3"/>
  <c r="I521" i="3"/>
  <c r="J521" i="3"/>
  <c r="H521" i="3"/>
  <c r="F521" i="3"/>
  <c r="I543" i="3"/>
  <c r="K543" i="3"/>
  <c r="J543" i="3"/>
  <c r="H543" i="3"/>
  <c r="F543" i="3"/>
  <c r="J789" i="3"/>
  <c r="I789" i="3"/>
  <c r="K789" i="3"/>
  <c r="H789" i="3"/>
  <c r="F789" i="3"/>
  <c r="J225" i="3"/>
  <c r="K225" i="3"/>
  <c r="I225" i="3"/>
  <c r="K202" i="3"/>
  <c r="J202" i="3"/>
  <c r="I202" i="3"/>
  <c r="K210" i="3"/>
  <c r="J210" i="3"/>
  <c r="I210" i="3"/>
  <c r="J238" i="3"/>
  <c r="K238" i="3"/>
  <c r="I238" i="3"/>
  <c r="K277" i="3"/>
  <c r="J277" i="3"/>
  <c r="I277" i="3"/>
  <c r="J276" i="3"/>
  <c r="K276" i="3"/>
  <c r="I276" i="3"/>
  <c r="I346" i="3"/>
  <c r="K346" i="3"/>
  <c r="J346" i="3"/>
  <c r="H346" i="3"/>
  <c r="F346" i="3"/>
  <c r="K289" i="3"/>
  <c r="J289" i="3"/>
  <c r="I289" i="3"/>
  <c r="K439" i="3"/>
  <c r="J439" i="3"/>
  <c r="I439" i="3"/>
  <c r="J310" i="3"/>
  <c r="K310" i="3"/>
  <c r="I310" i="3"/>
  <c r="J431" i="3"/>
  <c r="K431" i="3"/>
  <c r="I431" i="3"/>
  <c r="J360" i="3"/>
  <c r="K360" i="3"/>
  <c r="I360" i="3"/>
  <c r="H360" i="3"/>
  <c r="F360" i="3"/>
  <c r="K199" i="3"/>
  <c r="J199" i="3"/>
  <c r="I199" i="3"/>
  <c r="K338" i="3"/>
  <c r="J338" i="3"/>
  <c r="F338" i="3"/>
  <c r="I338" i="3"/>
  <c r="H338" i="3"/>
  <c r="J388" i="3"/>
  <c r="K388" i="3"/>
  <c r="I388" i="3"/>
  <c r="K291" i="3"/>
  <c r="J291" i="3"/>
  <c r="I291" i="3"/>
  <c r="H291" i="3"/>
  <c r="F291" i="3"/>
  <c r="J577" i="3"/>
  <c r="I577" i="3"/>
  <c r="K577" i="3"/>
  <c r="F577" i="3"/>
  <c r="H577" i="3"/>
  <c r="K476" i="3"/>
  <c r="J476" i="3"/>
  <c r="I476" i="3"/>
  <c r="J980" i="3"/>
  <c r="I980" i="3"/>
  <c r="F980" i="3"/>
  <c r="K980" i="3"/>
  <c r="H980" i="3"/>
  <c r="K691" i="3"/>
  <c r="J691" i="3"/>
  <c r="F691" i="3"/>
  <c r="H691" i="3"/>
  <c r="J720" i="8"/>
  <c r="K720" i="8"/>
  <c r="K965" i="8"/>
  <c r="J965" i="8"/>
  <c r="J951" i="8"/>
  <c r="K951" i="8"/>
  <c r="J991" i="8"/>
  <c r="K991" i="8"/>
  <c r="J875" i="8"/>
  <c r="K875" i="8"/>
  <c r="J745" i="8"/>
  <c r="K745" i="8"/>
  <c r="K746" i="8"/>
  <c r="J746" i="8"/>
  <c r="K1001" i="8"/>
  <c r="J1001" i="8"/>
  <c r="K229" i="3"/>
  <c r="J229" i="3"/>
  <c r="I229" i="3"/>
  <c r="J255" i="3"/>
  <c r="K255" i="3"/>
  <c r="I255" i="3"/>
  <c r="H255" i="3"/>
  <c r="F255" i="3"/>
  <c r="J337" i="3"/>
  <c r="K337" i="3"/>
  <c r="I337" i="3"/>
  <c r="K343" i="3"/>
  <c r="J343" i="3"/>
  <c r="I343" i="3"/>
  <c r="K637" i="3"/>
  <c r="J637" i="3"/>
  <c r="I637" i="3"/>
  <c r="K891" i="3"/>
  <c r="F891" i="3"/>
  <c r="I891" i="3"/>
  <c r="J891" i="3"/>
  <c r="H891" i="3"/>
  <c r="J646" i="3"/>
  <c r="K646" i="3"/>
  <c r="I646" i="3"/>
  <c r="H646" i="3"/>
  <c r="F646" i="3"/>
  <c r="J609" i="3"/>
  <c r="K609" i="3"/>
  <c r="I609" i="3"/>
  <c r="F609" i="3"/>
  <c r="H609" i="3"/>
  <c r="J881" i="8"/>
  <c r="K881" i="8"/>
  <c r="K789" i="8"/>
  <c r="J789" i="8"/>
  <c r="J772" i="8"/>
  <c r="K772" i="8"/>
  <c r="K713" i="8"/>
  <c r="J713" i="8"/>
  <c r="K775" i="8"/>
  <c r="J775" i="8"/>
  <c r="J886" i="8"/>
  <c r="K886" i="8"/>
  <c r="J985" i="8"/>
  <c r="K985" i="8"/>
  <c r="J748" i="8"/>
  <c r="K748" i="8"/>
  <c r="J764" i="8"/>
  <c r="K764" i="8"/>
  <c r="K215" i="3"/>
  <c r="J215" i="3"/>
  <c r="I215" i="3"/>
  <c r="K241" i="3"/>
  <c r="J241" i="3"/>
  <c r="I241" i="3"/>
  <c r="J274" i="3"/>
  <c r="K274" i="3"/>
  <c r="I274" i="3"/>
  <c r="K389" i="3"/>
  <c r="J389" i="3"/>
  <c r="I389" i="3"/>
  <c r="J302" i="3"/>
  <c r="K302" i="3"/>
  <c r="I302" i="3"/>
  <c r="K323" i="3"/>
  <c r="J323" i="3"/>
  <c r="I323" i="3"/>
  <c r="K410" i="3"/>
  <c r="J410" i="3"/>
  <c r="F410" i="3"/>
  <c r="I410" i="3"/>
  <c r="H410" i="3"/>
  <c r="K395" i="3"/>
  <c r="J395" i="3"/>
  <c r="I395" i="3"/>
  <c r="H964" i="3"/>
  <c r="K964" i="3"/>
  <c r="I964" i="3"/>
  <c r="F964" i="3"/>
  <c r="J964" i="3"/>
  <c r="K921" i="3"/>
  <c r="J921" i="3"/>
  <c r="I921" i="3"/>
  <c r="H921" i="3"/>
  <c r="F921" i="3"/>
  <c r="I754" i="3"/>
  <c r="J754" i="3"/>
  <c r="K754" i="3"/>
  <c r="F754" i="3"/>
  <c r="H754" i="3"/>
  <c r="K599" i="3"/>
  <c r="J599" i="3"/>
  <c r="I599" i="3"/>
  <c r="J554" i="3"/>
  <c r="K554" i="3"/>
  <c r="I554" i="3"/>
  <c r="H554" i="3"/>
  <c r="F554" i="3"/>
  <c r="J686" i="3"/>
  <c r="K686" i="3"/>
  <c r="I686" i="3"/>
  <c r="K827" i="3"/>
  <c r="I827" i="3"/>
  <c r="H827" i="3"/>
  <c r="J827" i="3"/>
  <c r="F827" i="3"/>
  <c r="I846" i="3"/>
  <c r="F846" i="3"/>
  <c r="H846" i="3"/>
  <c r="J846" i="3"/>
  <c r="K846" i="3"/>
  <c r="J806" i="8"/>
  <c r="K806" i="8"/>
  <c r="K897" i="8"/>
  <c r="J897" i="8"/>
  <c r="K807" i="8"/>
  <c r="J807" i="8"/>
  <c r="K908" i="8"/>
  <c r="J908" i="8"/>
  <c r="J948" i="8"/>
  <c r="K948" i="8"/>
  <c r="J973" i="8"/>
  <c r="K973" i="8"/>
  <c r="K840" i="8"/>
  <c r="J840" i="8"/>
  <c r="K727" i="8"/>
  <c r="J727" i="8"/>
  <c r="J857" i="8"/>
  <c r="K857" i="8"/>
  <c r="J224" i="3"/>
  <c r="K224" i="3"/>
  <c r="I224" i="3"/>
  <c r="J248" i="3"/>
  <c r="K248" i="3"/>
  <c r="I248" i="3"/>
  <c r="K262" i="3"/>
  <c r="J262" i="3"/>
  <c r="I262" i="3"/>
  <c r="F262" i="3"/>
  <c r="H262" i="3"/>
  <c r="K419" i="3"/>
  <c r="J419" i="3"/>
  <c r="I419" i="3"/>
  <c r="J295" i="3"/>
  <c r="I295" i="3"/>
  <c r="K295" i="3"/>
  <c r="F295" i="3"/>
  <c r="H295" i="3"/>
  <c r="J358" i="3"/>
  <c r="K358" i="3"/>
  <c r="I358" i="3"/>
  <c r="H358" i="3"/>
  <c r="F358" i="3"/>
  <c r="K412" i="3"/>
  <c r="J412" i="3"/>
  <c r="I412" i="3"/>
  <c r="K417" i="3"/>
  <c r="J417" i="3"/>
  <c r="I417" i="3"/>
  <c r="K682" i="3"/>
  <c r="J682" i="3"/>
  <c r="I682" i="3"/>
  <c r="F937" i="3"/>
  <c r="I937" i="3"/>
  <c r="H937" i="3"/>
  <c r="J937" i="3"/>
  <c r="K937" i="3"/>
  <c r="K645" i="3"/>
  <c r="J645" i="3"/>
  <c r="F645" i="3"/>
  <c r="I645" i="3"/>
  <c r="H645" i="3"/>
  <c r="J671" i="3"/>
  <c r="K671" i="3"/>
  <c r="H671" i="3"/>
  <c r="F671" i="3"/>
  <c r="I671" i="3"/>
  <c r="I930" i="3"/>
  <c r="K930" i="3"/>
  <c r="H930" i="3"/>
  <c r="F930" i="3"/>
  <c r="J930" i="3"/>
  <c r="F774" i="3"/>
  <c r="J774" i="3"/>
  <c r="H774" i="3"/>
  <c r="I774" i="3"/>
  <c r="K774" i="3"/>
  <c r="K464" i="3"/>
  <c r="J464" i="3"/>
  <c r="I464" i="3"/>
  <c r="I807" i="3"/>
  <c r="K807" i="3"/>
  <c r="J807" i="3"/>
  <c r="F807" i="3"/>
  <c r="H807" i="3"/>
  <c r="K222" i="3"/>
  <c r="I222" i="3"/>
  <c r="J222" i="3"/>
  <c r="H222" i="3"/>
  <c r="F222" i="3"/>
  <c r="K204" i="3"/>
  <c r="J204" i="3"/>
  <c r="I204" i="3"/>
  <c r="K196" i="3"/>
  <c r="J196" i="3"/>
  <c r="I196" i="3"/>
  <c r="K249" i="3"/>
  <c r="J249" i="3"/>
  <c r="I249" i="3"/>
  <c r="K267" i="3"/>
  <c r="J267" i="3"/>
  <c r="I267" i="3"/>
  <c r="J282" i="3"/>
  <c r="K282" i="3"/>
  <c r="I282" i="3"/>
  <c r="J396" i="3"/>
  <c r="K396" i="3"/>
  <c r="I396" i="3"/>
  <c r="K344" i="3"/>
  <c r="J344" i="3"/>
  <c r="I344" i="3"/>
  <c r="K307" i="3"/>
  <c r="J307" i="3"/>
  <c r="I307" i="3"/>
  <c r="K373" i="3"/>
  <c r="J373" i="3"/>
  <c r="I373" i="3"/>
  <c r="F373" i="3"/>
  <c r="H373" i="3"/>
  <c r="K365" i="3"/>
  <c r="J365" i="3"/>
  <c r="I365" i="3"/>
  <c r="K434" i="3"/>
  <c r="J434" i="3"/>
  <c r="I434" i="3"/>
  <c r="K860" i="3"/>
  <c r="I860" i="3"/>
  <c r="F860" i="3"/>
  <c r="J860" i="3"/>
  <c r="H860" i="3"/>
  <c r="H982" i="3"/>
  <c r="K982" i="3"/>
  <c r="J982" i="3"/>
  <c r="I982" i="3"/>
  <c r="F982" i="3"/>
  <c r="K744" i="3"/>
  <c r="I744" i="3"/>
  <c r="J744" i="3"/>
  <c r="H744" i="3"/>
  <c r="F744" i="3"/>
  <c r="K824" i="3"/>
  <c r="J824" i="3"/>
  <c r="I824" i="3"/>
  <c r="H824" i="3"/>
  <c r="F824" i="3"/>
  <c r="K982" i="8"/>
  <c r="J982" i="8"/>
  <c r="J784" i="8"/>
  <c r="K784" i="8"/>
  <c r="K802" i="8"/>
  <c r="J802" i="8"/>
  <c r="J836" i="8"/>
  <c r="K836" i="8"/>
  <c r="J741" i="8"/>
  <c r="K741" i="8"/>
  <c r="J870" i="8"/>
  <c r="K870" i="8"/>
  <c r="K937" i="8"/>
  <c r="J937" i="8"/>
  <c r="J940" i="8"/>
  <c r="K940" i="8"/>
  <c r="K891" i="8"/>
  <c r="J891" i="8"/>
  <c r="K770" i="8"/>
  <c r="J770" i="8"/>
  <c r="J759" i="8"/>
  <c r="K759" i="8"/>
  <c r="J932" i="8"/>
  <c r="K932" i="8"/>
  <c r="K232" i="3"/>
  <c r="J232" i="3"/>
  <c r="I232" i="3"/>
  <c r="K275" i="3"/>
  <c r="J275" i="3"/>
  <c r="I275" i="3"/>
  <c r="H275" i="3"/>
  <c r="F275" i="3"/>
  <c r="K313" i="3"/>
  <c r="J313" i="3"/>
  <c r="I313" i="3"/>
  <c r="K366" i="3"/>
  <c r="J366" i="3"/>
  <c r="I366" i="3"/>
  <c r="H762" i="3"/>
  <c r="K762" i="3"/>
  <c r="J762" i="3"/>
  <c r="I762" i="3"/>
  <c r="F762" i="3"/>
  <c r="J566" i="3"/>
  <c r="K566" i="3"/>
  <c r="I566" i="3"/>
  <c r="J684" i="3"/>
  <c r="K684" i="3"/>
  <c r="I684" i="3"/>
  <c r="J729" i="3"/>
  <c r="I729" i="3"/>
  <c r="K729" i="3"/>
  <c r="H729" i="3"/>
  <c r="F729" i="3"/>
  <c r="J841" i="8"/>
  <c r="K841" i="8"/>
  <c r="K942" i="8"/>
  <c r="J942" i="8"/>
  <c r="J928" i="8"/>
  <c r="K928" i="8"/>
  <c r="J872" i="8"/>
  <c r="K872" i="8"/>
  <c r="J981" i="8"/>
  <c r="K981" i="8"/>
  <c r="J999" i="8"/>
  <c r="K999" i="8"/>
  <c r="J845" i="8"/>
  <c r="K845" i="8"/>
  <c r="K893" i="8"/>
  <c r="J893" i="8"/>
  <c r="J228" i="3"/>
  <c r="K228" i="3"/>
  <c r="I228" i="3"/>
  <c r="K247" i="3"/>
  <c r="J247" i="3"/>
  <c r="I247" i="3"/>
  <c r="K263" i="3"/>
  <c r="J263" i="3"/>
  <c r="I263" i="3"/>
  <c r="J284" i="3"/>
  <c r="K284" i="3"/>
  <c r="I284" i="3"/>
  <c r="K312" i="3"/>
  <c r="J312" i="3"/>
  <c r="I312" i="3"/>
  <c r="K304" i="3"/>
  <c r="J304" i="3"/>
  <c r="I304" i="3"/>
  <c r="K299" i="3"/>
  <c r="J299" i="3"/>
  <c r="I299" i="3"/>
  <c r="K383" i="3"/>
  <c r="J383" i="3"/>
  <c r="I383" i="3"/>
  <c r="K929" i="3"/>
  <c r="H929" i="3"/>
  <c r="J929" i="3"/>
  <c r="F929" i="3"/>
  <c r="I929" i="3"/>
  <c r="K810" i="3"/>
  <c r="I810" i="3"/>
  <c r="J810" i="3"/>
  <c r="H810" i="3"/>
  <c r="F810" i="3"/>
  <c r="K935" i="3"/>
  <c r="I935" i="3"/>
  <c r="F935" i="3"/>
  <c r="J935" i="3"/>
  <c r="H935" i="3"/>
  <c r="I545" i="3"/>
  <c r="K545" i="3"/>
  <c r="J545" i="3"/>
  <c r="H545" i="3"/>
  <c r="F545" i="3"/>
  <c r="I507" i="3"/>
  <c r="K507" i="3"/>
  <c r="J507" i="3"/>
  <c r="F507" i="3"/>
  <c r="H507" i="3"/>
  <c r="J788" i="3"/>
  <c r="K788" i="3"/>
  <c r="I788" i="3"/>
  <c r="K837" i="3"/>
  <c r="J837" i="3"/>
  <c r="H837" i="3"/>
  <c r="I837" i="3"/>
  <c r="F837" i="3"/>
  <c r="J610" i="3"/>
  <c r="K610" i="3"/>
  <c r="I610" i="3"/>
  <c r="J986" i="8"/>
  <c r="K986" i="8"/>
  <c r="J753" i="8"/>
  <c r="K753" i="8"/>
  <c r="K847" i="8"/>
  <c r="J847" i="8"/>
  <c r="K945" i="8"/>
  <c r="J945" i="8"/>
  <c r="J974" i="8"/>
  <c r="K974" i="8"/>
  <c r="K804" i="8"/>
  <c r="J804" i="8"/>
  <c r="J901" i="8"/>
  <c r="K901" i="8"/>
  <c r="J732" i="8"/>
  <c r="K732" i="8"/>
  <c r="J734" i="8"/>
  <c r="K734" i="8"/>
  <c r="K707" i="8"/>
  <c r="J707" i="8"/>
  <c r="J227" i="3"/>
  <c r="K227" i="3"/>
  <c r="I227" i="3"/>
  <c r="K242" i="3"/>
  <c r="J242" i="3"/>
  <c r="I242" i="3"/>
  <c r="I273" i="3"/>
  <c r="K273" i="3"/>
  <c r="J273" i="3"/>
  <c r="F273" i="3"/>
  <c r="H273" i="3"/>
  <c r="J340" i="3"/>
  <c r="K340" i="3"/>
  <c r="I340" i="3"/>
  <c r="H340" i="3"/>
  <c r="F340" i="3"/>
  <c r="K359" i="3"/>
  <c r="J359" i="3"/>
  <c r="I359" i="3"/>
  <c r="J372" i="3"/>
  <c r="K372" i="3"/>
  <c r="I372" i="3"/>
  <c r="H372" i="3"/>
  <c r="F372" i="3"/>
  <c r="K315" i="3"/>
  <c r="J315" i="3"/>
  <c r="I315" i="3"/>
  <c r="J385" i="3"/>
  <c r="K385" i="3"/>
  <c r="I385" i="3"/>
  <c r="H563" i="3"/>
  <c r="F563" i="3"/>
  <c r="J563" i="3"/>
  <c r="K563" i="3"/>
  <c r="I563" i="3"/>
  <c r="J828" i="3"/>
  <c r="K828" i="3"/>
  <c r="I828" i="3"/>
  <c r="F828" i="3"/>
  <c r="H828" i="3"/>
  <c r="J689" i="3"/>
  <c r="K689" i="3"/>
  <c r="I689" i="3"/>
  <c r="K547" i="3"/>
  <c r="J547" i="3"/>
  <c r="I547" i="3"/>
  <c r="F547" i="3"/>
  <c r="H547" i="3"/>
  <c r="J503" i="3"/>
  <c r="K503" i="3"/>
  <c r="I503" i="3"/>
  <c r="K890" i="3"/>
  <c r="H890" i="3"/>
  <c r="I890" i="3"/>
  <c r="F890" i="3"/>
  <c r="J890" i="3"/>
  <c r="J733" i="3"/>
  <c r="I733" i="3"/>
  <c r="K733" i="3"/>
  <c r="H733" i="3"/>
  <c r="F733" i="3"/>
  <c r="J639" i="3"/>
  <c r="K639" i="3"/>
  <c r="I639" i="3"/>
  <c r="K201" i="3"/>
  <c r="J201" i="3"/>
  <c r="I201" i="3"/>
  <c r="J200" i="3"/>
  <c r="K200" i="3"/>
  <c r="I200" i="3"/>
  <c r="K245" i="3"/>
  <c r="J245" i="3"/>
  <c r="I245" i="3"/>
  <c r="J234" i="3"/>
  <c r="K234" i="3"/>
  <c r="I234" i="3"/>
  <c r="K272" i="3"/>
  <c r="J272" i="3"/>
  <c r="I272" i="3"/>
  <c r="J317" i="3"/>
  <c r="K317" i="3"/>
  <c r="I317" i="3"/>
  <c r="J316" i="3"/>
  <c r="K316" i="3"/>
  <c r="I316" i="3"/>
  <c r="J376" i="3"/>
  <c r="K376" i="3"/>
  <c r="I376" i="3"/>
  <c r="J288" i="3"/>
  <c r="K288" i="3"/>
  <c r="I288" i="3"/>
  <c r="K387" i="3"/>
  <c r="J387" i="3"/>
  <c r="I387" i="3"/>
  <c r="J285" i="3"/>
  <c r="K285" i="3"/>
  <c r="I285" i="3"/>
  <c r="J436" i="3"/>
  <c r="K436" i="3"/>
  <c r="I436" i="3"/>
  <c r="K268" i="3"/>
  <c r="J268" i="3"/>
  <c r="I268" i="3"/>
  <c r="K409" i="3"/>
  <c r="J409" i="3"/>
  <c r="I409" i="3"/>
  <c r="H409" i="3"/>
  <c r="F409" i="3"/>
  <c r="J351" i="3"/>
  <c r="K351" i="3"/>
  <c r="I351" i="3"/>
  <c r="J458" i="3"/>
  <c r="K458" i="3"/>
  <c r="I458" i="3"/>
  <c r="K629" i="3"/>
  <c r="I629" i="3"/>
  <c r="J629" i="3"/>
  <c r="F629" i="3"/>
  <c r="H629" i="3"/>
  <c r="J626" i="3"/>
  <c r="K626" i="3"/>
  <c r="I626" i="3"/>
  <c r="J451" i="3"/>
  <c r="K451" i="3"/>
  <c r="I451" i="3"/>
  <c r="J744" i="8"/>
  <c r="K744" i="8"/>
  <c r="K721" i="8"/>
  <c r="J721" i="8"/>
  <c r="K926" i="8"/>
  <c r="J926" i="8"/>
  <c r="K961" i="8"/>
  <c r="J961" i="8"/>
  <c r="K873" i="8"/>
  <c r="J873" i="8"/>
  <c r="J781" i="8"/>
  <c r="K781" i="8"/>
  <c r="K852" i="8"/>
  <c r="J852" i="8"/>
  <c r="J933" i="8"/>
  <c r="K933" i="8"/>
  <c r="J868" i="8"/>
  <c r="K868" i="8"/>
  <c r="J953" i="8"/>
  <c r="K953" i="8"/>
  <c r="K793" i="8"/>
  <c r="J793" i="8"/>
  <c r="J842" i="8"/>
  <c r="K842" i="8"/>
  <c r="K208" i="3"/>
  <c r="J208" i="3"/>
  <c r="I208" i="3"/>
  <c r="J377" i="3"/>
  <c r="K377" i="3"/>
  <c r="I377" i="3"/>
  <c r="I382" i="3"/>
  <c r="K382" i="3"/>
  <c r="J382" i="3"/>
  <c r="F382" i="3"/>
  <c r="H382" i="3"/>
  <c r="J326" i="3"/>
  <c r="K326" i="3"/>
  <c r="I326" i="3"/>
  <c r="K623" i="3"/>
  <c r="J623" i="3"/>
  <c r="I623" i="3"/>
  <c r="K922" i="3"/>
  <c r="F922" i="3"/>
  <c r="I922" i="3"/>
  <c r="J922" i="3"/>
  <c r="H922" i="3"/>
  <c r="J790" i="3"/>
  <c r="K790" i="3"/>
  <c r="H790" i="3"/>
  <c r="F790" i="3"/>
  <c r="I790" i="3"/>
  <c r="K896" i="3"/>
  <c r="J896" i="3"/>
  <c r="F896" i="3"/>
  <c r="H896" i="3"/>
  <c r="I896" i="3"/>
  <c r="K709" i="8"/>
  <c r="J709" i="8"/>
  <c r="J882" i="8"/>
  <c r="K882" i="8"/>
  <c r="J765" i="8"/>
  <c r="K765" i="8"/>
  <c r="J726" i="8"/>
  <c r="K726" i="8"/>
  <c r="J854" i="8"/>
  <c r="K854" i="8"/>
  <c r="J979" i="8"/>
  <c r="K979" i="8"/>
  <c r="K197" i="3"/>
  <c r="J197" i="3"/>
  <c r="I197" i="3"/>
  <c r="K239" i="3"/>
  <c r="J239" i="3"/>
  <c r="I239" i="3"/>
  <c r="K283" i="3"/>
  <c r="J283" i="3"/>
  <c r="I283" i="3"/>
  <c r="K413" i="3"/>
  <c r="J413" i="3"/>
  <c r="I413" i="3"/>
  <c r="J426" i="3"/>
  <c r="K426" i="3"/>
  <c r="I426" i="3"/>
  <c r="J399" i="3"/>
  <c r="K399" i="3"/>
  <c r="H399" i="3"/>
  <c r="I399" i="3"/>
  <c r="F399" i="3"/>
  <c r="J325" i="3"/>
  <c r="K325" i="3"/>
  <c r="I325" i="3"/>
  <c r="I826" i="3"/>
  <c r="K826" i="3"/>
  <c r="J826" i="3"/>
  <c r="H826" i="3"/>
  <c r="F826" i="3"/>
  <c r="J720" i="3"/>
  <c r="K720" i="3"/>
  <c r="I720" i="3"/>
  <c r="H720" i="3"/>
  <c r="F720" i="3"/>
  <c r="K612" i="3"/>
  <c r="J612" i="3"/>
  <c r="I612" i="3"/>
  <c r="K832" i="3"/>
  <c r="I832" i="3"/>
  <c r="J832" i="3"/>
  <c r="F832" i="3"/>
  <c r="H832" i="3"/>
  <c r="K490" i="3"/>
  <c r="J490" i="3"/>
  <c r="I490" i="3"/>
  <c r="K642" i="3"/>
  <c r="J642" i="3"/>
  <c r="I642" i="3"/>
  <c r="H642" i="3"/>
  <c r="F642" i="3"/>
  <c r="J477" i="3"/>
  <c r="K477" i="3"/>
  <c r="I477" i="3"/>
  <c r="H856" i="3"/>
  <c r="I856" i="3"/>
  <c r="F856" i="3"/>
  <c r="J856" i="3"/>
  <c r="K856" i="3"/>
  <c r="I722" i="3"/>
  <c r="J722" i="3"/>
  <c r="K722" i="3"/>
  <c r="H722" i="3"/>
  <c r="F722" i="3"/>
  <c r="K814" i="8"/>
  <c r="J814" i="8"/>
  <c r="J955" i="8"/>
  <c r="K955" i="8"/>
  <c r="J990" i="8"/>
  <c r="K990" i="8"/>
  <c r="J867" i="8"/>
  <c r="K867" i="8"/>
  <c r="J774" i="8"/>
  <c r="K774" i="8"/>
  <c r="K826" i="8"/>
  <c r="J826" i="8"/>
  <c r="J998" i="8"/>
  <c r="K998" i="8"/>
  <c r="K887" i="8"/>
  <c r="J887" i="8"/>
  <c r="J883" i="8"/>
  <c r="K883" i="8"/>
  <c r="K192" i="3"/>
  <c r="J192" i="3"/>
  <c r="I192" i="3"/>
  <c r="K252" i="3"/>
  <c r="J252" i="3"/>
  <c r="I252" i="3"/>
  <c r="J279" i="3"/>
  <c r="K279" i="3"/>
  <c r="I279" i="3"/>
  <c r="H279" i="3"/>
  <c r="F279" i="3"/>
  <c r="K391" i="3"/>
  <c r="J391" i="3"/>
  <c r="I391" i="3"/>
  <c r="J381" i="3"/>
  <c r="K381" i="3"/>
  <c r="I381" i="3"/>
  <c r="F381" i="3"/>
  <c r="H381" i="3"/>
  <c r="J397" i="3"/>
  <c r="K397" i="3"/>
  <c r="I397" i="3"/>
  <c r="K319" i="3"/>
  <c r="J319" i="3"/>
  <c r="I319" i="3"/>
  <c r="J620" i="3"/>
  <c r="I620" i="3"/>
  <c r="K620" i="3"/>
  <c r="H620" i="3"/>
  <c r="F620" i="3"/>
  <c r="I446" i="3"/>
  <c r="J446" i="3"/>
  <c r="K446" i="3"/>
  <c r="F446" i="3"/>
  <c r="H446" i="3"/>
  <c r="J946" i="3"/>
  <c r="H946" i="3"/>
  <c r="F946" i="3"/>
  <c r="K946" i="3"/>
  <c r="I946" i="3"/>
  <c r="J732" i="3"/>
  <c r="K732" i="3"/>
  <c r="I732" i="3"/>
  <c r="H885" i="3"/>
  <c r="F885" i="3"/>
  <c r="K885" i="3"/>
  <c r="I885" i="3"/>
  <c r="J885" i="3"/>
  <c r="I815" i="3"/>
  <c r="J815" i="3"/>
  <c r="K815" i="3"/>
  <c r="F815" i="3"/>
  <c r="H815" i="3"/>
  <c r="J494" i="3"/>
  <c r="K494" i="3"/>
  <c r="I494" i="3"/>
  <c r="J872" i="3"/>
  <c r="K872" i="3"/>
  <c r="H872" i="3"/>
  <c r="F872" i="3"/>
  <c r="I872" i="3"/>
  <c r="K231" i="3"/>
  <c r="J231" i="3"/>
  <c r="I231" i="3"/>
  <c r="J207" i="3"/>
  <c r="K207" i="3"/>
  <c r="I207" i="3"/>
  <c r="J233" i="3"/>
  <c r="K233" i="3"/>
  <c r="I233" i="3"/>
  <c r="K236" i="3"/>
  <c r="J236" i="3"/>
  <c r="I236" i="3"/>
  <c r="J260" i="3"/>
  <c r="K260" i="3"/>
  <c r="I260" i="3"/>
  <c r="J254" i="3"/>
  <c r="K254" i="3"/>
  <c r="I254" i="3"/>
  <c r="J349" i="3"/>
  <c r="K349" i="3"/>
  <c r="I349" i="3"/>
  <c r="K311" i="3"/>
  <c r="J311" i="3"/>
  <c r="I311" i="3"/>
  <c r="K432" i="3"/>
  <c r="J432" i="3"/>
  <c r="I432" i="3"/>
  <c r="K300" i="3"/>
  <c r="J300" i="3"/>
  <c r="I300" i="3"/>
  <c r="K435" i="3"/>
  <c r="J435" i="3"/>
  <c r="I435" i="3"/>
  <c r="K329" i="3"/>
  <c r="J329" i="3"/>
  <c r="I329" i="3"/>
  <c r="K322" i="3"/>
  <c r="J322" i="3"/>
  <c r="I322" i="3"/>
  <c r="J408" i="3"/>
  <c r="K408" i="3"/>
  <c r="I408" i="3"/>
  <c r="J314" i="3"/>
  <c r="K314" i="3"/>
  <c r="I314" i="3"/>
  <c r="J428" i="3"/>
  <c r="K428" i="3"/>
  <c r="I428" i="3"/>
  <c r="J557" i="3"/>
  <c r="K557" i="3"/>
  <c r="I557" i="3"/>
  <c r="H557" i="3"/>
  <c r="F557" i="3"/>
  <c r="J423" i="3"/>
  <c r="K423" i="3"/>
  <c r="I423" i="3"/>
  <c r="K498" i="3"/>
  <c r="J498" i="3"/>
  <c r="I498" i="3"/>
  <c r="J568" i="3"/>
  <c r="I568" i="3"/>
  <c r="K568" i="3"/>
  <c r="H568" i="3"/>
  <c r="F568" i="3"/>
  <c r="F924" i="3"/>
  <c r="H924" i="3"/>
  <c r="J924" i="3"/>
  <c r="K924" i="3"/>
  <c r="I924" i="3"/>
  <c r="J933" i="3"/>
  <c r="H933" i="3"/>
  <c r="F933" i="3"/>
  <c r="I933" i="3"/>
  <c r="K933" i="3"/>
  <c r="K636" i="3"/>
  <c r="J636" i="3"/>
  <c r="I636" i="3"/>
  <c r="J461" i="3"/>
  <c r="K461" i="3"/>
  <c r="I461" i="3"/>
  <c r="K515" i="3"/>
  <c r="I515" i="3"/>
  <c r="J515" i="3"/>
  <c r="J1001" i="3"/>
  <c r="H1001" i="3"/>
  <c r="I1001" i="3"/>
  <c r="K1001" i="3"/>
  <c r="N995" i="2"/>
  <c r="O995" i="2"/>
  <c r="F1001" i="3"/>
  <c r="J607" i="3"/>
  <c r="K607" i="3"/>
  <c r="I607" i="3"/>
  <c r="J703" i="3"/>
  <c r="I703" i="3"/>
  <c r="K703" i="3"/>
  <c r="H703" i="3"/>
  <c r="F703" i="3"/>
  <c r="J725" i="3"/>
  <c r="K725" i="3"/>
  <c r="I725" i="3"/>
  <c r="H725" i="3"/>
  <c r="F725" i="3"/>
  <c r="K592" i="3"/>
  <c r="I592" i="3"/>
  <c r="J592" i="3"/>
  <c r="K650" i="3"/>
  <c r="J650" i="3"/>
  <c r="I650" i="3"/>
  <c r="J917" i="3"/>
  <c r="H917" i="3"/>
  <c r="F917" i="3"/>
  <c r="I917" i="3"/>
  <c r="K917" i="3"/>
  <c r="J214" i="3"/>
  <c r="K214" i="3"/>
  <c r="I214" i="3"/>
  <c r="K230" i="3"/>
  <c r="J230" i="3"/>
  <c r="I230" i="3"/>
  <c r="J209" i="3"/>
  <c r="K209" i="3"/>
  <c r="I209" i="3"/>
  <c r="K243" i="3"/>
  <c r="J243" i="3"/>
  <c r="I243" i="3"/>
  <c r="J261" i="3"/>
  <c r="K261" i="3"/>
  <c r="I261" i="3"/>
  <c r="K264" i="3"/>
  <c r="J264" i="3"/>
  <c r="I264" i="3"/>
  <c r="K303" i="3"/>
  <c r="J303" i="3"/>
  <c r="I303" i="3"/>
  <c r="J345" i="3"/>
  <c r="K345" i="3"/>
  <c r="I345" i="3"/>
  <c r="K444" i="3"/>
  <c r="I444" i="3"/>
  <c r="J444" i="3"/>
  <c r="J362" i="3"/>
  <c r="K362" i="3"/>
  <c r="I362" i="3"/>
  <c r="I386" i="3"/>
  <c r="K386" i="3"/>
  <c r="H386" i="3"/>
  <c r="J386" i="3"/>
  <c r="F386" i="3"/>
  <c r="J356" i="3"/>
  <c r="K356" i="3"/>
  <c r="I356" i="3"/>
  <c r="J354" i="3"/>
  <c r="K354" i="3"/>
  <c r="I354" i="3"/>
  <c r="J287" i="3"/>
  <c r="K287" i="3"/>
  <c r="I287" i="3"/>
  <c r="K369" i="3"/>
  <c r="I369" i="3"/>
  <c r="J369" i="3"/>
  <c r="K400" i="3"/>
  <c r="J400" i="3"/>
  <c r="I400" i="3"/>
  <c r="H942" i="3"/>
  <c r="I942" i="3"/>
  <c r="F942" i="3"/>
  <c r="K942" i="3"/>
  <c r="J942" i="3"/>
  <c r="K549" i="3"/>
  <c r="J549" i="3"/>
  <c r="I549" i="3"/>
  <c r="H549" i="3"/>
  <c r="F549" i="3"/>
  <c r="F918" i="3"/>
  <c r="K918" i="3"/>
  <c r="I918" i="3"/>
  <c r="H918" i="3"/>
  <c r="J918" i="3"/>
  <c r="J598" i="3"/>
  <c r="K598" i="3"/>
  <c r="I598" i="3"/>
  <c r="K752" i="3"/>
  <c r="J752" i="3"/>
  <c r="I752" i="3"/>
  <c r="H961" i="3"/>
  <c r="K961" i="3"/>
  <c r="F961" i="3"/>
  <c r="J961" i="3"/>
  <c r="I961" i="3"/>
  <c r="K617" i="3"/>
  <c r="I617" i="3"/>
  <c r="J617" i="3"/>
  <c r="H617" i="3"/>
  <c r="F617" i="3"/>
  <c r="J669" i="3"/>
  <c r="K669" i="3"/>
  <c r="I669" i="3"/>
  <c r="J696" i="3"/>
  <c r="K696" i="3"/>
  <c r="I696" i="3"/>
  <c r="I855" i="3"/>
  <c r="J855" i="3"/>
  <c r="H855" i="3"/>
  <c r="F855" i="3"/>
  <c r="K855" i="3"/>
  <c r="F993" i="3"/>
  <c r="H993" i="3"/>
  <c r="J993" i="3"/>
  <c r="K993" i="3"/>
  <c r="I993" i="3"/>
  <c r="F927" i="3"/>
  <c r="J927" i="3"/>
  <c r="I927" i="3"/>
  <c r="H927" i="3"/>
  <c r="K927" i="3"/>
  <c r="K718" i="3"/>
  <c r="J718" i="3"/>
  <c r="I718" i="3"/>
  <c r="K685" i="3"/>
  <c r="J685" i="3"/>
  <c r="F685" i="3"/>
  <c r="I685" i="3"/>
  <c r="H685" i="3"/>
  <c r="I540" i="3"/>
  <c r="J540" i="3"/>
  <c r="H540" i="3"/>
  <c r="F540" i="3"/>
  <c r="K540" i="3"/>
  <c r="K663" i="3"/>
  <c r="J663" i="3"/>
  <c r="I663" i="3"/>
  <c r="J500" i="3"/>
  <c r="K500" i="3"/>
  <c r="I500" i="3"/>
  <c r="I785" i="3"/>
  <c r="K785" i="3"/>
  <c r="F785" i="3"/>
  <c r="J785" i="3"/>
  <c r="H785" i="3"/>
  <c r="J793" i="3"/>
  <c r="K793" i="3"/>
  <c r="I793" i="3"/>
  <c r="I742" i="3"/>
  <c r="K742" i="3"/>
  <c r="H742" i="3"/>
  <c r="F742" i="3"/>
  <c r="J742" i="3"/>
  <c r="I475" i="3"/>
  <c r="K475" i="3"/>
  <c r="F475" i="3"/>
  <c r="H475" i="3"/>
  <c r="J475" i="3"/>
  <c r="J823" i="3"/>
  <c r="I823" i="3"/>
  <c r="K823" i="3"/>
  <c r="I879" i="3"/>
  <c r="F879" i="3"/>
  <c r="K879" i="3"/>
  <c r="H879" i="3"/>
  <c r="J879" i="3"/>
  <c r="H886" i="3"/>
  <c r="J886" i="3"/>
  <c r="K886" i="3"/>
  <c r="I886" i="3"/>
  <c r="F886" i="3"/>
  <c r="K943" i="3"/>
  <c r="H943" i="3"/>
  <c r="I943" i="3"/>
  <c r="F943" i="3"/>
  <c r="J943" i="3"/>
  <c r="I625" i="3"/>
  <c r="J625" i="3"/>
  <c r="F625" i="3"/>
  <c r="H625" i="3"/>
  <c r="K625" i="3"/>
  <c r="I842" i="3"/>
  <c r="K842" i="3"/>
  <c r="J842" i="3"/>
  <c r="H842" i="3"/>
  <c r="F842" i="3"/>
  <c r="H853" i="3"/>
  <c r="F853" i="3"/>
  <c r="J853" i="3"/>
  <c r="I853" i="3"/>
  <c r="K853" i="3"/>
  <c r="K655" i="3"/>
  <c r="I655" i="3"/>
  <c r="J655" i="3"/>
  <c r="F655" i="3"/>
  <c r="H655" i="3"/>
  <c r="K748" i="3"/>
  <c r="J748" i="3"/>
  <c r="I748" i="3"/>
  <c r="F910" i="3"/>
  <c r="H910" i="3"/>
  <c r="J910" i="3"/>
  <c r="K910" i="3"/>
  <c r="I910" i="3"/>
  <c r="H955" i="3"/>
  <c r="I955" i="3"/>
  <c r="F955" i="3"/>
  <c r="K955" i="3"/>
  <c r="J955" i="3"/>
  <c r="K773" i="3"/>
  <c r="J773" i="3"/>
  <c r="I773" i="3"/>
  <c r="H773" i="3"/>
  <c r="F773" i="3"/>
  <c r="K763" i="3"/>
  <c r="J763" i="3"/>
  <c r="H763" i="3"/>
  <c r="I763" i="3"/>
  <c r="F763" i="3"/>
  <c r="J518" i="3"/>
  <c r="I518" i="3"/>
  <c r="K518" i="3"/>
  <c r="H518" i="3"/>
  <c r="F518" i="3"/>
  <c r="K818" i="3"/>
  <c r="J818" i="3"/>
  <c r="I818" i="3"/>
  <c r="F913" i="3"/>
  <c r="H913" i="3"/>
  <c r="I913" i="3"/>
  <c r="J913" i="3"/>
  <c r="K913" i="3"/>
  <c r="I741" i="3"/>
  <c r="K741" i="3"/>
  <c r="J741" i="3"/>
  <c r="H741" i="3"/>
  <c r="F741" i="3"/>
  <c r="J786" i="3"/>
  <c r="K786" i="3"/>
  <c r="I786" i="3"/>
  <c r="H786" i="3"/>
  <c r="F786" i="3"/>
  <c r="F857" i="3"/>
  <c r="H857" i="3"/>
  <c r="J857" i="3"/>
  <c r="I857" i="3"/>
  <c r="K857" i="3"/>
  <c r="K596" i="3"/>
  <c r="J596" i="3"/>
  <c r="I596" i="3"/>
  <c r="H596" i="3"/>
  <c r="F596" i="3"/>
  <c r="J499" i="3"/>
  <c r="K499" i="3"/>
  <c r="I499" i="3"/>
  <c r="J759" i="3"/>
  <c r="K759" i="3"/>
  <c r="I759" i="3"/>
  <c r="F759" i="3"/>
  <c r="H759" i="3"/>
  <c r="H962" i="3"/>
  <c r="K962" i="3"/>
  <c r="F962" i="3"/>
  <c r="I962" i="3"/>
  <c r="J962" i="3"/>
  <c r="K936" i="3"/>
  <c r="I936" i="3"/>
  <c r="J936" i="3"/>
  <c r="H936" i="3"/>
  <c r="F936" i="3"/>
  <c r="J525" i="3"/>
  <c r="I525" i="3"/>
  <c r="F525" i="3"/>
  <c r="H525" i="3"/>
  <c r="K525" i="3"/>
  <c r="K960" i="3"/>
  <c r="I960" i="3"/>
  <c r="H960" i="3"/>
  <c r="J960" i="3"/>
  <c r="F960" i="3"/>
  <c r="J651" i="3"/>
  <c r="K651" i="3"/>
  <c r="I651" i="3"/>
  <c r="H651" i="3"/>
  <c r="F651" i="3"/>
  <c r="J534" i="3"/>
  <c r="K534" i="3"/>
  <c r="I534" i="3"/>
  <c r="J881" i="3"/>
  <c r="F881" i="3"/>
  <c r="H881" i="3"/>
  <c r="I881" i="3"/>
  <c r="K881" i="3"/>
  <c r="I740" i="3"/>
  <c r="K740" i="3"/>
  <c r="F740" i="3"/>
  <c r="J740" i="3"/>
  <c r="H740" i="3"/>
  <c r="K852" i="3"/>
  <c r="F852" i="3"/>
  <c r="J852" i="3"/>
  <c r="I852" i="3"/>
  <c r="H852" i="3"/>
  <c r="J841" i="3"/>
  <c r="I841" i="3"/>
  <c r="K841" i="3"/>
  <c r="H841" i="3"/>
  <c r="F841" i="3"/>
  <c r="K803" i="3"/>
  <c r="J803" i="3"/>
  <c r="I803" i="3"/>
  <c r="H803" i="3"/>
  <c r="F803" i="3"/>
  <c r="K795" i="3"/>
  <c r="I795" i="3"/>
  <c r="F795" i="3"/>
  <c r="J795" i="3"/>
  <c r="H795" i="3"/>
  <c r="H947" i="3"/>
  <c r="J947" i="3"/>
  <c r="K947" i="3"/>
  <c r="F947" i="3"/>
  <c r="I947" i="3"/>
  <c r="J737" i="3"/>
  <c r="K737" i="3"/>
  <c r="I737" i="3"/>
  <c r="F737" i="3"/>
  <c r="H737" i="3"/>
  <c r="I839" i="3"/>
  <c r="J839" i="3"/>
  <c r="H839" i="3"/>
  <c r="F839" i="3"/>
  <c r="K839" i="3"/>
  <c r="K482" i="3"/>
  <c r="I482" i="3"/>
  <c r="F482" i="3"/>
  <c r="J482" i="3"/>
  <c r="H482" i="3"/>
  <c r="F949" i="3"/>
  <c r="K949" i="3"/>
  <c r="J949" i="3"/>
  <c r="I949" i="3"/>
  <c r="H949" i="3"/>
  <c r="J537" i="3"/>
  <c r="I537" i="3"/>
  <c r="K537" i="3"/>
  <c r="H537" i="3"/>
  <c r="F537" i="3"/>
  <c r="K941" i="3"/>
  <c r="F941" i="3"/>
  <c r="I941" i="3"/>
  <c r="H941" i="3"/>
  <c r="J941" i="3"/>
  <c r="J777" i="3"/>
  <c r="I777" i="3"/>
  <c r="K777" i="3"/>
  <c r="F919" i="3"/>
  <c r="I919" i="3"/>
  <c r="K919" i="3"/>
  <c r="H919" i="3"/>
  <c r="J919" i="3"/>
  <c r="H844" i="3"/>
  <c r="K844" i="3"/>
  <c r="F844" i="3"/>
  <c r="J844" i="3"/>
  <c r="I844" i="3"/>
  <c r="I526" i="3"/>
  <c r="K526" i="3"/>
  <c r="F526" i="3"/>
  <c r="J526" i="3"/>
  <c r="H526" i="3"/>
  <c r="K505" i="3"/>
  <c r="J505" i="3"/>
  <c r="H505" i="3"/>
  <c r="I505" i="3"/>
  <c r="F505" i="3"/>
  <c r="K902" i="3"/>
  <c r="H902" i="3"/>
  <c r="I902" i="3"/>
  <c r="J902" i="3"/>
  <c r="F902" i="3"/>
  <c r="I894" i="3"/>
  <c r="J894" i="3"/>
  <c r="K894" i="3"/>
  <c r="F894" i="3"/>
  <c r="H894" i="3"/>
  <c r="K948" i="3"/>
  <c r="J948" i="3"/>
  <c r="I948" i="3"/>
  <c r="H948" i="3"/>
  <c r="F948" i="3"/>
  <c r="J702" i="3"/>
  <c r="I702" i="3"/>
  <c r="K702" i="3"/>
  <c r="J681" i="3"/>
  <c r="K681" i="3"/>
  <c r="I633" i="3"/>
  <c r="K633" i="3"/>
  <c r="F633" i="3"/>
  <c r="J633" i="3"/>
  <c r="H633" i="3"/>
  <c r="J512" i="3"/>
  <c r="K512" i="3"/>
  <c r="I512" i="3"/>
  <c r="K487" i="3"/>
  <c r="J487" i="3"/>
  <c r="I487" i="3"/>
  <c r="J863" i="3"/>
  <c r="I863" i="3"/>
  <c r="K863" i="3"/>
  <c r="F863" i="3"/>
  <c r="H863" i="3"/>
  <c r="I808" i="3"/>
  <c r="K808" i="3"/>
  <c r="J808" i="3"/>
  <c r="H808" i="3"/>
  <c r="F808" i="3"/>
  <c r="K659" i="3"/>
  <c r="I659" i="3"/>
  <c r="H659" i="3"/>
  <c r="F659" i="3"/>
  <c r="J659" i="3"/>
  <c r="K819" i="3"/>
  <c r="J819" i="3"/>
  <c r="I819" i="3"/>
  <c r="J618" i="3"/>
  <c r="K618" i="3"/>
  <c r="F618" i="3"/>
  <c r="H618" i="3"/>
  <c r="I618" i="3"/>
  <c r="K608" i="3"/>
  <c r="F608" i="3"/>
  <c r="J608" i="3"/>
  <c r="H608" i="3"/>
  <c r="I608" i="3"/>
  <c r="K581" i="3"/>
  <c r="J581" i="3"/>
  <c r="I581" i="3"/>
  <c r="K772" i="3"/>
  <c r="J772" i="3"/>
  <c r="I772" i="3"/>
  <c r="I588" i="3"/>
  <c r="K588" i="3"/>
  <c r="J588" i="3"/>
  <c r="K555" i="3"/>
  <c r="J555" i="3"/>
  <c r="H555" i="3"/>
  <c r="F555" i="3"/>
  <c r="I555" i="3"/>
  <c r="J657" i="3"/>
  <c r="H657" i="3"/>
  <c r="K657" i="3"/>
  <c r="F657" i="3"/>
  <c r="J796" i="3"/>
  <c r="K796" i="3"/>
  <c r="I796" i="3"/>
  <c r="I997" i="3"/>
  <c r="H997" i="3"/>
  <c r="F997" i="3"/>
  <c r="K997" i="3"/>
  <c r="J997" i="3"/>
  <c r="J670" i="3"/>
  <c r="K670" i="3"/>
  <c r="I670" i="3"/>
  <c r="I606" i="3"/>
  <c r="K606" i="3"/>
  <c r="H606" i="3"/>
  <c r="J606" i="3"/>
  <c r="F606" i="3"/>
  <c r="J805" i="3"/>
  <c r="F805" i="3"/>
  <c r="K805" i="3"/>
  <c r="I805" i="3"/>
  <c r="H805" i="3"/>
  <c r="I958" i="3"/>
  <c r="K958" i="3"/>
  <c r="F958" i="3"/>
  <c r="H958" i="3"/>
  <c r="J958" i="3"/>
  <c r="K442" i="3"/>
  <c r="I442" i="3"/>
  <c r="J442" i="3"/>
  <c r="F442" i="3"/>
  <c r="H442" i="3"/>
  <c r="K363" i="3"/>
  <c r="J363" i="3"/>
  <c r="I363" i="3"/>
  <c r="K415" i="3"/>
  <c r="J415" i="3"/>
  <c r="I415" i="3"/>
  <c r="F984" i="3"/>
  <c r="I984" i="3"/>
  <c r="K984" i="3"/>
  <c r="J984" i="3"/>
  <c r="H984" i="3"/>
  <c r="J794" i="3"/>
  <c r="H794" i="3"/>
  <c r="I794" i="3"/>
  <c r="F794" i="3"/>
  <c r="K794" i="3"/>
  <c r="J529" i="3"/>
  <c r="K529" i="3"/>
  <c r="I529" i="3"/>
  <c r="F529" i="3"/>
  <c r="H529" i="3"/>
  <c r="F914" i="3"/>
  <c r="K914" i="3"/>
  <c r="J914" i="3"/>
  <c r="I914" i="3"/>
  <c r="H914" i="3"/>
  <c r="J483" i="3"/>
  <c r="K483" i="3"/>
  <c r="I483" i="3"/>
  <c r="F862" i="3"/>
  <c r="H862" i="3"/>
  <c r="J862" i="3"/>
  <c r="I862" i="3"/>
  <c r="K862" i="3"/>
  <c r="I422" i="3"/>
  <c r="J422" i="3"/>
  <c r="H422" i="3"/>
  <c r="F422" i="3"/>
  <c r="K422" i="3"/>
  <c r="J484" i="3"/>
  <c r="K484" i="3"/>
  <c r="I484" i="3"/>
  <c r="K954" i="3"/>
  <c r="I954" i="3"/>
  <c r="J954" i="3"/>
  <c r="H954" i="3"/>
  <c r="F954" i="3"/>
  <c r="I462" i="3"/>
  <c r="J462" i="3"/>
  <c r="K462" i="3"/>
  <c r="H462" i="3"/>
  <c r="F462" i="3"/>
  <c r="K800" i="3"/>
  <c r="J800" i="3"/>
  <c r="I800" i="3"/>
  <c r="I736" i="3"/>
  <c r="J736" i="3"/>
  <c r="K736" i="3"/>
  <c r="H736" i="3"/>
  <c r="F736" i="3"/>
  <c r="K460" i="3"/>
  <c r="J460" i="3"/>
  <c r="I460" i="3"/>
  <c r="J974" i="3"/>
  <c r="F974" i="3"/>
  <c r="K974" i="3"/>
  <c r="H974" i="3"/>
  <c r="I974" i="3"/>
  <c r="J831" i="3"/>
  <c r="K831" i="3"/>
  <c r="I831" i="3"/>
  <c r="F831" i="3"/>
  <c r="H831" i="3"/>
  <c r="H968" i="3"/>
  <c r="J968" i="3"/>
  <c r="I968" i="3"/>
  <c r="F968" i="3"/>
  <c r="K968" i="3"/>
  <c r="J226" i="3"/>
  <c r="I226" i="3"/>
  <c r="K226" i="3"/>
  <c r="K205" i="3"/>
  <c r="J205" i="3"/>
  <c r="I205" i="3"/>
  <c r="K212" i="3"/>
  <c r="J212" i="3"/>
  <c r="I212" i="3"/>
  <c r="K240" i="3"/>
  <c r="J240" i="3"/>
  <c r="I240" i="3"/>
  <c r="K266" i="3"/>
  <c r="I266" i="3"/>
  <c r="J266" i="3"/>
  <c r="J278" i="3"/>
  <c r="K278" i="3"/>
  <c r="I278" i="3"/>
  <c r="K427" i="3"/>
  <c r="J427" i="3"/>
  <c r="I427" i="3"/>
  <c r="K296" i="3"/>
  <c r="J296" i="3"/>
  <c r="I296" i="3"/>
  <c r="J352" i="3"/>
  <c r="K352" i="3"/>
  <c r="I352" i="3"/>
  <c r="H352" i="3"/>
  <c r="F352" i="3"/>
  <c r="J335" i="3"/>
  <c r="K335" i="3"/>
  <c r="I335" i="3"/>
  <c r="K380" i="3"/>
  <c r="I380" i="3"/>
  <c r="J380" i="3"/>
  <c r="K401" i="3"/>
  <c r="J401" i="3"/>
  <c r="I401" i="3"/>
  <c r="I328" i="3"/>
  <c r="K328" i="3"/>
  <c r="H328" i="3"/>
  <c r="J328" i="3"/>
  <c r="F328" i="3"/>
  <c r="K348" i="3"/>
  <c r="J348" i="3"/>
  <c r="I348" i="3"/>
  <c r="K298" i="3"/>
  <c r="J298" i="3"/>
  <c r="H298" i="3"/>
  <c r="I298" i="3"/>
  <c r="F298" i="3"/>
  <c r="J402" i="3"/>
  <c r="K402" i="3"/>
  <c r="I402" i="3"/>
  <c r="H402" i="3"/>
  <c r="F402" i="3"/>
  <c r="K776" i="3"/>
  <c r="J776" i="3"/>
  <c r="I776" i="3"/>
  <c r="J584" i="3"/>
  <c r="K584" i="3"/>
  <c r="I584" i="3"/>
  <c r="K622" i="3"/>
  <c r="J622" i="3"/>
  <c r="I622" i="3"/>
  <c r="I814" i="3"/>
  <c r="J814" i="3"/>
  <c r="H814" i="3"/>
  <c r="F814" i="3"/>
  <c r="K814" i="3"/>
  <c r="J817" i="3"/>
  <c r="K817" i="3"/>
  <c r="H817" i="3"/>
  <c r="F817" i="3"/>
  <c r="I817" i="3"/>
  <c r="K552" i="3"/>
  <c r="I552" i="3"/>
  <c r="H552" i="3"/>
  <c r="F552" i="3"/>
  <c r="J552" i="3"/>
  <c r="J485" i="3"/>
  <c r="K485" i="3"/>
  <c r="I485" i="3"/>
  <c r="F485" i="3"/>
  <c r="H485" i="3"/>
  <c r="K504" i="3"/>
  <c r="I504" i="3"/>
  <c r="J504" i="3"/>
  <c r="H504" i="3"/>
  <c r="F504" i="3"/>
  <c r="J743" i="3"/>
  <c r="I743" i="3"/>
  <c r="K743" i="3"/>
  <c r="K644" i="3"/>
  <c r="I644" i="3"/>
  <c r="J644" i="3"/>
  <c r="K583" i="3"/>
  <c r="J583" i="3"/>
  <c r="I583" i="3"/>
  <c r="K587" i="3"/>
  <c r="J587" i="3"/>
  <c r="I587" i="3"/>
  <c r="F587" i="3"/>
  <c r="H587" i="3"/>
  <c r="J471" i="3"/>
  <c r="K471" i="3"/>
  <c r="I471" i="3"/>
  <c r="J509" i="3"/>
  <c r="I509" i="3"/>
  <c r="K509" i="3"/>
  <c r="H509" i="3"/>
  <c r="F509" i="3"/>
  <c r="F967" i="3"/>
  <c r="K967" i="3"/>
  <c r="H967" i="3"/>
  <c r="I967" i="3"/>
  <c r="J967" i="3"/>
  <c r="H898" i="3"/>
  <c r="J898" i="3"/>
  <c r="F898" i="3"/>
  <c r="I898" i="3"/>
  <c r="K898" i="3"/>
  <c r="J761" i="3"/>
  <c r="K761" i="3"/>
  <c r="I761" i="3"/>
  <c r="K745" i="3"/>
  <c r="J745" i="3"/>
  <c r="I745" i="3"/>
  <c r="H745" i="3"/>
  <c r="F745" i="3"/>
  <c r="K492" i="3"/>
  <c r="I492" i="3"/>
  <c r="H492" i="3"/>
  <c r="F492" i="3"/>
  <c r="J492" i="3"/>
  <c r="K991" i="3"/>
  <c r="F991" i="3"/>
  <c r="J991" i="3"/>
  <c r="H991" i="3"/>
  <c r="I991" i="3"/>
  <c r="J456" i="3"/>
  <c r="K456" i="3"/>
  <c r="I456" i="3"/>
  <c r="F869" i="3"/>
  <c r="H869" i="3"/>
  <c r="I869" i="3"/>
  <c r="K869" i="3"/>
  <c r="J869" i="3"/>
  <c r="J713" i="3"/>
  <c r="K713" i="3"/>
  <c r="I713" i="3"/>
  <c r="K822" i="3"/>
  <c r="J822" i="3"/>
  <c r="I822" i="3"/>
  <c r="H822" i="3"/>
  <c r="F822" i="3"/>
  <c r="J527" i="3"/>
  <c r="K527" i="3"/>
  <c r="I527" i="3"/>
  <c r="H527" i="3"/>
  <c r="F527" i="3"/>
  <c r="J510" i="3"/>
  <c r="I510" i="3"/>
  <c r="K510" i="3"/>
  <c r="H510" i="3"/>
  <c r="F510" i="3"/>
  <c r="H858" i="3"/>
  <c r="K858" i="3"/>
  <c r="I858" i="3"/>
  <c r="F858" i="3"/>
  <c r="J858" i="3"/>
  <c r="K797" i="3"/>
  <c r="I797" i="3"/>
  <c r="J797" i="3"/>
  <c r="F797" i="3"/>
  <c r="H797" i="3"/>
  <c r="K996" i="3"/>
  <c r="F996" i="3"/>
  <c r="I996" i="3"/>
  <c r="J996" i="3"/>
  <c r="H996" i="3"/>
  <c r="J520" i="3"/>
  <c r="K520" i="3"/>
  <c r="I520" i="3"/>
  <c r="F520" i="3"/>
  <c r="H520" i="3"/>
  <c r="K574" i="3"/>
  <c r="J574" i="3"/>
  <c r="I574" i="3"/>
  <c r="K573" i="3"/>
  <c r="J573" i="3"/>
  <c r="F573" i="3"/>
  <c r="H573" i="3"/>
  <c r="I573" i="3"/>
  <c r="K923" i="3"/>
  <c r="I923" i="3"/>
  <c r="F923" i="3"/>
  <c r="H923" i="3"/>
  <c r="J923" i="3"/>
  <c r="J753" i="3"/>
  <c r="K753" i="3"/>
  <c r="I753" i="3"/>
  <c r="F753" i="3"/>
  <c r="H753" i="3"/>
  <c r="F951" i="3"/>
  <c r="I951" i="3"/>
  <c r="H951" i="3"/>
  <c r="J951" i="3"/>
  <c r="K951" i="3"/>
  <c r="H932" i="3"/>
  <c r="K932" i="3"/>
  <c r="F932" i="3"/>
  <c r="J932" i="3"/>
  <c r="I932" i="3"/>
  <c r="K517" i="3"/>
  <c r="J517" i="3"/>
  <c r="I517" i="3"/>
  <c r="F517" i="3"/>
  <c r="H517" i="3"/>
  <c r="K535" i="3"/>
  <c r="J535" i="3"/>
  <c r="H535" i="3"/>
  <c r="I535" i="3"/>
  <c r="F535" i="3"/>
  <c r="J495" i="3"/>
  <c r="K495" i="3"/>
  <c r="I495" i="3"/>
  <c r="H963" i="3"/>
  <c r="K963" i="3"/>
  <c r="I963" i="3"/>
  <c r="J963" i="3"/>
  <c r="F963" i="3"/>
  <c r="K546" i="3"/>
  <c r="I546" i="3"/>
  <c r="H546" i="3"/>
  <c r="F546" i="3"/>
  <c r="J546" i="3"/>
  <c r="K590" i="3"/>
  <c r="I590" i="3"/>
  <c r="H590" i="3"/>
  <c r="F590" i="3"/>
  <c r="J590" i="3"/>
  <c r="K571" i="3"/>
  <c r="J571" i="3"/>
  <c r="I571" i="3"/>
  <c r="K983" i="3"/>
  <c r="J983" i="3"/>
  <c r="F983" i="3"/>
  <c r="I983" i="3"/>
  <c r="H983" i="3"/>
  <c r="J887" i="3"/>
  <c r="I887" i="3"/>
  <c r="H887" i="3"/>
  <c r="F887" i="3"/>
  <c r="K887" i="3"/>
  <c r="J985" i="3"/>
  <c r="F985" i="3"/>
  <c r="I985" i="3"/>
  <c r="K985" i="3"/>
  <c r="H985" i="3"/>
  <c r="K835" i="3"/>
  <c r="I835" i="3"/>
  <c r="J835" i="3"/>
  <c r="F835" i="3"/>
  <c r="H835" i="3"/>
  <c r="K572" i="3"/>
  <c r="J572" i="3"/>
  <c r="I572" i="3"/>
  <c r="F572" i="3"/>
  <c r="H572" i="3"/>
  <c r="J627" i="3"/>
  <c r="K627" i="3"/>
  <c r="I627" i="3"/>
  <c r="I538" i="3"/>
  <c r="K538" i="3"/>
  <c r="J538" i="3"/>
  <c r="H538" i="3"/>
  <c r="F538" i="3"/>
  <c r="J708" i="3"/>
  <c r="K708" i="3"/>
  <c r="H708" i="3"/>
  <c r="F708" i="3"/>
  <c r="I708" i="3"/>
  <c r="J601" i="3"/>
  <c r="K601" i="3"/>
  <c r="H601" i="3"/>
  <c r="I601" i="3"/>
  <c r="F601" i="3"/>
  <c r="J579" i="3"/>
  <c r="F579" i="3"/>
  <c r="K579" i="3"/>
  <c r="I579" i="3"/>
  <c r="H579" i="3"/>
  <c r="J792" i="3"/>
  <c r="K792" i="3"/>
  <c r="I792" i="3"/>
  <c r="K765" i="3"/>
  <c r="I765" i="3"/>
  <c r="H765" i="3"/>
  <c r="J765" i="3"/>
  <c r="F765" i="3"/>
  <c r="K493" i="3"/>
  <c r="J493" i="3"/>
  <c r="I493" i="3"/>
  <c r="I988" i="3"/>
  <c r="F988" i="3"/>
  <c r="K988" i="3"/>
  <c r="H988" i="3"/>
  <c r="J988" i="3"/>
  <c r="K812" i="3"/>
  <c r="H812" i="3"/>
  <c r="I812" i="3"/>
  <c r="J812" i="3"/>
  <c r="F812" i="3"/>
  <c r="I903" i="3"/>
  <c r="J903" i="3"/>
  <c r="F903" i="3"/>
  <c r="K903" i="3"/>
  <c r="H903" i="3"/>
  <c r="I710" i="3"/>
  <c r="K710" i="3"/>
  <c r="J710" i="3"/>
  <c r="F710" i="3"/>
  <c r="H710" i="3"/>
  <c r="I474" i="3"/>
  <c r="K474" i="3"/>
  <c r="J474" i="3"/>
  <c r="F474" i="3"/>
  <c r="H474" i="3"/>
  <c r="J473" i="3"/>
  <c r="K473" i="3"/>
  <c r="I473" i="3"/>
  <c r="J715" i="3"/>
  <c r="K715" i="3"/>
  <c r="I715" i="3"/>
  <c r="F715" i="3"/>
  <c r="H715" i="3"/>
  <c r="K906" i="3"/>
  <c r="F906" i="3"/>
  <c r="J906" i="3"/>
  <c r="H906" i="3"/>
  <c r="I906" i="3"/>
  <c r="I900" i="3"/>
  <c r="K900" i="3"/>
  <c r="J900" i="3"/>
  <c r="H900" i="3"/>
  <c r="F900" i="3"/>
  <c r="I806" i="3"/>
  <c r="K806" i="3"/>
  <c r="F806" i="3"/>
  <c r="H806" i="3"/>
  <c r="J806" i="3"/>
  <c r="K972" i="3"/>
  <c r="F972" i="3"/>
  <c r="H972" i="3"/>
  <c r="I972" i="3"/>
  <c r="J972" i="3"/>
  <c r="I519" i="3"/>
  <c r="K519" i="3"/>
  <c r="J519" i="3"/>
  <c r="H519" i="3"/>
  <c r="F519" i="3"/>
  <c r="H865" i="3"/>
  <c r="J865" i="3"/>
  <c r="K865" i="3"/>
  <c r="I865" i="3"/>
  <c r="F865" i="3"/>
  <c r="K531" i="3"/>
  <c r="J531" i="3"/>
  <c r="I531" i="3"/>
  <c r="H531" i="3"/>
  <c r="F531" i="3"/>
  <c r="K694" i="3"/>
  <c r="J694" i="3"/>
  <c r="I694" i="3"/>
  <c r="F694" i="3"/>
  <c r="H694" i="3"/>
  <c r="I724" i="3"/>
  <c r="J724" i="3"/>
  <c r="K724" i="3"/>
  <c r="F724" i="3"/>
  <c r="H724" i="3"/>
  <c r="H904" i="3"/>
  <c r="I904" i="3"/>
  <c r="F904" i="3"/>
  <c r="K904" i="3"/>
  <c r="J904" i="3"/>
  <c r="K678" i="3"/>
  <c r="F678" i="3"/>
  <c r="J678" i="3"/>
  <c r="I678" i="3"/>
  <c r="H678" i="3"/>
  <c r="K652" i="3"/>
  <c r="I652" i="3"/>
  <c r="J652" i="3"/>
  <c r="I719" i="3"/>
  <c r="J719" i="3"/>
  <c r="H719" i="3"/>
  <c r="K719" i="3"/>
  <c r="F719" i="3"/>
  <c r="J468" i="3"/>
  <c r="K468" i="3"/>
  <c r="I468" i="3"/>
  <c r="H965" i="3"/>
  <c r="K965" i="3"/>
  <c r="I965" i="3"/>
  <c r="J965" i="3"/>
  <c r="F965" i="3"/>
  <c r="J511" i="3"/>
  <c r="H511" i="3"/>
  <c r="F511" i="3"/>
  <c r="K511" i="3"/>
  <c r="I511" i="3"/>
  <c r="J491" i="3"/>
  <c r="I491" i="3"/>
  <c r="F491" i="3"/>
  <c r="H491" i="3"/>
  <c r="K491" i="3"/>
  <c r="K888" i="3"/>
  <c r="J888" i="3"/>
  <c r="F888" i="3"/>
  <c r="I888" i="3"/>
  <c r="H888" i="3"/>
  <c r="J911" i="3"/>
  <c r="I911" i="3"/>
  <c r="H911" i="3"/>
  <c r="F911" i="3"/>
  <c r="K911" i="3"/>
  <c r="H867" i="3"/>
  <c r="K867" i="3"/>
  <c r="J867" i="3"/>
  <c r="F867" i="3"/>
  <c r="I867" i="3"/>
  <c r="J770" i="3"/>
  <c r="F770" i="3"/>
  <c r="K770" i="3"/>
  <c r="H770" i="3"/>
  <c r="I770" i="3"/>
  <c r="I548" i="3"/>
  <c r="H548" i="3"/>
  <c r="K548" i="3"/>
  <c r="J548" i="3"/>
  <c r="F548" i="3"/>
  <c r="K730" i="3"/>
  <c r="I730" i="3"/>
  <c r="J730" i="3"/>
  <c r="I746" i="3"/>
  <c r="H746" i="3"/>
  <c r="F746" i="3"/>
  <c r="K746" i="3"/>
  <c r="J746" i="3"/>
  <c r="J878" i="3"/>
  <c r="K878" i="3"/>
  <c r="I878" i="3"/>
  <c r="H878" i="3"/>
  <c r="F878" i="3"/>
  <c r="I707" i="3"/>
  <c r="F707" i="3"/>
  <c r="K707" i="3"/>
  <c r="J707" i="3"/>
  <c r="H707" i="3"/>
  <c r="J522" i="3"/>
  <c r="K522" i="3"/>
  <c r="I522" i="3"/>
  <c r="I605" i="3"/>
  <c r="H605" i="3"/>
  <c r="J605" i="3"/>
  <c r="F605" i="3"/>
  <c r="K605" i="3"/>
  <c r="J977" i="3"/>
  <c r="K977" i="3"/>
  <c r="H977" i="3"/>
  <c r="I977" i="3"/>
  <c r="F977" i="3"/>
  <c r="J297" i="3"/>
  <c r="K297" i="3"/>
  <c r="I297" i="3"/>
  <c r="J367" i="3"/>
  <c r="K367" i="3"/>
  <c r="I367" i="3"/>
  <c r="I318" i="3"/>
  <c r="J318" i="3"/>
  <c r="K318" i="3"/>
  <c r="H318" i="3"/>
  <c r="F318" i="3"/>
  <c r="J429" i="3"/>
  <c r="K429" i="3"/>
  <c r="I429" i="3"/>
  <c r="K771" i="3"/>
  <c r="J771" i="3"/>
  <c r="I771" i="3"/>
  <c r="F771" i="3"/>
  <c r="H771" i="3"/>
  <c r="J755" i="3"/>
  <c r="K755" i="3"/>
  <c r="I755" i="3"/>
  <c r="F755" i="3"/>
  <c r="H755" i="3"/>
  <c r="J780" i="3"/>
  <c r="K780" i="3"/>
  <c r="I780" i="3"/>
  <c r="K666" i="3"/>
  <c r="J666" i="3"/>
  <c r="H666" i="3"/>
  <c r="F666" i="3"/>
  <c r="H721" i="3"/>
  <c r="K721" i="3"/>
  <c r="F721" i="3"/>
  <c r="J721" i="3"/>
  <c r="I721" i="3"/>
  <c r="K899" i="3"/>
  <c r="H899" i="3"/>
  <c r="F899" i="3"/>
  <c r="J899" i="3"/>
  <c r="I899" i="3"/>
  <c r="K711" i="3"/>
  <c r="J711" i="3"/>
  <c r="F711" i="3"/>
  <c r="I711" i="3"/>
  <c r="H711" i="3"/>
  <c r="J559" i="3"/>
  <c r="F559" i="3"/>
  <c r="K559" i="3"/>
  <c r="H559" i="3"/>
  <c r="I559" i="3"/>
  <c r="J624" i="3"/>
  <c r="K624" i="3"/>
  <c r="I624" i="3"/>
  <c r="K556" i="3"/>
  <c r="J556" i="3"/>
  <c r="I556" i="3"/>
  <c r="K632" i="3"/>
  <c r="J632" i="3"/>
  <c r="I632" i="3"/>
  <c r="H820" i="3"/>
  <c r="J820" i="3"/>
  <c r="F820" i="3"/>
  <c r="K820" i="3"/>
  <c r="I820" i="3"/>
  <c r="K893" i="3"/>
  <c r="H893" i="3"/>
  <c r="I893" i="3"/>
  <c r="J893" i="3"/>
  <c r="F893" i="3"/>
  <c r="I565" i="3"/>
  <c r="K565" i="3"/>
  <c r="H565" i="3"/>
  <c r="J565" i="3"/>
  <c r="F565" i="3"/>
  <c r="K450" i="3"/>
  <c r="J450" i="3"/>
  <c r="I450" i="3"/>
  <c r="K489" i="3"/>
  <c r="J489" i="3"/>
  <c r="I489" i="3"/>
  <c r="F489" i="3"/>
  <c r="H489" i="3"/>
  <c r="J213" i="3"/>
  <c r="K213" i="3"/>
  <c r="I213" i="3"/>
  <c r="K198" i="3"/>
  <c r="J198" i="3"/>
  <c r="I198" i="3"/>
  <c r="J193" i="3"/>
  <c r="K193" i="3"/>
  <c r="I193" i="3"/>
  <c r="K235" i="3"/>
  <c r="J235" i="3"/>
  <c r="I235" i="3"/>
  <c r="K253" i="3"/>
  <c r="J253" i="3"/>
  <c r="I253" i="3"/>
  <c r="J280" i="3"/>
  <c r="K280" i="3"/>
  <c r="H280" i="3"/>
  <c r="I280" i="3"/>
  <c r="K392" i="3"/>
  <c r="J392" i="3"/>
  <c r="I392" i="3"/>
  <c r="J290" i="3"/>
  <c r="K290" i="3"/>
  <c r="I290" i="3"/>
  <c r="K331" i="3"/>
  <c r="J331" i="3"/>
  <c r="I331" i="3"/>
  <c r="K414" i="3"/>
  <c r="J414" i="3"/>
  <c r="I414" i="3"/>
  <c r="K368" i="3"/>
  <c r="J368" i="3"/>
  <c r="I368" i="3"/>
  <c r="K418" i="3"/>
  <c r="J418" i="3"/>
  <c r="I418" i="3"/>
  <c r="F418" i="3"/>
  <c r="H418" i="3"/>
  <c r="K393" i="3"/>
  <c r="J393" i="3"/>
  <c r="I393" i="3"/>
  <c r="H393" i="3"/>
  <c r="F393" i="3"/>
  <c r="K332" i="3"/>
  <c r="J332" i="3"/>
  <c r="I332" i="3"/>
  <c r="K371" i="3"/>
  <c r="J371" i="3"/>
  <c r="I371" i="3"/>
  <c r="K845" i="3"/>
  <c r="I845" i="3"/>
  <c r="F845" i="3"/>
  <c r="J845" i="3"/>
  <c r="H845" i="3"/>
  <c r="J989" i="3"/>
  <c r="I989" i="3"/>
  <c r="F989" i="3"/>
  <c r="H989" i="3"/>
  <c r="K989" i="3"/>
  <c r="J661" i="3"/>
  <c r="K661" i="3"/>
  <c r="H661" i="3"/>
  <c r="F661" i="3"/>
  <c r="J465" i="3"/>
  <c r="K465" i="3"/>
  <c r="I465" i="3"/>
  <c r="H465" i="3"/>
  <c r="F465" i="3"/>
  <c r="K986" i="3"/>
  <c r="I986" i="3"/>
  <c r="H986" i="3"/>
  <c r="J986" i="3"/>
  <c r="F986" i="3"/>
  <c r="K883" i="3"/>
  <c r="H883" i="3"/>
  <c r="I883" i="3"/>
  <c r="F883" i="3"/>
  <c r="J883" i="3"/>
  <c r="I630" i="3"/>
  <c r="J630" i="3"/>
  <c r="K630" i="3"/>
  <c r="F630" i="3"/>
  <c r="H630" i="3"/>
  <c r="K648" i="3"/>
  <c r="J648" i="3"/>
  <c r="H648" i="3"/>
  <c r="I648" i="3"/>
  <c r="F648" i="3"/>
  <c r="I738" i="3"/>
  <c r="J738" i="3"/>
  <c r="K738" i="3"/>
  <c r="F738" i="3"/>
  <c r="H738" i="3"/>
  <c r="K868" i="3"/>
  <c r="J868" i="3"/>
  <c r="F868" i="3"/>
  <c r="H868" i="3"/>
  <c r="I868" i="3"/>
  <c r="I838" i="3"/>
  <c r="J838" i="3"/>
  <c r="K838" i="3"/>
  <c r="H838" i="3"/>
  <c r="F838" i="3"/>
  <c r="F816" i="3"/>
  <c r="H816" i="3"/>
  <c r="I816" i="3"/>
  <c r="K816" i="3"/>
  <c r="J816" i="3"/>
  <c r="F909" i="3"/>
  <c r="I909" i="3"/>
  <c r="H909" i="3"/>
  <c r="J909" i="3"/>
  <c r="K909" i="3"/>
  <c r="J614" i="3"/>
  <c r="I614" i="3"/>
  <c r="H614" i="3"/>
  <c r="K614" i="3"/>
  <c r="F614" i="3"/>
  <c r="J680" i="3"/>
  <c r="K680" i="3"/>
  <c r="I680" i="3"/>
  <c r="H849" i="3"/>
  <c r="J849" i="3"/>
  <c r="I849" i="3"/>
  <c r="K849" i="3"/>
  <c r="F849" i="3"/>
  <c r="J457" i="3"/>
  <c r="K457" i="3"/>
  <c r="I457" i="3"/>
  <c r="J452" i="3"/>
  <c r="I452" i="3"/>
  <c r="K452" i="3"/>
  <c r="H570" i="3"/>
  <c r="I570" i="3"/>
  <c r="F570" i="3"/>
  <c r="J570" i="3"/>
  <c r="K570" i="3"/>
  <c r="I821" i="3"/>
  <c r="J821" i="3"/>
  <c r="K821" i="3"/>
  <c r="H821" i="3"/>
  <c r="F821" i="3"/>
  <c r="I523" i="3"/>
  <c r="K523" i="3"/>
  <c r="J523" i="3"/>
  <c r="H523" i="3"/>
  <c r="F523" i="3"/>
  <c r="F766" i="3"/>
  <c r="H766" i="3"/>
  <c r="J766" i="3"/>
  <c r="K766" i="3"/>
  <c r="I766" i="3"/>
  <c r="F778" i="3"/>
  <c r="J778" i="3"/>
  <c r="H778" i="3"/>
  <c r="K778" i="3"/>
  <c r="I778" i="3"/>
  <c r="I791" i="3"/>
  <c r="J791" i="3"/>
  <c r="F791" i="3"/>
  <c r="K791" i="3"/>
  <c r="H791" i="3"/>
  <c r="J421" i="3"/>
  <c r="I421" i="3"/>
  <c r="K421" i="3"/>
  <c r="J861" i="3"/>
  <c r="F861" i="3"/>
  <c r="H861" i="3"/>
  <c r="K861" i="3"/>
  <c r="I861" i="3"/>
  <c r="K938" i="3"/>
  <c r="F938" i="3"/>
  <c r="I938" i="3"/>
  <c r="H938" i="3"/>
  <c r="J938" i="3"/>
  <c r="J950" i="3"/>
  <c r="H950" i="3"/>
  <c r="K950" i="3"/>
  <c r="I950" i="3"/>
  <c r="F950" i="3"/>
  <c r="K875" i="3"/>
  <c r="J875" i="3"/>
  <c r="I875" i="3"/>
  <c r="H875" i="3"/>
  <c r="F875" i="3"/>
  <c r="K449" i="3"/>
  <c r="J449" i="3"/>
  <c r="I449" i="3"/>
  <c r="K760" i="3"/>
  <c r="J760" i="3"/>
  <c r="I760" i="3"/>
  <c r="J553" i="3"/>
  <c r="I553" i="3"/>
  <c r="K553" i="3"/>
  <c r="F553" i="3"/>
  <c r="H553" i="3"/>
  <c r="J912" i="3"/>
  <c r="F912" i="3"/>
  <c r="I912" i="3"/>
  <c r="K912" i="3"/>
  <c r="H912" i="3"/>
  <c r="K767" i="3"/>
  <c r="J767" i="3"/>
  <c r="I767" i="3"/>
  <c r="H767" i="3"/>
  <c r="F767" i="3"/>
  <c r="K709" i="3"/>
  <c r="I709" i="3"/>
  <c r="H709" i="3"/>
  <c r="J709" i="3"/>
  <c r="F709" i="3"/>
  <c r="J971" i="3"/>
  <c r="I971" i="3"/>
  <c r="H971" i="3"/>
  <c r="F971" i="3"/>
  <c r="K971" i="3"/>
  <c r="J976" i="3"/>
  <c r="F976" i="3"/>
  <c r="K976" i="3"/>
  <c r="H976" i="3"/>
  <c r="I976" i="3"/>
  <c r="J595" i="3"/>
  <c r="I595" i="3"/>
  <c r="K595" i="3"/>
  <c r="K706" i="3"/>
  <c r="J706" i="3"/>
  <c r="I706" i="3"/>
  <c r="H706" i="3"/>
  <c r="F706" i="3"/>
  <c r="I701" i="3"/>
  <c r="J701" i="3"/>
  <c r="K701" i="3"/>
  <c r="H701" i="3"/>
  <c r="F701" i="3"/>
  <c r="K613" i="3"/>
  <c r="I613" i="3"/>
  <c r="J613" i="3"/>
  <c r="H613" i="3"/>
  <c r="F613" i="3"/>
  <c r="I915" i="3"/>
  <c r="J915" i="3"/>
  <c r="K915" i="3"/>
  <c r="F915" i="3"/>
  <c r="H915" i="3"/>
  <c r="K981" i="3"/>
  <c r="F981" i="3"/>
  <c r="H981" i="3"/>
  <c r="J981" i="3"/>
  <c r="I981" i="3"/>
  <c r="I749" i="3"/>
  <c r="J749" i="3"/>
  <c r="H749" i="3"/>
  <c r="F749" i="3"/>
  <c r="K749" i="3"/>
  <c r="J784" i="3"/>
  <c r="I784" i="3"/>
  <c r="K784" i="3"/>
  <c r="K783" i="3"/>
  <c r="I783" i="3"/>
  <c r="J783" i="3"/>
  <c r="F783" i="3"/>
  <c r="H783" i="3"/>
  <c r="K635" i="3"/>
  <c r="I635" i="3"/>
  <c r="J635" i="3"/>
  <c r="K825" i="3"/>
  <c r="J825" i="3"/>
  <c r="I825" i="3"/>
  <c r="H934" i="3"/>
  <c r="K934" i="3"/>
  <c r="F934" i="3"/>
  <c r="I934" i="3"/>
  <c r="J934" i="3"/>
  <c r="J679" i="3"/>
  <c r="K679" i="3"/>
  <c r="I679" i="3"/>
  <c r="H679" i="3"/>
  <c r="F679" i="3"/>
  <c r="J594" i="3"/>
  <c r="K594" i="3"/>
  <c r="I594" i="3"/>
  <c r="K602" i="3"/>
  <c r="J602" i="3"/>
  <c r="I602" i="3"/>
  <c r="H602" i="3"/>
  <c r="F602" i="3"/>
  <c r="J873" i="3"/>
  <c r="I873" i="3"/>
  <c r="H873" i="3"/>
  <c r="K873" i="3"/>
  <c r="F873" i="3"/>
  <c r="J813" i="3"/>
  <c r="I813" i="3"/>
  <c r="H813" i="3"/>
  <c r="F813" i="3"/>
  <c r="K813" i="3"/>
  <c r="H905" i="3"/>
  <c r="K905" i="3"/>
  <c r="J905" i="3"/>
  <c r="I905" i="3"/>
  <c r="F905" i="3"/>
  <c r="J871" i="3"/>
  <c r="I871" i="3"/>
  <c r="K871" i="3"/>
  <c r="F871" i="3"/>
  <c r="H871" i="3"/>
  <c r="J723" i="3"/>
  <c r="I723" i="3"/>
  <c r="H723" i="3"/>
  <c r="F723" i="3"/>
  <c r="K723" i="3"/>
  <c r="K619" i="3"/>
  <c r="J619" i="3"/>
  <c r="I619" i="3"/>
  <c r="J516" i="3"/>
  <c r="K516" i="3"/>
  <c r="I516" i="3"/>
  <c r="J829" i="3"/>
  <c r="K829" i="3"/>
  <c r="I829" i="3"/>
  <c r="H829" i="3"/>
  <c r="F829" i="3"/>
  <c r="J830" i="3"/>
  <c r="I830" i="3"/>
  <c r="K830" i="3"/>
  <c r="I843" i="3"/>
  <c r="F843" i="3"/>
  <c r="K843" i="3"/>
  <c r="J843" i="3"/>
  <c r="H843" i="3"/>
  <c r="I528" i="3"/>
  <c r="J528" i="3"/>
  <c r="K528" i="3"/>
  <c r="F528" i="3"/>
  <c r="H528" i="3"/>
  <c r="J453" i="3"/>
  <c r="K453" i="3"/>
  <c r="I453" i="3"/>
  <c r="H453" i="3"/>
  <c r="F453" i="3"/>
  <c r="J641" i="3"/>
  <c r="I641" i="3"/>
  <c r="K641" i="3"/>
  <c r="F641" i="3"/>
  <c r="H641" i="3"/>
  <c r="I501" i="3"/>
  <c r="J501" i="3"/>
  <c r="K501" i="3"/>
  <c r="F501" i="3"/>
  <c r="H501" i="3"/>
  <c r="F952" i="3"/>
  <c r="I952" i="3"/>
  <c r="H952" i="3"/>
  <c r="J952" i="3"/>
  <c r="K952" i="3"/>
  <c r="K455" i="3"/>
  <c r="J455" i="3"/>
  <c r="I455" i="3"/>
  <c r="K727" i="3"/>
  <c r="J727" i="3"/>
  <c r="I727" i="3"/>
  <c r="H727" i="3"/>
  <c r="F727" i="3"/>
  <c r="H1000" i="3"/>
  <c r="F1000" i="3"/>
  <c r="I1000" i="3"/>
  <c r="O994" i="2"/>
  <c r="K1000" i="3"/>
  <c r="J1000" i="3"/>
  <c r="N994" i="2"/>
  <c r="K506" i="3"/>
  <c r="J506" i="3"/>
  <c r="H506" i="3"/>
  <c r="I506" i="3"/>
  <c r="F506" i="3"/>
  <c r="K735" i="3"/>
  <c r="J735" i="3"/>
  <c r="I735" i="3"/>
  <c r="K486" i="3"/>
  <c r="I486" i="3"/>
  <c r="F486" i="3"/>
  <c r="J486" i="3"/>
  <c r="H486" i="3"/>
  <c r="K480" i="3"/>
  <c r="J480" i="3"/>
  <c r="I480" i="3"/>
  <c r="K688" i="3"/>
  <c r="J688" i="3"/>
  <c r="I688" i="3"/>
  <c r="H688" i="3"/>
  <c r="F688" i="3"/>
  <c r="K667" i="3"/>
  <c r="J667" i="3"/>
  <c r="I667" i="3"/>
  <c r="K585" i="3"/>
  <c r="J585" i="3"/>
  <c r="I585" i="3"/>
  <c r="F585" i="3"/>
  <c r="H585" i="3"/>
  <c r="H870" i="3"/>
  <c r="F870" i="3"/>
  <c r="K870" i="3"/>
  <c r="J870" i="3"/>
  <c r="I870" i="3"/>
  <c r="J714" i="3"/>
  <c r="K714" i="3"/>
  <c r="I714" i="3"/>
  <c r="K775" i="3"/>
  <c r="I775" i="3"/>
  <c r="J775" i="3"/>
  <c r="H775" i="3"/>
  <c r="F775" i="3"/>
  <c r="K665" i="3"/>
  <c r="J665" i="3"/>
  <c r="I665" i="3"/>
  <c r="K683" i="3"/>
  <c r="J683" i="3"/>
  <c r="H683" i="3"/>
  <c r="F683" i="3"/>
  <c r="K582" i="3"/>
  <c r="I582" i="3"/>
  <c r="J582" i="3"/>
  <c r="J673" i="3"/>
  <c r="K673" i="3"/>
  <c r="K542" i="3"/>
  <c r="F542" i="3"/>
  <c r="I542" i="3"/>
  <c r="H542" i="3"/>
  <c r="J542" i="3"/>
  <c r="F884" i="3"/>
  <c r="J884" i="3"/>
  <c r="K884" i="3"/>
  <c r="H884" i="3"/>
  <c r="I884" i="3"/>
  <c r="J488" i="3"/>
  <c r="K488" i="3"/>
  <c r="I488" i="3"/>
  <c r="J466" i="3"/>
  <c r="I466" i="3"/>
  <c r="K466" i="3"/>
  <c r="K699" i="3"/>
  <c r="I699" i="3"/>
  <c r="F699" i="3"/>
  <c r="H699" i="3"/>
  <c r="J699" i="3"/>
  <c r="J697" i="3"/>
  <c r="K697" i="3"/>
  <c r="I697" i="3"/>
  <c r="K640" i="3"/>
  <c r="I640" i="3"/>
  <c r="J640" i="3"/>
  <c r="J756" i="3"/>
  <c r="K756" i="3"/>
  <c r="I756" i="3"/>
  <c r="K416" i="3"/>
  <c r="J416" i="3"/>
  <c r="I416" i="3"/>
  <c r="J286" i="3"/>
  <c r="K286" i="3"/>
  <c r="I286" i="3"/>
  <c r="J370" i="3"/>
  <c r="K370" i="3"/>
  <c r="I370" i="3"/>
  <c r="H370" i="3"/>
  <c r="F370" i="3"/>
  <c r="J441" i="3"/>
  <c r="K441" i="3"/>
  <c r="I441" i="3"/>
  <c r="F441" i="3"/>
  <c r="H441" i="3"/>
  <c r="K467" i="3"/>
  <c r="J467" i="3"/>
  <c r="I467" i="3"/>
  <c r="K479" i="3"/>
  <c r="J479" i="3"/>
  <c r="I479" i="3"/>
  <c r="J712" i="3"/>
  <c r="K712" i="3"/>
  <c r="I712" i="3"/>
  <c r="K880" i="3"/>
  <c r="H880" i="3"/>
  <c r="I880" i="3"/>
  <c r="J880" i="3"/>
  <c r="F880" i="3"/>
  <c r="J731" i="3"/>
  <c r="K731" i="3"/>
  <c r="I731" i="3"/>
  <c r="F731" i="3"/>
  <c r="H731" i="3"/>
  <c r="K705" i="3"/>
  <c r="I705" i="3"/>
  <c r="J705" i="3"/>
  <c r="I802" i="3"/>
  <c r="K802" i="3"/>
  <c r="J802" i="3"/>
  <c r="H802" i="3"/>
  <c r="F802" i="3"/>
  <c r="J564" i="3"/>
  <c r="K564" i="3"/>
  <c r="I564" i="3"/>
  <c r="K463" i="3"/>
  <c r="J463" i="3"/>
  <c r="I463" i="3"/>
  <c r="J481" i="3"/>
  <c r="I481" i="3"/>
  <c r="F481" i="3"/>
  <c r="K481" i="3"/>
  <c r="H481" i="3"/>
  <c r="H758" i="3"/>
  <c r="J758" i="3"/>
  <c r="I758" i="3"/>
  <c r="F758" i="3"/>
  <c r="K758" i="3"/>
  <c r="K628" i="3"/>
  <c r="J628" i="3"/>
  <c r="I628" i="3"/>
  <c r="F889" i="3"/>
  <c r="H889" i="3"/>
  <c r="I889" i="3"/>
  <c r="K889" i="3"/>
  <c r="J889" i="3"/>
  <c r="F931" i="3"/>
  <c r="K931" i="3"/>
  <c r="H931" i="3"/>
  <c r="I931" i="3"/>
  <c r="J931" i="3"/>
  <c r="I882" i="3"/>
  <c r="H882" i="3"/>
  <c r="J882" i="3"/>
  <c r="F882" i="3"/>
  <c r="K882" i="3"/>
  <c r="K674" i="3"/>
  <c r="J674" i="3"/>
  <c r="I674" i="3"/>
  <c r="H674" i="3"/>
  <c r="F674" i="3"/>
  <c r="J217" i="3"/>
  <c r="K217" i="3"/>
  <c r="I217" i="3"/>
  <c r="J195" i="3"/>
  <c r="I195" i="3"/>
  <c r="F195" i="3"/>
  <c r="K195" i="3"/>
  <c r="H195" i="3"/>
  <c r="J246" i="3"/>
  <c r="I246" i="3"/>
  <c r="K246" i="3"/>
  <c r="J270" i="3"/>
  <c r="K270" i="3"/>
  <c r="I270" i="3"/>
  <c r="J269" i="3"/>
  <c r="H269" i="3"/>
  <c r="K269" i="3"/>
  <c r="I269" i="3"/>
  <c r="J330" i="3"/>
  <c r="K330" i="3"/>
  <c r="I330" i="3"/>
  <c r="K357" i="3"/>
  <c r="I357" i="3"/>
  <c r="F357" i="3"/>
  <c r="J357" i="3"/>
  <c r="H357" i="3"/>
  <c r="K407" i="3"/>
  <c r="J407" i="3"/>
  <c r="I407" i="3"/>
  <c r="K353" i="3"/>
  <c r="J353" i="3"/>
  <c r="I353" i="3"/>
  <c r="K379" i="3"/>
  <c r="J379" i="3"/>
  <c r="I379" i="3"/>
  <c r="K375" i="3"/>
  <c r="J375" i="3"/>
  <c r="I375" i="3"/>
  <c r="J374" i="3"/>
  <c r="I374" i="3"/>
  <c r="K374" i="3"/>
  <c r="J403" i="3"/>
  <c r="K403" i="3"/>
  <c r="I403" i="3"/>
  <c r="K341" i="3"/>
  <c r="I341" i="3"/>
  <c r="F341" i="3"/>
  <c r="J341" i="3"/>
  <c r="H341" i="3"/>
  <c r="J420" i="3"/>
  <c r="K420" i="3"/>
  <c r="I420" i="3"/>
  <c r="J448" i="3"/>
  <c r="K448" i="3"/>
  <c r="I448" i="3"/>
  <c r="I781" i="3"/>
  <c r="J781" i="3"/>
  <c r="F781" i="3"/>
  <c r="H781" i="3"/>
  <c r="K781" i="3"/>
  <c r="K998" i="3"/>
  <c r="H998" i="3"/>
  <c r="I998" i="3"/>
  <c r="F998" i="3"/>
  <c r="J998" i="3"/>
  <c r="I850" i="3"/>
  <c r="J850" i="3"/>
  <c r="F850" i="3"/>
  <c r="H850" i="3"/>
  <c r="K850" i="3"/>
  <c r="I600" i="3"/>
  <c r="J600" i="3"/>
  <c r="K600" i="3"/>
  <c r="F600" i="3"/>
  <c r="H600" i="3"/>
  <c r="I969" i="3"/>
  <c r="F969" i="3"/>
  <c r="H969" i="3"/>
  <c r="K969" i="3"/>
  <c r="J969" i="3"/>
  <c r="K656" i="3"/>
  <c r="J656" i="3"/>
  <c r="F656" i="3"/>
  <c r="H656" i="3"/>
  <c r="J454" i="3"/>
  <c r="H454" i="3"/>
  <c r="K454" i="3"/>
  <c r="F454" i="3"/>
  <c r="I454" i="3"/>
  <c r="J695" i="3"/>
  <c r="K695" i="3"/>
  <c r="F695" i="3"/>
  <c r="H695" i="3"/>
  <c r="I695" i="3"/>
  <c r="J550" i="3"/>
  <c r="I550" i="3"/>
  <c r="K550" i="3"/>
  <c r="F550" i="3"/>
  <c r="H550" i="3"/>
  <c r="J532" i="3"/>
  <c r="K532" i="3"/>
  <c r="I532" i="3"/>
  <c r="H532" i="3"/>
  <c r="F532" i="3"/>
  <c r="J916" i="3"/>
  <c r="I916" i="3"/>
  <c r="H916" i="3"/>
  <c r="F916" i="3"/>
  <c r="K916" i="3"/>
  <c r="K611" i="3"/>
  <c r="J611" i="3"/>
  <c r="I611" i="3"/>
  <c r="I593" i="3"/>
  <c r="K593" i="3"/>
  <c r="F593" i="3"/>
  <c r="H593" i="3"/>
  <c r="J593" i="3"/>
  <c r="J698" i="3"/>
  <c r="K698" i="3"/>
  <c r="I698" i="3"/>
  <c r="J472" i="3"/>
  <c r="I472" i="3"/>
  <c r="K472" i="3"/>
  <c r="H734" i="3"/>
  <c r="F734" i="3"/>
  <c r="J734" i="3"/>
  <c r="I734" i="3"/>
  <c r="K734" i="3"/>
  <c r="K676" i="3"/>
  <c r="J676" i="3"/>
  <c r="F676" i="3"/>
  <c r="H676" i="3"/>
  <c r="I562" i="3"/>
  <c r="K562" i="3"/>
  <c r="F562" i="3"/>
  <c r="H562" i="3"/>
  <c r="J562" i="3"/>
  <c r="K848" i="3"/>
  <c r="H848" i="3"/>
  <c r="I848" i="3"/>
  <c r="F848" i="3"/>
  <c r="J848" i="3"/>
  <c r="I907" i="3"/>
  <c r="K907" i="3"/>
  <c r="H907" i="3"/>
  <c r="F907" i="3"/>
  <c r="J907" i="3"/>
  <c r="K649" i="3"/>
  <c r="J649" i="3"/>
  <c r="H649" i="3"/>
  <c r="F649" i="3"/>
  <c r="I649" i="3"/>
  <c r="F908" i="3"/>
  <c r="H908" i="3"/>
  <c r="K908" i="3"/>
  <c r="J908" i="3"/>
  <c r="I908" i="3"/>
  <c r="J690" i="3"/>
  <c r="K690" i="3"/>
  <c r="F690" i="3"/>
  <c r="H690" i="3"/>
  <c r="I690" i="3"/>
  <c r="J638" i="3"/>
  <c r="K638" i="3"/>
  <c r="I638" i="3"/>
  <c r="J558" i="3"/>
  <c r="K558" i="3"/>
  <c r="I558" i="3"/>
  <c r="J851" i="3"/>
  <c r="K851" i="3"/>
  <c r="H851" i="3"/>
  <c r="F851" i="3"/>
  <c r="I851" i="3"/>
  <c r="F973" i="3"/>
  <c r="J973" i="3"/>
  <c r="K973" i="3"/>
  <c r="I973" i="3"/>
  <c r="H973" i="3"/>
  <c r="K513" i="3"/>
  <c r="J513" i="3"/>
  <c r="I513" i="3"/>
  <c r="F953" i="3"/>
  <c r="J953" i="3"/>
  <c r="K953" i="3"/>
  <c r="I953" i="3"/>
  <c r="H953" i="3"/>
  <c r="I897" i="3"/>
  <c r="F897" i="3"/>
  <c r="K897" i="3"/>
  <c r="H897" i="3"/>
  <c r="J897" i="3"/>
  <c r="J424" i="3"/>
  <c r="K424" i="3"/>
  <c r="I424" i="3"/>
  <c r="J747" i="3"/>
  <c r="K747" i="3"/>
  <c r="I747" i="3"/>
  <c r="F747" i="3"/>
  <c r="H747" i="3"/>
  <c r="J675" i="3"/>
  <c r="K675" i="3"/>
  <c r="F675" i="3"/>
  <c r="H675" i="3"/>
  <c r="K877" i="3"/>
  <c r="I877" i="3"/>
  <c r="H877" i="3"/>
  <c r="J877" i="3"/>
  <c r="F877" i="3"/>
  <c r="K834" i="3"/>
  <c r="J834" i="3"/>
  <c r="I834" i="3"/>
  <c r="F959" i="3"/>
  <c r="J959" i="3"/>
  <c r="I959" i="3"/>
  <c r="H959" i="3"/>
  <c r="K959" i="3"/>
  <c r="H957" i="3"/>
  <c r="J957" i="3"/>
  <c r="K957" i="3"/>
  <c r="F957" i="3"/>
  <c r="I957" i="3"/>
  <c r="I994" i="3"/>
  <c r="H994" i="3"/>
  <c r="F994" i="3"/>
  <c r="K994" i="3"/>
  <c r="J994" i="3"/>
  <c r="F920" i="3"/>
  <c r="I920" i="3"/>
  <c r="H920" i="3"/>
  <c r="J920" i="3"/>
  <c r="K920" i="3"/>
  <c r="K459" i="3"/>
  <c r="J459" i="3"/>
  <c r="I459" i="3"/>
  <c r="J768" i="3"/>
  <c r="K768" i="3"/>
  <c r="I768" i="3"/>
  <c r="K634" i="3"/>
  <c r="J634" i="3"/>
  <c r="I634" i="3"/>
  <c r="J478" i="3"/>
  <c r="K478" i="3"/>
  <c r="H478" i="3"/>
  <c r="I478" i="3"/>
  <c r="F478" i="3"/>
  <c r="J586" i="3"/>
  <c r="K586" i="3"/>
  <c r="I586" i="3"/>
  <c r="K787" i="3"/>
  <c r="I787" i="3"/>
  <c r="J787" i="3"/>
  <c r="H787" i="3"/>
  <c r="F787" i="3"/>
  <c r="J809" i="3"/>
  <c r="K809" i="3"/>
  <c r="I809" i="3"/>
  <c r="H809" i="3"/>
  <c r="F809" i="3"/>
  <c r="J769" i="3"/>
  <c r="K769" i="3"/>
  <c r="F769" i="3"/>
  <c r="I769" i="3"/>
  <c r="H769" i="3"/>
  <c r="I575" i="3"/>
  <c r="J575" i="3"/>
  <c r="K575" i="3"/>
  <c r="F575" i="3"/>
  <c r="H575" i="3"/>
  <c r="K662" i="3"/>
  <c r="J662" i="3"/>
  <c r="F662" i="3"/>
  <c r="H662" i="3"/>
  <c r="I662" i="3"/>
  <c r="J591" i="3"/>
  <c r="I591" i="3"/>
  <c r="H591" i="3"/>
  <c r="K591" i="3"/>
  <c r="F591" i="3"/>
  <c r="J739" i="3"/>
  <c r="K739" i="3"/>
  <c r="I739" i="3"/>
  <c r="F975" i="3"/>
  <c r="K975" i="3"/>
  <c r="I975" i="3"/>
  <c r="J975" i="3"/>
  <c r="H975" i="3"/>
  <c r="I779" i="3"/>
  <c r="J779" i="3"/>
  <c r="K779" i="3"/>
  <c r="F779" i="3"/>
  <c r="H779" i="3"/>
  <c r="J704" i="3"/>
  <c r="I704" i="3"/>
  <c r="F704" i="3"/>
  <c r="K704" i="3"/>
  <c r="H704" i="3"/>
  <c r="J939" i="3"/>
  <c r="F939" i="3"/>
  <c r="H939" i="3"/>
  <c r="K939" i="3"/>
  <c r="I939" i="3"/>
  <c r="I541" i="3"/>
  <c r="K541" i="3"/>
  <c r="F541" i="3"/>
  <c r="J541" i="3"/>
  <c r="H541" i="3"/>
  <c r="J497" i="3"/>
  <c r="I497" i="3"/>
  <c r="H497" i="3"/>
  <c r="F497" i="3"/>
  <c r="K497" i="3"/>
  <c r="J700" i="3"/>
  <c r="K700" i="3"/>
  <c r="I700" i="3"/>
  <c r="K811" i="3"/>
  <c r="J811" i="3"/>
  <c r="I811" i="3"/>
  <c r="K764" i="3"/>
  <c r="J764" i="3"/>
  <c r="I764" i="3"/>
  <c r="I874" i="3"/>
  <c r="J874" i="3"/>
  <c r="F874" i="3"/>
  <c r="K874" i="3"/>
  <c r="H874" i="3"/>
  <c r="J658" i="3"/>
  <c r="K658" i="3"/>
  <c r="I658" i="3"/>
  <c r="K631" i="3"/>
  <c r="J631" i="3"/>
  <c r="I631" i="3"/>
  <c r="K654" i="3"/>
  <c r="J654" i="3"/>
  <c r="H654" i="3"/>
  <c r="I654" i="3"/>
  <c r="F654" i="3"/>
  <c r="J660" i="3"/>
  <c r="K660" i="3"/>
  <c r="I660" i="3"/>
  <c r="I801" i="3"/>
  <c r="J801" i="3"/>
  <c r="K801" i="3"/>
  <c r="F801" i="3"/>
  <c r="H801" i="3"/>
  <c r="K992" i="3"/>
  <c r="I992" i="3"/>
  <c r="J992" i="3"/>
  <c r="F992" i="3"/>
  <c r="H992" i="3"/>
  <c r="K940" i="3"/>
  <c r="J940" i="3"/>
  <c r="I940" i="3"/>
  <c r="F940" i="3"/>
  <c r="H940" i="3"/>
  <c r="K840" i="3"/>
  <c r="J840" i="3"/>
  <c r="I840" i="3"/>
  <c r="F970" i="3"/>
  <c r="I970" i="3"/>
  <c r="K970" i="3"/>
  <c r="J970" i="3"/>
  <c r="H970" i="3"/>
  <c r="H876" i="3"/>
  <c r="J876" i="3"/>
  <c r="I876" i="3"/>
  <c r="F876" i="3"/>
  <c r="K876" i="3"/>
  <c r="K536" i="3"/>
  <c r="H536" i="3"/>
  <c r="J536" i="3"/>
  <c r="I536" i="3"/>
  <c r="F536" i="3"/>
  <c r="I978" i="3"/>
  <c r="H978" i="3"/>
  <c r="F978" i="3"/>
  <c r="K978" i="3"/>
  <c r="J978" i="3"/>
  <c r="K647" i="3"/>
  <c r="J647" i="3"/>
  <c r="I647" i="3"/>
  <c r="I469" i="3"/>
  <c r="H469" i="3"/>
  <c r="K469" i="3"/>
  <c r="J469" i="3"/>
  <c r="F469" i="3"/>
  <c r="K672" i="3"/>
  <c r="J672" i="3"/>
  <c r="F672" i="3"/>
  <c r="I672" i="3"/>
  <c r="H672" i="3"/>
  <c r="H966" i="3"/>
  <c r="I966" i="3"/>
  <c r="F966" i="3"/>
  <c r="J966" i="3"/>
  <c r="K966" i="3"/>
  <c r="I836" i="3"/>
  <c r="H836" i="3"/>
  <c r="F836" i="3"/>
  <c r="J836" i="3"/>
  <c r="K836" i="3"/>
  <c r="J677" i="3"/>
  <c r="K677" i="3"/>
  <c r="F677" i="3"/>
  <c r="H677" i="3"/>
  <c r="K470" i="3"/>
  <c r="J470" i="3"/>
  <c r="I470" i="3"/>
  <c r="I664" i="3"/>
  <c r="J664" i="3"/>
  <c r="K664" i="3"/>
  <c r="K530" i="3"/>
  <c r="I530" i="3"/>
  <c r="F530" i="3"/>
  <c r="J530" i="3"/>
  <c r="H530" i="3"/>
  <c r="J750" i="3"/>
  <c r="H750" i="3"/>
  <c r="K750" i="3"/>
  <c r="I750" i="3"/>
  <c r="F750" i="3"/>
  <c r="J892" i="3"/>
  <c r="H892" i="3"/>
  <c r="I892" i="3"/>
  <c r="K892" i="3"/>
  <c r="F892" i="3"/>
  <c r="I551" i="3"/>
  <c r="H551" i="3"/>
  <c r="K551" i="3"/>
  <c r="F551" i="3"/>
  <c r="J551" i="3"/>
  <c r="J895" i="3"/>
  <c r="F895" i="3"/>
  <c r="K895" i="3"/>
  <c r="H895" i="3"/>
  <c r="I895" i="3"/>
  <c r="J757" i="3"/>
  <c r="F757" i="3"/>
  <c r="I757" i="3"/>
  <c r="H757" i="3"/>
  <c r="K757" i="3"/>
  <c r="I945" i="3"/>
  <c r="K945" i="3"/>
  <c r="F945" i="3"/>
  <c r="H945" i="3"/>
  <c r="J945" i="3"/>
  <c r="J514" i="3"/>
  <c r="K514" i="3"/>
  <c r="I514" i="3"/>
  <c r="K716" i="3"/>
  <c r="J716" i="3"/>
  <c r="I716" i="3"/>
  <c r="I717" i="3"/>
  <c r="H717" i="3"/>
  <c r="F717" i="3"/>
  <c r="J717" i="3"/>
  <c r="K717" i="3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AL128" i="4"/>
  <c r="AR128" i="4" s="1"/>
  <c r="G128" i="4" s="1"/>
  <c r="AH152" i="4"/>
  <c r="AB152" i="4"/>
  <c r="W162" i="4"/>
  <c r="X162" i="4" s="1"/>
  <c r="V42" i="4"/>
  <c r="W42" i="4" s="1"/>
  <c r="X42" i="4" s="1"/>
  <c r="Y9" i="4"/>
  <c r="AJ9" i="4" s="1"/>
  <c r="AE241" i="4"/>
  <c r="AQ241" i="4" s="1"/>
  <c r="AW241" i="4" s="1"/>
  <c r="AB241" i="4"/>
  <c r="Z270" i="4"/>
  <c r="AK270" i="4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E250" i="4"/>
  <c r="AD228" i="4"/>
  <c r="AF250" i="4"/>
  <c r="AJ152" i="4"/>
  <c r="AI152" i="4"/>
  <c r="AO152" i="4" s="1"/>
  <c r="AU152" i="4" s="1"/>
  <c r="AD152" i="4"/>
  <c r="AQ124" i="4"/>
  <c r="AW124" i="4" s="1"/>
  <c r="AA228" i="4"/>
  <c r="AG250" i="4"/>
  <c r="AF152" i="4"/>
  <c r="AG152" i="4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X997" i="4"/>
  <c r="Y997" i="4"/>
  <c r="Y972" i="4"/>
  <c r="X972" i="4"/>
  <c r="X671" i="4"/>
  <c r="Y671" i="4"/>
  <c r="AL465" i="4"/>
  <c r="AR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I970" i="4"/>
  <c r="AF970" i="4"/>
  <c r="AJ992" i="4"/>
  <c r="G648" i="4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M96" i="4" s="1"/>
  <c r="AS96" i="4" s="1"/>
  <c r="AB845" i="4"/>
  <c r="AG759" i="4"/>
  <c r="AK759" i="4"/>
  <c r="AM116" i="4"/>
  <c r="AS116" i="4" s="1"/>
  <c r="AG711" i="4"/>
  <c r="AK711" i="4"/>
  <c r="AH954" i="4"/>
  <c r="AK888" i="4"/>
  <c r="F269" i="3"/>
  <c r="AA970" i="4"/>
  <c r="AU970" i="4"/>
  <c r="F280" i="3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M709" i="4"/>
  <c r="AS709" i="4" s="1"/>
  <c r="AJ711" i="4"/>
  <c r="AF711" i="4"/>
  <c r="AF888" i="4"/>
  <c r="AV970" i="4"/>
  <c r="AT970" i="4"/>
  <c r="AS970" i="4"/>
  <c r="AG941" i="4"/>
  <c r="AC599" i="4"/>
  <c r="AK687" i="4"/>
  <c r="W994" i="4"/>
  <c r="V956" i="4"/>
  <c r="W956" i="4" s="1"/>
  <c r="AH599" i="4"/>
  <c r="Y445" i="4"/>
  <c r="AH652" i="4"/>
  <c r="AI652" i="4"/>
  <c r="AB652" i="4"/>
  <c r="Y854" i="4"/>
  <c r="W770" i="4"/>
  <c r="Y770" i="4" s="1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O96" i="4" s="1"/>
  <c r="AU96" i="4" s="1"/>
  <c r="AB96" i="4"/>
  <c r="AH759" i="4"/>
  <c r="AH711" i="4"/>
  <c r="AH888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F99" i="3"/>
  <c r="H99" i="3"/>
  <c r="AG995" i="4"/>
  <c r="AI369" i="4"/>
  <c r="AH873" i="4"/>
  <c r="AK995" i="4"/>
  <c r="AF812" i="4"/>
  <c r="AK950" i="4"/>
  <c r="AI950" i="4"/>
  <c r="AF599" i="4"/>
  <c r="AL599" i="4" s="1"/>
  <c r="AR599" i="4" s="1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H996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W894" i="4"/>
  <c r="X894" i="4" s="1"/>
  <c r="V892" i="4"/>
  <c r="W892" i="4" s="1"/>
  <c r="AJ694" i="4"/>
  <c r="AI959" i="4"/>
  <c r="W974" i="4"/>
  <c r="Y974" i="4" s="1"/>
  <c r="W855" i="4"/>
  <c r="W885" i="4"/>
  <c r="W988" i="4"/>
  <c r="V898" i="4"/>
  <c r="W898" i="4" s="1"/>
  <c r="Y898" i="4" s="1"/>
  <c r="AG694" i="4"/>
  <c r="W657" i="4"/>
  <c r="X657" i="4" s="1"/>
  <c r="Y657" i="4" s="1"/>
  <c r="U962" i="4"/>
  <c r="W962" i="4" s="1"/>
  <c r="Y946" i="4"/>
  <c r="X946" i="4"/>
  <c r="AA350" i="4"/>
  <c r="W965" i="4"/>
  <c r="X965" i="4" s="1"/>
  <c r="W911" i="4"/>
  <c r="W955" i="4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AA654" i="4" s="1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B612" i="4"/>
  <c r="W633" i="4"/>
  <c r="X579" i="4"/>
  <c r="Y579" i="4" s="1"/>
  <c r="AC579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O661" i="4" s="1"/>
  <c r="AU661" i="4" s="1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M781" i="4"/>
  <c r="AS781" i="4" s="1"/>
  <c r="AL709" i="4"/>
  <c r="AR709" i="4" s="1"/>
  <c r="AB660" i="4"/>
  <c r="AA660" i="4"/>
  <c r="AM660" i="4" s="1"/>
  <c r="AS660" i="4" s="1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W78" i="4"/>
  <c r="X78" i="4" s="1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L562" i="4" s="1"/>
  <c r="AR562" i="4" s="1"/>
  <c r="AK562" i="4"/>
  <c r="AJ562" i="4"/>
  <c r="Y597" i="4"/>
  <c r="AD597" i="4" s="1"/>
  <c r="AN207" i="4"/>
  <c r="AT207" i="4" s="1"/>
  <c r="AE336" i="4"/>
  <c r="AD336" i="4"/>
  <c r="AH336" i="4"/>
  <c r="AC191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D648" i="4"/>
  <c r="H648" i="4" s="1"/>
  <c r="AM543" i="4"/>
  <c r="AS543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Y919" i="4" s="1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AE663" i="4"/>
  <c r="Z663" i="4"/>
  <c r="W871" i="4"/>
  <c r="W720" i="4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X975" i="4"/>
  <c r="Y975" i="4"/>
  <c r="AP419" i="4"/>
  <c r="AV419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K695" i="4"/>
  <c r="Z695" i="4"/>
  <c r="AL695" i="4" s="1"/>
  <c r="AR695" i="4" s="1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AC48" i="4"/>
  <c r="Z48" i="4"/>
  <c r="AD48" i="4"/>
  <c r="AE48" i="4"/>
  <c r="AA48" i="4"/>
  <c r="AB48" i="4"/>
  <c r="AG654" i="4"/>
  <c r="AI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AE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D132" i="4"/>
  <c r="H132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B24" i="4"/>
  <c r="AJ24" i="4"/>
  <c r="Z24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B139" i="4"/>
  <c r="AA139" i="4"/>
  <c r="Z139" i="4"/>
  <c r="AL139" i="4" s="1"/>
  <c r="AR139" i="4" s="1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F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AF911" i="4" s="1"/>
  <c r="X60" i="4"/>
  <c r="AL727" i="4"/>
  <c r="AR727" i="4" s="1"/>
  <c r="AN727" i="4"/>
  <c r="AT727" i="4" s="1"/>
  <c r="AK963" i="4"/>
  <c r="AF963" i="4"/>
  <c r="AJ963" i="4"/>
  <c r="X6" i="4"/>
  <c r="AI15" i="4"/>
  <c r="AF94" i="4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B996" i="4"/>
  <c r="AN996" i="4" s="1"/>
  <c r="AU996" i="4"/>
  <c r="AT996" i="4"/>
  <c r="AC996" i="4"/>
  <c r="AA996" i="4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M759" i="4"/>
  <c r="AS759" i="4" s="1"/>
  <c r="AN759" i="4"/>
  <c r="AT759" i="4" s="1"/>
  <c r="AP759" i="4"/>
  <c r="AV759" i="4" s="1"/>
  <c r="AE823" i="4"/>
  <c r="AB557" i="4"/>
  <c r="AN557" i="4" s="1"/>
  <c r="AT557" i="4" s="1"/>
  <c r="AE557" i="4"/>
  <c r="AA557" i="4"/>
  <c r="AM557" i="4" s="1"/>
  <c r="AS557" i="4" s="1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Y97" i="4"/>
  <c r="Z97" i="4" s="1"/>
  <c r="D128" i="4"/>
  <c r="H128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AN615" i="4"/>
  <c r="AT615" i="4" s="1"/>
  <c r="AM663" i="4"/>
  <c r="AS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880" i="4"/>
  <c r="AE880" i="4"/>
  <c r="AQ880" i="4" s="1"/>
  <c r="AS880" i="4"/>
  <c r="AW880" i="4"/>
  <c r="AC880" i="4"/>
  <c r="AB880" i="4"/>
  <c r="AV880" i="4"/>
  <c r="AA880" i="4"/>
  <c r="AD880" i="4"/>
  <c r="AU880" i="4"/>
  <c r="AT880" i="4"/>
  <c r="AC848" i="4"/>
  <c r="Z848" i="4"/>
  <c r="AA848" i="4"/>
  <c r="AD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AC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U969" i="4"/>
  <c r="V969" i="4"/>
  <c r="X999" i="4"/>
  <c r="Y999" i="4"/>
  <c r="AC100" i="4"/>
  <c r="Y72" i="4"/>
  <c r="AB72" i="4" s="1"/>
  <c r="Y991" i="4"/>
  <c r="X991" i="4"/>
  <c r="AK803" i="4"/>
  <c r="AG803" i="4"/>
  <c r="AA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H97" i="4"/>
  <c r="AC123" i="4"/>
  <c r="Z123" i="4"/>
  <c r="AD123" i="4"/>
  <c r="AE123" i="4"/>
  <c r="AA123" i="4"/>
  <c r="AB123" i="4"/>
  <c r="AB147" i="4"/>
  <c r="AA147" i="4"/>
  <c r="Z147" i="4"/>
  <c r="AL147" i="4" s="1"/>
  <c r="AR147" i="4" s="1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AI911" i="4"/>
  <c r="X696" i="4"/>
  <c r="X77" i="4"/>
  <c r="Y77" i="4" s="1"/>
  <c r="W93" i="4"/>
  <c r="AK101" i="4"/>
  <c r="AG101" i="4"/>
  <c r="AA115" i="4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16" i="4"/>
  <c r="Y16" i="4" s="1"/>
  <c r="X26" i="4"/>
  <c r="Y26" i="4" s="1"/>
  <c r="Z31" i="4"/>
  <c r="AD31" i="4"/>
  <c r="AP31" i="4" s="1"/>
  <c r="AV31" i="4" s="1"/>
  <c r="AC31" i="4"/>
  <c r="AB31" i="4"/>
  <c r="AN31" i="4" s="1"/>
  <c r="AT31" i="4" s="1"/>
  <c r="AE31" i="4"/>
  <c r="AA31" i="4"/>
  <c r="W65" i="4"/>
  <c r="Z91" i="4"/>
  <c r="AC91" i="4"/>
  <c r="AB91" i="4"/>
  <c r="AE91" i="4"/>
  <c r="AD91" i="4"/>
  <c r="AA91" i="4"/>
  <c r="AG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Q759" i="4"/>
  <c r="AW759" i="4" s="1"/>
  <c r="AL759" i="4"/>
  <c r="AR759" i="4" s="1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AD170" i="4"/>
  <c r="AC170" i="4"/>
  <c r="AO170" i="4" s="1"/>
  <c r="AU170" i="4" s="1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Q66" i="4" s="1"/>
  <c r="AW66" i="4" s="1"/>
  <c r="AD66" i="4"/>
  <c r="AB66" i="4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J100" i="4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A521" i="4"/>
  <c r="AM521" i="4" s="1"/>
  <c r="AS521" i="4" s="1"/>
  <c r="Z521" i="4"/>
  <c r="AL521" i="4" s="1"/>
  <c r="AR521" i="4" s="1"/>
  <c r="AB521" i="4"/>
  <c r="AN521" i="4" s="1"/>
  <c r="AT521" i="4" s="1"/>
  <c r="AD521" i="4"/>
  <c r="AK795" i="4"/>
  <c r="AK38" i="4"/>
  <c r="AA102" i="4"/>
  <c r="Z102" i="4"/>
  <c r="AB102" i="4"/>
  <c r="AD102" i="4"/>
  <c r="AE102" i="4"/>
  <c r="AC102" i="4"/>
  <c r="X603" i="4"/>
  <c r="Y603" i="4" s="1"/>
  <c r="AJ603" i="4" s="1"/>
  <c r="W618" i="4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AC896" i="4"/>
  <c r="Z896" i="4"/>
  <c r="AB896" i="4"/>
  <c r="AA896" i="4"/>
  <c r="AD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Q755" i="4" s="1"/>
  <c r="AW755" i="4" s="1"/>
  <c r="AB755" i="4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E821" i="4"/>
  <c r="I821" i="4" s="1"/>
  <c r="D821" i="4"/>
  <c r="H821" i="4" s="1"/>
  <c r="D769" i="4"/>
  <c r="H769" i="4" s="1"/>
  <c r="Y825" i="4"/>
  <c r="Z825" i="4" s="1"/>
  <c r="AC793" i="4"/>
  <c r="AB793" i="4"/>
  <c r="AD793" i="4"/>
  <c r="AC833" i="4"/>
  <c r="AB833" i="4"/>
  <c r="AD833" i="4"/>
  <c r="AO797" i="4"/>
  <c r="AU797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0" i="4"/>
  <c r="AS250" i="4" s="1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L419" i="4"/>
  <c r="AR419" i="4" s="1"/>
  <c r="AQ419" i="4"/>
  <c r="AW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E395" i="4"/>
  <c r="AD395" i="4"/>
  <c r="AP395" i="4" s="1"/>
  <c r="AV395" i="4" s="1"/>
  <c r="AC395" i="4"/>
  <c r="AT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L392" i="4"/>
  <c r="AR392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D258" i="4"/>
  <c r="H258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D448" i="4"/>
  <c r="AP448" i="4" s="1"/>
  <c r="AV448" i="4" s="1"/>
  <c r="AE448" i="4"/>
  <c r="AQ448" i="4" s="1"/>
  <c r="AW448" i="4" s="1"/>
  <c r="AM152" i="4" l="1"/>
  <c r="AS152" i="4" s="1"/>
  <c r="AJ15" i="4"/>
  <c r="AD15" i="4"/>
  <c r="AB15" i="4"/>
  <c r="AF15" i="4"/>
  <c r="AL15" i="4" s="1"/>
  <c r="AR15" i="4" s="1"/>
  <c r="AA15" i="4"/>
  <c r="Z15" i="4"/>
  <c r="AH15" i="4"/>
  <c r="AE15" i="4"/>
  <c r="AQ15" i="4" s="1"/>
  <c r="AW15" i="4" s="1"/>
  <c r="AK15" i="4"/>
  <c r="Y44" i="4"/>
  <c r="AF44" i="4" s="1"/>
  <c r="AG15" i="4"/>
  <c r="AQ39" i="4"/>
  <c r="AW39" i="4" s="1"/>
  <c r="AB94" i="4"/>
  <c r="AA108" i="4"/>
  <c r="Z94" i="4"/>
  <c r="AG108" i="4"/>
  <c r="AM108" i="4" s="1"/>
  <c r="AS108" i="4" s="1"/>
  <c r="AH94" i="4"/>
  <c r="AJ108" i="4"/>
  <c r="AQ69" i="4"/>
  <c r="AW69" i="4" s="1"/>
  <c r="AK94" i="4"/>
  <c r="AQ94" i="4" s="1"/>
  <c r="AW94" i="4" s="1"/>
  <c r="AK108" i="4"/>
  <c r="AB11" i="4"/>
  <c r="AC94" i="4"/>
  <c r="AB108" i="4"/>
  <c r="AI94" i="4"/>
  <c r="AI108" i="4"/>
  <c r="AD38" i="4"/>
  <c r="AJ94" i="4"/>
  <c r="AP94" i="4" s="1"/>
  <c r="AV94" i="4" s="1"/>
  <c r="AH108" i="4"/>
  <c r="AD108" i="4"/>
  <c r="Z108" i="4"/>
  <c r="AK970" i="4"/>
  <c r="AE970" i="4"/>
  <c r="AQ970" i="4" s="1"/>
  <c r="AD970" i="4"/>
  <c r="AP970" i="4" s="1"/>
  <c r="AW970" i="4"/>
  <c r="AB970" i="4"/>
  <c r="AN970" i="4" s="1"/>
  <c r="AC970" i="4"/>
  <c r="Z970" i="4"/>
  <c r="AL970" i="4" s="1"/>
  <c r="AK694" i="4"/>
  <c r="AB694" i="4"/>
  <c r="AN694" i="4" s="1"/>
  <c r="AT694" i="4" s="1"/>
  <c r="AQ941" i="4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I981" i="4"/>
  <c r="AO981" i="4" s="1"/>
  <c r="AH981" i="4"/>
  <c r="AG981" i="4"/>
  <c r="AM981" i="4" s="1"/>
  <c r="AB580" i="4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O805" i="4" s="1"/>
  <c r="AU805" i="4" s="1"/>
  <c r="AB805" i="4"/>
  <c r="AN805" i="4" s="1"/>
  <c r="AT805" i="4" s="1"/>
  <c r="AF805" i="4"/>
  <c r="AL805" i="4" s="1"/>
  <c r="AR805" i="4" s="1"/>
  <c r="AA805" i="4"/>
  <c r="AM805" i="4" s="1"/>
  <c r="AS805" i="4" s="1"/>
  <c r="X919" i="4"/>
  <c r="AO970" i="4"/>
  <c r="AE694" i="4"/>
  <c r="AQ694" i="4" s="1"/>
  <c r="AW694" i="4" s="1"/>
  <c r="AJ757" i="4"/>
  <c r="AP757" i="4" s="1"/>
  <c r="AV757" i="4" s="1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N981" i="4"/>
  <c r="AP625" i="4"/>
  <c r="AV625" i="4" s="1"/>
  <c r="AN612" i="4"/>
  <c r="AT612" i="4" s="1"/>
  <c r="AQ392" i="4"/>
  <c r="AW392" i="4" s="1"/>
  <c r="AI392" i="4"/>
  <c r="AO392" i="4" s="1"/>
  <c r="AU392" i="4" s="1"/>
  <c r="AA392" i="4"/>
  <c r="AM392" i="4" s="1"/>
  <c r="AS392" i="4" s="1"/>
  <c r="AB392" i="4"/>
  <c r="AN392" i="4" s="1"/>
  <c r="AT392" i="4" s="1"/>
  <c r="AI759" i="4"/>
  <c r="AO759" i="4" s="1"/>
  <c r="AU759" i="4" s="1"/>
  <c r="AN580" i="4"/>
  <c r="AT580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P776" i="4" s="1"/>
  <c r="AV776" i="4" s="1"/>
  <c r="AJ805" i="4"/>
  <c r="AP805" i="4" s="1"/>
  <c r="AV805" i="4" s="1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398" i="4" s="1"/>
  <c r="AT398" i="4" s="1"/>
  <c r="AN147" i="4"/>
  <c r="AT147" i="4" s="1"/>
  <c r="F116" i="4"/>
  <c r="J116" i="4" s="1"/>
  <c r="AM106" i="4"/>
  <c r="AS106" i="4" s="1"/>
  <c r="AL106" i="4"/>
  <c r="AR106" i="4" s="1"/>
  <c r="AD59" i="4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J191" i="4"/>
  <c r="AH191" i="4"/>
  <c r="AB191" i="4"/>
  <c r="AK191" i="4"/>
  <c r="AD191" i="4"/>
  <c r="AE191" i="4"/>
  <c r="AF191" i="4"/>
  <c r="AL191" i="4" s="1"/>
  <c r="AR191" i="4" s="1"/>
  <c r="AG22" i="4"/>
  <c r="AC22" i="4"/>
  <c r="AD22" i="4"/>
  <c r="AF59" i="4"/>
  <c r="AQ106" i="4"/>
  <c r="AW106" i="4" s="1"/>
  <c r="AQ102" i="4"/>
  <c r="AW102" i="4" s="1"/>
  <c r="AP92" i="4"/>
  <c r="AV92" i="4" s="1"/>
  <c r="AN66" i="4"/>
  <c r="AT66" i="4" s="1"/>
  <c r="AH22" i="4"/>
  <c r="AN91" i="4"/>
  <c r="AT91" i="4" s="1"/>
  <c r="AN123" i="4"/>
  <c r="AT123" i="4" s="1"/>
  <c r="AF148" i="4"/>
  <c r="AA22" i="4"/>
  <c r="AE22" i="4"/>
  <c r="AJ22" i="4"/>
  <c r="AP102" i="4"/>
  <c r="AV102" i="4" s="1"/>
  <c r="AK59" i="4"/>
  <c r="AQ179" i="4"/>
  <c r="AW179" i="4" s="1"/>
  <c r="AG148" i="4"/>
  <c r="AE59" i="4"/>
  <c r="AQ59" i="4" s="1"/>
  <c r="AW59" i="4" s="1"/>
  <c r="Z22" i="4"/>
  <c r="AF22" i="4"/>
  <c r="AK22" i="4"/>
  <c r="AQ22" i="4" s="1"/>
  <c r="AW22" i="4" s="1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G562" i="4"/>
  <c r="F562" i="4"/>
  <c r="J562" i="4" s="1"/>
  <c r="Z919" i="4"/>
  <c r="AC919" i="4"/>
  <c r="AA919" i="4"/>
  <c r="AI919" i="4"/>
  <c r="AG919" i="4"/>
  <c r="AD919" i="4"/>
  <c r="AJ919" i="4"/>
  <c r="AE919" i="4"/>
  <c r="AK919" i="4"/>
  <c r="AB919" i="4"/>
  <c r="AF919" i="4"/>
  <c r="AH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O896" i="4" s="1"/>
  <c r="AJ350" i="4"/>
  <c r="AJ896" i="4"/>
  <c r="AP896" i="4" s="1"/>
  <c r="Z350" i="4"/>
  <c r="AI350" i="4"/>
  <c r="W908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B44" i="4"/>
  <c r="AI44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AN152" i="4"/>
  <c r="AT152" i="4" s="1"/>
  <c r="AO191" i="4"/>
  <c r="AU191" i="4" s="1"/>
  <c r="AC59" i="4"/>
  <c r="AA59" i="4"/>
  <c r="AE136" i="4"/>
  <c r="AJ59" i="4"/>
  <c r="AP59" i="4" s="1"/>
  <c r="AV59" i="4" s="1"/>
  <c r="AA180" i="4"/>
  <c r="AB59" i="4"/>
  <c r="AD136" i="4"/>
  <c r="AP136" i="4" s="1"/>
  <c r="AV136" i="4" s="1"/>
  <c r="AI59" i="4"/>
  <c r="AO163" i="4"/>
  <c r="AU163" i="4" s="1"/>
  <c r="AG61" i="4"/>
  <c r="AG136" i="4"/>
  <c r="AM147" i="4"/>
  <c r="AS147" i="4" s="1"/>
  <c r="Z59" i="4"/>
  <c r="AN36" i="4"/>
  <c r="AT36" i="4" s="1"/>
  <c r="AH59" i="4"/>
  <c r="AG24" i="4"/>
  <c r="AM24" i="4" s="1"/>
  <c r="AS24" i="4" s="1"/>
  <c r="AK24" i="4"/>
  <c r="AE24" i="4"/>
  <c r="AH24" i="4"/>
  <c r="AC24" i="4"/>
  <c r="AO24" i="4" s="1"/>
  <c r="AU24" i="4" s="1"/>
  <c r="AF24" i="4"/>
  <c r="AQ152" i="4"/>
  <c r="AW152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AQ164" i="4"/>
  <c r="AW164" i="4" s="1"/>
  <c r="AO123" i="4"/>
  <c r="AU123" i="4" s="1"/>
  <c r="Z100" i="4"/>
  <c r="AD174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I451" i="4"/>
  <c r="AO451" i="4" s="1"/>
  <c r="AU451" i="4" s="1"/>
  <c r="AJ451" i="4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J891" i="4"/>
  <c r="AH891" i="4"/>
  <c r="AO818" i="4"/>
  <c r="AU818" i="4" s="1"/>
  <c r="Z654" i="4"/>
  <c r="AQ147" i="4"/>
  <c r="AW147" i="4" s="1"/>
  <c r="AB646" i="4"/>
  <c r="AJ803" i="4"/>
  <c r="AG967" i="4"/>
  <c r="AH955" i="4"/>
  <c r="AB136" i="4"/>
  <c r="Y965" i="4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P639" i="4" s="1"/>
  <c r="AV639" i="4" s="1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J91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Q848" i="4"/>
  <c r="AW848" i="4" s="1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Z832" i="4"/>
  <c r="AJ775" i="4"/>
  <c r="AG646" i="4"/>
  <c r="AM646" i="4" s="1"/>
  <c r="AS646" i="4" s="1"/>
  <c r="AI795" i="4"/>
  <c r="AG72" i="4"/>
  <c r="AL170" i="4"/>
  <c r="AR170" i="4" s="1"/>
  <c r="D170" i="4" s="1"/>
  <c r="H170" i="4" s="1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AO646" i="4" s="1"/>
  <c r="AU646" i="4" s="1"/>
  <c r="Z646" i="4"/>
  <c r="AH803" i="4"/>
  <c r="AF803" i="4"/>
  <c r="AP623" i="4"/>
  <c r="AV623" i="4" s="1"/>
  <c r="AL527" i="4"/>
  <c r="AR527" i="4" s="1"/>
  <c r="G527" i="4" s="1"/>
  <c r="AC136" i="4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E174" i="4"/>
  <c r="AL22" i="4"/>
  <c r="AR22" i="4" s="1"/>
  <c r="E22" i="4" s="1"/>
  <c r="I22" i="4" s="1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44" i="4"/>
  <c r="AK148" i="4"/>
  <c r="AB148" i="4"/>
  <c r="AE148" i="4"/>
  <c r="AC44" i="4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AP66" i="4"/>
  <c r="AV66" i="4" s="1"/>
  <c r="AP27" i="4"/>
  <c r="AV27" i="4" s="1"/>
  <c r="AG11" i="4"/>
  <c r="AP171" i="4"/>
  <c r="AV171" i="4" s="1"/>
  <c r="AK107" i="4"/>
  <c r="AH44" i="4"/>
  <c r="AJ148" i="4"/>
  <c r="AI148" i="4"/>
  <c r="AC148" i="4"/>
  <c r="AE11" i="4"/>
  <c r="Z44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D241" i="4"/>
  <c r="H241" i="4" s="1"/>
  <c r="E241" i="4"/>
  <c r="I241" i="4" s="1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Q170" i="4"/>
  <c r="AW170" i="4" s="1"/>
  <c r="AI174" i="4"/>
  <c r="AO115" i="4"/>
  <c r="AU115" i="4" s="1"/>
  <c r="AG180" i="4"/>
  <c r="AM180" i="4" s="1"/>
  <c r="AS180" i="4" s="1"/>
  <c r="Z174" i="4"/>
  <c r="AB174" i="4"/>
  <c r="AN174" i="4" s="1"/>
  <c r="AT174" i="4" s="1"/>
  <c r="AM15" i="4"/>
  <c r="AS15" i="4" s="1"/>
  <c r="AJ174" i="4"/>
  <c r="AP174" i="4" s="1"/>
  <c r="AV174" i="4" s="1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N960" i="4" s="1"/>
  <c r="AV960" i="4"/>
  <c r="AK956" i="4"/>
  <c r="AB322" i="4"/>
  <c r="Z405" i="4"/>
  <c r="AD405" i="4"/>
  <c r="AP405" i="4" s="1"/>
  <c r="AV405" i="4" s="1"/>
  <c r="AI405" i="4"/>
  <c r="AK405" i="4"/>
  <c r="AE405" i="4"/>
  <c r="AQ405" i="4" s="1"/>
  <c r="AW405" i="4" s="1"/>
  <c r="X917" i="4"/>
  <c r="Y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F437" i="4" s="1"/>
  <c r="J437" i="4" s="1"/>
  <c r="AH437" i="4"/>
  <c r="AI437" i="4"/>
  <c r="AO437" i="4" s="1"/>
  <c r="AU437" i="4" s="1"/>
  <c r="AB437" i="4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N405" i="4"/>
  <c r="AT405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N11" i="4" s="1"/>
  <c r="AT11" i="4" s="1"/>
  <c r="AO139" i="4"/>
  <c r="AU139" i="4" s="1"/>
  <c r="AF230" i="4"/>
  <c r="F241" i="4"/>
  <c r="J241" i="4" s="1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F933" i="4"/>
  <c r="AI933" i="4"/>
  <c r="AJ933" i="4"/>
  <c r="AH933" i="4"/>
  <c r="AG933" i="4"/>
  <c r="AK933" i="4"/>
  <c r="AG943" i="4"/>
  <c r="Y962" i="4"/>
  <c r="X962" i="4"/>
  <c r="AN343" i="4"/>
  <c r="AT343" i="4" s="1"/>
  <c r="AJ118" i="4"/>
  <c r="AF131" i="4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E451" i="4" s="1"/>
  <c r="I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P118" i="4"/>
  <c r="AV11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L587" i="4" s="1"/>
  <c r="AR587" i="4" s="1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P191" i="4"/>
  <c r="AV191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22" i="4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170" i="4"/>
  <c r="E170" i="4"/>
  <c r="I170" i="4" s="1"/>
  <c r="F828" i="4"/>
  <c r="J828" i="4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L44" i="4"/>
  <c r="AR44" i="4" s="1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N12" i="4" s="1"/>
  <c r="AT12" i="4" s="1"/>
  <c r="E24" i="4"/>
  <c r="I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E152" i="4"/>
  <c r="I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D171" i="4"/>
  <c r="H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AA44" i="4"/>
  <c r="AE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P974" i="4" s="1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P71" i="4" s="1"/>
  <c r="AV71" i="4" s="1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Q611" i="4" s="1"/>
  <c r="AW611" i="4" s="1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R70" i="4" s="1"/>
  <c r="AE70" i="4"/>
  <c r="AQ70" i="4" s="1"/>
  <c r="AW70" i="4" s="1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Y662" i="4"/>
  <c r="AC662" i="4" s="1"/>
  <c r="AG791" i="4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Q942" i="4" s="1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P185" i="4" s="1"/>
  <c r="AV185" i="4" s="1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O97" i="4" s="1"/>
  <c r="AU97" i="4" s="1"/>
  <c r="AB35" i="4"/>
  <c r="AA35" i="4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39" i="4"/>
  <c r="AW639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G451" i="4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I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Z210" i="4" l="1"/>
  <c r="AO59" i="4"/>
  <c r="AU59" i="4" s="1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O44" i="4"/>
  <c r="AU44" i="4" s="1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AL59" i="4"/>
  <c r="AR59" i="4" s="1"/>
  <c r="D59" i="4" s="1"/>
  <c r="H5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M44" i="4"/>
  <c r="AS44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P770" i="4" s="1"/>
  <c r="AV770" i="4" s="1"/>
  <c r="AA770" i="4"/>
  <c r="AM770" i="4" s="1"/>
  <c r="AS770" i="4" s="1"/>
  <c r="AP268" i="4"/>
  <c r="AV268" i="4" s="1"/>
  <c r="AL731" i="4"/>
  <c r="AR731" i="4" s="1"/>
  <c r="AM895" i="4"/>
  <c r="AN740" i="4"/>
  <c r="AT740" i="4" s="1"/>
  <c r="AM752" i="4"/>
  <c r="AS752" i="4" s="1"/>
  <c r="AL744" i="4"/>
  <c r="AR744" i="4" s="1"/>
  <c r="AN949" i="4"/>
  <c r="AQ666" i="4"/>
  <c r="AW666" i="4" s="1"/>
  <c r="AL842" i="4"/>
  <c r="AR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N44" i="4"/>
  <c r="AT44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N172" i="4" s="1"/>
  <c r="AT172" i="4" s="1"/>
  <c r="AC172" i="4"/>
  <c r="AA172" i="4"/>
  <c r="AE172" i="4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Q44" i="4"/>
  <c r="AW44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F664" i="4"/>
  <c r="J664" i="4" s="1"/>
  <c r="G664" i="4"/>
  <c r="D664" i="4"/>
  <c r="H664" i="4" s="1"/>
  <c r="E664" i="4"/>
  <c r="I664" i="4" s="1"/>
  <c r="D405" i="4"/>
  <c r="H405" i="4" s="1"/>
  <c r="G684" i="4"/>
  <c r="D684" i="4"/>
  <c r="H684" i="4" s="1"/>
  <c r="F684" i="4"/>
  <c r="J684" i="4" s="1"/>
  <c r="E684" i="4"/>
  <c r="I684" i="4" s="1"/>
  <c r="G639" i="4"/>
  <c r="F639" i="4"/>
  <c r="J639" i="4" s="1"/>
  <c r="E639" i="4"/>
  <c r="I639" i="4" s="1"/>
  <c r="D639" i="4"/>
  <c r="H639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F842" i="4"/>
  <c r="J842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G842" i="4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G619" i="4"/>
  <c r="AM619" i="4" s="1"/>
  <c r="AS619" i="4" s="1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F105" i="4"/>
  <c r="J105" i="4" s="1"/>
  <c r="D43" i="4"/>
  <c r="H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E185" i="4"/>
  <c r="I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M137" i="4" s="1"/>
  <c r="AS137" i="4" s="1"/>
  <c r="AC137" i="4"/>
  <c r="AA146" i="4"/>
  <c r="AB175" i="4"/>
  <c r="AD175" i="4"/>
  <c r="AD685" i="4"/>
  <c r="Z685" i="4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E67" i="4"/>
  <c r="I67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AM589" i="4" s="1"/>
  <c r="AS589" i="4" s="1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AQ86" i="4" s="1"/>
  <c r="AW86" i="4" s="1"/>
  <c r="Z87" i="4"/>
  <c r="AA87" i="4"/>
  <c r="AC125" i="4"/>
  <c r="AO125" i="4" s="1"/>
  <c r="AU125" i="4" s="1"/>
  <c r="AA125" i="4"/>
  <c r="AE125" i="4"/>
  <c r="AB141" i="4"/>
  <c r="AN141" i="4" s="1"/>
  <c r="AT141" i="4" s="1"/>
  <c r="AD141" i="4"/>
  <c r="AP141" i="4" s="1"/>
  <c r="AV141" i="4" s="1"/>
  <c r="AC141" i="4"/>
  <c r="Z173" i="4"/>
  <c r="AB173" i="4"/>
  <c r="AN173" i="4" s="1"/>
  <c r="AT173" i="4" s="1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O811" i="4" s="1"/>
  <c r="AU811" i="4" s="1"/>
  <c r="AE811" i="4"/>
  <c r="AQ811" i="4" s="1"/>
  <c r="AW811" i="4" s="1"/>
  <c r="AD819" i="4"/>
  <c r="AP819" i="4" s="1"/>
  <c r="AV819" i="4" s="1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B146" i="4"/>
  <c r="Z146" i="4"/>
  <c r="AL146" i="4" s="1"/>
  <c r="AR146" i="4" s="1"/>
  <c r="AA175" i="4"/>
  <c r="AM175" i="4" s="1"/>
  <c r="AS175" i="4" s="1"/>
  <c r="AE175" i="4"/>
  <c r="AQ175" i="4" s="1"/>
  <c r="AW175" i="4" s="1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P7" i="4" s="1"/>
  <c r="AV7" i="4" s="1"/>
  <c r="AE42" i="4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E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175" i="4" l="1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G59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M908" i="4" s="1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L916" i="4" s="1"/>
  <c r="AJ916" i="4"/>
  <c r="AH916" i="4"/>
  <c r="AG916" i="4"/>
  <c r="AK916" i="4"/>
  <c r="AL391" i="4"/>
  <c r="AR391" i="4" s="1"/>
  <c r="AL551" i="4"/>
  <c r="AR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E159" i="4"/>
  <c r="I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E42" i="4"/>
  <c r="I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F6" i="4"/>
  <c r="J6" i="4" s="1"/>
  <c r="D6" i="4"/>
  <c r="H6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P4" i="4" l="1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90" i="4" l="1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<sst xmlns="http://schemas.openxmlformats.org/spreadsheetml/2006/main" count="1914" uniqueCount="467">
  <si>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</si>
  <si>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</si>
  <si>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</si>
  <si>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</si>
  <si>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</si>
  <si>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</si>
  <si>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</si>
  <si>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</si>
  <si>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</si>
  <si>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</si>
  <si>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</si>
  <si>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</si>
  <si>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</si>
  <si>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</si>
  <si>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</si>
  <si>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</si>
  <si>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</si>
  <si>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</si>
  <si>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</si>
  <si>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</si>
  <si>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</si>
  <si>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</si>
  <si>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</si>
  <si>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</si>
  <si>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</si>
  <si>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</si>
  <si>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</si>
  <si>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</si>
  <si>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</si>
  <si>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</si>
  <si>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</si>
  <si>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</si>
  <si>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</si>
  <si>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</si>
  <si>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</si>
  <si>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</si>
  <si>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</si>
  <si>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</si>
  <si>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</si>
  <si>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</si>
  <si>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</si>
  <si>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</si>
  <si>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</si>
  <si>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</si>
  <si>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</si>
  <si>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</si>
  <si>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</si>
  <si>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</si>
  <si>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</si>
  <si>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</si>
  <si>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</si>
  <si>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</si>
  <si>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</si>
  <si>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</si>
  <si>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</si>
  <si>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</si>
  <si>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</si>
  <si>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</si>
  <si>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</si>
  <si>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</si>
  <si>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</si>
  <si>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</si>
  <si>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</si>
  <si>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</si>
  <si>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</si>
  <si>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</si>
  <si>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</si>
  <si>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</si>
  <si>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Cheltenham</t>
  </si>
  <si>
    <t>Rochdale</t>
  </si>
  <si>
    <t>Tranmere</t>
  </si>
  <si>
    <t>E2</t>
  </si>
  <si>
    <t>E3</t>
  </si>
  <si>
    <t>EC</t>
  </si>
  <si>
    <t>SC1</t>
  </si>
  <si>
    <t>Oxford</t>
  </si>
  <si>
    <t>Colchester</t>
  </si>
  <si>
    <t>Stevenage</t>
  </si>
  <si>
    <t>P1</t>
  </si>
  <si>
    <t>Gillingham</t>
  </si>
  <si>
    <t>Bradford</t>
  </si>
  <si>
    <t>Crawley Town</t>
  </si>
  <si>
    <t>Carlisle</t>
  </si>
  <si>
    <t>Northampton</t>
  </si>
  <si>
    <t>Doncaster</t>
  </si>
  <si>
    <t>Weymouth</t>
  </si>
  <si>
    <t>Southend</t>
  </si>
  <si>
    <t>Salford</t>
  </si>
  <si>
    <t>OFI Crete</t>
  </si>
  <si>
    <t>Giannina</t>
  </si>
  <si>
    <t>Ionikos</t>
  </si>
  <si>
    <t>Apollon</t>
  </si>
  <si>
    <t>Volos NFC</t>
  </si>
  <si>
    <t>Panathinaikos</t>
  </si>
  <si>
    <t>AEK</t>
  </si>
  <si>
    <t>PAOK</t>
  </si>
  <si>
    <t>Olympiakos</t>
  </si>
  <si>
    <t>Asteras Tripolis</t>
  </si>
  <si>
    <t>F2</t>
  </si>
  <si>
    <t>G1</t>
  </si>
  <si>
    <t>AFC Wimbledon</t>
  </si>
  <si>
    <t>Bolton</t>
  </si>
  <si>
    <t>Mansfield</t>
  </si>
  <si>
    <t>Swindon</t>
  </si>
  <si>
    <t>Forest Green</t>
  </si>
  <si>
    <t>Yeovil</t>
  </si>
  <si>
    <t>Crewe</t>
  </si>
  <si>
    <t>Panetolikos</t>
  </si>
  <si>
    <t>E1</t>
  </si>
  <si>
    <t>Kortrijk</t>
  </si>
  <si>
    <t>Cardiff</t>
  </si>
  <si>
    <t>Luton</t>
  </si>
  <si>
    <t>Derby</t>
  </si>
  <si>
    <t>Huddersfield</t>
  </si>
  <si>
    <t>Swansea</t>
  </si>
  <si>
    <t>Millwall</t>
  </si>
  <si>
    <t>Preston</t>
  </si>
  <si>
    <t>Morecambe</t>
  </si>
  <si>
    <t>Wigan</t>
  </si>
  <si>
    <t>Rotherham</t>
  </si>
  <si>
    <t>Cambridge</t>
  </si>
  <si>
    <t>Sheffield Weds</t>
  </si>
  <si>
    <t>Harrogate</t>
  </si>
  <si>
    <t>Barrow</t>
  </si>
  <si>
    <t>Port Vale</t>
  </si>
  <si>
    <t>Lamia</t>
  </si>
  <si>
    <t>Aris</t>
  </si>
  <si>
    <t>Antwerp</t>
  </si>
  <si>
    <t>Atromitos</t>
  </si>
  <si>
    <t>B1</t>
  </si>
  <si>
    <t>Barnsley</t>
  </si>
  <si>
    <t>Leyton Orient</t>
  </si>
  <si>
    <t>Dunkerque</t>
  </si>
  <si>
    <t>Niort</t>
  </si>
  <si>
    <t>St Mirren</t>
  </si>
  <si>
    <t>Aberdeen</t>
  </si>
  <si>
    <t>Dundee United</t>
  </si>
  <si>
    <t>Ross County</t>
  </si>
  <si>
    <t>Hearts</t>
  </si>
  <si>
    <t>Celtic</t>
  </si>
  <si>
    <t>Motherwell</t>
  </si>
  <si>
    <t>Hibernian</t>
  </si>
  <si>
    <t>Rangers</t>
  </si>
  <si>
    <t>Livingston</t>
  </si>
  <si>
    <t>St Johnstone</t>
  </si>
  <si>
    <t>Dundee</t>
  </si>
  <si>
    <t>SC0</t>
  </si>
  <si>
    <t>Auxerre</t>
  </si>
  <si>
    <t>Paris FC</t>
  </si>
  <si>
    <t>Nimes</t>
  </si>
  <si>
    <t>Valenciennes</t>
  </si>
  <si>
    <t>Raith Rvs</t>
  </si>
  <si>
    <t>Barnet</t>
  </si>
  <si>
    <t>Partick</t>
  </si>
  <si>
    <t>Ayr</t>
  </si>
  <si>
    <t>Queen of Sth</t>
  </si>
  <si>
    <t>Lyon</t>
  </si>
  <si>
    <t>Marseille</t>
  </si>
  <si>
    <t>Pau FC</t>
  </si>
  <si>
    <t>Nancy</t>
  </si>
  <si>
    <t>Santa Clara</t>
  </si>
  <si>
    <t>Boavista</t>
  </si>
  <si>
    <t>Benfica</t>
  </si>
  <si>
    <t>Gil Vicente</t>
  </si>
  <si>
    <t>Belenenses</t>
  </si>
  <si>
    <t>Sp Lisbon</t>
  </si>
  <si>
    <t>01/02/2022</t>
  </si>
  <si>
    <t>02/02/2022</t>
  </si>
  <si>
    <t>03/02/2022</t>
  </si>
  <si>
    <t>F1</t>
  </si>
  <si>
    <t>Charleroi</t>
  </si>
  <si>
    <t>Seraing</t>
  </si>
  <si>
    <t>Hertha</t>
  </si>
  <si>
    <t>Bochum</t>
  </si>
  <si>
    <t>Heidenheim</t>
  </si>
  <si>
    <t>Hannover</t>
  </si>
  <si>
    <t>Nurnberg</t>
  </si>
  <si>
    <t>Ingolstadt</t>
  </si>
  <si>
    <t>Birmingham</t>
  </si>
  <si>
    <t>Sheffield United</t>
  </si>
  <si>
    <t>Angers</t>
  </si>
  <si>
    <t>Arbroath</t>
  </si>
  <si>
    <t>Kilmarnock</t>
  </si>
  <si>
    <t>Getafe</t>
  </si>
  <si>
    <t>Levante</t>
  </si>
  <si>
    <t>Almeria</t>
  </si>
  <si>
    <t>Ibiza</t>
  </si>
  <si>
    <t>Burgos</t>
  </si>
  <si>
    <t>Alcorcon</t>
  </si>
  <si>
    <t>Kayserispor</t>
  </si>
  <si>
    <t>Hatayspor</t>
  </si>
  <si>
    <t>Konyaspor</t>
  </si>
  <si>
    <t>Giresunspor</t>
  </si>
  <si>
    <t>St Truiden</t>
  </si>
  <si>
    <t>Oostende</t>
  </si>
  <si>
    <t>Oud-Heverlee Leuven</t>
  </si>
  <si>
    <t>Standard</t>
  </si>
  <si>
    <t>Cercle Brugge</t>
  </si>
  <si>
    <t>St. Gilloise</t>
  </si>
  <si>
    <t>Augsburg</t>
  </si>
  <si>
    <t>Union Berlin</t>
  </si>
  <si>
    <t>Bielefeld</t>
  </si>
  <si>
    <t>Mgladbach</t>
  </si>
  <si>
    <t>FC Koln</t>
  </si>
  <si>
    <t>Freiburg</t>
  </si>
  <si>
    <t>Mainz</t>
  </si>
  <si>
    <t>Hoffenheim</t>
  </si>
  <si>
    <t>Stuttgart</t>
  </si>
  <si>
    <t>Ein Frankfurt</t>
  </si>
  <si>
    <t>Bayern Munich</t>
  </si>
  <si>
    <t>RB Leipzig</t>
  </si>
  <si>
    <t>Sandhausen</t>
  </si>
  <si>
    <t>Erzgebirge Aue</t>
  </si>
  <si>
    <t>Schalke 04</t>
  </si>
  <si>
    <t>Regensburg</t>
  </si>
  <si>
    <t>Werder Bremen</t>
  </si>
  <si>
    <t>Karlsruhe</t>
  </si>
  <si>
    <t>St Pauli</t>
  </si>
  <si>
    <t>Paderborn</t>
  </si>
  <si>
    <t>Burnley</t>
  </si>
  <si>
    <t>Watford</t>
  </si>
  <si>
    <t>Blackpool</t>
  </si>
  <si>
    <t>Bristol City</t>
  </si>
  <si>
    <t>Hull</t>
  </si>
  <si>
    <t>Blackburn</t>
  </si>
  <si>
    <t>Burton</t>
  </si>
  <si>
    <t>Charlton</t>
  </si>
  <si>
    <t>Ipswich</t>
  </si>
  <si>
    <t>Milton Keynes Dons</t>
  </si>
  <si>
    <t>Lincoln</t>
  </si>
  <si>
    <t>Portsmouth</t>
  </si>
  <si>
    <t>Accrington</t>
  </si>
  <si>
    <t>Shrewsbury</t>
  </si>
  <si>
    <t>Fleetwood Town</t>
  </si>
  <si>
    <t>Sunderland</t>
  </si>
  <si>
    <t>Newport County</t>
  </si>
  <si>
    <t>Scunthorpe</t>
  </si>
  <si>
    <t>Oldham</t>
  </si>
  <si>
    <t>Sutton</t>
  </si>
  <si>
    <t>Bristol Rvs</t>
  </si>
  <si>
    <t>Exeter</t>
  </si>
  <si>
    <t>Walsall</t>
  </si>
  <si>
    <t>Aldershot</t>
  </si>
  <si>
    <t>Altrincham</t>
  </si>
  <si>
    <t>Woking</t>
  </si>
  <si>
    <t>Chesterfield</t>
  </si>
  <si>
    <t>Dag and Red</t>
  </si>
  <si>
    <t>Halifax</t>
  </si>
  <si>
    <t>Bromley</t>
  </si>
  <si>
    <t>Kings Lynn</t>
  </si>
  <si>
    <t>Maidenhead</t>
  </si>
  <si>
    <t>Eastleigh</t>
  </si>
  <si>
    <t>Notts County</t>
  </si>
  <si>
    <t>Grimsby</t>
  </si>
  <si>
    <t>Stockport</t>
  </si>
  <si>
    <t>Dover Athletic</t>
  </si>
  <si>
    <t>Torquay</t>
  </si>
  <si>
    <t>Wrexham</t>
  </si>
  <si>
    <t>Solihull</t>
  </si>
  <si>
    <t>St Etienne</t>
  </si>
  <si>
    <t>Montpellier</t>
  </si>
  <si>
    <t>Monaco</t>
  </si>
  <si>
    <t>Toulouse</t>
  </si>
  <si>
    <t>Dijon</t>
  </si>
  <si>
    <t>Bastia</t>
  </si>
  <si>
    <t>Guingamp</t>
  </si>
  <si>
    <t>Caen</t>
  </si>
  <si>
    <t>Le Havre</t>
  </si>
  <si>
    <t>Quevilly Rouen</t>
  </si>
  <si>
    <t>Grenoble</t>
  </si>
  <si>
    <t>Rodez</t>
  </si>
  <si>
    <t>Sochaux</t>
  </si>
  <si>
    <t>Amiens</t>
  </si>
  <si>
    <t>Roma</t>
  </si>
  <si>
    <t>Genoa</t>
  </si>
  <si>
    <t>Inter</t>
  </si>
  <si>
    <t>Milan</t>
  </si>
  <si>
    <t>Fiorentina</t>
  </si>
  <si>
    <t>Lazio</t>
  </si>
  <si>
    <t>Alessandria</t>
  </si>
  <si>
    <t>Pisa</t>
  </si>
  <si>
    <t>Benevento</t>
  </si>
  <si>
    <t>Parma</t>
  </si>
  <si>
    <t>Como</t>
  </si>
  <si>
    <t>Lecce</t>
  </si>
  <si>
    <t>Cosenza</t>
  </si>
  <si>
    <t>Brescia</t>
  </si>
  <si>
    <t>Crotone</t>
  </si>
  <si>
    <t>Cittadella</t>
  </si>
  <si>
    <t>Ternana</t>
  </si>
  <si>
    <t>Reggina</t>
  </si>
  <si>
    <t>Frosinone</t>
  </si>
  <si>
    <t>Vicenza</t>
  </si>
  <si>
    <t>Ascoli</t>
  </si>
  <si>
    <t>Perugia</t>
  </si>
  <si>
    <t>Utrecht</t>
  </si>
  <si>
    <t>Cambuur</t>
  </si>
  <si>
    <t>For Sittard</t>
  </si>
  <si>
    <t>Heerenveen</t>
  </si>
  <si>
    <t>PSV Eindhoven</t>
  </si>
  <si>
    <t>AZ Alkmaar</t>
  </si>
  <si>
    <t>Zwolle</t>
  </si>
  <si>
    <t>Nijmegen</t>
  </si>
  <si>
    <t>Twente</t>
  </si>
  <si>
    <t>Vitesse</t>
  </si>
  <si>
    <t>Maritimo</t>
  </si>
  <si>
    <t>Estoril</t>
  </si>
  <si>
    <t>Pacos Ferreira</t>
  </si>
  <si>
    <t>Portimonense</t>
  </si>
  <si>
    <t>Guimaraes</t>
  </si>
  <si>
    <t>Sp Braga</t>
  </si>
  <si>
    <t>Dunfermline</t>
  </si>
  <si>
    <t>Inverness C</t>
  </si>
  <si>
    <t>Morton</t>
  </si>
  <si>
    <t>Hamilton</t>
  </si>
  <si>
    <t>Cove Rangers</t>
  </si>
  <si>
    <t>Airdrie Utd</t>
  </si>
  <si>
    <t>East Fife</t>
  </si>
  <si>
    <t>Clyde</t>
  </si>
  <si>
    <t>Falkirk</t>
  </si>
  <si>
    <t>Queens Park</t>
  </si>
  <si>
    <t>Montrose</t>
  </si>
  <si>
    <t>Dumbarton</t>
  </si>
  <si>
    <t>Peterhead</t>
  </si>
  <si>
    <t>Alloa</t>
  </si>
  <si>
    <t>Annan Athletic</t>
  </si>
  <si>
    <t>Stenhousemuir</t>
  </si>
  <si>
    <t>Forfar</t>
  </si>
  <si>
    <t>Albion Rvs</t>
  </si>
  <si>
    <t>Kelty Hearts</t>
  </si>
  <si>
    <t>Elgin</t>
  </si>
  <si>
    <t>Stirling</t>
  </si>
  <si>
    <t>Cowdenbeath</t>
  </si>
  <si>
    <t>Stranraer</t>
  </si>
  <si>
    <t>Edinburgh City</t>
  </si>
  <si>
    <t>Elche</t>
  </si>
  <si>
    <t>Alaves</t>
  </si>
  <si>
    <t>Mallorca</t>
  </si>
  <si>
    <t>Cadiz</t>
  </si>
  <si>
    <t>Celta</t>
  </si>
  <si>
    <t>Vallecano</t>
  </si>
  <si>
    <t>Osasuna</t>
  </si>
  <si>
    <t>Sevilla</t>
  </si>
  <si>
    <t>Sociedad B</t>
  </si>
  <si>
    <t>Lugo</t>
  </si>
  <si>
    <t>Zaragoza</t>
  </si>
  <si>
    <t>Malaga</t>
  </si>
  <si>
    <t>Girona</t>
  </si>
  <si>
    <t>Ponferradina</t>
  </si>
  <si>
    <t>Sp Gijon</t>
  </si>
  <si>
    <t>Eibar</t>
  </si>
  <si>
    <t>Gaziantep</t>
  </si>
  <si>
    <t>Sivasspor</t>
  </si>
  <si>
    <t>Karagumruk</t>
  </si>
  <si>
    <t>Yeni Malatyaspor</t>
  </si>
  <si>
    <t>Trabzonspor</t>
  </si>
  <si>
    <t>Kasimpasa</t>
  </si>
  <si>
    <t>Fenerbahce</t>
  </si>
  <si>
    <t>Buyuksehyr</t>
  </si>
  <si>
    <t>Club Brugge</t>
  </si>
  <si>
    <t>Gent</t>
  </si>
  <si>
    <t>Mechelen</t>
  </si>
  <si>
    <t>Beerschot VA</t>
  </si>
  <si>
    <t>Anderlecht</t>
  </si>
  <si>
    <t>Eupen</t>
  </si>
  <si>
    <t>Genk</t>
  </si>
  <si>
    <t>Waregem</t>
  </si>
  <si>
    <t>Dortmund</t>
  </si>
  <si>
    <t>Leverkusen</t>
  </si>
  <si>
    <t>Wolfsburg</t>
  </si>
  <si>
    <t>Greuther Furth</t>
  </si>
  <si>
    <t>Darmstadt</t>
  </si>
  <si>
    <t>Hamburg</t>
  </si>
  <si>
    <t>Dresden</t>
  </si>
  <si>
    <t>Hansa Rostock</t>
  </si>
  <si>
    <t>Holstein Kiel</t>
  </si>
  <si>
    <t>Fortuna Dusseldorf</t>
  </si>
  <si>
    <t>Lorient</t>
  </si>
  <si>
    <t>Lens</t>
  </si>
  <si>
    <t>Nice</t>
  </si>
  <si>
    <t>Clermont</t>
  </si>
  <si>
    <t>Reims</t>
  </si>
  <si>
    <t>Bordeaux</t>
  </si>
  <si>
    <t>Strasbourg</t>
  </si>
  <si>
    <t>Nantes</t>
  </si>
  <si>
    <t>Troyes</t>
  </si>
  <si>
    <t>Metz</t>
  </si>
  <si>
    <t>Rennes</t>
  </si>
  <si>
    <t>Brest</t>
  </si>
  <si>
    <t>Lille</t>
  </si>
  <si>
    <t>Paris SG</t>
  </si>
  <si>
    <t>Atalanta</t>
  </si>
  <si>
    <t>Cagliari</t>
  </si>
  <si>
    <t>Bologna</t>
  </si>
  <si>
    <t>Empoli</t>
  </si>
  <si>
    <t>Sampdoria</t>
  </si>
  <si>
    <t>Sassuolo</t>
  </si>
  <si>
    <t>Venezia</t>
  </si>
  <si>
    <t>Napoli</t>
  </si>
  <si>
    <t>Udinese</t>
  </si>
  <si>
    <t>Torino</t>
  </si>
  <si>
    <t>Juventus</t>
  </si>
  <si>
    <t>Verona</t>
  </si>
  <si>
    <t>Cremonese</t>
  </si>
  <si>
    <t>Monza</t>
  </si>
  <si>
    <t>Pordenone</t>
  </si>
  <si>
    <t>Spal</t>
  </si>
  <si>
    <t>Feyenoord</t>
  </si>
  <si>
    <t>Sparta Rotterdam</t>
  </si>
  <si>
    <t>Groningen</t>
  </si>
  <si>
    <t>Go Ahead Eagles</t>
  </si>
  <si>
    <t>Willem II</t>
  </si>
  <si>
    <t>Waalwijk</t>
  </si>
  <si>
    <t>Ajax</t>
  </si>
  <si>
    <t>Heracles</t>
  </si>
  <si>
    <t>Vizela</t>
  </si>
  <si>
    <t>Arouca</t>
  </si>
  <si>
    <t>Porto</t>
  </si>
  <si>
    <t>Famalicao</t>
  </si>
  <si>
    <t>Valencia</t>
  </si>
  <si>
    <t>Sociedad</t>
  </si>
  <si>
    <t>Barcelona</t>
  </si>
  <si>
    <t>Ath Madrid</t>
  </si>
  <si>
    <t>Betis</t>
  </si>
  <si>
    <t>Villarreal</t>
  </si>
  <si>
    <t>Real Madrid</t>
  </si>
  <si>
    <t>Granada</t>
  </si>
  <si>
    <t>Amorebieta</t>
  </si>
  <si>
    <t>Oviedo</t>
  </si>
  <si>
    <t>Fuenlabrada</t>
  </si>
  <si>
    <t>Valladolid</t>
  </si>
  <si>
    <t>Cartagena</t>
  </si>
  <si>
    <t>Las Palmas</t>
  </si>
  <si>
    <t>Huesca</t>
  </si>
  <si>
    <t>Mirandes</t>
  </si>
  <si>
    <t>Tenerife</t>
  </si>
  <si>
    <t>Leganes</t>
  </si>
  <si>
    <t>Alanyaspor</t>
  </si>
  <si>
    <t>Galatasaray</t>
  </si>
  <si>
    <t>Rizespor</t>
  </si>
  <si>
    <t>Ad. Demirspor</t>
  </si>
  <si>
    <t>Besiktas</t>
  </si>
  <si>
    <t>Antalyaspor</t>
  </si>
  <si>
    <t>Goztep</t>
  </si>
  <si>
    <t>Altay</t>
  </si>
  <si>
    <t>Ajaccio</t>
  </si>
  <si>
    <t>Salernitana</t>
  </si>
  <si>
    <t>Spezia</t>
  </si>
  <si>
    <t>Tondela</t>
  </si>
  <si>
    <t>Moreirense</t>
  </si>
  <si>
    <t>Ath Bilbao</t>
  </si>
  <si>
    <t>Espanol</t>
  </si>
  <si>
    <t>04/02/2022</t>
  </si>
  <si>
    <t>05/02/2022</t>
  </si>
  <si>
    <t>06/02/2022</t>
  </si>
  <si>
    <t>07/02/2022</t>
  </si>
  <si>
    <t>D1</t>
  </si>
  <si>
    <t>D2</t>
  </si>
  <si>
    <t>SP1</t>
  </si>
  <si>
    <t>SP2</t>
  </si>
  <si>
    <t>T1</t>
  </si>
  <si>
    <t>E0</t>
  </si>
  <si>
    <t>I1</t>
  </si>
  <si>
    <t>I2</t>
  </si>
  <si>
    <t>N1</t>
  </si>
  <si>
    <t>SC2</t>
  </si>
  <si>
    <t>SC3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</si>
</sst>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1.0489424018882805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1.0551236153407171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1.0608381246291672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1.0558699045953301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1.0571615895212632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1.0548923717759795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1.0569383568656741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1.0501502456550436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1.056895036351561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1.0586373210952964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1.0503245504598744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1.0593065045417684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1.0586373210952964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1.0567687035951574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1.0512018249471584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1.0574312850692822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1.0681458983010155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1.0648207184922545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1.0461929391857427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1.0557821208912506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1.0619437671691367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1.0571615895212632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1.056895036351561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1.0510876122378858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1.0513686083765104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1.0509444270006065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1.0624101239736632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1.0510694237812139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1.0556315371027907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1.0655103519273617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1.0669478732554383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1.0637206832523536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1.0518428764688503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1.0509444270006065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1.0872296910692374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1.0887446417482889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1.0900737919216201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1.0928633837940509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1.0883336338982914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1.0872029288255038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1.0483906463555754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1.0584574108458336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1.0457565564423787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1.0937798724539207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1.0568116952111755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1.0399586640868308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1.0460060256260135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1.0470376731981623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1.0487772084693074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1.0415257892008067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1.0750214632810238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1.0442736271125563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1.0405885922597782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1.0625584349411408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1.0437075600663159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1.0538424813225786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1.06243870990235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1.0724395508015951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1.0674111222252509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1.0751589264843362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1.0497253316960662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1.0606212727063642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1.0619653803953464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1.056895036351561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1.0581003177923753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1.0771980315881775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1.0424343751332963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1.050186013602848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1.048583109071006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1.054302385067432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1.0586373210952964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1.0497253316960662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1.0516104099147749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1.0562131576327949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1.0717975665577553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1.0716502370068346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1.0671330848711666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1.0669478732554383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1.0662939096981978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1.0744841031203913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1.0716502370068346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1.0717032521441066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1.0729832486866209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1.0607092988079927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1.0731630982443801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1.0764091542742731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1.0730165337508553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1.0743649055710818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1.0693473415042363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1.079003012155004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1.0709171136039117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1.0633092374354824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1.0648207184922545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1.075806144761128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1.0769576152392319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1.086976930295475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1.0799627576537885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1.0882202949124216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1.0816643032522224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1.0806907986103451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1.0853646358283293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1.1148110070698032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1.0816643032522224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1.0801082231226471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1.0475117579190587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1.0567609363032806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1.049459408292031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1.068727537804758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1.0648207184922545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1.0732443093298558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1.0741047977005509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1.0731630982443801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1.0804512787007108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1.0725172100503928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1.0722697174508919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1.0816643032522224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1.0874831016744644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1.0600632093526758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1.0588150667767779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1.0629662593791851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1.0512150176064545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1.0536616911224432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1.0522559150967761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1.0502085589023142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1.0484438729518561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1.0404319501157899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1.0424343751332963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1.0511368361869355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1.0502439111838868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1.0517344996321181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1.0533218816775407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1.0497253316960662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1.0509442098096211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1.0521795989414335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1.0538424813225786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1.0427733349764023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1.0460060256260135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1.0524934496338532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1.0563848669654847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1.0586849130942018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1.0866214711383286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1.1095653159706247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1.0648207184922545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1.0654583973780449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1.0723310006406619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1.1178613243065705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1.0719067123302282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1.0866214711383286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1.0723310006406619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1.0741766796315904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1.1193993988837487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1.1165521643099483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1.0713419446858048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1.0723310006406619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1.0636409575061661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1.059214380982872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1.0584574108458336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1.0653430353687605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1.0488145277884962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1.0653482211578977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1.0636410008450974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1.0643284330398253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1.0497471873879383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1.0420112422030368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1.046349494759292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1.04299513543169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1.0681458983010155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1.075028798160458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1.0718059866104521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1.0864964460681739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1.0707990555917752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1.0501502456550436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1.0516104099147749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1.0549077074635693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1.0522559150967761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1.0503245504598744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1.0502857379813271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1.0502857379813271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1.0480730539288112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1.0535792336879053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1.0608381246291672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1.0571615895212632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1.0789786104679466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1.0900737919216201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1.1082146962181521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1.0877322956960667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1.0817793172583532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1.0569028949649302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1.0619437671691367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1.0574312850692822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1.0555202493807025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1.0593568958392465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1.0457565564423787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1.0490547245227648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1.0569028949649302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1.0518428764688503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1.0449864577049268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1.0972382378606758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1.0524934496338532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1.0511368361869355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1.0516104099147749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1.0499964535568072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1.0533218816775407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1.0497253316960662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1.0581003177923753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1.0586373210952964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1.0597111971376585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1.0782984007073599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1.0706648459867645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1.0643284330398253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1.0629662593791851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1.0668028349405521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1.0653430353687605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1.0509442098096211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1.0420112422030368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1.044303665417317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1.0449864577049268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1.0731597749042656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1.0886227150115235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1.0503245504598744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1.0679692406564159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1.0543819242504819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1.0602107487113226</v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1.0255762116079061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13.732910408339377</v>
      </c>
      <c r="I2" s="6">
        <f>IF('Log_working_3-way'!$D2="","",'True_Odds_Calculator_3-way'!O3/'True_Odds_Calculator_3-way'!B3-1)</f>
        <v>9.5294970520300293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2.7649950006625623E-2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1.0254816301743523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17.893872591200576</v>
      </c>
      <c r="I3" s="6">
        <f>IF('Log_working_3-way'!$D3="","",'True_Odds_Calculator_3-way'!O4/'True_Odds_Calculator_3-way'!B4-1)</f>
        <v>8.3318479114337762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2.7134467830355113E-2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1.0293086944564371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13.562345405980128</v>
      </c>
      <c r="I4" s="6">
        <f>IF('Log_working_3-way'!$D4="","",'True_Odds_Calculator_3-way'!O5/'True_Odds_Calculator_3-way'!B5-1)</f>
        <v>8.2910692099383834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3.1642582979737544E-2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1.0480006092210312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0.11216759030984824</v>
      </c>
      <c r="I5" s="6">
        <f>IF('Log_working_3-way'!$D5="","",'True_Odds_Calculator_3-way'!O6/'True_Odds_Calculator_3-way'!B6-1)</f>
        <v>3.2725030149343128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3.7362161828002893E-2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1.0305862319032686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15.670374514692075</v>
      </c>
      <c r="I6" s="6">
        <f>IF('Log_working_3-way'!$D6="","",'True_Odds_Calculator_3-way'!O7/'True_Odds_Calculator_3-way'!B7-1)</f>
        <v>7.6793361377947438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3.2810294520507766E-2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1.0444247137665132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39.048844450252112</v>
      </c>
      <c r="I7" s="6">
        <f>IF('Log_working_3-way'!$D7="","",'True_Odds_Calculator_3-way'!O8/'True_Odds_Calculator_3-way'!B8-1)</f>
        <v>4.8950929315588363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3.9313608780232823E-2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1.0322343736905082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22.023322006739736</v>
      </c>
      <c r="I8" s="6">
        <f>IF('Log_working_3-way'!$D8="","",'True_Odds_Calculator_3-way'!O9/'True_Odds_Calculator_3-way'!B9-1)</f>
        <v>6.3025231503836894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3.3532862801155527E-2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1.037433918179882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29.099790544904835</v>
      </c>
      <c r="I9" s="6">
        <f>IF('Log_working_3-way'!$D9="","",'True_Odds_Calculator_3-way'!O10/'True_Odds_Calculator_3-way'!B10-1)</f>
        <v>5.7497227740635459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3.6884696102573056E-2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1.0313434623003264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16.372023857008845</v>
      </c>
      <c r="I10" s="6">
        <f>IF('Log_working_3-way'!$D10="","",'True_Odds_Calculator_3-way'!O11/'True_Odds_Calculator_3-way'!B11-1)</f>
        <v>8.1602579004967062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3.3535924877007295E-2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1.0311771808954089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8.6896361065307044</v>
      </c>
      <c r="I11" s="6">
        <f>IF('Log_working_3-way'!$D11="","",'True_Odds_Calculator_3-way'!O12/'True_Odds_Calculator_3-way'!B12-1)</f>
        <v>8.3318959825405088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3.3518767454362219E-2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1.0321567436312615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10.816526584885882</v>
      </c>
      <c r="I12" s="6">
        <f>IF('Log_working_3-way'!$D12="","",'True_Odds_Calculator_3-way'!O13/'True_Odds_Calculator_3-way'!B13-1)</f>
        <v>7.4603533536756892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3.4613396181788936E-2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1.0360493958069932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24.62983043778592</v>
      </c>
      <c r="I13" s="6">
        <f>IF('Log_working_3-way'!$D13="","",'True_Odds_Calculator_3-way'!O14/'True_Odds_Calculator_3-way'!B14-1)</f>
        <v>7.2470187267578972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3.6694530289566707E-2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1.0304749251752021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7.7338316280000932</v>
      </c>
      <c r="I14" s="6">
        <f>IF('Log_working_3-way'!$D14="","",'True_Odds_Calculator_3-way'!O15/'True_Odds_Calculator_3-way'!B15-1)</f>
        <v>7.7865243086560305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3.2539602336029594E-2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1.0329787710571905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23.179043466412317</v>
      </c>
      <c r="I15" s="6">
        <f>IF('Log_working_3-way'!$D15="","",'True_Odds_Calculator_3-way'!O16/'True_Odds_Calculator_3-way'!B16-1)</f>
        <v>7.4657552138973848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3.3953226260918568E-2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1.0357868451243721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28.151763072281057</v>
      </c>
      <c r="I16" s="6">
        <f>IF('Log_working_3-way'!$D16="","",'True_Odds_Calculator_3-way'!O17/'True_Odds_Calculator_3-way'!B17-1)</f>
        <v>5.5485500759971655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3.5600850428728403E-2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1.0320858983279684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20.732170989365027</v>
      </c>
      <c r="I17" s="6">
        <f>IF('Log_working_3-way'!$D17="","",'True_Odds_Calculator_3-way'!O18/'True_Odds_Calculator_3-way'!B18-1)</f>
        <v>8.0484151597557254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3.3551153441601089E-2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1.0434232212988206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21.994672995713398</v>
      </c>
      <c r="I18" s="6">
        <f>IF('Log_working_3-way'!$D18="","",'True_Odds_Calculator_3-way'!O19/'True_Odds_Calculator_3-way'!B19-1)</f>
        <v>6.3024809330424034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4.4990704387450675E-2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1.0542157966989321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35.281792278048911</v>
      </c>
      <c r="I19" s="6">
        <f>IF('Log_working_3-way'!$D19="","",'True_Odds_Calculator_3-way'!O20/'True_Odds_Calculator_3-way'!B20-1)</f>
        <v>4.6643626207323949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5.022230646587067E-2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1.0201909031505676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10.7165988670105</v>
      </c>
      <c r="I20" s="6">
        <f>IF('Log_working_3-way'!$D20="","",'True_Odds_Calculator_3-way'!O21/'True_Odds_Calculator_3-way'!B21-1)</f>
        <v>7.719822267512443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2.1886714498279503E-2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1.0316850420318691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17.773952788646188</v>
      </c>
      <c r="I21" s="6">
        <f>IF('Log_working_3-way'!$D21="","",'True_Odds_Calculator_3-way'!O22/'True_Odds_Calculator_3-way'!B22-1)</f>
        <v>8.0471529075007648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3.3695353753830704E-2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1.0350303589726946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24.393684557671687</v>
      </c>
      <c r="I22" s="6">
        <f>IF('Log_working_3-way'!$D22="","",'True_Odds_Calculator_3-way'!O23/'True_Odds_Calculator_3-way'!B23-1)</f>
        <v>7.8668030790217287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3.5631035631035868E-2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1.030783592260103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15.806290811492719</v>
      </c>
      <c r="I23" s="6">
        <f>IF('Log_working_3-way'!$D23="","",'True_Odds_Calculator_3-way'!O24/'True_Odds_Calculator_3-way'!B24-1)</f>
        <v>8.2787465684707087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3.3012656144149721E-2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1.0300032043935905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15.680449380291893</v>
      </c>
      <c r="I24" s="6">
        <f>IF('Log_working_3-way'!$D24="","",'True_Odds_Calculator_3-way'!O25/'True_Odds_Calculator_3-way'!B25-1)</f>
        <v>8.9525104829957005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3.2186484893430345E-2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1.0252838358491814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18.584791750777782</v>
      </c>
      <c r="I25" s="6">
        <f>IF('Log_working_3-way'!$D25="","",'True_Odds_Calculator_3-way'!O26/'True_Odds_Calculator_3-way'!B26-1)</f>
        <v>9.1345692921376482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2.6765614138157812E-2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1.0263810490212331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13.272358994043538</v>
      </c>
      <c r="I26" s="6">
        <f>IF('Log_working_3-way'!$D26="","",'True_Odds_Calculator_3-way'!O27/'True_Odds_Calculator_3-way'!B27-1)</f>
        <v>8.7364942220120927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2.8544827075691614E-2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1.0256687687502557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10.179873590153059</v>
      </c>
      <c r="I27" s="6">
        <f>IF('Log_working_3-way'!$D27="","",'True_Odds_Calculator_3-way'!O28/'True_Odds_Calculator_3-way'!B28-1)</f>
        <v>8.8678293154191863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2.7824758797445615E-2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1.0277478588390974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19.446332432631465</v>
      </c>
      <c r="I28" s="6">
        <f>IF('Log_working_3-way'!$D28="","",'True_Odds_Calculator_3-way'!O29/'True_Odds_Calculator_3-way'!B29-1)</f>
        <v>9.5838371241204907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2.9133215015220593E-2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1.025877526318544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7.1752911862700337</v>
      </c>
      <c r="I29" s="6">
        <f>IF('Log_working_3-way'!$D29="","",'True_Odds_Calculator_3-way'!O30/'True_Odds_Calculator_3-way'!B30-1)</f>
        <v>8.2693952279167675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2.7681597128633273E-2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1.027122605156408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15.869988056645628</v>
      </c>
      <c r="I30" s="6">
        <f>IF('Log_working_3-way'!$D30="","",'True_Odds_Calculator_3-way'!O31/'True_Odds_Calculator_3-way'!B31-1)</f>
        <v>8.7930089399122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2.9112234864447251E-2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1.05259058928122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33.162207288819012</v>
      </c>
      <c r="I31" s="6">
        <f>IF('Log_working_3-way'!$D31="","",'True_Odds_Calculator_3-way'!O32/'True_Odds_Calculator_3-way'!B32-1)</f>
        <v>5.5634006315599454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4.9593503948107243E-2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1.04974714037173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29.093609414270663</v>
      </c>
      <c r="I32" s="6">
        <f>IF('Log_working_3-way'!$D32="","",'True_Odds_Calculator_3-way'!O33/'True_Odds_Calculator_3-way'!B33-1)</f>
        <v>6.0026360020986322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4.8783184218378572E-2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1.0419733982499539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9.0309448503242145</v>
      </c>
      <c r="I33" s="6">
        <f>IF('Log_working_3-way'!$D33="","",'True_Odds_Calculator_3-way'!O34/'True_Odds_Calculator_3-way'!B34-1)</f>
        <v>5.6677664820894185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4.4097842779529106E-2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1.0249163598579791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9.1987089947524066</v>
      </c>
      <c r="I34" s="6">
        <f>IF('Log_working_3-way'!$D34="","",'True_Odds_Calculator_3-way'!O35/'True_Odds_Calculator_3-way'!B35-1)</f>
        <v>8.3337704140551008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2.6922906090644627E-2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1.0266350527590202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20.851967895075489</v>
      </c>
      <c r="I35" s="6">
        <f>IF('Log_working_3-way'!$D35="","",'True_Odds_Calculator_3-way'!O36/'True_Odds_Calculator_3-way'!B36-1)</f>
        <v>7.9880125151897676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2.7885017070254481E-2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1.0601864734681392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29.497212038084147</v>
      </c>
      <c r="I36" s="6">
        <f>IF('Log_working_3-way'!$D36="","",'True_Odds_Calculator_3-way'!O37/'True_Odds_Calculator_3-way'!B37-1)</f>
        <v>6.2088889235042775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5.8557674417104133E-2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1.0538276908419089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5.2255341225298313</v>
      </c>
      <c r="I37" s="6">
        <f>IF('Log_working_3-way'!$D37="","",'True_Odds_Calculator_3-way'!O38/'True_Odds_Calculator_3-way'!B38-1)</f>
        <v>9.7347746832725335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5.607355607355613E-2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1.1083930660367722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63.131919906871417</v>
      </c>
      <c r="I38" s="6">
        <f>IF('Log_working_3-way'!$D38="","",'True_Odds_Calculator_3-way'!O39/'True_Odds_Calculator_3-way'!B39-1)</f>
        <v>1.2361193019273555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6.5013266961136518E-2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1.0512649782017816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10.427740462706877</v>
      </c>
      <c r="I39" s="6">
        <f>IF('Log_working_3-way'!$D39="","",'True_Odds_Calculator_3-way'!O40/'True_Odds_Calculator_3-way'!B40-1)</f>
        <v>9.9660616518436687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5.50053354675204E-2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1.0588115265177842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26.907320571266254</v>
      </c>
      <c r="I40" s="6">
        <f>IF('Log_working_3-way'!$D40="","",'True_Odds_Calculator_3-way'!O41/'True_Odds_Calculator_3-way'!B41-1)</f>
        <v>6.9843010179555707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5.8391181924941193E-2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1.0749697570717969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0.55722643814761907</v>
      </c>
      <c r="I41" s="6">
        <f>IF('Log_working_3-way'!$D41="","",'True_Odds_Calculator_3-way'!O42/'True_Odds_Calculator_3-way'!B42-1)</f>
        <v>4.1214905775764281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6.0935636771112467E-2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1.0407193195396589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53.906297031204069</v>
      </c>
      <c r="I42" s="6">
        <f>IF('Log_working_3-way'!$D42="","",'True_Odds_Calculator_3-way'!O43/'True_Odds_Calculator_3-way'!B43-1)</f>
        <v>2.1990589233400715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2.9614293275254555E-2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1.0582514968436336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-0.45554923771430911</v>
      </c>
      <c r="I43" s="6">
        <f>IF('Log_working_3-way'!$D43="","",'True_Odds_Calculator_3-way'!O44/'True_Odds_Calculator_3-way'!B44-1)</f>
        <v>1.9746601765103224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3.8336469156784014E-2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1.0258228714594817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18.929102286830048</v>
      </c>
      <c r="I44" s="6">
        <f>IF('Log_working_3-way'!$D44="","",'True_Odds_Calculator_3-way'!O45/'True_Odds_Calculator_3-way'!B45-1)</f>
        <v>7.725279543826117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2.73719790515079E-2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1.0532679585098146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17.702547246970688</v>
      </c>
      <c r="I45" s="6">
        <f>IF('Log_working_3-way'!$D45="","",'True_Odds_Calculator_3-way'!O46/'True_Odds_Calculator_3-way'!B46-1)</f>
        <v>8.6029905308317893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5.6170913988871529E-2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1.0407268455290284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35.262884513573056</v>
      </c>
      <c r="I46" s="6">
        <f>IF('Log_working_3-way'!$D46="","",'True_Odds_Calculator_3-way'!O47/'True_Odds_Calculator_3-way'!B47-1)</f>
        <v>4.514231465861144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3.7916567461288242E-2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1.020581956037909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18.856128168470732</v>
      </c>
      <c r="I47" s="6">
        <f>IF('Log_working_3-way'!$D47="","",'True_Odds_Calculator_3-way'!O48/'True_Odds_Calculator_3-way'!B48-1)</f>
        <v>6.9884850665707088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2.1879021879021909E-2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1.0264545725368417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18.212538957424531</v>
      </c>
      <c r="I48" s="6">
        <f>IF('Log_working_3-way'!$D48="","",'True_Odds_Calculator_3-way'!O49/'True_Odds_Calculator_3-way'!B49-1)</f>
        <v>6.7614573136679832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2.8135139427767575E-2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1.0340228641818843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33.325308129510184</v>
      </c>
      <c r="I49" s="6">
        <f>IF('Log_working_3-way'!$D49="","",'True_Odds_Calculator_3-way'!O50/'True_Odds_Calculator_3-way'!B50-1)</f>
        <v>5.4686116395735782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3.2207456626061282E-2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1.0284017188077752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5.0414014044080417</v>
      </c>
      <c r="I50" s="6">
        <f>IF('Log_working_3-way'!$D50="","",'True_Odds_Calculator_3-way'!O51/'True_Odds_Calculator_3-way'!B51-1)</f>
        <v>6.7521097643574439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2.9374872120651485E-2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1.031154883141421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41.714285445008592</v>
      </c>
      <c r="I51" s="6">
        <f>IF('Log_working_3-way'!$D51="","",'True_Odds_Calculator_3-way'!O52/'True_Odds_Calculator_3-way'!B52-1)</f>
        <v>4.4689271491635463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2.6769500681852243E-2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1.0400842454906281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8.9123479534505829</v>
      </c>
      <c r="I52" s="6">
        <f>IF('Log_working_3-way'!$D52="","",'True_Odds_Calculator_3-way'!O53/'True_Odds_Calculator_3-way'!B53-1)</f>
        <v>9.1063860516707482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4.3044129860850155E-2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1.0227013466994217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21.582062145876147</v>
      </c>
      <c r="I53" s="6">
        <f>IF('Log_working_3-way'!$D53="","",'True_Odds_Calculator_3-way'!O54/'True_Odds_Calculator_3-way'!B54-1)</f>
        <v>9.1011190607953374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2.3551577182456818E-2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1.0295882205681721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30.739062254978826</v>
      </c>
      <c r="I54" s="6">
        <f>IF('Log_working_3-way'!$D54="","",'True_Odds_Calculator_3-way'!O55/'True_Odds_Calculator_3-way'!B55-1)</f>
        <v>5.557657490698106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2.8797289666854908E-2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1.026744980750341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18.912635097216061</v>
      </c>
      <c r="I55" s="6">
        <f>IF('Log_working_3-way'!$D55="","",'True_Odds_Calculator_3-way'!O56/'True_Odds_Calculator_3-way'!B56-1)</f>
        <v>9.3189743210339611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2.8221586805606824E-2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1.0262540711336161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17.071785089966475</v>
      </c>
      <c r="I56" s="6">
        <f>IF('Log_working_3-way'!$D56="","",'True_Odds_Calculator_3-way'!O57/'True_Odds_Calculator_3-way'!B57-1)</f>
        <v>7.5647999073898298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2.8070688103431385E-2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1.0273274193601334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21.693442188798482</v>
      </c>
      <c r="I57" s="6">
        <f>IF('Log_working_3-way'!$D57="","",'True_Odds_Calculator_3-way'!O58/'True_Odds_Calculator_3-way'!B58-1)</f>
        <v>8.3784123331259011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2.8392577688352461E-2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1.0425610413761586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17.087184349568304</v>
      </c>
      <c r="I58" s="6">
        <f>IF('Log_working_3-way'!$D58="","",'True_Odds_Calculator_3-way'!O59/'True_Odds_Calculator_3-way'!B59-1)</f>
        <v>6.6351946446755656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4.513733686088317E-2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1.0416717691902251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13.271879516988333</v>
      </c>
      <c r="I59" s="6">
        <f>IF('Log_working_3-way'!$D59="","",'True_Odds_Calculator_3-way'!O60/'True_Odds_Calculator_3-way'!B60-1)</f>
        <v>6.6396625321514744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4.4526111430660986E-2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1.0407244706102585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11.133175658452283</v>
      </c>
      <c r="I60" s="6">
        <f>IF('Log_working_3-way'!$D60="","",'True_Odds_Calculator_3-way'!O61/'True_Odds_Calculator_3-way'!B61-1)</f>
        <v>8.2400725586112689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4.3789382898214324E-2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1.0420278525497526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8.4092159707799627</v>
      </c>
      <c r="I61" s="6">
        <f>IF('Log_working_3-way'!$D61="","",'True_Odds_Calculator_3-way'!O62/'True_Odds_Calculator_3-way'!B62-1)</f>
        <v>6.6406143381734148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4.4395992804208806E-2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1.0307078851271729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11.523875820781063</v>
      </c>
      <c r="I62" s="6">
        <f>IF('Log_working_3-way'!$D62="","",'True_Odds_Calculator_3-way'!O63/'True_Odds_Calculator_3-way'!B63-1)</f>
        <v>8.0517560150496461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3.3169686592873671E-2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1.032051665180449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7.0324983578949603</v>
      </c>
      <c r="I63" s="6">
        <f>IF('Log_working_3-way'!$D63="","",'True_Odds_Calculator_3-way'!O64/'True_Odds_Calculator_3-way'!B64-1)</f>
        <v>7.3176537420195427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3.3928257787960492E-2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1.0301288534945305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14.877380291843231</v>
      </c>
      <c r="I64" s="6">
        <f>IF('Log_working_3-way'!$D64="","",'True_Odds_Calculator_3-way'!O65/'True_Odds_Calculator_3-way'!B65-1)</f>
        <v>6.9986052832694536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3.2350675855990829E-2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1.0307182628712666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12.476228069940479</v>
      </c>
      <c r="I65" s="6">
        <f>IF('Log_working_3-way'!$D65="","",'True_Odds_Calculator_3-way'!O66/'True_Odds_Calculator_3-way'!B66-1)</f>
        <v>7.7286981115837001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3.314685887433666E-2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1.0318472122455067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12.769078867875093</v>
      </c>
      <c r="I66" s="6">
        <f>IF('Log_working_3-way'!$D66="","",'True_Odds_Calculator_3-way'!O67/'True_Odds_Calculator_3-way'!B67-1)</f>
        <v>6.6295098748305792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3.4197216594592295E-2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1.0467711562229987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48.906716805250227</v>
      </c>
      <c r="I67" s="6">
        <f>IF('Log_working_3-way'!$D67="","",'True_Odds_Calculator_3-way'!O68/'True_Odds_Calculator_3-way'!B68-1)</f>
        <v>2.0747693730683658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3.7077947417547996E-2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1.0260554149714212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15.074128879493323</v>
      </c>
      <c r="I68" s="6">
        <f>IF('Log_working_3-way'!$D68="","",'True_Odds_Calculator_3-way'!O69/'True_Odds_Calculator_3-way'!B69-1)</f>
        <v>7.0786484670698862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2.8021836414329426E-2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1.0356081683451692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35.436638560493179</v>
      </c>
      <c r="I69" s="6">
        <f>IF('Log_working_3-way'!$D69="","",'True_Odds_Calculator_3-way'!O70/'True_Odds_Calculator_3-way'!B70-1)</f>
        <v>5.1733818609946898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3.2967093220890531E-2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1.0351181829533089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39.89319441106295</v>
      </c>
      <c r="I70" s="6">
        <f>IF('Log_working_3-way'!$D70="","",'True_Odds_Calculator_3-way'!O71/'True_Odds_Calculator_3-way'!B71-1)</f>
        <v>3.9641847968549424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3.1115988576422282E-2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1.033562252823373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31.739867844563825</v>
      </c>
      <c r="I71" s="6">
        <f>IF('Log_working_3-way'!$D71="","",'True_Odds_Calculator_3-way'!O72/'True_Odds_Calculator_3-way'!B72-1)</f>
        <v>4.6239004227816869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3.2443237872341379E-2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1.0316682630821268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19.175716996405029</v>
      </c>
      <c r="I72" s="6">
        <f>IF('Log_working_3-way'!$D72="","",'True_Odds_Calculator_3-way'!O73/'True_Odds_Calculator_3-way'!B73-1)</f>
        <v>8.049439935514048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3.3434112146827122E-2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1.0274043274737517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18.365988972578617</v>
      </c>
      <c r="I73" s="6">
        <f>IF('Log_working_3-way'!$D73="","",'True_Odds_Calculator_3-way'!O74/'True_Odds_Calculator_3-way'!B74-1)</f>
        <v>7.7104939464314324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2.9115888013531821E-2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1.0254861839236444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12.753449073677356</v>
      </c>
      <c r="I74" s="6">
        <f>IF('Log_working_3-way'!$D74="","",'True_Odds_Calculator_3-way'!O75/'True_Odds_Calculator_3-way'!B75-1)</f>
        <v>8.4441925316826794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2.760238379660751E-2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1.0260909112451952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14.194697786203065</v>
      </c>
      <c r="I75" s="6">
        <f>IF('Log_working_3-way'!$D75="","",'True_Odds_Calculator_3-way'!O76/'True_Odds_Calculator_3-way'!B76-1)</f>
        <v>8.6786455293322824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2.8174647705576206E-2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1.0403395249416219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9.7937849054398018</v>
      </c>
      <c r="I76" s="6">
        <f>IF('Log_working_3-way'!$D76="","",'True_Odds_Calculator_3-way'!O77/'True_Odds_Calculator_3-way'!B77-1)</f>
        <v>8.0748523052561048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4.3262777490965298E-2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1.0439536463460291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23.657766459603113</v>
      </c>
      <c r="I77" s="6">
        <f>IF('Log_working_3-way'!$D77="","",'True_Odds_Calculator_3-way'!O78/'True_Odds_Calculator_3-way'!B78-1)</f>
        <v>7.0398509433374254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4.4994038136985104E-2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1.065747812018369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45.411863325064552</v>
      </c>
      <c r="I78" s="6">
        <f>IF('Log_working_3-way'!$D78="","",'True_Odds_Calculator_3-way'!O79/'True_Odds_Calculator_3-way'!B79-1)</f>
        <v>3.6660350398191017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5.3656184017832453E-2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1.04535694724433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25.485975332307472</v>
      </c>
      <c r="I79" s="6">
        <f>IF('Log_working_3-way'!$D79="","",'True_Odds_Calculator_3-way'!O80/'True_Odds_Calculator_3-way'!B80-1)</f>
        <v>6.2963562581751136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4.5867885829426136E-2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1.0428251684047605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7.6281498577505964</v>
      </c>
      <c r="I80" s="6">
        <f>IF('Log_working_3-way'!$D80="","",'True_Odds_Calculator_3-way'!O81/'True_Odds_Calculator_3-way'!B81-1)</f>
        <v>7.1800118803743551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4.5186648901819115E-2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1.0411644494020158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18.983422795564486</v>
      </c>
      <c r="I81" s="6">
        <f>IF('Log_working_3-way'!$D81="","",'True_Odds_Calculator_3-way'!O82/'True_Odds_Calculator_3-way'!B82-1)</f>
        <v>7.5914244029731108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4.3378524010081021E-2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1.0622740571426561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45.538077070783551</v>
      </c>
      <c r="I82" s="6">
        <f>IF('Log_working_3-way'!$D82="","",'True_Odds_Calculator_3-way'!O83/'True_Odds_Calculator_3-way'!B83-1)</f>
        <v>3.617094927227642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5.0798612281840905E-2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1.0444874323117892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21.972319783156536</v>
      </c>
      <c r="I83" s="6">
        <f>IF('Log_working_3-way'!$D83="","",'True_Odds_Calculator_3-way'!O84/'True_Odds_Calculator_3-way'!B84-1)</f>
        <v>7.5698309377876818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4.6007532446419308E-2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1.0702685307324564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56.337579177246717</v>
      </c>
      <c r="I84" s="6">
        <f>IF('Log_working_3-way'!$D84="","",'True_Odds_Calculator_3-way'!O85/'True_Odds_Calculator_3-way'!B85-1)</f>
        <v>2.3967769850073428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4.8048127907715399E-2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1.0411704529140513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14.32326130321791</v>
      </c>
      <c r="I85" s="6">
        <f>IF('Log_working_3-way'!$D85="","",'True_Odds_Calculator_3-way'!O86/'True_Odds_Calculator_3-way'!B86-1)</f>
        <v>8.7755803514491273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4.4164142566698539E-2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1.0410645675542725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11.302768794635762</v>
      </c>
      <c r="I86" s="6">
        <f>IF('Log_working_3-way'!$D86="","",'True_Odds_Calculator_3-way'!O87/'True_Odds_Calculator_3-way'!B87-1)</f>
        <v>8.7751311715261213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4.4212123259840475E-2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1.040179163680196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12.96406631167857</v>
      </c>
      <c r="I87" s="6">
        <f>IF('Log_working_3-way'!$D87="","",'True_Odds_Calculator_3-way'!O88/'True_Odds_Calculator_3-way'!B88-1)</f>
        <v>8.9744991456697605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4.3243085321724939E-2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1.0439977058623171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20.273748699366923</v>
      </c>
      <c r="I88" s="6">
        <f>IF('Log_working_3-way'!$D88="","",'True_Odds_Calculator_3-way'!O89/'True_Odds_Calculator_3-way'!B89-1)</f>
        <v>8.5750617042976582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4.5885768172965413E-2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1.0448014480632999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26.071812538495312</v>
      </c>
      <c r="I89" s="6">
        <f>IF('Log_working_3-way'!$D89="","",'True_Odds_Calculator_3-way'!O90/'True_Odds_Calculator_3-way'!B90-1)</f>
        <v>6.1820314682723101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4.5121946117512746E-2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1.0449294348270208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23.888125224757943</v>
      </c>
      <c r="I90" s="6">
        <f>IF('Log_working_3-way'!$D90="","",'True_Odds_Calculator_3-way'!O91/'True_Odds_Calculator_3-way'!B91-1)</f>
        <v>6.9404547719381515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4.5913272148246476E-2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1.0401840799083382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12.649586628372433</v>
      </c>
      <c r="I91" s="6">
        <f>IF('Log_working_3-way'!$D91="","",'True_Odds_Calculator_3-way'!O92/'True_Odds_Calculator_3-way'!B92-1)</f>
        <v>8.6602894530355687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4.3250863775484039E-2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1.0411933509996096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13.727450582209464</v>
      </c>
      <c r="I92" s="6">
        <f>IF('Log_working_3-way'!$D92="","",'True_Odds_Calculator_3-way'!O93/'True_Odds_Calculator_3-way'!B93-1)</f>
        <v>8.1791589501305531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4.4220139389569812E-2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1.0429665784549489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21.559243847970166</v>
      </c>
      <c r="I93" s="6">
        <f>IF('Log_working_3-way'!$D93="","",'True_Odds_Calculator_3-way'!O94/'True_Odds_Calculator_3-way'!B94-1)</f>
        <v>7.5815560967806501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4.4578350548933665E-2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1.0415273980476729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14.950636833862966</v>
      </c>
      <c r="I94" s="6">
        <f>IF('Log_working_3-way'!$D94="","",'True_Odds_Calculator_3-way'!O95/'True_Odds_Calculator_3-way'!B95-1)</f>
        <v>8.2341824770709522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4.445517054010395E-2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1.0412091998814861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9.1610315096046477</v>
      </c>
      <c r="I95" s="6">
        <f>IF('Log_working_3-way'!$D95="","",'True_Odds_Calculator_3-way'!O96/'True_Odds_Calculator_3-way'!B96-1)</f>
        <v>8.713041692854965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4.4204236602419122E-2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1.0536190997443664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19.106413233454731</v>
      </c>
      <c r="I96" s="6">
        <f>IF('Log_working_3-way'!$D96="","",'True_Odds_Calculator_3-way'!O97/'True_Odds_Calculator_3-way'!B97-1)</f>
        <v>7.1422665160271226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5.6199428677744523E-2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1.0515873506980034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16.617398534667775</v>
      </c>
      <c r="I97" s="6">
        <f>IF('Log_working_3-way'!$D97="","",'True_Odds_Calculator_3-way'!O98/'True_Odds_Calculator_3-way'!B98-1)</f>
        <v>6.7407253773874141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5.4586606310744301E-2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1.0567167259176513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24.652985074626866</v>
      </c>
      <c r="I98" s="6">
        <f>IF('Log_working_3-way'!$D98="","",'True_Odds_Calculator_3-way'!O99/'True_Odds_Calculator_3-way'!B99-1)</f>
        <v>6.6322930800542741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5.7449494949495028E-2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1.0533738329869753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19.489451485831999</v>
      </c>
      <c r="I99" s="6">
        <f>IF('Log_working_3-way'!$D99="","",'True_Odds_Calculator_3-way'!O100/'True_Odds_Calculator_3-way'!B100-1)</f>
        <v>7.8575119465494314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5.5826961523569141E-2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1.0518921822417742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14.406978713293547</v>
      </c>
      <c r="I100" s="6">
        <f>IF('Log_working_3-way'!$D100="","",'True_Odds_Calculator_3-way'!O101/'True_Odds_Calculator_3-way'!B101-1)</f>
        <v>7.5969554614458428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5.5307818711177514E-2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1.053477495929789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20.898126024572992</v>
      </c>
      <c r="I101" s="6">
        <f>IF('Log_working_3-way'!$D101="","",'True_Odds_Calculator_3-way'!O102/'True_Odds_Calculator_3-way'!B102-1)</f>
        <v>6.2296367962449715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5.551978737844987E-2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1.0587388512750364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26.903755804795914</v>
      </c>
      <c r="I102" s="6">
        <f>IF('Log_working_3-way'!$D102="","",'True_Odds_Calculator_3-way'!O103/'True_Odds_Calculator_3-way'!B103-1)</f>
        <v>4.5926116736650293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5.8526393737437843E-2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1.1545077488486946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76.901098307597124</v>
      </c>
      <c r="I103" s="6">
        <f>IF('Log_working_3-way'!$D103="","",'True_Odds_Calculator_3-way'!O104/'True_Odds_Calculator_3-way'!B104-1)</f>
        <v>0.20894778497827393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6.0891693373131828E-2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1.0531315204663036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10.183737483343911</v>
      </c>
      <c r="I104" s="6">
        <f>IF('Log_working_3-way'!$D104="","",'True_Odds_Calculator_3-way'!O105/'True_Odds_Calculator_3-way'!B105-1)</f>
        <v>5.9932218353249489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5.5910376479864965E-2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1.0533348822929436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10.33712411339407</v>
      </c>
      <c r="I105" s="6">
        <f>IF('Log_working_3-way'!$D105="","",'True_Odds_Calculator_3-way'!O106/'True_Odds_Calculator_3-way'!B106-1)</f>
        <v>5.8794032524813549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5.6091174582649561E-2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1.0314858198912127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11.247389523613418</v>
      </c>
      <c r="I106" s="6">
        <f>IF('Log_working_3-way'!$D106="","",'True_Odds_Calculator_3-way'!O107/'True_Odds_Calculator_3-way'!B107-1)</f>
        <v>8.8083707673134715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3.4055453916441714E-2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1.0335761382254243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23.407111595437449</v>
      </c>
      <c r="I107" s="6">
        <f>IF('Log_working_3-way'!$D107="","",'True_Odds_Calculator_3-way'!O108/'True_Odds_Calculator_3-way'!B108-1)</f>
        <v>6.0985526420261191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3.4611878585296019E-2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1.0411194671691928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35.259696524142015</v>
      </c>
      <c r="I108" s="6">
        <f>IF('Log_working_3-way'!$D108="","",'True_Odds_Calculator_3-way'!O109/'True_Odds_Calculator_3-way'!B109-1)</f>
        <v>5.4324651760372911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3.8007822142506198E-2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1.042131337779838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20.722139199269677</v>
      </c>
      <c r="I109" s="6">
        <f>IF('Log_working_3-way'!$D109="","",'True_Odds_Calculator_3-way'!O110/'True_Odds_Calculator_3-way'!B110-1)</f>
        <v>8.1253842658111619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4.3899809012071467E-2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1.0413268544933407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11.846148607152672</v>
      </c>
      <c r="I110" s="6">
        <f>IF('Log_working_3-way'!$D110="","",'True_Odds_Calculator_3-way'!O111/'True_Odds_Calculator_3-way'!B111-1)</f>
        <v>8.71044068260864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4.4483934095811417E-2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1.0413514169148308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12.429690311855985</v>
      </c>
      <c r="I111" s="6">
        <f>IF('Log_working_3-way'!$D111="","",'True_Odds_Calculator_3-way'!O112/'True_Odds_Calculator_3-way'!B112-1)</f>
        <v>8.8984625121938503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4.4507299315249993E-2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1.0487180927359936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28.79605939545182</v>
      </c>
      <c r="I112" s="6">
        <f>IF('Log_working_3-way'!$D112="","",'True_Odds_Calculator_3-way'!O113/'True_Odds_Calculator_3-way'!B113-1)</f>
        <v>7.5579936452514609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4.7454354875824833E-2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1.0414442496619269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11.938987790503184</v>
      </c>
      <c r="I113" s="6">
        <f>IF('Log_working_3-way'!$D113="","",'True_Odds_Calculator_3-way'!O114/'True_Odds_Calculator_3-way'!B114-1)</f>
        <v>9.0258488358164222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4.4628544752149057E-2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1.0415750431418478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13.159812076520518</v>
      </c>
      <c r="I114" s="6">
        <f>IF('Log_working_3-way'!$D114="","",'True_Odds_Calculator_3-way'!O115/'True_Odds_Calculator_3-way'!B115-1)</f>
        <v>9.5650411846755237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4.4710150695663309E-2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1.0424714648559714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18.247519107262903</v>
      </c>
      <c r="I115" s="6">
        <f>IF('Log_working_3-way'!$D115="","",'True_Odds_Calculator_3-way'!O116/'True_Odds_Calculator_3-way'!B116-1)</f>
        <v>9.3570797014053486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4.4757540838980203E-2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1.0465628034375638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26.326716574486625</v>
      </c>
      <c r="I116" s="6">
        <f>IF('Log_working_3-way'!$D116="","",'True_Odds_Calculator_3-way'!O117/'True_Odds_Calculator_3-way'!B117-1)</f>
        <v>7.6175179854920039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4.6476149075328266E-2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1.0706688048062878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40.884658734537773</v>
      </c>
      <c r="I117" s="6">
        <f>IF('Log_working_3-way'!$D117="","",'True_Odds_Calculator_3-way'!O118/'True_Odds_Calculator_3-way'!B118-1)</f>
        <v>4.168705041584718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6.1115114393802905E-2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1.0513617611606885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12.497395076911669</v>
      </c>
      <c r="I118" s="6">
        <f>IF('Log_working_3-way'!$D118="","",'True_Odds_Calculator_3-way'!O119/'True_Odds_Calculator_3-way'!B119-1)</f>
        <v>8.7371647895722582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5.5014168221715343E-2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1.0521704855631662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53.455334872454614</v>
      </c>
      <c r="I119" s="6">
        <f>IF('Log_working_3-way'!$D119="","",'True_Odds_Calculator_3-way'!O120/'True_Odds_Calculator_3-way'!B120-1)</f>
        <v>2.2430280904262259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3.8140860699038104E-2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1.0371416102237356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28.440208278989164</v>
      </c>
      <c r="I120" s="6">
        <f>IF('Log_working_3-way'!$D120="","",'True_Odds_Calculator_3-way'!O121/'True_Odds_Calculator_3-way'!B121-1)</f>
        <v>5.7501656128605312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3.6816672175788323E-2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1.0301856040565187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15.958473318728608</v>
      </c>
      <c r="I121" s="6">
        <f>IF('Log_working_3-way'!$D121="","",'True_Odds_Calculator_3-way'!O122/'True_Odds_Calculator_3-way'!B122-1)</f>
        <v>7.0449547329443547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3.2327378904151161E-2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1.0248415470028374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9.0032663726931261</v>
      </c>
      <c r="I122" s="6">
        <f>IF('Log_working_3-way'!$D122="","",'True_Odds_Calculator_3-way'!O123/'True_Odds_Calculator_3-way'!B123-1)</f>
        <v>10.265652757918453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2.6949241234955457E-2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1.0269702288684972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20.235139142921337</v>
      </c>
      <c r="I123" s="6">
        <f>IF('Log_working_3-way'!$D123="","",'True_Odds_Calculator_3-way'!O124/'True_Odds_Calculator_3-way'!B124-1)</f>
        <v>8.556553416232406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2.8294095925867069E-2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1.0275071832775533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4.985378248452454</v>
      </c>
      <c r="I124" s="6">
        <f>IF('Log_working_3-way'!$D124="","",'True_Odds_Calculator_3-way'!O125/'True_Odds_Calculator_3-way'!B125-1)</f>
        <v>7.8724938249277994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2.8722660963286017E-2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1.027396923047855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3.4423730740081764</v>
      </c>
      <c r="I125" s="6">
        <f>IF('Log_working_3-way'!$D125="","",'True_Odds_Calculator_3-way'!O126/'True_Odds_Calculator_3-way'!B126-1)</f>
        <v>7.3675434521681673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2.7763678973356409E-2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1.0252609448415912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10.654116050916924</v>
      </c>
      <c r="I126" s="6">
        <f>IF('Log_working_3-way'!$D126="","",'True_Odds_Calculator_3-way'!O127/'True_Odds_Calculator_3-way'!B127-1)</f>
        <v>8.3297494147229685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2.7365496361399844E-2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1.0290604628557769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23.030887423693404</v>
      </c>
      <c r="I127" s="6">
        <f>IF('Log_working_3-way'!$D127="","",'True_Odds_Calculator_3-way'!O128/'True_Odds_Calculator_3-way'!B128-1)</f>
        <v>7.3493595927506377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3.0002019536520264E-2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1.03068052051975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30.34937547126512</v>
      </c>
      <c r="I128" s="6">
        <f>IF('Log_working_3-way'!$D128="","",'True_Odds_Calculator_3-way'!O129/'True_Odds_Calculator_3-way'!B129-1)</f>
        <v>6.4928877669591687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2.9783125371360741E-2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1.025435453945831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9.9587034151518061</v>
      </c>
      <c r="I129" s="6">
        <f>IF('Log_working_3-way'!$D129="","",'True_Odds_Calculator_3-way'!O130/'True_Odds_Calculator_3-way'!B130-1)</f>
        <v>8.8077772545138924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2.7562622464967657E-2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1.0411398610390525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46.990144192776484</v>
      </c>
      <c r="I130" s="6">
        <f>IF('Log_working_3-way'!$D130="","",'True_Odds_Calculator_3-way'!O131/'True_Odds_Calculator_3-way'!B131-1)</f>
        <v>2.6913805675626556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3.3406660680279865E-2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1.0266181865955666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11.400095625668973</v>
      </c>
      <c r="I131" s="6">
        <f>IF('Log_working_3-way'!$D131="","",'True_Odds_Calculator_3-way'!O132/'True_Odds_Calculator_3-way'!B132-1)</f>
        <v>6.585339854034264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2.8629328826502709E-2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1.0340572415261091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35.031135946493158</v>
      </c>
      <c r="I132" s="6">
        <f>IF('Log_working_3-way'!$D132="","",'True_Odds_Calculator_3-way'!O133/'True_Odds_Calculator_3-way'!B133-1)</f>
        <v>4.2656388110088503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3.1892247485405312E-2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1.0264264026514007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18.916955292035009</v>
      </c>
      <c r="I133" s="6">
        <f>IF('Log_working_3-way'!$D133="","",'True_Odds_Calculator_3-way'!O134/'True_Odds_Calculator_3-way'!B134-1)</f>
        <v>6.2222973919049211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2.7998554845805934E-2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1.0244514174352373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14.588824258605893</v>
      </c>
      <c r="I134" s="6">
        <f>IF('Log_working_3-way'!$D134="","",'True_Odds_Calculator_3-way'!O135/'True_Odds_Calculator_3-way'!B135-1)</f>
        <v>7.6816798054165147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2.6376315145583584E-2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1.0247208933987397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12.458815230338965</v>
      </c>
      <c r="I135" s="6">
        <f>IF('Log_working_3-way'!$D135="","",'True_Odds_Calculator_3-way'!O136/'True_Odds_Calculator_3-way'!B136-1)</f>
        <v>8.9408315781783809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2.6806499585942278E-2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1.0251476605258893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15.088709043249519</v>
      </c>
      <c r="I136" s="6">
        <f>IF('Log_working_3-way'!$D136="","",'True_Odds_Calculator_3-way'!O137/'True_Odds_Calculator_3-way'!B137-1)</f>
        <v>8.8748865720849501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2.7090206245645732E-2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1.0271845976180647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7.0276258034100536</v>
      </c>
      <c r="I137" s="6">
        <f>IF('Log_working_3-way'!$D137="","",'True_Odds_Calculator_3-way'!O138/'True_Odds_Calculator_3-way'!B138-1)</f>
        <v>6.2972609892750686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2.861864420497473E-2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1.0263153797353839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16.612374668290624</v>
      </c>
      <c r="I138" s="6">
        <f>IF('Log_working_3-way'!$D138="","",'True_Odds_Calculator_3-way'!O139/'True_Odds_Calculator_3-way'!B139-1)</f>
        <v>6.3409264510351244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2.8126042077908142E-2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1.0280392317427154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25.652474948199728</v>
      </c>
      <c r="I139" s="6">
        <f>IF('Log_working_3-way'!$D139="","",'True_Odds_Calculator_3-way'!O140/'True_Odds_Calculator_3-way'!B140-1)</f>
        <v>6.298246864967342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2.8479694380899812E-2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1.0265190004700206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7.122278661297031</v>
      </c>
      <c r="I140" s="6">
        <f>IF('Log_working_3-way'!$D140="","",'True_Odds_Calculator_3-way'!O141/'True_Odds_Calculator_3-way'!B141-1)</f>
        <v>8.7996141316788652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2.8418586770821985E-2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1.0255851531260458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14.203524163016496</v>
      </c>
      <c r="I141" s="6">
        <f>IF('Log_working_3-way'!$D141="","",'True_Odds_Calculator_3-way'!O142/'True_Odds_Calculator_3-way'!B142-1)</f>
        <v>10.413520104035966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2.7577742884473011E-2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1.0506836437918918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11.725915526756888</v>
      </c>
      <c r="I142" s="6">
        <f>IF('Log_working_3-way'!$D142="","",'True_Odds_Calculator_3-way'!O143/'True_Odds_Calculator_3-way'!B143-1)</f>
        <v>9.0632341806667878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5.4352105902877756E-2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1.0865733969513141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36.15410851901246</v>
      </c>
      <c r="I143" s="6">
        <f>IF('Log_working_3-way'!$D143="","",'True_Odds_Calculator_3-way'!O144/'True_Odds_Calculator_3-way'!B144-1)</f>
        <v>5.5956633960435713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7.8149487643158544E-2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1.0641526651365902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32.399051821949335</v>
      </c>
      <c r="I144" s="6">
        <f>IF('Log_working_3-way'!$D144="","",'True_Odds_Calculator_3-way'!O145/'True_Odds_Calculator_3-way'!B145-1)</f>
        <v>5.4262135444559423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6.083367848733312E-2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1.0536722596483721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18.737945129343121</v>
      </c>
      <c r="I145" s="6">
        <f>IF('Log_working_3-way'!$D145="","",'True_Odds_Calculator_3-way'!O146/'True_Odds_Calculator_3-way'!B146-1)</f>
        <v>7.6404065894654618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5.6354855810635263E-2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1.0993878738269263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30.60746197906699</v>
      </c>
      <c r="I146" s="6">
        <f>IF('Log_working_3-way'!$D146="","",'True_Odds_Calculator_3-way'!O147/'True_Odds_Calculator_3-way'!B147-1)</f>
        <v>5.6365083891793581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9.474389773793801E-2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1.0885810752353451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19.5814983024542</v>
      </c>
      <c r="I147" s="6">
        <f>IF('Log_working_3-way'!$D147="","",'True_Odds_Calculator_3-way'!O148/'True_Odds_Calculator_3-way'!B148-1)</f>
        <v>7.0206302818840669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9.13350458149087E-2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1.0602909299518208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14.788957575728508</v>
      </c>
      <c r="I148" s="6">
        <f>IF('Log_working_3-way'!$D148="","",'True_Odds_Calculator_3-way'!O149/'True_Odds_Calculator_3-way'!B149-1)</f>
        <v>6.8520112451850421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6.3816910263867932E-2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1.0746991806091464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41.31859720341167</v>
      </c>
      <c r="I149" s="6">
        <f>IF('Log_working_3-way'!$D149="","",'True_Odds_Calculator_3-way'!O150/'True_Odds_Calculator_3-way'!B150-1)</f>
        <v>3.7873628732525653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6.4378761513518068E-2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1.0878454048813893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18.463233951066439</v>
      </c>
      <c r="I150" s="6">
        <f>IF('Log_working_3-way'!$D150="","",'True_Odds_Calculator_3-way'!O151/'True_Odds_Calculator_3-way'!B151-1)</f>
        <v>7.6769630629279746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9.1102445941155574E-2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1.0626406661261345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21.13268524423917</v>
      </c>
      <c r="I151" s="6">
        <f>IF('Log_working_3-way'!$D151="","",'True_Odds_Calculator_3-way'!O152/'True_Odds_Calculator_3-way'!B152-1)</f>
        <v>6.1672310905080225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6.4710290156838379E-2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1.1013998599152299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37.161809852170208</v>
      </c>
      <c r="I152" s="6">
        <f>IF('Log_working_3-way'!$D152="","",'True_Odds_Calculator_3-way'!O153/'True_Odds_Calculator_3-way'!B153-1)</f>
        <v>4.6173260078570078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9.0705844778026234E-2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1.1217732790684807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48.426705735105195</v>
      </c>
      <c r="I153" s="6">
        <f>IF('Log_working_3-way'!$D153="","",'True_Odds_Calculator_3-way'!O154/'True_Odds_Calculator_3-way'!B154-1)</f>
        <v>3.3016753604420535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9.3856916833456205E-2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1.0671292531210237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28.277954607546611</v>
      </c>
      <c r="I154" s="6">
        <f>IF('Log_working_3-way'!$D154="","",'True_Odds_Calculator_3-way'!O155/'True_Odds_Calculator_3-way'!B155-1)</f>
        <v>5.7426269403244534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6.5990182383168783E-2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1.0886739758762225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19.191140057410827</v>
      </c>
      <c r="I155" s="6">
        <f>IF('Log_working_3-way'!$D155="","",'True_Odds_Calculator_3-way'!O156/'True_Odds_Calculator_3-way'!B156-1)</f>
        <v>7.6726800782454117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9.1641284572456572E-2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1.0299027317234908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14.626199987424418</v>
      </c>
      <c r="I156" s="6">
        <f>IF('Log_working_3-way'!$D156="","",'True_Odds_Calculator_3-way'!O157/'True_Odds_Calculator_3-way'!B157-1)</f>
        <v>9.9098692110749695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3.2162146238932099E-2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1.0366589608487349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28.46347910512166</v>
      </c>
      <c r="I157" s="6">
        <f>IF('Log_working_3-way'!$D157="","",'True_Odds_Calculator_3-way'!O158/'True_Odds_Calculator_3-way'!B158-1)</f>
        <v>7.3499397834160085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3.5997774298066831E-2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1.0343593140005971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23.147758115296931</v>
      </c>
      <c r="I158" s="6">
        <f>IF('Log_working_3-way'!$D158="","",'True_Odds_Calculator_3-way'!O159/'True_Odds_Calculator_3-way'!B159-1)</f>
        <v>7.9781968007499007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3.5292795324266546E-2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1.0311814532489028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6.2252179776798453</v>
      </c>
      <c r="I159" s="6">
        <f>IF('Log_working_3-way'!$D159="","",'True_Odds_Calculator_3-way'!O160/'True_Odds_Calculator_3-way'!B160-1)</f>
        <v>9.4728759026367886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3.3205894895520283E-2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1.0258028608912118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12.344226579520694</v>
      </c>
      <c r="I160" s="6">
        <f>IF('Log_working_3-way'!$D160="","",'True_Odds_Calculator_3-way'!O161/'True_Odds_Calculator_3-way'!B161-1)</f>
        <v>8.8039215686274517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2.7966742252456545E-2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1.0378769796342815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19.810246953394234</v>
      </c>
      <c r="I161" s="6">
        <f>IF('Log_working_3-way'!$D161="","",'True_Odds_Calculator_3-way'!O162/'True_Odds_Calculator_3-way'!B162-1)</f>
        <v>9.5472749596580009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3.9551109317427002E-2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1.0420510935836818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25.575365871289542</v>
      </c>
      <c r="I162" s="6">
        <f>IF('Log_working_3-way'!$D162="","",'True_Odds_Calculator_3-way'!O163/'True_Odds_Calculator_3-way'!B163-1)</f>
        <v>7.4474698901421359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4.2349940132229591E-2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1.035541791811907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13.13808248470046</v>
      </c>
      <c r="I163" s="6">
        <f>IF('Log_working_3-way'!$D163="","",'True_Odds_Calculator_3-way'!O164/'True_Odds_Calculator_3-way'!B164-1)</f>
        <v>9.9183906057236779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3.8313436732061668E-2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1.0254153608349954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15.349704244064132</v>
      </c>
      <c r="I164" s="6">
        <f>IF('Log_working_3-way'!$D164="","",'True_Odds_Calculator_3-way'!O165/'True_Odds_Calculator_3-way'!B165-1)</f>
        <v>9.3955315463561231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2.7331125613290208E-2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1.0298596856638822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27.368962031431174</v>
      </c>
      <c r="I165" s="6">
        <f>IF('Log_working_3-way'!$D165="","",'True_Odds_Calculator_3-way'!O166/'True_Odds_Calculator_3-way'!B166-1)</f>
        <v>5.7238762155521616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2.9942779168785405E-2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1.0299380370335292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30.007619677912867</v>
      </c>
      <c r="I166" s="6">
        <f>IF('Log_working_3-way'!$D166="","",'True_Odds_Calculator_3-way'!O167/'True_Odds_Calculator_3-way'!B167-1)</f>
        <v>5.0412417639774159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2.9402073456780808E-2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1.026214386733646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17.87921702789626</v>
      </c>
      <c r="I167" s="6">
        <f>IF('Log_working_3-way'!$D167="","",'True_Odds_Calculator_3-way'!O168/'True_Odds_Calculator_3-way'!B168-1)</f>
        <v>7.2688945441989858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2.7931812031287029E-2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1.0427018206833172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17.732509046513769</v>
      </c>
      <c r="I168" s="6">
        <f>IF('Log_working_3-way'!$D168="","",'True_Odds_Calculator_3-way'!O169/'True_Odds_Calculator_3-way'!B169-1)</f>
        <v>6.5071725322265159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4.5170566085412256E-2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1.0491480437931919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27.466453901489245</v>
      </c>
      <c r="I169" s="6">
        <f>IF('Log_working_3-way'!$D169="","",'True_Odds_Calculator_3-way'!O170/'True_Odds_Calculator_3-way'!B170-1)</f>
        <v>4.9582067169185837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4.8973339956946527E-2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1.0643553636792662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49.002877498764761</v>
      </c>
      <c r="I170" s="6">
        <f>IF('Log_working_3-way'!$D170="","",'True_Odds_Calculator_3-way'!O171/'True_Odds_Calculator_3-way'!B171-1)</f>
        <v>2.9338968169016297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5.0139102432801952E-2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1.0678976723834239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48.855734010107724</v>
      </c>
      <c r="I171" s="6">
        <f>IF('Log_working_3-way'!$D171="","",'True_Odds_Calculator_3-way'!O172/'True_Odds_Calculator_3-way'!B172-1)</f>
        <v>2.5937432757819625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5.3238467714953996E-2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1.0343713413158724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26.053725292099738</v>
      </c>
      <c r="I172" s="6">
        <f>IF('Log_working_3-way'!$D172="","",'True_Odds_Calculator_3-way'!O173/'True_Odds_Calculator_3-way'!B173-1)</f>
        <v>4.7488763900005644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3.478307283696136E-2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1.0416457929855216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37.113272572818076</v>
      </c>
      <c r="I173" s="6">
        <f>IF('Log_working_3-way'!$D173="","",'True_Odds_Calculator_3-way'!O174/'True_Odds_Calculator_3-way'!B174-1)</f>
        <v>4.8454563560958412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3.7837862345534878E-2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1.0260091257059758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14.318726954247346</v>
      </c>
      <c r="I174" s="6">
        <f>IF('Log_working_3-way'!$D174="","",'True_Odds_Calculator_3-way'!O175/'True_Odds_Calculator_3-way'!B175-1)</f>
        <v>6.5061762075811993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2.7960065062538675E-2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1.025841908944771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14.319663479766771</v>
      </c>
      <c r="I175" s="6">
        <f>IF('Log_working_3-way'!$D175="","",'True_Odds_Calculator_3-way'!O176/'True_Odds_Calculator_3-way'!B176-1)</f>
        <v>8.3829318855282313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2.7897223549397498E-2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1.0261929037411719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18.741807837237186</v>
      </c>
      <c r="I176" s="6">
        <f>IF('Log_working_3-way'!$D176="","",'True_Odds_Calculator_3-way'!O177/'True_Odds_Calculator_3-way'!B177-1)</f>
        <v>6.8524927157347442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2.7796491506168808E-2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1.0324613291517171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7.0763587330827669</v>
      </c>
      <c r="I177" s="6">
        <f>IF('Log_working_3-way'!$D177="","",'True_Odds_Calculator_3-way'!O178/'True_Odds_Calculator_3-way'!B178-1)</f>
        <v>6.9381069292512887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3.4265888660135913E-2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1.0430394911894139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38.562715950298269</v>
      </c>
      <c r="I178" s="6">
        <f>IF('Log_working_3-way'!$D178="","",'True_Odds_Calculator_3-way'!O179/'True_Odds_Calculator_3-way'!B179-1)</f>
        <v>4.1352252951717627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3.8639189909397631E-2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1.0306851803326416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19.570420834951662</v>
      </c>
      <c r="I179" s="6">
        <f>IF('Log_working_3-way'!$D179="","",'True_Odds_Calculator_3-way'!O180/'True_Odds_Calculator_3-way'!B180-1)</f>
        <v>7.1381268363540329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3.2374706396396169E-2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1.034554450651342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29.523788081822858</v>
      </c>
      <c r="I180" s="6">
        <f>IF('Log_working_3-way'!$D180="","",'True_Odds_Calculator_3-way'!O181/'True_Odds_Calculator_3-way'!B181-1)</f>
        <v>5.325937831283647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3.4002444962530021E-2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1.0334319451800245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23.912897050904725</v>
      </c>
      <c r="I181" s="6">
        <f>IF('Log_working_3-way'!$D181="","",'True_Odds_Calculator_3-way'!O182/'True_Odds_Calculator_3-way'!B182-1)</f>
        <v>6.892609156314788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3.4292354333941955E-2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1.0441514649244994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42.395280493375203</v>
      </c>
      <c r="I182" s="6">
        <f>IF('Log_working_3-way'!$D182="","",'True_Odds_Calculator_3-way'!O183/'True_Odds_Calculator_3-way'!B183-1)</f>
        <v>3.3799520016431215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3.7970386831192027E-2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1.0361570390533164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4.8238205942534638</v>
      </c>
      <c r="I183" s="6">
        <f>IF('Log_working_3-way'!$D183="","",'True_Odds_Calculator_3-way'!O184/'True_Odds_Calculator_3-way'!B184-1)</f>
        <v>5.6110444999965212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3.6580879512816633E-2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1.103901208123959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62.188059790329604</v>
      </c>
      <c r="I184" s="6">
        <f>IF('Log_working_3-way'!$D184="","",'True_Odds_Calculator_3-way'!O185/'True_Odds_Calculator_3-way'!B185-1)</f>
        <v>1.5192557662688828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6.3274303419543321E-2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1.0845860801432436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9.451083431115026E-2</v>
      </c>
      <c r="I185" s="6">
        <f>IF('Log_working_3-way'!$D185="","",'True_Odds_Calculator_3-way'!O186/'True_Odds_Calculator_3-way'!B186-1)</f>
        <v>4.3203898648627428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6.551105921803746E-2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1.0516332282551697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8.5518897035226757</v>
      </c>
      <c r="I186" s="6">
        <f>IF('Log_working_3-way'!$D186="","",'True_Odds_Calculator_3-way'!O187/'True_Odds_Calculator_3-way'!B187-1)</f>
        <v>9.3919373693263175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5.5090210315537291E-2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1.0581308322612721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25.735463056853124</v>
      </c>
      <c r="I187" s="6">
        <f>IF('Log_working_3-way'!$D187="","",'True_Odds_Calculator_3-way'!O188/'True_Odds_Calculator_3-way'!B188-1)</f>
        <v>7.1263336768811474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5.8270258682063591E-2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1.0733775609330456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63.336942325361349</v>
      </c>
      <c r="I188" s="6">
        <f>IF('Log_working_3-way'!$D188="","",'True_Odds_Calculator_3-way'!O189/'True_Odds_Calculator_3-way'!B189-1)</f>
        <v>1.1653932942974237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4.4287120737328323E-2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1.0337408383580453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22.680016364314696</v>
      </c>
      <c r="I189" s="6">
        <f>IF('Log_working_3-way'!$D189="","",'True_Odds_Calculator_3-way'!O190/'True_Odds_Calculator_3-way'!B190-1)</f>
        <v>6.2131101834146794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3.4940215333008728E-2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1.0310093008054042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11.705607338706496</v>
      </c>
      <c r="I190" s="6">
        <f>IF('Log_working_3-way'!$D190="","",'True_Odds_Calculator_3-way'!O191/'True_Odds_Calculator_3-way'!B191-1)</f>
        <v>6.1859048967124712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3.3204779114399896E-2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1.0459966590375558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0.63449765339874631</v>
      </c>
      <c r="I191" s="6">
        <f>IF('Log_working_3-way'!$D191="","",'True_Odds_Calculator_3-way'!O192/'True_Odds_Calculator_3-way'!B192-1)</f>
        <v>2.9665497242048406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3.727344203830163E-2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1.0306329721521026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8.5138171680507764</v>
      </c>
      <c r="I192" s="6">
        <f>IF('Log_working_3-way'!$D192="","",'True_Odds_Calculator_3-way'!O193/'True_Odds_Calculator_3-way'!B193-1)</f>
        <v>8.2796398780589779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3.2913212618036258E-2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1.0418599574815539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39.655729118929465</v>
      </c>
      <c r="I193" s="6">
        <f>IF('Log_working_3-way'!$D193="","",'True_Odds_Calculator_3-way'!O194/'True_Odds_Calculator_3-way'!B194-1)</f>
        <v>3.9577659091866613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3.713861477836633E-2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1.0267282038639414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21.926742087156743</v>
      </c>
      <c r="I194" s="6">
        <f>IF('Log_working_3-way'!$D194="","",'True_Odds_Calculator_3-way'!O195/'True_Odds_Calculator_3-way'!B195-1)</f>
        <v>7.3181083684773416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2.7834554022597047E-2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1.0257549203668752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9.3900970538257607</v>
      </c>
      <c r="I195" s="6">
        <f>IF('Log_working_3-way'!$D195="","",'True_Odds_Calculator_3-way'!O196/'True_Odds_Calculator_3-way'!B196-1)</f>
        <v>8.7429010548392565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2.7868466438831341E-2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1.0531675112161125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59.888579553203719</v>
      </c>
      <c r="I196" s="6">
        <f>IF('Log_working_3-way'!$D196="","",'True_Odds_Calculator_3-way'!O197/'True_Odds_Calculator_3-way'!B197-1)</f>
        <v>1.6322775789592048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3.4482306673210283E-2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1.0285929500355402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23.530386253746233</v>
      </c>
      <c r="I197" s="6">
        <f>IF('Log_working_3-way'!$D197="","",'True_Odds_Calculator_3-way'!O198/'True_Odds_Calculator_3-way'!B198-1)</f>
        <v>7.3541406251632218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2.941255459196368E-2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1.0270479798330874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19.270249789722186</v>
      </c>
      <c r="I198" s="6">
        <f>IF('Log_working_3-way'!$D198="","",'True_Odds_Calculator_3-way'!O199/'True_Odds_Calculator_3-way'!B199-1)</f>
        <v>6.4598986361742616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2.8614565552980586E-2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1.0851506072216122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80.69095845383508</v>
      </c>
      <c r="I199" s="6">
        <f>IF('Log_working_3-way'!$D199="","",'True_Odds_Calculator_3-way'!O200/'True_Odds_Calculator_3-way'!B200-1)</f>
        <v>-0.34036242615549572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3.0322093407934902E-2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1.0257125208924176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17.239141197008788</v>
      </c>
      <c r="I200" s="6">
        <f>IF('Log_working_3-way'!$D200="","",'True_Odds_Calculator_3-way'!O201/'True_Odds_Calculator_3-way'!B201-1)</f>
        <v>7.9371791865343049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2.7475925435108906E-2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1.0270976653912305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22.603150796118268</v>
      </c>
      <c r="I201" s="6">
        <f>IF('Log_working_3-way'!$D201="","",'True_Odds_Calculator_3-way'!O202/'True_Odds_Calculator_3-way'!B202-1)</f>
        <v>7.0316277014569106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2.8106117093881222E-2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1.0415291169470247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-0.17021616190092625</v>
      </c>
      <c r="I202" s="6">
        <f>IF('Log_working_3-way'!$D202="","",'True_Odds_Calculator_3-way'!O203/'True_Odds_Calculator_3-way'!B203-1)</f>
        <v>1.9280232870210625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2.9391331511556817E-2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1.0464100335813229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53.680264943933537</v>
      </c>
      <c r="I203" s="6">
        <f>IF('Log_working_3-way'!$D203="","",'True_Odds_Calculator_3-way'!O204/'True_Odds_Calculator_3-way'!B204-1)</f>
        <v>2.1858893962577208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3.3870415077722038E-2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1.0399409549279242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-6.0491008070477803E-2</v>
      </c>
      <c r="I204" s="6">
        <f>IF('Log_working_3-way'!$D204="","",'True_Odds_Calculator_3-way'!O205/'True_Odds_Calculator_3-way'!B205-1)</f>
        <v>2.1097052804931926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2.9098992725903106E-2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1.0429634594100727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47.630689339678618</v>
      </c>
      <c r="I205" s="6">
        <f>IF('Log_working_3-way'!$D205="","",'True_Odds_Calculator_3-way'!O206/'True_Odds_Calculator_3-way'!B206-1)</f>
        <v>3.110221000157936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3.4311489375612458E-2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1.03078235859004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10.273976368458035</v>
      </c>
      <c r="I206" s="6">
        <f>IF('Log_working_3-way'!$D206="","",'True_Odds_Calculator_3-way'!O207/'True_Odds_Calculator_3-way'!B207-1)</f>
        <v>8.0514228811244273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3.3207711981547927E-2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1.0306467714243561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16.38448175452951</v>
      </c>
      <c r="I207" s="6">
        <f>IF('Log_working_3-way'!$D207="","",'True_Odds_Calculator_3-way'!O208/'True_Odds_Calculator_3-way'!B208-1)</f>
        <v>7.6277219496571647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3.2795282457069197E-2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1.0315838857749102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14.983693945840125</v>
      </c>
      <c r="I208" s="6">
        <f>IF('Log_working_3-way'!$D208="","",'True_Odds_Calculator_3-way'!O209/'True_Odds_Calculator_3-way'!B209-1)</f>
        <v>6.5894610614948821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3.3838332080799782E-2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1.0667768353498301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61.411393463772363</v>
      </c>
      <c r="I209" s="6">
        <f>IF('Log_working_3-way'!$D209="","",'True_Odds_Calculator_3-way'!O210/'True_Odds_Calculator_3-way'!B210-1)</f>
        <v>1.3502038491749477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4.2060059645564696E-2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1.0354949278127554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9.3527630656078067</v>
      </c>
      <c r="I210" s="6">
        <f>IF('Log_working_3-way'!$D210="","",'True_Odds_Calculator_3-way'!O211/'True_Odds_Calculator_3-way'!B211-1)</f>
        <v>11.110379057619916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3.8350667658026971E-2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1.0381360278557097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6.9383276338454305</v>
      </c>
      <c r="I211" s="6">
        <f>IF('Log_working_3-way'!$D211="","",'True_Odds_Calculator_3-way'!O212/'True_Odds_Calculator_3-way'!B212-1)</f>
        <v>7.3162909149586266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4.018956522817918E-2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1.0355778161742268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16.445215675943906</v>
      </c>
      <c r="I212" s="6">
        <f>IF('Log_working_3-way'!$D212="","",'True_Odds_Calculator_3-way'!O213/'True_Odds_Calculator_3-way'!B213-1)</f>
        <v>8.7093679587201045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3.7977483091397479E-2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1.0373264109695344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18.700031620644218</v>
      </c>
      <c r="I213" s="6">
        <f>IF('Log_working_3-way'!$D213="","",'True_Odds_Calculator_3-way'!O214/'True_Odds_Calculator_3-way'!B214-1)</f>
        <v>9.2088005642912325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3.9318192549732123E-2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1.0384409214771224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19.991804143177429</v>
      </c>
      <c r="I214" s="6">
        <f>IF('Log_working_3-way'!$D214="","",'True_Odds_Calculator_3-way'!O215/'True_Odds_Calculator_3-way'!B215-1)</f>
        <v>8.7503008493341898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4.0213983414437493E-2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1.0259042824616595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13.844914307004473</v>
      </c>
      <c r="I215" s="6">
        <f>IF('Log_working_3-way'!$D215="","",'True_Odds_Calculator_3-way'!O216/'True_Odds_Calculator_3-way'!B216-1)</f>
        <v>6.6334557668074696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2.787990196078427E-2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1.0261669412245369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8.0416343903831464</v>
      </c>
      <c r="I216" s="6">
        <f>IF('Log_working_3-way'!$D216="","",'True_Odds_Calculator_3-way'!O217/'True_Odds_Calculator_3-way'!B217-1)</f>
        <v>7.6162060148719206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2.8029011293152495E-2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1.0307373996730487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28.952508581370193</v>
      </c>
      <c r="I217" s="6">
        <f>IF('Log_working_3-way'!$D217="","",'True_Odds_Calculator_3-way'!O218/'True_Odds_Calculator_3-way'!B218-1)</f>
        <v>5.3154758306200192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3.0437816152101949E-2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1.0286940189070466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25.357019732169153</v>
      </c>
      <c r="I218" s="6">
        <f>IF('Log_working_3-way'!$D218="","",'True_Odds_Calculator_3-way'!O219/'True_Odds_Calculator_3-way'!B219-1)</f>
        <v>6.3332415726262195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2.9203467871692146E-2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1.0420465395064482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14.188814721377181</v>
      </c>
      <c r="I219" s="6">
        <f>IF('Log_working_3-way'!$D219="","",'True_Odds_Calculator_3-way'!O220/'True_Odds_Calculator_3-way'!B220-1)</f>
        <v>10.536826247365495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4.502979432900478E-2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1.0503581490021399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12.930057516425318</v>
      </c>
      <c r="I220" s="6">
        <f>IF('Log_working_3-way'!$D220="","",'True_Odds_Calculator_3-way'!O221/'True_Odds_Calculator_3-way'!B221-1)</f>
        <v>7.7137690365143161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5.3819124305939825E-2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1.0308164763568144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10.047003652708378</v>
      </c>
      <c r="I221" s="6">
        <f>IF('Log_working_3-way'!$D221="","",'True_Odds_Calculator_3-way'!O222/'True_Odds_Calculator_3-way'!B222-1)</f>
        <v>7.6245869640071042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3.3170697349801825E-2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1.0476810932268636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0.23209841147652543</v>
      </c>
      <c r="I222" s="6">
        <f>IF('Log_working_3-way'!$D222="","",'True_Odds_Calculator_3-way'!O223/'True_Odds_Calculator_3-way'!B223-1)</f>
        <v>2.4096411552684631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3.6258392741574719E-2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1.0337510744991361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23.652037503508872</v>
      </c>
      <c r="I223" s="6">
        <f>IF('Log_working_3-way'!$D223="","",'True_Odds_Calculator_3-way'!O224/'True_Odds_Calculator_3-way'!B224-1)</f>
        <v>6.6257612540048747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3.4705600360472211E-2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1.0401175690364626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34.850612266087325</v>
      </c>
      <c r="I224" s="6">
        <f>IF('Log_working_3-way'!$D224="","",'True_Odds_Calculator_3-way'!O225/'True_Odds_Calculator_3-way'!B225-1)</f>
        <v>5.9305325813359158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3.7088281096092857E-2</v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2.57</v>
      </c>
      <c r="B2" s="4">
        <f>IF('True_Odds_Calculator_3-way'!B3="","",'True_Odds_Calculator_3-way'!B3)</f>
        <v>3.04</v>
      </c>
      <c r="C2" s="4">
        <f>IF('True_Odds_Calculator_3-way'!C3="","",'True_Odds_Calculator_3-way'!C3)</f>
        <v>3.23</v>
      </c>
      <c r="D2" s="9">
        <f>(K2/(AR2+K2-(AR2*K2)))</f>
        <v>0.37930925578575642</v>
      </c>
      <c r="E2" s="9">
        <f>(L2/(AR2+L2-(AR2*L2)))</f>
        <v>0.31987304441276398</v>
      </c>
      <c r="F2" s="9">
        <f>(M2/(AR2+M2-(AR2*M2)))</f>
        <v>0.30081769980147982</v>
      </c>
      <c r="G2" s="9">
        <f>AR2</f>
        <v>1.042274653296881</v>
      </c>
      <c r="H2" s="9">
        <f>IF(A2="","",1/D2)</f>
        <v>2.6363712056761028</v>
      </c>
      <c r="I2" s="9">
        <f>IF(B2="","",1/E2)</f>
        <v>3.1262402927256372</v>
      </c>
      <c r="J2" s="9">
        <f>IF(C2="","",1/F2)</f>
        <v>3.3242724768520442</v>
      </c>
      <c r="K2" s="11">
        <f>1/A2</f>
        <v>0.38910505836575876</v>
      </c>
      <c r="L2" s="11">
        <f>1/B2</f>
        <v>0.32894736842105265</v>
      </c>
      <c r="M2" s="11">
        <f>1/C2</f>
        <v>0.30959752321981426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-0.28302542656046226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0.23142145397344294</v>
      </c>
      <c r="Q2" s="11">
        <f>2*'OddsRatio_working_3-way'!K2*'OddsRatio_working_3-way'!L2*'OddsRatio_working_3-way'!M2</f>
        <v>7.925392259364486E-2</v>
      </c>
      <c r="R2" s="11">
        <f>O2/N2</f>
        <v>0</v>
      </c>
      <c r="S2" s="11">
        <f>P2/N2</f>
        <v>-0.8176701888090071</v>
      </c>
      <c r="T2" s="11">
        <f>Q2/N2</f>
        <v>-0.28002403726335867</v>
      </c>
      <c r="U2" s="11">
        <f>'OddsRatio_working_3-way'!S2-'OddsRatio_working_3-way'!R2^2/3</f>
        <v>-0.8176701888090071</v>
      </c>
      <c r="V2" s="11">
        <f>'OddsRatio_working_3-way'!S2*'OddsRatio_working_3-way'!R2/3-2*'OddsRatio_working_3-way'!R2^3/27-'OddsRatio_working_3-way'!T2</f>
        <v>0.28002403726335867</v>
      </c>
      <c r="W2" s="11">
        <f>'OddsRatio_working_3-way'!V2^2+4*'OddsRatio_working_3-way'!U2^3/27</f>
        <v>-2.5764119101252259E-3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0.14229359907897834</v>
      </c>
      <c r="Y2" s="11">
        <f>IF('OddsRatio_working_3-way'!W2&gt;=0,IF('OddsRatio_working_3-way'!V2+SQRT('OddsRatio_working_3-way'!W2)&gt;0,0,PI()),ACOS('OddsRatio_working_3-way'!V2/(2*'OddsRatio_working_3-way'!X2)))</f>
        <v>0.17931731343195501</v>
      </c>
      <c r="Z2" s="11">
        <f>'OddsRatio_working_3-way'!X2^(1/3)*COS('OddsRatio_working_3-way'!Y2/3)</f>
        <v>0.52113732664844059</v>
      </c>
      <c r="AA2" s="11">
        <f>'OddsRatio_working_3-way'!X2^(1/3)*COS(('OddsRatio_working_3-way'!Y2+2*PI())/3)</f>
        <v>-0.28757722275524511</v>
      </c>
      <c r="AB2" s="11">
        <f>'OddsRatio_working_3-way'!X2^(1/3)*COS(('OddsRatio_working_3-way'!Y2+4*PI())/3)</f>
        <v>-0.2335601038931954</v>
      </c>
      <c r="AC2" s="11">
        <f>'OddsRatio_working_3-way'!X2^(1/3)*SIN('OddsRatio_working_3-way'!Y2/3)</f>
        <v>3.1186798115852381E-2</v>
      </c>
      <c r="AD2" s="11">
        <f>'OddsRatio_working_3-way'!X2^(1/3)*SIN(('OddsRatio_working_3-way'!Y2+2*PI())/3)</f>
        <v>0.43572476467993249</v>
      </c>
      <c r="AE2" s="11">
        <f>'OddsRatio_working_3-way'!X2^(1/3)*SIN(('OddsRatio_working_3-way'!Y2+4*PI())/3)</f>
        <v>-0.46691156279578494</v>
      </c>
      <c r="AF2" s="11">
        <f>-'OddsRatio_working_3-way'!U2/(3*'OddsRatio_working_3-way'!X2^(1/3))*COS(('OddsRatio_working_3-way'!Y2)/3)</f>
        <v>0.52113732664844037</v>
      </c>
      <c r="AG2" s="11">
        <f>-'OddsRatio_working_3-way'!U2/(3*'OddsRatio_working_3-way'!X2^(1/3))*COS(('OddsRatio_working_3-way'!Y2+2*PI())/3)</f>
        <v>-0.287577222755245</v>
      </c>
      <c r="AH2" s="11">
        <f>-'OddsRatio_working_3-way'!U2/(3*'OddsRatio_working_3-way'!X2^(1/3))*COS(('OddsRatio_working_3-way'!Y2+4*PI())/3)</f>
        <v>-0.23356010389319529</v>
      </c>
      <c r="AI2" s="11">
        <f>'OddsRatio_working_3-way'!U2/(3*'OddsRatio_working_3-way'!X2^(1/3))*SIN(('OddsRatio_working_3-way'!Y2)/3)</f>
        <v>-3.1186798115852368E-2</v>
      </c>
      <c r="AJ2" s="11">
        <f>'OddsRatio_working_3-way'!U2/(3*'OddsRatio_working_3-way'!X2^(1/3))*SIN(('OddsRatio_working_3-way'!Y2+2*PI())/3)</f>
        <v>-0.43572476467993232</v>
      </c>
      <c r="AK2" s="11">
        <f>'OddsRatio_working_3-way'!U2/(3*'OddsRatio_working_3-way'!X2^(1/3))*SIN(('OddsRatio_working_3-way'!Y2+4*PI())/3)</f>
        <v>0.46691156279578472</v>
      </c>
      <c r="AL2" s="11">
        <f>'OddsRatio_working_3-way'!Z2+'OddsRatio_working_3-way'!AF2</f>
        <v>1.042274653296881</v>
      </c>
      <c r="AM2" s="11">
        <f>'OddsRatio_working_3-way'!AA2+'OddsRatio_working_3-way'!AG2</f>
        <v>-0.57515444551049011</v>
      </c>
      <c r="AN2" s="11">
        <f>'OddsRatio_working_3-way'!AB2+'OddsRatio_working_3-way'!AH2</f>
        <v>-0.46712020778639068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1.042274653296881</v>
      </c>
      <c r="AS2" s="11">
        <f>IF(('OddsRatio_working_3-way'!X2=0),IF(Q2&gt;0,-Q2^(1/3),(-Q2)^(1/3)),'OddsRatio_working_3-way'!AM2-'OddsRatio_working_3-way'!R2/3)</f>
        <v>-0.57515444551049011</v>
      </c>
      <c r="AT2" s="11">
        <f>IF(('OddsRatio_working_3-way'!X2=0),IF(Q2&gt;0,-Q2^(1/3),(-Q2)^(1/3)),'OddsRatio_working_3-way'!AN2-'OddsRatio_working_3-way'!R2/3)</f>
        <v>-0.46712020778639068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2.27</v>
      </c>
      <c r="B3" s="4">
        <f>IF('True_Odds_Calculator_3-way'!B4="","",'True_Odds_Calculator_3-way'!B4)</f>
        <v>3.23</v>
      </c>
      <c r="C3" s="4">
        <f>IF('True_Odds_Calculator_3-way'!C4="","",'True_Odds_Calculator_3-way'!C4)</f>
        <v>3.61</v>
      </c>
      <c r="D3" s="9">
        <f t="shared" ref="D3" si="0">(K3/(AR3+K3-(AR3*K3)))</f>
        <v>0.43036496672553393</v>
      </c>
      <c r="E3" s="9">
        <f t="shared" ref="E3" si="1">(L3/(AR3+L3-(AR3*L3)))</f>
        <v>0.30083034838539058</v>
      </c>
      <c r="F3" s="9">
        <f t="shared" ref="F3" si="2">(M3/(AR3+M3-(AR3*M3)))</f>
        <v>0.26880468488907555</v>
      </c>
      <c r="G3" s="9">
        <f t="shared" ref="G3" si="3">AR3</f>
        <v>1.0422119757471129</v>
      </c>
      <c r="H3" s="9">
        <f t="shared" ref="H3" si="4">IF(A3="","",1/D3)</f>
        <v>2.3236092091988332</v>
      </c>
      <c r="I3" s="9">
        <f t="shared" ref="I3" si="5">IF(B3="","",1/E3)</f>
        <v>3.3241327059160621</v>
      </c>
      <c r="J3" s="9">
        <f t="shared" ref="J3" si="6">IF(C3="","",1/F3)</f>
        <v>3.7201732566999648</v>
      </c>
      <c r="K3" s="11">
        <f t="shared" ref="K3" si="7">1/A3</f>
        <v>0.44052863436123346</v>
      </c>
      <c r="L3" s="11">
        <f t="shared" ref="L3" si="8">1/B3</f>
        <v>0.30959752321981426</v>
      </c>
      <c r="M3" s="11">
        <f t="shared" ref="M3" si="9">1/C3</f>
        <v>0.2770083102493075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-0.27926307122692495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0.23083711018988678</v>
      </c>
      <c r="Q3" s="11">
        <f>2*'OddsRatio_working_3-way'!K3*'OddsRatio_working_3-way'!L3*'OddsRatio_working_3-way'!M3</f>
        <v>7.5560428867393378E-2</v>
      </c>
      <c r="R3" s="11">
        <f t="shared" ref="R3" si="10">O3/N3</f>
        <v>0</v>
      </c>
      <c r="S3" s="11">
        <f t="shared" ref="S3" si="11">P3/N3</f>
        <v>-0.82659375325107709</v>
      </c>
      <c r="T3" s="11">
        <f t="shared" ref="T3" si="12">Q3/N3</f>
        <v>-0.2705707866615637</v>
      </c>
      <c r="U3" s="11">
        <f>'OddsRatio_working_3-way'!S3-'OddsRatio_working_3-way'!R3^2/3</f>
        <v>-0.82659375325107709</v>
      </c>
      <c r="V3" s="11">
        <f>'OddsRatio_working_3-way'!S3*'OddsRatio_working_3-way'!R3/3-2*'OddsRatio_working_3-way'!R3^3/27-'OddsRatio_working_3-way'!T3</f>
        <v>0.2705707866615637</v>
      </c>
      <c r="W3" s="11">
        <f>'OddsRatio_working_3-way'!V3^2+4*'OddsRatio_working_3-way'!U3^3/27</f>
        <v>-1.0461991714984464E-2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0.1446293040065203</v>
      </c>
      <c r="Y3" s="11">
        <f>IF('OddsRatio_working_3-way'!W3&gt;=0,IF('OddsRatio_working_3-way'!V3+SQRT('OddsRatio_working_3-way'!W3)&gt;0,0,PI()),ACOS('OddsRatio_working_3-way'!V3/(2*'OddsRatio_working_3-way'!X3)))</f>
        <v>0.36142447041563486</v>
      </c>
      <c r="Z3" s="11">
        <f>'OddsRatio_working_3-way'!X3^(1/3)*COS('OddsRatio_working_3-way'!Y3/3)</f>
        <v>0.52110598787355655</v>
      </c>
      <c r="AA3" s="11">
        <f>'OddsRatio_working_3-way'!X3^(1/3)*COS(('OddsRatio_working_3-way'!Y3+2*PI())/3)</f>
        <v>-0.31518677803153855</v>
      </c>
      <c r="AB3" s="11">
        <f>'OddsRatio_working_3-way'!X3^(1/3)*COS(('OddsRatio_working_3-way'!Y3+4*PI())/3)</f>
        <v>-0.20591920984201789</v>
      </c>
      <c r="AC3" s="11">
        <f>'OddsRatio_working_3-way'!X3^(1/3)*SIN('OddsRatio_working_3-way'!Y3/3)</f>
        <v>6.3085659907915551E-2</v>
      </c>
      <c r="AD3" s="11">
        <f>'OddsRatio_working_3-way'!X3^(1/3)*SIN(('OddsRatio_working_3-way'!Y3+2*PI())/3)</f>
        <v>0.41974819360872784</v>
      </c>
      <c r="AE3" s="11">
        <f>'OddsRatio_working_3-way'!X3^(1/3)*SIN(('OddsRatio_working_3-way'!Y3+4*PI())/3)</f>
        <v>-0.48283385351664337</v>
      </c>
      <c r="AF3" s="11">
        <f>-'OddsRatio_working_3-way'!U3/(3*'OddsRatio_working_3-way'!X3^(1/3))*COS(('OddsRatio_working_3-way'!Y3)/3)</f>
        <v>0.52110598787355644</v>
      </c>
      <c r="AG3" s="11">
        <f>-'OddsRatio_working_3-way'!U3/(3*'OddsRatio_working_3-way'!X3^(1/3))*COS(('OddsRatio_working_3-way'!Y3+2*PI())/3)</f>
        <v>-0.31518677803153849</v>
      </c>
      <c r="AH3" s="11">
        <f>-'OddsRatio_working_3-way'!U3/(3*'OddsRatio_working_3-way'!X3^(1/3))*COS(('OddsRatio_working_3-way'!Y3+4*PI())/3)</f>
        <v>-0.20591920984201784</v>
      </c>
      <c r="AI3" s="11">
        <f>'OddsRatio_working_3-way'!U3/(3*'OddsRatio_working_3-way'!X3^(1/3))*SIN(('OddsRatio_working_3-way'!Y3)/3)</f>
        <v>-6.3085659907915537E-2</v>
      </c>
      <c r="AJ3" s="11">
        <f>'OddsRatio_working_3-way'!U3/(3*'OddsRatio_working_3-way'!X3^(1/3))*SIN(('OddsRatio_working_3-way'!Y3+2*PI())/3)</f>
        <v>-0.41974819360872773</v>
      </c>
      <c r="AK3" s="11">
        <f>'OddsRatio_working_3-way'!U3/(3*'OddsRatio_working_3-way'!X3^(1/3))*SIN(('OddsRatio_working_3-way'!Y3+4*PI())/3)</f>
        <v>0.48283385351664332</v>
      </c>
      <c r="AL3" s="11">
        <f>'OddsRatio_working_3-way'!Z3+'OddsRatio_working_3-way'!AF3</f>
        <v>1.0422119757471129</v>
      </c>
      <c r="AM3" s="11">
        <f>'OddsRatio_working_3-way'!AA3+'OddsRatio_working_3-way'!AG3</f>
        <v>-0.63037355606307699</v>
      </c>
      <c r="AN3" s="11">
        <f>'OddsRatio_working_3-way'!AB3+'OddsRatio_working_3-way'!AH3</f>
        <v>-0.41183841968403573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1.0422119757471129</v>
      </c>
      <c r="AS3" s="11">
        <f>IF(('OddsRatio_working_3-way'!X3=0),IF(Q3&gt;0,-Q3^(1/3),(-Q3)^(1/3)),'OddsRatio_working_3-way'!AM3-'OddsRatio_working_3-way'!R3/3)</f>
        <v>-0.63037355606307699</v>
      </c>
      <c r="AT3" s="11">
        <f>IF(('OddsRatio_working_3-way'!X3=0),IF(Q3&gt;0,-Q3^(1/3),(-Q3)^(1/3)),'OddsRatio_working_3-way'!AN3-'OddsRatio_working_3-way'!R3/3)</f>
        <v>-0.41183841968403573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2.58</v>
      </c>
      <c r="B4" s="4">
        <f>IF('True_Odds_Calculator_3-way'!B5="","",'True_Odds_Calculator_3-way'!B5)</f>
        <v>3.23</v>
      </c>
      <c r="C4" s="4">
        <f>IF('True_Odds_Calculator_3-way'!C5="","",'True_Odds_Calculator_3-way'!C5)</f>
        <v>2.99</v>
      </c>
      <c r="D4" s="9">
        <f t="shared" ref="D4:D67" si="13">(K4/(AR4+K4-(AR4*K4)))</f>
        <v>0.37642614174295869</v>
      </c>
      <c r="E4" s="9">
        <f t="shared" ref="E4:E67" si="14">(L4/(AR4+L4-(AR4*L4)))</f>
        <v>0.29957508254178017</v>
      </c>
      <c r="F4" s="9">
        <f t="shared" ref="F4:F67" si="15">(M4/(AR4+M4-(AR4*M4)))</f>
        <v>0.32399877571526098</v>
      </c>
      <c r="G4" s="9">
        <f t="shared" ref="G4:G67" si="16">AR4</f>
        <v>1.048457997814505</v>
      </c>
      <c r="H4" s="9">
        <f t="shared" ref="H4:H67" si="17">IF(A4="","",1/D4)</f>
        <v>2.6565636365469181</v>
      </c>
      <c r="I4" s="9">
        <f t="shared" ref="I4:I67" si="18">IF(B4="","",1/E4)</f>
        <v>3.338061335126346</v>
      </c>
      <c r="J4" s="9">
        <f t="shared" ref="J4:J67" si="19">IF(C4="","",1/F4)</f>
        <v>3.086431415650865</v>
      </c>
      <c r="K4" s="11">
        <f t="shared" ref="K4:K67" si="20">1/A4</f>
        <v>0.38759689922480617</v>
      </c>
      <c r="L4" s="11">
        <f t="shared" ref="L4:L67" si="21">1/B4</f>
        <v>0.30959752321981426</v>
      </c>
      <c r="M4" s="11">
        <f t="shared" ref="M4:M67" si="22">1/C4</f>
        <v>0.33444816053511706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-0.28139839095334052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0.23277405753998115</v>
      </c>
      <c r="Q4" s="11">
        <f>2*'OddsRatio_working_3-way'!K4*'OddsRatio_working_3-way'!L4*'OddsRatio_working_3-way'!M4</f>
        <v>8.0266916393096951E-2</v>
      </c>
      <c r="R4" s="11">
        <f t="shared" ref="R4:R67" si="23">O4/N4</f>
        <v>0</v>
      </c>
      <c r="S4" s="11">
        <f t="shared" ref="S4:S67" si="24">P4/N4</f>
        <v>-0.82720465014520317</v>
      </c>
      <c r="T4" s="11">
        <f t="shared" ref="T4:T67" si="25">Q4/N4</f>
        <v>-0.28524298280869076</v>
      </c>
      <c r="U4" s="11">
        <f>'OddsRatio_working_3-way'!S4-'OddsRatio_working_3-way'!R4^2/3</f>
        <v>-0.82720465014520317</v>
      </c>
      <c r="V4" s="11">
        <f>'OddsRatio_working_3-way'!S4*'OddsRatio_working_3-way'!R4/3-2*'OddsRatio_working_3-way'!R4^3/27-'OddsRatio_working_3-way'!T4</f>
        <v>0.28524298280869076</v>
      </c>
      <c r="W4" s="11">
        <f>'OddsRatio_working_3-way'!V4^2+4*'OddsRatio_working_3-way'!U4^3/27</f>
        <v>-2.4926311916601968E-3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0.14478966678708399</v>
      </c>
      <c r="Y4" s="11">
        <f>IF('OddsRatio_working_3-way'!W4&gt;=0,IF('OddsRatio_working_3-way'!V4+SQRT('OddsRatio_working_3-way'!W4)&gt;0,0,PI()),ACOS('OddsRatio_working_3-way'!V4/(2*'OddsRatio_working_3-way'!X4)))</f>
        <v>0.17327538120594044</v>
      </c>
      <c r="Z4" s="11">
        <f>'OddsRatio_working_3-way'!X4^(1/3)*COS('OddsRatio_working_3-way'!Y4/3)</f>
        <v>0.5242289989072525</v>
      </c>
      <c r="AA4" s="11">
        <f>'OddsRatio_working_3-way'!X4^(1/3)*COS(('OddsRatio_working_3-way'!Y4+2*PI())/3)</f>
        <v>-0.28836578637114185</v>
      </c>
      <c r="AB4" s="11">
        <f>'OddsRatio_working_3-way'!X4^(1/3)*COS(('OddsRatio_working_3-way'!Y4+4*PI())/3)</f>
        <v>-0.23586321253611064</v>
      </c>
      <c r="AC4" s="11">
        <f>'OddsRatio_working_3-way'!X4^(1/3)*SIN('OddsRatio_working_3-way'!Y4/3)</f>
        <v>3.0312375136803585E-2</v>
      </c>
      <c r="AD4" s="11">
        <f>'OddsRatio_working_3-way'!X4^(1/3)*SIN(('OddsRatio_working_3-way'!Y4+2*PI())/3)</f>
        <v>0.4388394428857636</v>
      </c>
      <c r="AE4" s="11">
        <f>'OddsRatio_working_3-way'!X4^(1/3)*SIN(('OddsRatio_working_3-way'!Y4+4*PI())/3)</f>
        <v>-0.46915181802256711</v>
      </c>
      <c r="AF4" s="11">
        <f>-'OddsRatio_working_3-way'!U4/(3*'OddsRatio_working_3-way'!X4^(1/3))*COS(('OddsRatio_working_3-way'!Y4)/3)</f>
        <v>0.5242289989072525</v>
      </c>
      <c r="AG4" s="11">
        <f>-'OddsRatio_working_3-way'!U4/(3*'OddsRatio_working_3-way'!X4^(1/3))*COS(('OddsRatio_working_3-way'!Y4+2*PI())/3)</f>
        <v>-0.28836578637114185</v>
      </c>
      <c r="AH4" s="11">
        <f>-'OddsRatio_working_3-way'!U4/(3*'OddsRatio_working_3-way'!X4^(1/3))*COS(('OddsRatio_working_3-way'!Y4+4*PI())/3)</f>
        <v>-0.23586321253611064</v>
      </c>
      <c r="AI4" s="11">
        <f>'OddsRatio_working_3-way'!U4/(3*'OddsRatio_working_3-way'!X4^(1/3))*SIN(('OddsRatio_working_3-way'!Y4)/3)</f>
        <v>-3.0312375136803585E-2</v>
      </c>
      <c r="AJ4" s="11">
        <f>'OddsRatio_working_3-way'!U4/(3*'OddsRatio_working_3-way'!X4^(1/3))*SIN(('OddsRatio_working_3-way'!Y4+2*PI())/3)</f>
        <v>-0.4388394428857636</v>
      </c>
      <c r="AK4" s="11">
        <f>'OddsRatio_working_3-way'!U4/(3*'OddsRatio_working_3-way'!X4^(1/3))*SIN(('OddsRatio_working_3-way'!Y4+4*PI())/3)</f>
        <v>0.46915181802256711</v>
      </c>
      <c r="AL4" s="11">
        <f>'OddsRatio_working_3-way'!Z4+'OddsRatio_working_3-way'!AF4</f>
        <v>1.048457997814505</v>
      </c>
      <c r="AM4" s="11">
        <f>'OddsRatio_working_3-way'!AA4+'OddsRatio_working_3-way'!AG4</f>
        <v>-0.5767315727422837</v>
      </c>
      <c r="AN4" s="11">
        <f>'OddsRatio_working_3-way'!AB4+'OddsRatio_working_3-way'!AH4</f>
        <v>-0.47172642507222129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1.048457997814505</v>
      </c>
      <c r="AS4" s="11">
        <f>IF(('OddsRatio_working_3-way'!X4=0),IF(Q4&gt;0,-Q4^(1/3),(-Q4)^(1/3)),'OddsRatio_working_3-way'!AM4-'OddsRatio_working_3-way'!R4/3)</f>
        <v>-0.5767315727422837</v>
      </c>
      <c r="AT4" s="11">
        <f>IF(('OddsRatio_working_3-way'!X4=0),IF(Q4&gt;0,-Q4^(1/3),(-Q4)^(1/3)),'OddsRatio_working_3-way'!AN4-'OddsRatio_working_3-way'!R4/3)</f>
        <v>-0.47172642507222129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9.31</v>
      </c>
      <c r="B5" s="4">
        <f>IF('True_Odds_Calculator_3-way'!B6="","",'True_Odds_Calculator_3-way'!B6)</f>
        <v>4.75</v>
      </c>
      <c r="C5" s="4">
        <f>IF('True_Odds_Calculator_3-way'!C6="","",'True_Odds_Calculator_3-way'!C6)</f>
        <v>1.39</v>
      </c>
      <c r="D5" s="9">
        <f t="shared" si="13"/>
        <v>9.9877919933918119E-2</v>
      </c>
      <c r="E5" s="9">
        <f t="shared" si="14"/>
        <v>0.19735981500700805</v>
      </c>
      <c r="F5" s="9">
        <f t="shared" si="15"/>
        <v>0.70276226505907369</v>
      </c>
      <c r="G5" s="9">
        <f t="shared" si="16"/>
        <v>1.084503360814346</v>
      </c>
      <c r="H5" s="9">
        <f t="shared" si="17"/>
        <v>10.012222928367216</v>
      </c>
      <c r="I5" s="9">
        <f t="shared" si="18"/>
        <v>5.0668876030537975</v>
      </c>
      <c r="J5" s="9">
        <f t="shared" si="19"/>
        <v>1.4229563107175949</v>
      </c>
      <c r="K5" s="11">
        <f t="shared" si="20"/>
        <v>0.10741138560687433</v>
      </c>
      <c r="L5" s="11">
        <f t="shared" si="21"/>
        <v>0.21052631578947367</v>
      </c>
      <c r="M5" s="11">
        <f t="shared" si="22"/>
        <v>0.71942446043165476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-0.19771463060203642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0.2025402121629058</v>
      </c>
      <c r="Q5" s="11">
        <f>2*'OddsRatio_working_3-way'!K5*'OddsRatio_working_3-way'!L5*'OddsRatio_working_3-way'!M5</f>
        <v>3.2536580267133457E-2</v>
      </c>
      <c r="R5" s="11">
        <f t="shared" si="23"/>
        <v>0</v>
      </c>
      <c r="S5" s="11">
        <f t="shared" si="24"/>
        <v>-1.0244068005800866</v>
      </c>
      <c r="T5" s="11">
        <f t="shared" si="25"/>
        <v>-0.16456334145864843</v>
      </c>
      <c r="U5" s="11">
        <f>'OddsRatio_working_3-way'!S5-'OddsRatio_working_3-way'!R5^2/3</f>
        <v>-1.0244068005800866</v>
      </c>
      <c r="V5" s="11">
        <f>'OddsRatio_working_3-way'!S5*'OddsRatio_working_3-way'!R5/3-2*'OddsRatio_working_3-way'!R5^3/27-'OddsRatio_working_3-way'!T5</f>
        <v>0.16456334145864843</v>
      </c>
      <c r="W5" s="11">
        <f>'OddsRatio_working_3-way'!V5^2+4*'OddsRatio_working_3-way'!U5^3/27</f>
        <v>-0.13218142759873378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0.19953854323837381</v>
      </c>
      <c r="Y5" s="11">
        <f>IF('OddsRatio_working_3-way'!W5&gt;=0,IF('OddsRatio_working_3-way'!V5+SQRT('OddsRatio_working_3-way'!W5)&gt;0,0,PI()),ACOS('OddsRatio_working_3-way'!V5/(2*'OddsRatio_working_3-way'!X5)))</f>
        <v>1.145753514855046</v>
      </c>
      <c r="Z5" s="11">
        <f>'OddsRatio_working_3-way'!X5^(1/3)*COS('OddsRatio_working_3-way'!Y5/3)</f>
        <v>0.54225168040717298</v>
      </c>
      <c r="AA5" s="11">
        <f>'OddsRatio_working_3-way'!X5^(1/3)*COS(('OddsRatio_working_3-way'!Y5+2*PI())/3)</f>
        <v>-0.45973664706978767</v>
      </c>
      <c r="AB5" s="11">
        <f>'OddsRatio_working_3-way'!X5^(1/3)*COS(('OddsRatio_working_3-way'!Y5+4*PI())/3)</f>
        <v>-8.251503333738501E-2</v>
      </c>
      <c r="AC5" s="11">
        <f>'OddsRatio_working_3-way'!X5^(1/3)*SIN('OddsRatio_working_3-way'!Y5/3)</f>
        <v>0.21778900023254763</v>
      </c>
      <c r="AD5" s="11">
        <f>'OddsRatio_working_3-way'!X5^(1/3)*SIN(('OddsRatio_working_3-way'!Y5+2*PI())/3)</f>
        <v>0.36070923036113872</v>
      </c>
      <c r="AE5" s="11">
        <f>'OddsRatio_working_3-way'!X5^(1/3)*SIN(('OddsRatio_working_3-way'!Y5+4*PI())/3)</f>
        <v>-0.57849823059368621</v>
      </c>
      <c r="AF5" s="11">
        <f>-'OddsRatio_working_3-way'!U5/(3*'OddsRatio_working_3-way'!X5^(1/3))*COS(('OddsRatio_working_3-way'!Y5)/3)</f>
        <v>0.54225168040717298</v>
      </c>
      <c r="AG5" s="11">
        <f>-'OddsRatio_working_3-way'!U5/(3*'OddsRatio_working_3-way'!X5^(1/3))*COS(('OddsRatio_working_3-way'!Y5+2*PI())/3)</f>
        <v>-0.45973664706978767</v>
      </c>
      <c r="AH5" s="11">
        <f>-'OddsRatio_working_3-way'!U5/(3*'OddsRatio_working_3-way'!X5^(1/3))*COS(('OddsRatio_working_3-way'!Y5+4*PI())/3)</f>
        <v>-8.251503333738501E-2</v>
      </c>
      <c r="AI5" s="11">
        <f>'OddsRatio_working_3-way'!U5/(3*'OddsRatio_working_3-way'!X5^(1/3))*SIN(('OddsRatio_working_3-way'!Y5)/3)</f>
        <v>-0.21778900023254763</v>
      </c>
      <c r="AJ5" s="11">
        <f>'OddsRatio_working_3-way'!U5/(3*'OddsRatio_working_3-way'!X5^(1/3))*SIN(('OddsRatio_working_3-way'!Y5+2*PI())/3)</f>
        <v>-0.36070923036113872</v>
      </c>
      <c r="AK5" s="11">
        <f>'OddsRatio_working_3-way'!U5/(3*'OddsRatio_working_3-way'!X5^(1/3))*SIN(('OddsRatio_working_3-way'!Y5+4*PI())/3)</f>
        <v>0.57849823059368621</v>
      </c>
      <c r="AL5" s="11">
        <f>'OddsRatio_working_3-way'!Z5+'OddsRatio_working_3-way'!AF5</f>
        <v>1.084503360814346</v>
      </c>
      <c r="AM5" s="11">
        <f>'OddsRatio_working_3-way'!AA5+'OddsRatio_working_3-way'!AG5</f>
        <v>-0.91947329413957535</v>
      </c>
      <c r="AN5" s="11">
        <f>'OddsRatio_working_3-way'!AB5+'OddsRatio_working_3-way'!AH5</f>
        <v>-0.16503006667477002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1.084503360814346</v>
      </c>
      <c r="AS5" s="11">
        <f>IF(('OddsRatio_working_3-way'!X5=0),IF(Q5&gt;0,-Q5^(1/3),(-Q5)^(1/3)),'OddsRatio_working_3-way'!AM5-'OddsRatio_working_3-way'!R5/3)</f>
        <v>-0.91947329413957535</v>
      </c>
      <c r="AT5" s="11">
        <f>IF(('OddsRatio_working_3-way'!X5=0),IF(Q5&gt;0,-Q5^(1/3),(-Q5)^(1/3)),'OddsRatio_working_3-way'!AN5-'OddsRatio_working_3-way'!R5/3)</f>
        <v>-0.16503006667477002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2.41</v>
      </c>
      <c r="B6" s="4">
        <f>IF('True_Odds_Calculator_3-way'!B7="","",'True_Odds_Calculator_3-way'!B7)</f>
        <v>3.34</v>
      </c>
      <c r="C6" s="4">
        <f>IF('True_Odds_Calculator_3-way'!C7="","",'True_Odds_Calculator_3-way'!C7)</f>
        <v>3.14</v>
      </c>
      <c r="D6" s="9">
        <f t="shared" si="13"/>
        <v>0.40300246048958044</v>
      </c>
      <c r="E6" s="9">
        <f t="shared" si="14"/>
        <v>0.28914677359261787</v>
      </c>
      <c r="F6" s="9">
        <f t="shared" si="15"/>
        <v>0.30785076591780186</v>
      </c>
      <c r="G6" s="9">
        <f t="shared" si="16"/>
        <v>1.0506201619134399</v>
      </c>
      <c r="H6" s="9">
        <f t="shared" si="17"/>
        <v>2.4813744282979502</v>
      </c>
      <c r="I6" s="9">
        <f t="shared" si="18"/>
        <v>3.4584511788774486</v>
      </c>
      <c r="J6" s="9">
        <f t="shared" si="19"/>
        <v>3.2483271464947614</v>
      </c>
      <c r="K6" s="11">
        <f t="shared" si="20"/>
        <v>0.41493775933609955</v>
      </c>
      <c r="L6" s="11">
        <f t="shared" si="21"/>
        <v>0.29940119760479045</v>
      </c>
      <c r="M6" s="11">
        <f t="shared" si="22"/>
        <v>0.31847133757961782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-0.27935444490145966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0.23303552790816073</v>
      </c>
      <c r="Q6" s="11">
        <f>2*'OddsRatio_working_3-way'!K6*'OddsRatio_working_3-way'!L6*'OddsRatio_working_3-way'!M6</f>
        <v>7.9129211513806696E-2</v>
      </c>
      <c r="R6" s="11">
        <f t="shared" si="23"/>
        <v>0</v>
      </c>
      <c r="S6" s="11">
        <f t="shared" si="24"/>
        <v>-0.83419301951813363</v>
      </c>
      <c r="T6" s="11">
        <f t="shared" si="25"/>
        <v>-0.28325739202653094</v>
      </c>
      <c r="U6" s="11">
        <f>'OddsRatio_working_3-way'!S6-'OddsRatio_working_3-way'!R6^2/3</f>
        <v>-0.83419301951813363</v>
      </c>
      <c r="V6" s="11">
        <f>'OddsRatio_working_3-way'!S6*'OddsRatio_working_3-way'!R6/3-2*'OddsRatio_working_3-way'!R6^3/27-'OddsRatio_working_3-way'!T6</f>
        <v>0.28325739202653094</v>
      </c>
      <c r="W6" s="11">
        <f>'OddsRatio_working_3-way'!V6^2+4*'OddsRatio_working_3-way'!U6^3/27</f>
        <v>-5.7647409549066858E-3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0.14662834914553405</v>
      </c>
      <c r="Y6" s="11">
        <f>IF('OddsRatio_working_3-way'!W6&gt;=0,IF('OddsRatio_working_3-way'!V6+SQRT('OddsRatio_working_3-way'!W6)&gt;0,0,PI()),ACOS('OddsRatio_working_3-way'!V6/(2*'OddsRatio_working_3-way'!X6)))</f>
        <v>0.26188931404548055</v>
      </c>
      <c r="Z6" s="11">
        <f>'OddsRatio_working_3-way'!X6^(1/3)*COS('OddsRatio_working_3-way'!Y6/3)</f>
        <v>0.52531008095671994</v>
      </c>
      <c r="AA6" s="11">
        <f>'OddsRatio_working_3-way'!X6^(1/3)*COS(('OddsRatio_working_3-way'!Y6+2*PI())/3)</f>
        <v>-0.3024701634025283</v>
      </c>
      <c r="AB6" s="11">
        <f>'OddsRatio_working_3-way'!X6^(1/3)*COS(('OddsRatio_working_3-way'!Y6+4*PI())/3)</f>
        <v>-0.22283991755419172</v>
      </c>
      <c r="AC6" s="11">
        <f>'OddsRatio_working_3-way'!X6^(1/3)*SIN('OddsRatio_working_3-way'!Y6/3)</f>
        <v>4.59745438761733E-2</v>
      </c>
      <c r="AD6" s="11">
        <f>'OddsRatio_working_3-way'!X6^(1/3)*SIN(('OddsRatio_working_3-way'!Y6+2*PI())/3)</f>
        <v>0.43194460303449289</v>
      </c>
      <c r="AE6" s="11">
        <f>'OddsRatio_working_3-way'!X6^(1/3)*SIN(('OddsRatio_working_3-way'!Y6+4*PI())/3)</f>
        <v>-0.47791914691066617</v>
      </c>
      <c r="AF6" s="11">
        <f>-'OddsRatio_working_3-way'!U6/(3*'OddsRatio_working_3-way'!X6^(1/3))*COS(('OddsRatio_working_3-way'!Y6)/3)</f>
        <v>0.52531008095671994</v>
      </c>
      <c r="AG6" s="11">
        <f>-'OddsRatio_working_3-way'!U6/(3*'OddsRatio_working_3-way'!X6^(1/3))*COS(('OddsRatio_working_3-way'!Y6+2*PI())/3)</f>
        <v>-0.3024701634025283</v>
      </c>
      <c r="AH6" s="11">
        <f>-'OddsRatio_working_3-way'!U6/(3*'OddsRatio_working_3-way'!X6^(1/3))*COS(('OddsRatio_working_3-way'!Y6+4*PI())/3)</f>
        <v>-0.22283991755419172</v>
      </c>
      <c r="AI6" s="11">
        <f>'OddsRatio_working_3-way'!U6/(3*'OddsRatio_working_3-way'!X6^(1/3))*SIN(('OddsRatio_working_3-way'!Y6)/3)</f>
        <v>-4.59745438761733E-2</v>
      </c>
      <c r="AJ6" s="11">
        <f>'OddsRatio_working_3-way'!U6/(3*'OddsRatio_working_3-way'!X6^(1/3))*SIN(('OddsRatio_working_3-way'!Y6+2*PI())/3)</f>
        <v>-0.43194460303449289</v>
      </c>
      <c r="AK6" s="11">
        <f>'OddsRatio_working_3-way'!U6/(3*'OddsRatio_working_3-way'!X6^(1/3))*SIN(('OddsRatio_working_3-way'!Y6+4*PI())/3)</f>
        <v>0.47791914691066617</v>
      </c>
      <c r="AL6" s="11">
        <f>'OddsRatio_working_3-way'!Z6+'OddsRatio_working_3-way'!AF6</f>
        <v>1.0506201619134399</v>
      </c>
      <c r="AM6" s="11">
        <f>'OddsRatio_working_3-way'!AA6+'OddsRatio_working_3-way'!AG6</f>
        <v>-0.60494032680505661</v>
      </c>
      <c r="AN6" s="11">
        <f>'OddsRatio_working_3-way'!AB6+'OddsRatio_working_3-way'!AH6</f>
        <v>-0.44567983510838344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1.0506201619134399</v>
      </c>
      <c r="AS6" s="11">
        <f>IF(('OddsRatio_working_3-way'!X6=0),IF(Q6&gt;0,-Q6^(1/3),(-Q6)^(1/3)),'OddsRatio_working_3-way'!AM6-'OddsRatio_working_3-way'!R6/3)</f>
        <v>-0.60494032680505661</v>
      </c>
      <c r="AT6" s="11">
        <f>IF(('OddsRatio_working_3-way'!X6=0),IF(Q6&gt;0,-Q6^(1/3),(-Q6)^(1/3)),'OddsRatio_working_3-way'!AN6-'OddsRatio_working_3-way'!R6/3)</f>
        <v>-0.44567983510838344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1.55</v>
      </c>
      <c r="B7" s="4">
        <f>IF('True_Odds_Calculator_3-way'!B8="","",'True_Odds_Calculator_3-way'!B8)</f>
        <v>4.04</v>
      </c>
      <c r="C7" s="4">
        <f>IF('True_Odds_Calculator_3-way'!C8="","",'True_Odds_Calculator_3-way'!C8)</f>
        <v>6.82</v>
      </c>
      <c r="D7" s="9">
        <f t="shared" si="13"/>
        <v>0.62819691910014486</v>
      </c>
      <c r="E7" s="9">
        <f t="shared" si="14"/>
        <v>0.23411757934841798</v>
      </c>
      <c r="F7" s="9">
        <f t="shared" si="15"/>
        <v>0.13768550155143741</v>
      </c>
      <c r="G7" s="9">
        <f t="shared" si="16"/>
        <v>1.0761046115992401</v>
      </c>
      <c r="H7" s="9">
        <f t="shared" si="17"/>
        <v>1.5918575363795817</v>
      </c>
      <c r="I7" s="9">
        <f t="shared" si="18"/>
        <v>4.2713580192616893</v>
      </c>
      <c r="J7" s="9">
        <f t="shared" si="19"/>
        <v>7.2629288395075768</v>
      </c>
      <c r="K7" s="11">
        <f t="shared" si="20"/>
        <v>0.64516129032258063</v>
      </c>
      <c r="L7" s="11">
        <f t="shared" si="21"/>
        <v>0.24752475247524752</v>
      </c>
      <c r="M7" s="11">
        <f t="shared" si="22"/>
        <v>0.14662756598240467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-0.2278567086677451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0.22033941167269688</v>
      </c>
      <c r="Q7" s="11">
        <f>2*'OddsRatio_working_3-way'!K7*'OddsRatio_working_3-way'!L7*'OddsRatio_working_3-way'!M7</f>
        <v>4.6830905775280957E-2</v>
      </c>
      <c r="R7" s="11">
        <f t="shared" si="23"/>
        <v>0</v>
      </c>
      <c r="S7" s="11">
        <f t="shared" si="24"/>
        <v>-0.96700866505532757</v>
      </c>
      <c r="T7" s="11">
        <f t="shared" si="25"/>
        <v>-0.20552787780134488</v>
      </c>
      <c r="U7" s="11">
        <f>'OddsRatio_working_3-way'!S7-'OddsRatio_working_3-way'!R7^2/3</f>
        <v>-0.96700866505532757</v>
      </c>
      <c r="V7" s="11">
        <f>'OddsRatio_working_3-way'!S7*'OddsRatio_working_3-way'!R7/3-2*'OddsRatio_working_3-way'!R7^3/27-'OddsRatio_working_3-way'!T7</f>
        <v>0.20552787780134488</v>
      </c>
      <c r="W7" s="11">
        <f>'OddsRatio_working_3-way'!V7^2+4*'OddsRatio_working_3-way'!U7^3/27</f>
        <v>-9.1722050114857734E-2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0.18300529956013725</v>
      </c>
      <c r="Y7" s="11">
        <f>IF('OddsRatio_working_3-way'!W7&gt;=0,IF('OddsRatio_working_3-way'!V7+SQRT('OddsRatio_working_3-way'!W7)&gt;0,0,PI()),ACOS('OddsRatio_working_3-way'!V7/(2*'OddsRatio_working_3-way'!X7)))</f>
        <v>0.97455621858068942</v>
      </c>
      <c r="Z7" s="11">
        <f>'OddsRatio_working_3-way'!X7^(1/3)*COS('OddsRatio_working_3-way'!Y7/3)</f>
        <v>0.53805230579962005</v>
      </c>
      <c r="AA7" s="11">
        <f>'OddsRatio_working_3-way'!X7^(1/3)*COS(('OddsRatio_working_3-way'!Y7+2*PI())/3)</f>
        <v>-0.42595592519180059</v>
      </c>
      <c r="AB7" s="11">
        <f>'OddsRatio_working_3-way'!X7^(1/3)*COS(('OddsRatio_working_3-way'!Y7+4*PI())/3)</f>
        <v>-0.1120963806078196</v>
      </c>
      <c r="AC7" s="11">
        <f>'OddsRatio_working_3-way'!X7^(1/3)*SIN('OddsRatio_working_3-way'!Y7/3)</f>
        <v>0.181206892553295</v>
      </c>
      <c r="AD7" s="11">
        <f>'OddsRatio_working_3-way'!X7^(1/3)*SIN(('OddsRatio_working_3-way'!Y7+2*PI())/3)</f>
        <v>0.37536351911061683</v>
      </c>
      <c r="AE7" s="11">
        <f>'OddsRatio_working_3-way'!X7^(1/3)*SIN(('OddsRatio_working_3-way'!Y7+4*PI())/3)</f>
        <v>-0.55657041166391164</v>
      </c>
      <c r="AF7" s="11">
        <f>-'OddsRatio_working_3-way'!U7/(3*'OddsRatio_working_3-way'!X7^(1/3))*COS(('OddsRatio_working_3-way'!Y7)/3)</f>
        <v>0.53805230579962005</v>
      </c>
      <c r="AG7" s="11">
        <f>-'OddsRatio_working_3-way'!U7/(3*'OddsRatio_working_3-way'!X7^(1/3))*COS(('OddsRatio_working_3-way'!Y7+2*PI())/3)</f>
        <v>-0.42595592519180059</v>
      </c>
      <c r="AH7" s="11">
        <f>-'OddsRatio_working_3-way'!U7/(3*'OddsRatio_working_3-way'!X7^(1/3))*COS(('OddsRatio_working_3-way'!Y7+4*PI())/3)</f>
        <v>-0.1120963806078196</v>
      </c>
      <c r="AI7" s="11">
        <f>'OddsRatio_working_3-way'!U7/(3*'OddsRatio_working_3-way'!X7^(1/3))*SIN(('OddsRatio_working_3-way'!Y7)/3)</f>
        <v>-0.181206892553295</v>
      </c>
      <c r="AJ7" s="11">
        <f>'OddsRatio_working_3-way'!U7/(3*'OddsRatio_working_3-way'!X7^(1/3))*SIN(('OddsRatio_working_3-way'!Y7+2*PI())/3)</f>
        <v>-0.37536351911061683</v>
      </c>
      <c r="AK7" s="11">
        <f>'OddsRatio_working_3-way'!U7/(3*'OddsRatio_working_3-way'!X7^(1/3))*SIN(('OddsRatio_working_3-way'!Y7+4*PI())/3)</f>
        <v>0.55657041166391164</v>
      </c>
      <c r="AL7" s="11">
        <f>'OddsRatio_working_3-way'!Z7+'OddsRatio_working_3-way'!AF7</f>
        <v>1.0761046115992401</v>
      </c>
      <c r="AM7" s="11">
        <f>'OddsRatio_working_3-way'!AA7+'OddsRatio_working_3-way'!AG7</f>
        <v>-0.85191185038360118</v>
      </c>
      <c r="AN7" s="11">
        <f>'OddsRatio_working_3-way'!AB7+'OddsRatio_working_3-way'!AH7</f>
        <v>-0.22419276121563919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1.0761046115992401</v>
      </c>
      <c r="AS7" s="11">
        <f>IF(('OddsRatio_working_3-way'!X7=0),IF(Q7&gt;0,-Q7^(1/3),(-Q7)^(1/3)),'OddsRatio_working_3-way'!AM7-'OddsRatio_working_3-way'!R7/3)</f>
        <v>-0.85191185038360118</v>
      </c>
      <c r="AT7" s="11">
        <f>IF(('OddsRatio_working_3-way'!X7=0),IF(Q7&gt;0,-Q7^(1/3),(-Q7)^(1/3)),'OddsRatio_working_3-way'!AN7-'OddsRatio_working_3-way'!R7/3)</f>
        <v>-0.22419276121563919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2.0499999999999998</v>
      </c>
      <c r="B8" s="4">
        <f>IF('True_Odds_Calculator_3-way'!B9="","",'True_Odds_Calculator_3-way'!B9)</f>
        <v>3.64</v>
      </c>
      <c r="C8" s="4">
        <f>IF('True_Odds_Calculator_3-way'!C9="","",'True_Odds_Calculator_3-way'!C9)</f>
        <v>3.69</v>
      </c>
      <c r="D8" s="9">
        <f t="shared" si="13"/>
        <v>0.47475994622211359</v>
      </c>
      <c r="E8" s="9">
        <f t="shared" si="14"/>
        <v>0.26443666899545654</v>
      </c>
      <c r="F8" s="9">
        <f t="shared" si="15"/>
        <v>0.26080338478242959</v>
      </c>
      <c r="G8" s="9">
        <f t="shared" si="16"/>
        <v>1.0536453772609899</v>
      </c>
      <c r="H8" s="9">
        <f t="shared" si="17"/>
        <v>2.1063276461240394</v>
      </c>
      <c r="I8" s="9">
        <f t="shared" si="18"/>
        <v>3.781623795969014</v>
      </c>
      <c r="J8" s="9">
        <f t="shared" si="19"/>
        <v>3.834306064832063</v>
      </c>
      <c r="K8" s="11">
        <f t="shared" si="20"/>
        <v>0.48780487804878053</v>
      </c>
      <c r="L8" s="11">
        <f t="shared" si="21"/>
        <v>0.27472527472527469</v>
      </c>
      <c r="M8" s="11">
        <f t="shared" si="22"/>
        <v>0.2710027100271003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-0.27080949983983871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0.23170695389612705</v>
      </c>
      <c r="Q8" s="11">
        <f>2*'OddsRatio_working_3-way'!K8*'OddsRatio_working_3-way'!L8*'OddsRatio_working_3-way'!M8</f>
        <v>7.2635408744867402E-2</v>
      </c>
      <c r="R8" s="11">
        <f t="shared" si="23"/>
        <v>0</v>
      </c>
      <c r="S8" s="11">
        <f t="shared" si="24"/>
        <v>-0.85560866230011301</v>
      </c>
      <c r="T8" s="11">
        <f t="shared" si="25"/>
        <v>-0.26821588159878146</v>
      </c>
      <c r="U8" s="11">
        <f>'OddsRatio_working_3-way'!S8-'OddsRatio_working_3-way'!R8^2/3</f>
        <v>-0.85560866230011301</v>
      </c>
      <c r="V8" s="11">
        <f>'OddsRatio_working_3-way'!S8*'OddsRatio_working_3-way'!R8/3-2*'OddsRatio_working_3-way'!R8^3/27-'OddsRatio_working_3-way'!T8</f>
        <v>0.26821588159878146</v>
      </c>
      <c r="W8" s="11">
        <f>'OddsRatio_working_3-way'!V8^2+4*'OddsRatio_working_3-way'!U8^3/27</f>
        <v>-2.085463605142357E-2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0.15231086237793015</v>
      </c>
      <c r="Y8" s="11">
        <f>IF('OddsRatio_working_3-way'!W8&gt;=0,IF('OddsRatio_working_3-way'!V8+SQRT('OddsRatio_working_3-way'!W8)&gt;0,0,PI()),ACOS('OddsRatio_working_3-way'!V8/(2*'OddsRatio_working_3-way'!X8)))</f>
        <v>0.49390497035829606</v>
      </c>
      <c r="Z8" s="11">
        <f>'OddsRatio_working_3-way'!X8^(1/3)*COS('OddsRatio_working_3-way'!Y8/3)</f>
        <v>0.52682268863049497</v>
      </c>
      <c r="AA8" s="11">
        <f>'OddsRatio_working_3-way'!X8^(1/3)*COS(('OddsRatio_working_3-way'!Y8+2*PI())/3)</f>
        <v>-0.33921079439986646</v>
      </c>
      <c r="AB8" s="11">
        <f>'OddsRatio_working_3-way'!X8^(1/3)*COS(('OddsRatio_working_3-way'!Y8+4*PI())/3)</f>
        <v>-0.18761189423062866</v>
      </c>
      <c r="AC8" s="11">
        <f>'OddsRatio_working_3-way'!X8^(1/3)*SIN('OddsRatio_working_3-way'!Y8/3)</f>
        <v>8.7525665821560752E-2</v>
      </c>
      <c r="AD8" s="11">
        <f>'OddsRatio_working_3-way'!X8^(1/3)*SIN(('OddsRatio_working_3-way'!Y8+2*PI())/3)</f>
        <v>0.41247899873324767</v>
      </c>
      <c r="AE8" s="11">
        <f>'OddsRatio_working_3-way'!X8^(1/3)*SIN(('OddsRatio_working_3-way'!Y8+4*PI())/3)</f>
        <v>-0.50000466455480841</v>
      </c>
      <c r="AF8" s="11">
        <f>-'OddsRatio_working_3-way'!U8/(3*'OddsRatio_working_3-way'!X8^(1/3))*COS(('OddsRatio_working_3-way'!Y8)/3)</f>
        <v>0.52682268863049486</v>
      </c>
      <c r="AG8" s="11">
        <f>-'OddsRatio_working_3-way'!U8/(3*'OddsRatio_working_3-way'!X8^(1/3))*COS(('OddsRatio_working_3-way'!Y8+2*PI())/3)</f>
        <v>-0.3392107943998664</v>
      </c>
      <c r="AH8" s="11">
        <f>-'OddsRatio_working_3-way'!U8/(3*'OddsRatio_working_3-way'!X8^(1/3))*COS(('OddsRatio_working_3-way'!Y8+4*PI())/3)</f>
        <v>-0.18761189423062863</v>
      </c>
      <c r="AI8" s="11">
        <f>'OddsRatio_working_3-way'!U8/(3*'OddsRatio_working_3-way'!X8^(1/3))*SIN(('OddsRatio_working_3-way'!Y8)/3)</f>
        <v>-8.7525665821560739E-2</v>
      </c>
      <c r="AJ8" s="11">
        <f>'OddsRatio_working_3-way'!U8/(3*'OddsRatio_working_3-way'!X8^(1/3))*SIN(('OddsRatio_working_3-way'!Y8+2*PI())/3)</f>
        <v>-0.41247899873324756</v>
      </c>
      <c r="AK8" s="11">
        <f>'OddsRatio_working_3-way'!U8/(3*'OddsRatio_working_3-way'!X8^(1/3))*SIN(('OddsRatio_working_3-way'!Y8+4*PI())/3)</f>
        <v>0.5000046645548083</v>
      </c>
      <c r="AL8" s="11">
        <f>'OddsRatio_working_3-way'!Z8+'OddsRatio_working_3-way'!AF8</f>
        <v>1.0536453772609899</v>
      </c>
      <c r="AM8" s="11">
        <f>'OddsRatio_working_3-way'!AA8+'OddsRatio_working_3-way'!AG8</f>
        <v>-0.67842158879973291</v>
      </c>
      <c r="AN8" s="11">
        <f>'OddsRatio_working_3-way'!AB8+'OddsRatio_working_3-way'!AH8</f>
        <v>-0.37522378846125726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1.0536453772609899</v>
      </c>
      <c r="AS8" s="11">
        <f>IF(('OddsRatio_working_3-way'!X8=0),IF(Q8&gt;0,-Q8^(1/3),(-Q8)^(1/3)),'OddsRatio_working_3-way'!AM8-'OddsRatio_working_3-way'!R8/3)</f>
        <v>-0.67842158879973291</v>
      </c>
      <c r="AT8" s="11">
        <f>IF(('OddsRatio_working_3-way'!X8=0),IF(Q8&gt;0,-Q8^(1/3),(-Q8)^(1/3)),'OddsRatio_working_3-way'!AN8-'OddsRatio_working_3-way'!R8/3)</f>
        <v>-0.37522378846125726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1.79</v>
      </c>
      <c r="B9" s="4">
        <f>IF('True_Odds_Calculator_3-way'!B10="","",'True_Odds_Calculator_3-way'!B10)</f>
        <v>3.78</v>
      </c>
      <c r="C9" s="4">
        <f>IF('True_Odds_Calculator_3-way'!C10="","",'True_Odds_Calculator_3-way'!C10)</f>
        <v>4.68</v>
      </c>
      <c r="D9" s="9">
        <f t="shared" si="13"/>
        <v>0.54355802700067657</v>
      </c>
      <c r="E9" s="9">
        <f t="shared" si="14"/>
        <v>0.2528445529175451</v>
      </c>
      <c r="F9" s="9">
        <f t="shared" si="15"/>
        <v>0.20359742008177822</v>
      </c>
      <c r="G9" s="9">
        <f t="shared" si="16"/>
        <v>1.0629493460971604</v>
      </c>
      <c r="H9" s="9">
        <f t="shared" si="17"/>
        <v>1.8397299834167573</v>
      </c>
      <c r="I9" s="9">
        <f t="shared" si="18"/>
        <v>3.9549991821501056</v>
      </c>
      <c r="J9" s="9">
        <f t="shared" si="19"/>
        <v>4.9116535936375501</v>
      </c>
      <c r="K9" s="11">
        <f t="shared" si="20"/>
        <v>0.55865921787709494</v>
      </c>
      <c r="L9" s="11">
        <f t="shared" si="21"/>
        <v>0.26455026455026459</v>
      </c>
      <c r="M9" s="11">
        <f t="shared" si="22"/>
        <v>0.21367521367521369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-0.25522841413592512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0.22895351883557968</v>
      </c>
      <c r="Q9" s="11">
        <f>2*'OddsRatio_working_3-way'!K9*'OddsRatio_working_3-way'!L9*'OddsRatio_working_3-way'!M9</f>
        <v>6.3159591402918533E-2</v>
      </c>
      <c r="R9" s="11">
        <f t="shared" si="23"/>
        <v>0</v>
      </c>
      <c r="S9" s="11">
        <f t="shared" si="24"/>
        <v>-0.89705340845650361</v>
      </c>
      <c r="T9" s="11">
        <f t="shared" si="25"/>
        <v>-0.2474630092293803</v>
      </c>
      <c r="U9" s="11">
        <f>'OddsRatio_working_3-way'!S9-'OddsRatio_working_3-way'!R9^2/3</f>
        <v>-0.89705340845650361</v>
      </c>
      <c r="V9" s="11">
        <f>'OddsRatio_working_3-way'!S9*'OddsRatio_working_3-way'!R9/3-2*'OddsRatio_working_3-way'!R9^3/27-'OddsRatio_working_3-way'!T9</f>
        <v>0.2474630092293803</v>
      </c>
      <c r="W9" s="11">
        <f>'OddsRatio_working_3-way'!V9^2+4*'OddsRatio_working_3-way'!U9^3/27</f>
        <v>-4.5704755278023722E-2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0.16351047077701483</v>
      </c>
      <c r="Y9" s="11">
        <f>IF('OddsRatio_working_3-way'!W9&gt;=0,IF('OddsRatio_working_3-way'!V9+SQRT('OddsRatio_working_3-way'!W9)&gt;0,0,PI()),ACOS('OddsRatio_working_3-way'!V9/(2*'OddsRatio_working_3-way'!X9)))</f>
        <v>0.71251647834142307</v>
      </c>
      <c r="Z9" s="11">
        <f>'OddsRatio_working_3-way'!X9^(1/3)*COS('OddsRatio_working_3-way'!Y9/3)</f>
        <v>0.5314746730485802</v>
      </c>
      <c r="AA9" s="11">
        <f>'OddsRatio_working_3-way'!X9^(1/3)*COS(('OddsRatio_working_3-way'!Y9+2*PI())/3)</f>
        <v>-0.37715706567965346</v>
      </c>
      <c r="AB9" s="11">
        <f>'OddsRatio_working_3-way'!X9^(1/3)*COS(('OddsRatio_working_3-way'!Y9+4*PI())/3)</f>
        <v>-0.15431760736892686</v>
      </c>
      <c r="AC9" s="11">
        <f>'OddsRatio_working_3-way'!X9^(1/3)*SIN('OddsRatio_working_3-way'!Y9/3)</f>
        <v>0.1286564212417684</v>
      </c>
      <c r="AD9" s="11">
        <f>'OddsRatio_working_3-way'!X9^(1/3)*SIN(('OddsRatio_working_3-way'!Y9+2*PI())/3)</f>
        <v>0.39594235770721492</v>
      </c>
      <c r="AE9" s="11">
        <f>'OddsRatio_working_3-way'!X9^(1/3)*SIN(('OddsRatio_working_3-way'!Y9+4*PI())/3)</f>
        <v>-0.52459877894898332</v>
      </c>
      <c r="AF9" s="11">
        <f>-'OddsRatio_working_3-way'!U9/(3*'OddsRatio_working_3-way'!X9^(1/3))*COS(('OddsRatio_working_3-way'!Y9)/3)</f>
        <v>0.53147467304858009</v>
      </c>
      <c r="AG9" s="11">
        <f>-'OddsRatio_working_3-way'!U9/(3*'OddsRatio_working_3-way'!X9^(1/3))*COS(('OddsRatio_working_3-way'!Y9+2*PI())/3)</f>
        <v>-0.37715706567965335</v>
      </c>
      <c r="AH9" s="11">
        <f>-'OddsRatio_working_3-way'!U9/(3*'OddsRatio_working_3-way'!X9^(1/3))*COS(('OddsRatio_working_3-way'!Y9+4*PI())/3)</f>
        <v>-0.15431760736892683</v>
      </c>
      <c r="AI9" s="11">
        <f>'OddsRatio_working_3-way'!U9/(3*'OddsRatio_working_3-way'!X9^(1/3))*SIN(('OddsRatio_working_3-way'!Y9)/3)</f>
        <v>-0.12865642124176838</v>
      </c>
      <c r="AJ9" s="11">
        <f>'OddsRatio_working_3-way'!U9/(3*'OddsRatio_working_3-way'!X9^(1/3))*SIN(('OddsRatio_working_3-way'!Y9+2*PI())/3)</f>
        <v>-0.39594235770721486</v>
      </c>
      <c r="AK9" s="11">
        <f>'OddsRatio_working_3-way'!U9/(3*'OddsRatio_working_3-way'!X9^(1/3))*SIN(('OddsRatio_working_3-way'!Y9+4*PI())/3)</f>
        <v>0.52459877894898332</v>
      </c>
      <c r="AL9" s="11">
        <f>'OddsRatio_working_3-way'!Z9+'OddsRatio_working_3-way'!AF9</f>
        <v>1.0629493460971604</v>
      </c>
      <c r="AM9" s="11">
        <f>'OddsRatio_working_3-way'!AA9+'OddsRatio_working_3-way'!AG9</f>
        <v>-0.75431413135930681</v>
      </c>
      <c r="AN9" s="11">
        <f>'OddsRatio_working_3-way'!AB9+'OddsRatio_working_3-way'!AH9</f>
        <v>-0.30863521473785371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1.0629493460971604</v>
      </c>
      <c r="AS9" s="11">
        <f>IF(('OddsRatio_working_3-way'!X9=0),IF(Q9&gt;0,-Q9^(1/3),(-Q9)^(1/3)),'OddsRatio_working_3-way'!AM9-'OddsRatio_working_3-way'!R9/3)</f>
        <v>-0.75431413135930681</v>
      </c>
      <c r="AT9" s="11">
        <f>IF(('OddsRatio_working_3-way'!X9=0),IF(Q9&gt;0,-Q9^(1/3),(-Q9)^(1/3)),'OddsRatio_working_3-way'!AN9-'OddsRatio_working_3-way'!R9/3)</f>
        <v>-0.30863521473785371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2.36</v>
      </c>
      <c r="B10" s="4">
        <f>IF('True_Odds_Calculator_3-way'!B11="","",'True_Odds_Calculator_3-way'!B11)</f>
        <v>3.25</v>
      </c>
      <c r="C10" s="4">
        <f>IF('True_Odds_Calculator_3-way'!C11="","",'True_Odds_Calculator_3-way'!C11)</f>
        <v>3.31</v>
      </c>
      <c r="D10" s="9">
        <f t="shared" si="13"/>
        <v>0.41142429922334306</v>
      </c>
      <c r="E10" s="9">
        <f t="shared" si="14"/>
        <v>0.2970206132764226</v>
      </c>
      <c r="F10" s="9">
        <f t="shared" si="15"/>
        <v>0.29155508750023446</v>
      </c>
      <c r="G10" s="9">
        <f t="shared" si="16"/>
        <v>1.0518976428665858</v>
      </c>
      <c r="H10" s="9">
        <f t="shared" si="17"/>
        <v>2.4305807942985562</v>
      </c>
      <c r="I10" s="9">
        <f t="shared" si="18"/>
        <v>3.3667696964498175</v>
      </c>
      <c r="J10" s="9">
        <f t="shared" si="19"/>
        <v>3.4298835550218132</v>
      </c>
      <c r="K10" s="11">
        <f t="shared" si="20"/>
        <v>0.42372881355932207</v>
      </c>
      <c r="L10" s="11">
        <f t="shared" si="21"/>
        <v>0.30769230769230771</v>
      </c>
      <c r="M10" s="11">
        <f t="shared" si="22"/>
        <v>0.30211480362537763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-0.27842616700213096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0.23318378584905283</v>
      </c>
      <c r="Q10" s="11">
        <f>2*'OddsRatio_working_3-way'!K10*'OddsRatio_working_3-way'!L10*'OddsRatio_working_3-way'!M10</f>
        <v>7.8778306030085427E-2</v>
      </c>
      <c r="R10" s="11">
        <f t="shared" si="23"/>
        <v>0</v>
      </c>
      <c r="S10" s="11">
        <f t="shared" si="24"/>
        <v>-0.83750671985966085</v>
      </c>
      <c r="T10" s="11">
        <f t="shared" si="25"/>
        <v>-0.28294145941204762</v>
      </c>
      <c r="U10" s="11">
        <f>'OddsRatio_working_3-way'!S10-'OddsRatio_working_3-way'!R10^2/3</f>
        <v>-0.83750671985966085</v>
      </c>
      <c r="V10" s="11">
        <f>'OddsRatio_working_3-way'!S10*'OddsRatio_working_3-way'!R10/3-2*'OddsRatio_working_3-way'!R10^3/27-'OddsRatio_working_3-way'!T10</f>
        <v>0.28294145941204762</v>
      </c>
      <c r="W10" s="11">
        <f>'OddsRatio_working_3-way'!V10^2+4*'OddsRatio_working_3-way'!U10^3/27</f>
        <v>-6.9725564040253041E-3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0.14750290324112666</v>
      </c>
      <c r="Y10" s="11">
        <f>IF('OddsRatio_working_3-way'!W10&gt;=0,IF('OddsRatio_working_3-way'!V10+SQRT('OddsRatio_working_3-way'!W10)&gt;0,0,PI()),ACOS('OddsRatio_working_3-way'!V10/(2*'OddsRatio_working_3-way'!X10)))</f>
        <v>0.28697423065137539</v>
      </c>
      <c r="Z10" s="11">
        <f>'OddsRatio_working_3-way'!X10^(1/3)*COS('OddsRatio_working_3-way'!Y10/3)</f>
        <v>0.52594882143329291</v>
      </c>
      <c r="AA10" s="11">
        <f>'OddsRatio_working_3-way'!X10^(1/3)*COS(('OddsRatio_working_3-way'!Y10+2*PI())/3)</f>
        <v>-0.30667861977724931</v>
      </c>
      <c r="AB10" s="11">
        <f>'OddsRatio_working_3-way'!X10^(1/3)*COS(('OddsRatio_working_3-way'!Y10+4*PI())/3)</f>
        <v>-0.21927020165604375</v>
      </c>
      <c r="AC10" s="11">
        <f>'OddsRatio_working_3-way'!X10^(1/3)*SIN('OddsRatio_working_3-way'!Y10/3)</f>
        <v>5.0465273731717462E-2</v>
      </c>
      <c r="AD10" s="11">
        <f>'OddsRatio_working_3-way'!X10^(1/3)*SIN(('OddsRatio_working_3-way'!Y10+2*PI())/3)</f>
        <v>0.43025240358585842</v>
      </c>
      <c r="AE10" s="11">
        <f>'OddsRatio_working_3-way'!X10^(1/3)*SIN(('OddsRatio_working_3-way'!Y10+4*PI())/3)</f>
        <v>-0.48071767731757581</v>
      </c>
      <c r="AF10" s="11">
        <f>-'OddsRatio_working_3-way'!U10/(3*'OddsRatio_working_3-way'!X10^(1/3))*COS(('OddsRatio_working_3-way'!Y10)/3)</f>
        <v>0.52594882143329291</v>
      </c>
      <c r="AG10" s="11">
        <f>-'OddsRatio_working_3-way'!U10/(3*'OddsRatio_working_3-way'!X10^(1/3))*COS(('OddsRatio_working_3-way'!Y10+2*PI())/3)</f>
        <v>-0.30667861977724931</v>
      </c>
      <c r="AH10" s="11">
        <f>-'OddsRatio_working_3-way'!U10/(3*'OddsRatio_working_3-way'!X10^(1/3))*COS(('OddsRatio_working_3-way'!Y10+4*PI())/3)</f>
        <v>-0.21927020165604375</v>
      </c>
      <c r="AI10" s="11">
        <f>'OddsRatio_working_3-way'!U10/(3*'OddsRatio_working_3-way'!X10^(1/3))*SIN(('OddsRatio_working_3-way'!Y10)/3)</f>
        <v>-5.0465273731717462E-2</v>
      </c>
      <c r="AJ10" s="11">
        <f>'OddsRatio_working_3-way'!U10/(3*'OddsRatio_working_3-way'!X10^(1/3))*SIN(('OddsRatio_working_3-way'!Y10+2*PI())/3)</f>
        <v>-0.43025240358585842</v>
      </c>
      <c r="AK10" s="11">
        <f>'OddsRatio_working_3-way'!U10/(3*'OddsRatio_working_3-way'!X10^(1/3))*SIN(('OddsRatio_working_3-way'!Y10+4*PI())/3)</f>
        <v>0.48071767731757581</v>
      </c>
      <c r="AL10" s="11">
        <f>'OddsRatio_working_3-way'!Z10+'OddsRatio_working_3-way'!AF10</f>
        <v>1.0518976428665858</v>
      </c>
      <c r="AM10" s="11">
        <f>'OddsRatio_working_3-way'!AA10+'OddsRatio_working_3-way'!AG10</f>
        <v>-0.61335723955449861</v>
      </c>
      <c r="AN10" s="11">
        <f>'OddsRatio_working_3-way'!AB10+'OddsRatio_working_3-way'!AH10</f>
        <v>-0.43854040331208749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1.0518976428665858</v>
      </c>
      <c r="AS10" s="11">
        <f>IF(('OddsRatio_working_3-way'!X10=0),IF(Q10&gt;0,-Q10^(1/3),(-Q10)^(1/3)),'OddsRatio_working_3-way'!AM10-'OddsRatio_working_3-way'!R10/3)</f>
        <v>-0.61335723955449861</v>
      </c>
      <c r="AT10" s="11">
        <f>IF(('OddsRatio_working_3-way'!X10=0),IF(Q10&gt;0,-Q10^(1/3),(-Q10)^(1/3)),'OddsRatio_working_3-way'!AN10-'OddsRatio_working_3-way'!R10/3)</f>
        <v>-0.43854040331208749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3.16</v>
      </c>
      <c r="B11" s="4">
        <f>IF('True_Odds_Calculator_3-way'!B12="","",'True_Odds_Calculator_3-way'!B12)</f>
        <v>3.22</v>
      </c>
      <c r="C11" s="4">
        <f>IF('True_Odds_Calculator_3-way'!C12="","",'True_Odds_Calculator_3-way'!C12)</f>
        <v>2.46</v>
      </c>
      <c r="D11" s="9">
        <f t="shared" si="13"/>
        <v>0.30567760259630461</v>
      </c>
      <c r="E11" s="9">
        <f t="shared" si="14"/>
        <v>0.2998936340692745</v>
      </c>
      <c r="F11" s="9">
        <f t="shared" si="15"/>
        <v>0.39442876333442078</v>
      </c>
      <c r="G11" s="9">
        <f t="shared" si="16"/>
        <v>1.0515836018842444</v>
      </c>
      <c r="H11" s="9">
        <f t="shared" si="17"/>
        <v>3.2714205800699681</v>
      </c>
      <c r="I11" s="9">
        <f t="shared" si="18"/>
        <v>3.3345155961830222</v>
      </c>
      <c r="J11" s="9">
        <f t="shared" si="19"/>
        <v>2.5353120587509967</v>
      </c>
      <c r="K11" s="11">
        <f t="shared" si="20"/>
        <v>0.31645569620253161</v>
      </c>
      <c r="L11" s="11">
        <f t="shared" si="21"/>
        <v>0.3105590062111801</v>
      </c>
      <c r="M11" s="11">
        <f t="shared" si="22"/>
        <v>0.4065040650406504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-0.2796929502434421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0.23331076930550734</v>
      </c>
      <c r="Q11" s="11">
        <f>2*'OddsRatio_working_3-way'!K11*'OddsRatio_working_3-way'!L11*'OddsRatio_working_3-way'!M11</f>
        <v>7.9900948392297028E-2</v>
      </c>
      <c r="R11" s="11">
        <f t="shared" si="23"/>
        <v>0</v>
      </c>
      <c r="S11" s="11">
        <f t="shared" si="24"/>
        <v>-0.8341675008341678</v>
      </c>
      <c r="T11" s="11">
        <f t="shared" si="25"/>
        <v>-0.28567380165553691</v>
      </c>
      <c r="U11" s="11">
        <f>'OddsRatio_working_3-way'!S11-'OddsRatio_working_3-way'!R11^2/3</f>
        <v>-0.8341675008341678</v>
      </c>
      <c r="V11" s="11">
        <f>'OddsRatio_working_3-way'!S11*'OddsRatio_working_3-way'!R11/3-2*'OddsRatio_working_3-way'!R11^3/27-'OddsRatio_working_3-way'!T11</f>
        <v>0.28567380165553691</v>
      </c>
      <c r="W11" s="11">
        <f>'OddsRatio_working_3-way'!V11^2+4*'OddsRatio_working_3-way'!U11^3/27</f>
        <v>-4.3820779858607245E-3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0.146621620965487</v>
      </c>
      <c r="Y11" s="11">
        <f>IF('OddsRatio_working_3-way'!W11&gt;=0,IF('OddsRatio_working_3-way'!V11+SQRT('OddsRatio_working_3-way'!W11)&gt;0,0,PI()),ACOS('OddsRatio_working_3-way'!V11/(2*'OddsRatio_working_3-way'!X11)))</f>
        <v>0.22770445390003768</v>
      </c>
      <c r="Z11" s="11">
        <f>'OddsRatio_working_3-way'!X11^(1/3)*COS('OddsRatio_working_3-way'!Y11/3)</f>
        <v>0.52579180094212219</v>
      </c>
      <c r="AA11" s="11">
        <f>'OddsRatio_working_3-way'!X11^(1/3)*COS(('OddsRatio_working_3-way'!Y11+2*PI())/3)</f>
        <v>-0.2975240935378638</v>
      </c>
      <c r="AB11" s="11">
        <f>'OddsRatio_working_3-way'!X11^(1/3)*COS(('OddsRatio_working_3-way'!Y11+4*PI())/3)</f>
        <v>-0.22826770740425809</v>
      </c>
      <c r="AC11" s="11">
        <f>'OddsRatio_working_3-way'!X11^(1/3)*SIN('OddsRatio_working_3-way'!Y11/3)</f>
        <v>3.9985193177337869E-2</v>
      </c>
      <c r="AD11" s="11">
        <f>'OddsRatio_working_3-way'!X11^(1/3)*SIN(('OddsRatio_working_3-way'!Y11+2*PI())/3)</f>
        <v>0.43535646012877965</v>
      </c>
      <c r="AE11" s="11">
        <f>'OddsRatio_working_3-way'!X11^(1/3)*SIN(('OddsRatio_working_3-way'!Y11+4*PI())/3)</f>
        <v>-0.47534165330611755</v>
      </c>
      <c r="AF11" s="11">
        <f>-'OddsRatio_working_3-way'!U11/(3*'OddsRatio_working_3-way'!X11^(1/3))*COS(('OddsRatio_working_3-way'!Y11)/3)</f>
        <v>0.52579180094212219</v>
      </c>
      <c r="AG11" s="11">
        <f>-'OddsRatio_working_3-way'!U11/(3*'OddsRatio_working_3-way'!X11^(1/3))*COS(('OddsRatio_working_3-way'!Y11+2*PI())/3)</f>
        <v>-0.2975240935378638</v>
      </c>
      <c r="AH11" s="11">
        <f>-'OddsRatio_working_3-way'!U11/(3*'OddsRatio_working_3-way'!X11^(1/3))*COS(('OddsRatio_working_3-way'!Y11+4*PI())/3)</f>
        <v>-0.22826770740425809</v>
      </c>
      <c r="AI11" s="11">
        <f>'OddsRatio_working_3-way'!U11/(3*'OddsRatio_working_3-way'!X11^(1/3))*SIN(('OddsRatio_working_3-way'!Y11)/3)</f>
        <v>-3.9985193177337869E-2</v>
      </c>
      <c r="AJ11" s="11">
        <f>'OddsRatio_working_3-way'!U11/(3*'OddsRatio_working_3-way'!X11^(1/3))*SIN(('OddsRatio_working_3-way'!Y11+2*PI())/3)</f>
        <v>-0.43535646012877965</v>
      </c>
      <c r="AK11" s="11">
        <f>'OddsRatio_working_3-way'!U11/(3*'OddsRatio_working_3-way'!X11^(1/3))*SIN(('OddsRatio_working_3-way'!Y11+4*PI())/3)</f>
        <v>0.47534165330611755</v>
      </c>
      <c r="AL11" s="11">
        <f>'OddsRatio_working_3-way'!Z11+'OddsRatio_working_3-way'!AF11</f>
        <v>1.0515836018842444</v>
      </c>
      <c r="AM11" s="11">
        <f>'OddsRatio_working_3-way'!AA11+'OddsRatio_working_3-way'!AG11</f>
        <v>-0.5950481870757276</v>
      </c>
      <c r="AN11" s="11">
        <f>'OddsRatio_working_3-way'!AB11+'OddsRatio_working_3-way'!AH11</f>
        <v>-0.45653541480851617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1.0515836018842444</v>
      </c>
      <c r="AS11" s="11">
        <f>IF(('OddsRatio_working_3-way'!X11=0),IF(Q11&gt;0,-Q11^(1/3),(-Q11)^(1/3)),'OddsRatio_working_3-way'!AM11-'OddsRatio_working_3-way'!R11/3)</f>
        <v>-0.5950481870757276</v>
      </c>
      <c r="AT11" s="11">
        <f>IF(('OddsRatio_working_3-way'!X11=0),IF(Q11&gt;0,-Q11^(1/3),(-Q11)^(1/3)),'OddsRatio_working_3-way'!AN11-'OddsRatio_working_3-way'!R11/3)</f>
        <v>-0.45653541480851617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2.86</v>
      </c>
      <c r="B12" s="4">
        <f>IF('True_Odds_Calculator_3-way'!B13="","",'True_Odds_Calculator_3-way'!B13)</f>
        <v>3.38</v>
      </c>
      <c r="C12" s="4">
        <f>IF('True_Odds_Calculator_3-way'!C13="","",'True_Odds_Calculator_3-way'!C13)</f>
        <v>2.57</v>
      </c>
      <c r="D12" s="9">
        <f t="shared" si="13"/>
        <v>0.33796085123306419</v>
      </c>
      <c r="E12" s="9">
        <f t="shared" si="14"/>
        <v>0.28517828268104878</v>
      </c>
      <c r="F12" s="9">
        <f t="shared" si="15"/>
        <v>0.37686086608588709</v>
      </c>
      <c r="G12" s="9">
        <f t="shared" si="16"/>
        <v>1.0531841925481578</v>
      </c>
      <c r="H12" s="9">
        <f t="shared" si="17"/>
        <v>2.9589225981395728</v>
      </c>
      <c r="I12" s="9">
        <f t="shared" si="18"/>
        <v>3.5065783782646149</v>
      </c>
      <c r="J12" s="9">
        <f t="shared" si="19"/>
        <v>2.6534991823006071</v>
      </c>
      <c r="K12" s="11">
        <f t="shared" si="20"/>
        <v>0.34965034965034969</v>
      </c>
      <c r="L12" s="11">
        <f t="shared" si="21"/>
        <v>0.29585798816568049</v>
      </c>
      <c r="M12" s="11">
        <f t="shared" si="22"/>
        <v>0.38910505836575876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-0.2797523200672879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0.23386233180629146</v>
      </c>
      <c r="Q12" s="11">
        <f>2*'OddsRatio_working_3-way'!K12*'OddsRatio_working_3-way'!L12*'OddsRatio_working_3-way'!M12</f>
        <v>8.0503384442785375E-2</v>
      </c>
      <c r="R12" s="11">
        <f t="shared" si="23"/>
        <v>0</v>
      </c>
      <c r="S12" s="11">
        <f t="shared" si="24"/>
        <v>-0.83596208156572693</v>
      </c>
      <c r="T12" s="11">
        <f t="shared" si="25"/>
        <v>-0.28776663737202307</v>
      </c>
      <c r="U12" s="11">
        <f>'OddsRatio_working_3-way'!S12-'OddsRatio_working_3-way'!R12^2/3</f>
        <v>-0.83596208156572693</v>
      </c>
      <c r="V12" s="11">
        <f>'OddsRatio_working_3-way'!S12*'OddsRatio_working_3-way'!R12/3-2*'OddsRatio_working_3-way'!R12^3/27-'OddsRatio_working_3-way'!T12</f>
        <v>0.28776663737202307</v>
      </c>
      <c r="W12" s="11">
        <f>'OddsRatio_working_3-way'!V12^2+4*'OddsRatio_working_3-way'!U12^3/27</f>
        <v>-3.7381485607612397E-3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0.14709502553210516</v>
      </c>
      <c r="Y12" s="11">
        <f>IF('OddsRatio_working_3-way'!W12&gt;=0,IF('OddsRatio_working_3-way'!V12+SQRT('OddsRatio_working_3-way'!W12)&gt;0,0,PI()),ACOS('OddsRatio_working_3-way'!V12/(2*'OddsRatio_working_3-way'!X12)))</f>
        <v>0.20935211034179679</v>
      </c>
      <c r="Z12" s="11">
        <f>'OddsRatio_working_3-way'!X12^(1/3)*COS('OddsRatio_working_3-way'!Y12/3)</f>
        <v>0.52659209627407888</v>
      </c>
      <c r="AA12" s="11">
        <f>'OddsRatio_working_3-way'!X12^(1/3)*COS(('OddsRatio_working_3-way'!Y12+2*PI())/3)</f>
        <v>-0.29517226964595089</v>
      </c>
      <c r="AB12" s="11">
        <f>'OddsRatio_working_3-way'!X12^(1/3)*COS(('OddsRatio_working_3-way'!Y12+4*PI())/3)</f>
        <v>-0.23141982662812807</v>
      </c>
      <c r="AC12" s="11">
        <f>'OddsRatio_working_3-way'!X12^(1/3)*SIN('OddsRatio_working_3-way'!Y12/3)</f>
        <v>3.6807490137836268E-2</v>
      </c>
      <c r="AD12" s="11">
        <f>'OddsRatio_working_3-way'!X12^(1/3)*SIN(('OddsRatio_working_3-way'!Y12+2*PI())/3)</f>
        <v>0.43763838773653496</v>
      </c>
      <c r="AE12" s="11">
        <f>'OddsRatio_working_3-way'!X12^(1/3)*SIN(('OddsRatio_working_3-way'!Y12+4*PI())/3)</f>
        <v>-0.47444587787437126</v>
      </c>
      <c r="AF12" s="11">
        <f>-'OddsRatio_working_3-way'!U12/(3*'OddsRatio_working_3-way'!X12^(1/3))*COS(('OddsRatio_working_3-way'!Y12)/3)</f>
        <v>0.52659209627407877</v>
      </c>
      <c r="AG12" s="11">
        <f>-'OddsRatio_working_3-way'!U12/(3*'OddsRatio_working_3-way'!X12^(1/3))*COS(('OddsRatio_working_3-way'!Y12+2*PI())/3)</f>
        <v>-0.29517226964595084</v>
      </c>
      <c r="AH12" s="11">
        <f>-'OddsRatio_working_3-way'!U12/(3*'OddsRatio_working_3-way'!X12^(1/3))*COS(('OddsRatio_working_3-way'!Y12+4*PI())/3)</f>
        <v>-0.23141982662812802</v>
      </c>
      <c r="AI12" s="11">
        <f>'OddsRatio_working_3-way'!U12/(3*'OddsRatio_working_3-way'!X12^(1/3))*SIN(('OddsRatio_working_3-way'!Y12)/3)</f>
        <v>-3.6807490137836262E-2</v>
      </c>
      <c r="AJ12" s="11">
        <f>'OddsRatio_working_3-way'!U12/(3*'OddsRatio_working_3-way'!X12^(1/3))*SIN(('OddsRatio_working_3-way'!Y12+2*PI())/3)</f>
        <v>-0.43763838773653485</v>
      </c>
      <c r="AK12" s="11">
        <f>'OddsRatio_working_3-way'!U12/(3*'OddsRatio_working_3-way'!X12^(1/3))*SIN(('OddsRatio_working_3-way'!Y12+4*PI())/3)</f>
        <v>0.47444587787437115</v>
      </c>
      <c r="AL12" s="11">
        <f>'OddsRatio_working_3-way'!Z12+'OddsRatio_working_3-way'!AF12</f>
        <v>1.0531841925481578</v>
      </c>
      <c r="AM12" s="11">
        <f>'OddsRatio_working_3-way'!AA12+'OddsRatio_working_3-way'!AG12</f>
        <v>-0.59034453929190178</v>
      </c>
      <c r="AN12" s="11">
        <f>'OddsRatio_working_3-way'!AB12+'OddsRatio_working_3-way'!AH12</f>
        <v>-0.46283965325625609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1.0531841925481578</v>
      </c>
      <c r="AS12" s="11">
        <f>IF(('OddsRatio_working_3-way'!X12=0),IF(Q12&gt;0,-Q12^(1/3),(-Q12)^(1/3)),'OddsRatio_working_3-way'!AM12-'OddsRatio_working_3-way'!R12/3)</f>
        <v>-0.59034453929190178</v>
      </c>
      <c r="AT12" s="11">
        <f>IF(('OddsRatio_working_3-way'!X12=0),IF(Q12&gt;0,-Q12^(1/3),(-Q12)^(1/3)),'OddsRatio_working_3-way'!AN12-'OddsRatio_working_3-way'!R12/3)</f>
        <v>-0.46283965325625609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1.94</v>
      </c>
      <c r="B13" s="4">
        <f>IF('True_Odds_Calculator_3-way'!B14="","",'True_Odds_Calculator_3-way'!B14)</f>
        <v>3.42</v>
      </c>
      <c r="C13" s="4">
        <f>IF('True_Odds_Calculator_3-way'!C14="","",'True_Odds_Calculator_3-way'!C14)</f>
        <v>4.37</v>
      </c>
      <c r="D13" s="9">
        <f t="shared" si="13"/>
        <v>0.50085991270542962</v>
      </c>
      <c r="E13" s="9">
        <f t="shared" si="14"/>
        <v>0.28045550325829272</v>
      </c>
      <c r="F13" s="9">
        <f t="shared" si="15"/>
        <v>0.218684584036278</v>
      </c>
      <c r="G13" s="9">
        <f t="shared" si="16"/>
        <v>1.0601768666179141</v>
      </c>
      <c r="H13" s="9">
        <f t="shared" si="17"/>
        <v>1.9965662546208389</v>
      </c>
      <c r="I13" s="9">
        <f t="shared" si="18"/>
        <v>3.5656280172153521</v>
      </c>
      <c r="J13" s="9">
        <f t="shared" si="19"/>
        <v>4.5727960405023707</v>
      </c>
      <c r="K13" s="11">
        <f t="shared" si="20"/>
        <v>0.51546391752577325</v>
      </c>
      <c r="L13" s="11">
        <f t="shared" si="21"/>
        <v>0.29239766081871343</v>
      </c>
      <c r="M13" s="11">
        <f t="shared" si="22"/>
        <v>0.22883295194508008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-0.26440145911185464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0.23211638129112999</v>
      </c>
      <c r="Q13" s="11">
        <f>2*'OddsRatio_working_3-way'!K13*'OddsRatio_working_3-way'!L13*'OddsRatio_working_3-way'!M13</f>
        <v>6.8979608110291218E-2</v>
      </c>
      <c r="R13" s="11">
        <f t="shared" si="23"/>
        <v>0</v>
      </c>
      <c r="S13" s="11">
        <f t="shared" si="24"/>
        <v>-0.87789372294248003</v>
      </c>
      <c r="T13" s="11">
        <f t="shared" si="25"/>
        <v>-0.26088966506463002</v>
      </c>
      <c r="U13" s="11">
        <f>'OddsRatio_working_3-way'!S13-'OddsRatio_working_3-way'!R13^2/3</f>
        <v>-0.87789372294248003</v>
      </c>
      <c r="V13" s="11">
        <f>'OddsRatio_working_3-way'!S13*'OddsRatio_working_3-way'!R13/3-2*'OddsRatio_working_3-way'!R13^3/27-'OddsRatio_working_3-way'!T13</f>
        <v>0.26088966506463002</v>
      </c>
      <c r="W13" s="11">
        <f>'OddsRatio_working_3-way'!V13^2+4*'OddsRatio_working_3-way'!U13^3/27</f>
        <v>-3.2172197462422086E-2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0.15830004327222791</v>
      </c>
      <c r="Y13" s="11">
        <f>IF('OddsRatio_working_3-way'!W13&gt;=0,IF('OddsRatio_working_3-way'!V13+SQRT('OddsRatio_working_3-way'!W13)&gt;0,0,PI()),ACOS('OddsRatio_working_3-way'!V13/(2*'OddsRatio_working_3-way'!X13)))</f>
        <v>0.60229893957817537</v>
      </c>
      <c r="Z13" s="11">
        <f>'OddsRatio_working_3-way'!X13^(1/3)*COS('OddsRatio_working_3-way'!Y13/3)</f>
        <v>0.53008843330895716</v>
      </c>
      <c r="AA13" s="11">
        <f>'OddsRatio_working_3-way'!X13^(1/3)*COS(('OddsRatio_working_3-way'!Y13+2*PI())/3)</f>
        <v>-0.35846862668559132</v>
      </c>
      <c r="AB13" s="11">
        <f>'OddsRatio_working_3-way'!X13^(1/3)*COS(('OddsRatio_working_3-way'!Y13+4*PI())/3)</f>
        <v>-0.17161980662336623</v>
      </c>
      <c r="AC13" s="11">
        <f>'OddsRatio_working_3-way'!X13^(1/3)*SIN('OddsRatio_working_3-way'!Y13/3)</f>
        <v>0.1078772165606898</v>
      </c>
      <c r="AD13" s="11">
        <f>'OddsRatio_working_3-way'!X13^(1/3)*SIN(('OddsRatio_working_3-way'!Y13+2*PI())/3)</f>
        <v>0.40513144121750527</v>
      </c>
      <c r="AE13" s="11">
        <f>'OddsRatio_working_3-way'!X13^(1/3)*SIN(('OddsRatio_working_3-way'!Y13+4*PI())/3)</f>
        <v>-0.51300865777819493</v>
      </c>
      <c r="AF13" s="11">
        <f>-'OddsRatio_working_3-way'!U13/(3*'OddsRatio_working_3-way'!X13^(1/3))*COS(('OddsRatio_working_3-way'!Y13)/3)</f>
        <v>0.53008843330895705</v>
      </c>
      <c r="AG13" s="11">
        <f>-'OddsRatio_working_3-way'!U13/(3*'OddsRatio_working_3-way'!X13^(1/3))*COS(('OddsRatio_working_3-way'!Y13+2*PI())/3)</f>
        <v>-0.35846862668559126</v>
      </c>
      <c r="AH13" s="11">
        <f>-'OddsRatio_working_3-way'!U13/(3*'OddsRatio_working_3-way'!X13^(1/3))*COS(('OddsRatio_working_3-way'!Y13+4*PI())/3)</f>
        <v>-0.17161980662336621</v>
      </c>
      <c r="AI13" s="11">
        <f>'OddsRatio_working_3-way'!U13/(3*'OddsRatio_working_3-way'!X13^(1/3))*SIN(('OddsRatio_working_3-way'!Y13)/3)</f>
        <v>-0.10787721656068977</v>
      </c>
      <c r="AJ13" s="11">
        <f>'OddsRatio_working_3-way'!U13/(3*'OddsRatio_working_3-way'!X13^(1/3))*SIN(('OddsRatio_working_3-way'!Y13+2*PI())/3)</f>
        <v>-0.40513144121750516</v>
      </c>
      <c r="AK13" s="11">
        <f>'OddsRatio_working_3-way'!U13/(3*'OddsRatio_working_3-way'!X13^(1/3))*SIN(('OddsRatio_working_3-way'!Y13+4*PI())/3)</f>
        <v>0.51300865777819482</v>
      </c>
      <c r="AL13" s="11">
        <f>'OddsRatio_working_3-way'!Z13+'OddsRatio_working_3-way'!AF13</f>
        <v>1.0601768666179141</v>
      </c>
      <c r="AM13" s="11">
        <f>'OddsRatio_working_3-way'!AA13+'OddsRatio_working_3-way'!AG13</f>
        <v>-0.71693725337118264</v>
      </c>
      <c r="AN13" s="11">
        <f>'OddsRatio_working_3-way'!AB13+'OddsRatio_working_3-way'!AH13</f>
        <v>-0.34323961324673247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1.0601768666179141</v>
      </c>
      <c r="AS13" s="11">
        <f>IF(('OddsRatio_working_3-way'!X13=0),IF(Q13&gt;0,-Q13^(1/3),(-Q13)^(1/3)),'OddsRatio_working_3-way'!AM13-'OddsRatio_working_3-way'!R13/3)</f>
        <v>-0.71693725337118264</v>
      </c>
      <c r="AT13" s="11">
        <f>IF(('OddsRatio_working_3-way'!X13=0),IF(Q13&gt;0,-Q13^(1/3),(-Q13)^(1/3)),'OddsRatio_working_3-way'!AN13-'OddsRatio_working_3-way'!R13/3)</f>
        <v>-0.34323961324673247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3.33</v>
      </c>
      <c r="B14" s="4">
        <f>IF('True_Odds_Calculator_3-way'!B15="","",'True_Odds_Calculator_3-way'!B15)</f>
        <v>3.32</v>
      </c>
      <c r="C14" s="4">
        <f>IF('True_Odds_Calculator_3-way'!C15="","",'True_Odds_Calculator_3-way'!C15)</f>
        <v>2.3199999999999998</v>
      </c>
      <c r="D14" s="9">
        <f t="shared" si="13"/>
        <v>0.29005614590382378</v>
      </c>
      <c r="E14" s="9">
        <f t="shared" si="14"/>
        <v>0.29094263920252056</v>
      </c>
      <c r="F14" s="9">
        <f t="shared" si="15"/>
        <v>0.41900121489365544</v>
      </c>
      <c r="G14" s="9">
        <f t="shared" si="16"/>
        <v>1.0504757006235561</v>
      </c>
      <c r="H14" s="9">
        <f t="shared" si="17"/>
        <v>3.4476083824528851</v>
      </c>
      <c r="I14" s="9">
        <f t="shared" si="18"/>
        <v>3.4371036254466496</v>
      </c>
      <c r="J14" s="9">
        <f t="shared" si="19"/>
        <v>2.3866279248230935</v>
      </c>
      <c r="K14" s="11">
        <f t="shared" si="20"/>
        <v>0.3003003003003003</v>
      </c>
      <c r="L14" s="11">
        <f t="shared" si="21"/>
        <v>0.30120481927710846</v>
      </c>
      <c r="M14" s="11">
        <f t="shared" si="22"/>
        <v>0.43103448275862072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-0.27819385650710926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0.23275768498036886</v>
      </c>
      <c r="Q14" s="11">
        <f>2*'OddsRatio_working_3-way'!K14*'OddsRatio_working_3-way'!L14*'OddsRatio_working_3-way'!M14</f>
        <v>7.7975773862770131E-2</v>
      </c>
      <c r="R14" s="11">
        <f t="shared" si="23"/>
        <v>0</v>
      </c>
      <c r="S14" s="11">
        <f t="shared" si="24"/>
        <v>-0.83667442517524004</v>
      </c>
      <c r="T14" s="11">
        <f t="shared" si="25"/>
        <v>-0.28029293975719932</v>
      </c>
      <c r="U14" s="11">
        <f>'OddsRatio_working_3-way'!S14-'OddsRatio_working_3-way'!R14^2/3</f>
        <v>-0.83667442517524004</v>
      </c>
      <c r="V14" s="11">
        <f>'OddsRatio_working_3-way'!S14*'OddsRatio_working_3-way'!R14/3-2*'OddsRatio_working_3-way'!R14^3/27-'OddsRatio_working_3-way'!T14</f>
        <v>0.28029293975719932</v>
      </c>
      <c r="W14" s="11">
        <f>'OddsRatio_working_3-way'!V14^2+4*'OddsRatio_working_3-way'!U14^3/27</f>
        <v>-8.2050910690333323E-3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0.14728308044949215</v>
      </c>
      <c r="Y14" s="11">
        <f>IF('OddsRatio_working_3-way'!W14&gt;=0,IF('OddsRatio_working_3-way'!V14+SQRT('OddsRatio_working_3-way'!W14)&gt;0,0,PI()),ACOS('OddsRatio_working_3-way'!V14/(2*'OddsRatio_working_3-way'!X14)))</f>
        <v>0.3125748307811016</v>
      </c>
      <c r="Z14" s="11">
        <f>'OddsRatio_working_3-way'!X14^(1/3)*COS('OddsRatio_working_3-way'!Y14/3)</f>
        <v>0.52523785031177805</v>
      </c>
      <c r="AA14" s="11">
        <f>'OddsRatio_working_3-way'!X14^(1/3)*COS(('OddsRatio_working_3-way'!Y14+2*PI())/3)</f>
        <v>-0.31018474002020846</v>
      </c>
      <c r="AB14" s="11">
        <f>'OddsRatio_working_3-way'!X14^(1/3)*COS(('OddsRatio_working_3-way'!Y14+4*PI())/3)</f>
        <v>-0.21505311029156951</v>
      </c>
      <c r="AC14" s="11">
        <f>'OddsRatio_working_3-way'!X14^(1/3)*SIN('OddsRatio_working_3-way'!Y14/3)</f>
        <v>5.492427203227751E-2</v>
      </c>
      <c r="AD14" s="11">
        <f>'OddsRatio_working_3-way'!X14^(1/3)*SIN(('OddsRatio_working_3-way'!Y14+2*PI())/3)</f>
        <v>0.42740718538298939</v>
      </c>
      <c r="AE14" s="11">
        <f>'OddsRatio_working_3-way'!X14^(1/3)*SIN(('OddsRatio_working_3-way'!Y14+4*PI())/3)</f>
        <v>-0.4823314574152669</v>
      </c>
      <c r="AF14" s="11">
        <f>-'OddsRatio_working_3-way'!U14/(3*'OddsRatio_working_3-way'!X14^(1/3))*COS(('OddsRatio_working_3-way'!Y14)/3)</f>
        <v>0.52523785031177794</v>
      </c>
      <c r="AG14" s="11">
        <f>-'OddsRatio_working_3-way'!U14/(3*'OddsRatio_working_3-way'!X14^(1/3))*COS(('OddsRatio_working_3-way'!Y14+2*PI())/3)</f>
        <v>-0.31018474002020835</v>
      </c>
      <c r="AH14" s="11">
        <f>-'OddsRatio_working_3-way'!U14/(3*'OddsRatio_working_3-way'!X14^(1/3))*COS(('OddsRatio_working_3-way'!Y14+4*PI())/3)</f>
        <v>-0.21505311029156945</v>
      </c>
      <c r="AI14" s="11">
        <f>'OddsRatio_working_3-way'!U14/(3*'OddsRatio_working_3-way'!X14^(1/3))*SIN(('OddsRatio_working_3-way'!Y14)/3)</f>
        <v>-5.4924272032277503E-2</v>
      </c>
      <c r="AJ14" s="11">
        <f>'OddsRatio_working_3-way'!U14/(3*'OddsRatio_working_3-way'!X14^(1/3))*SIN(('OddsRatio_working_3-way'!Y14+2*PI())/3)</f>
        <v>-0.42740718538298933</v>
      </c>
      <c r="AK14" s="11">
        <f>'OddsRatio_working_3-way'!U14/(3*'OddsRatio_working_3-way'!X14^(1/3))*SIN(('OddsRatio_working_3-way'!Y14+4*PI())/3)</f>
        <v>0.48233145741526678</v>
      </c>
      <c r="AL14" s="11">
        <f>'OddsRatio_working_3-way'!Z14+'OddsRatio_working_3-way'!AF14</f>
        <v>1.0504757006235561</v>
      </c>
      <c r="AM14" s="11">
        <f>'OddsRatio_working_3-way'!AA14+'OddsRatio_working_3-way'!AG14</f>
        <v>-0.62036948004041681</v>
      </c>
      <c r="AN14" s="11">
        <f>'OddsRatio_working_3-way'!AB14+'OddsRatio_working_3-way'!AH14</f>
        <v>-0.43010622058313897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1.0504757006235561</v>
      </c>
      <c r="AS14" s="11">
        <f>IF(('OddsRatio_working_3-way'!X14=0),IF(Q14&gt;0,-Q14^(1/3),(-Q14)^(1/3)),'OddsRatio_working_3-way'!AM14-'OddsRatio_working_3-way'!R14/3)</f>
        <v>-0.62036948004041681</v>
      </c>
      <c r="AT14" s="11">
        <f>IF(('OddsRatio_working_3-way'!X14=0),IF(Q14&gt;0,-Q14^(1/3),(-Q14)^(1/3)),'OddsRatio_working_3-way'!AN14-'OddsRatio_working_3-way'!R14/3)</f>
        <v>-0.43010622058313897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</v>
      </c>
      <c r="B15" s="4">
        <f>IF('True_Odds_Calculator_3-way'!B16="","",'True_Odds_Calculator_3-way'!B16)</f>
        <v>3.38</v>
      </c>
      <c r="C15" s="4">
        <f>IF('True_Odds_Calculator_3-way'!C16="","",'True_Odds_Calculator_3-way'!C16)</f>
        <v>4.2</v>
      </c>
      <c r="D15" s="9">
        <f t="shared" si="13"/>
        <v>0.48663210473737667</v>
      </c>
      <c r="E15" s="9">
        <f t="shared" si="14"/>
        <v>0.28483874925164826</v>
      </c>
      <c r="F15" s="9">
        <f t="shared" si="15"/>
        <v>0.22852914601097496</v>
      </c>
      <c r="G15" s="9">
        <f t="shared" si="16"/>
        <v>1.0549404576166945</v>
      </c>
      <c r="H15" s="9">
        <f t="shared" si="17"/>
        <v>2.0549404576166945</v>
      </c>
      <c r="I15" s="9">
        <f t="shared" si="18"/>
        <v>3.5107582891277329</v>
      </c>
      <c r="J15" s="9">
        <f t="shared" si="19"/>
        <v>4.3758094643734227</v>
      </c>
      <c r="K15" s="11">
        <f t="shared" si="20"/>
        <v>0.5</v>
      </c>
      <c r="L15" s="11">
        <f t="shared" si="21"/>
        <v>0.29585798816568049</v>
      </c>
      <c r="M15" s="11">
        <f t="shared" si="22"/>
        <v>0.23809523809523808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-0.26824457593688356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0.23175542406311639</v>
      </c>
      <c r="Q15" s="11">
        <f>2*'OddsRatio_working_3-way'!K15*'OddsRatio_working_3-way'!L15*'OddsRatio_working_3-way'!M15</f>
        <v>7.0442378134685832E-2</v>
      </c>
      <c r="R15" s="11">
        <f t="shared" si="23"/>
        <v>0</v>
      </c>
      <c r="S15" s="11">
        <f t="shared" si="24"/>
        <v>-0.86397058823529438</v>
      </c>
      <c r="T15" s="11">
        <f t="shared" si="25"/>
        <v>-0.26260504201680679</v>
      </c>
      <c r="U15" s="11">
        <f>'OddsRatio_working_3-way'!S15-'OddsRatio_working_3-way'!R15^2/3</f>
        <v>-0.86397058823529438</v>
      </c>
      <c r="V15" s="11">
        <f>'OddsRatio_working_3-way'!S15*'OddsRatio_working_3-way'!R15/3-2*'OddsRatio_working_3-way'!R15^3/27-'OddsRatio_working_3-way'!T15</f>
        <v>0.26260504201680679</v>
      </c>
      <c r="W15" s="11">
        <f>'OddsRatio_working_3-way'!V15^2+4*'OddsRatio_working_3-way'!U15^3/27</f>
        <v>-2.6580322121880329E-2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0.15454912666732315</v>
      </c>
      <c r="Y15" s="11">
        <f>IF('OddsRatio_working_3-way'!W15&gt;=0,IF('OddsRatio_working_3-way'!V15+SQRT('OddsRatio_working_3-way'!W15)&gt;0,0,PI()),ACOS('OddsRatio_working_3-way'!V15/(2*'OddsRatio_working_3-way'!X15)))</f>
        <v>0.55559954577851345</v>
      </c>
      <c r="Z15" s="11">
        <f>'OddsRatio_working_3-way'!X15^(1/3)*COS('OddsRatio_working_3-way'!Y15/3)</f>
        <v>0.52747022880834715</v>
      </c>
      <c r="AA15" s="11">
        <f>'OddsRatio_working_3-way'!X15^(1/3)*COS(('OddsRatio_working_3-way'!Y15+2*PI())/3)</f>
        <v>-0.34931557566418275</v>
      </c>
      <c r="AB15" s="11">
        <f>'OddsRatio_working_3-way'!X15^(1/3)*COS(('OddsRatio_working_3-way'!Y15+4*PI())/3)</f>
        <v>-0.17815465314416459</v>
      </c>
      <c r="AC15" s="11">
        <f>'OddsRatio_working_3-way'!X15^(1/3)*SIN('OddsRatio_working_3-way'!Y15/3)</f>
        <v>9.8819804691677421E-2</v>
      </c>
      <c r="AD15" s="11">
        <f>'OddsRatio_working_3-way'!X15^(1/3)*SIN(('OddsRatio_working_3-way'!Y15+2*PI())/3)</f>
        <v>0.40739271554218054</v>
      </c>
      <c r="AE15" s="11">
        <f>'OddsRatio_working_3-way'!X15^(1/3)*SIN(('OddsRatio_working_3-way'!Y15+4*PI())/3)</f>
        <v>-0.50621252023385777</v>
      </c>
      <c r="AF15" s="11">
        <f>-'OddsRatio_working_3-way'!U15/(3*'OddsRatio_working_3-way'!X15^(1/3))*COS(('OddsRatio_working_3-way'!Y15)/3)</f>
        <v>0.52747022880834726</v>
      </c>
      <c r="AG15" s="11">
        <f>-'OddsRatio_working_3-way'!U15/(3*'OddsRatio_working_3-way'!X15^(1/3))*COS(('OddsRatio_working_3-way'!Y15+2*PI())/3)</f>
        <v>-0.34931557566418286</v>
      </c>
      <c r="AH15" s="11">
        <f>-'OddsRatio_working_3-way'!U15/(3*'OddsRatio_working_3-way'!X15^(1/3))*COS(('OddsRatio_working_3-way'!Y15+4*PI())/3)</f>
        <v>-0.17815465314416465</v>
      </c>
      <c r="AI15" s="11">
        <f>'OddsRatio_working_3-way'!U15/(3*'OddsRatio_working_3-way'!X15^(1/3))*SIN(('OddsRatio_working_3-way'!Y15)/3)</f>
        <v>-9.8819804691677435E-2</v>
      </c>
      <c r="AJ15" s="11">
        <f>'OddsRatio_working_3-way'!U15/(3*'OddsRatio_working_3-way'!X15^(1/3))*SIN(('OddsRatio_working_3-way'!Y15+2*PI())/3)</f>
        <v>-0.40739271554218065</v>
      </c>
      <c r="AK15" s="11">
        <f>'OddsRatio_working_3-way'!U15/(3*'OddsRatio_working_3-way'!X15^(1/3))*SIN(('OddsRatio_working_3-way'!Y15+4*PI())/3)</f>
        <v>0.50621252023385788</v>
      </c>
      <c r="AL15" s="11">
        <f>'OddsRatio_working_3-way'!Z15+'OddsRatio_working_3-way'!AF15</f>
        <v>1.0549404576166945</v>
      </c>
      <c r="AM15" s="11">
        <f>'OddsRatio_working_3-way'!AA15+'OddsRatio_working_3-way'!AG15</f>
        <v>-0.69863115132836562</v>
      </c>
      <c r="AN15" s="11">
        <f>'OddsRatio_working_3-way'!AB15+'OddsRatio_working_3-way'!AH15</f>
        <v>-0.35630930628832924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1.0549404576166945</v>
      </c>
      <c r="AS15" s="11">
        <f>IF(('OddsRatio_working_3-way'!X15=0),IF(Q15&gt;0,-Q15^(1/3),(-Q15)^(1/3)),'OddsRatio_working_3-way'!AM15-'OddsRatio_working_3-way'!R15/3)</f>
        <v>-0.69863115132836562</v>
      </c>
      <c r="AT15" s="11">
        <f>IF(('OddsRatio_working_3-way'!X15=0),IF(Q15&gt;0,-Q15^(1/3),(-Q15)^(1/3)),'OddsRatio_working_3-way'!AN15-'OddsRatio_working_3-way'!R15/3)</f>
        <v>-0.35630930628832924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1.82</v>
      </c>
      <c r="B16" s="4">
        <f>IF('True_Odds_Calculator_3-way'!B17="","",'True_Odds_Calculator_3-way'!B17)</f>
        <v>3.84</v>
      </c>
      <c r="C16" s="4">
        <f>IF('True_Odds_Calculator_3-way'!C17="","",'True_Odds_Calculator_3-way'!C17)</f>
        <v>4.43</v>
      </c>
      <c r="D16" s="9">
        <f t="shared" si="13"/>
        <v>0.53496668189611174</v>
      </c>
      <c r="E16" s="9">
        <f t="shared" si="14"/>
        <v>0.24933547333411044</v>
      </c>
      <c r="F16" s="9">
        <f t="shared" si="15"/>
        <v>0.21569784476977774</v>
      </c>
      <c r="G16" s="9">
        <f t="shared" si="16"/>
        <v>1.0600918183458914</v>
      </c>
      <c r="H16" s="9">
        <f t="shared" si="17"/>
        <v>1.8692752910436312</v>
      </c>
      <c r="I16" s="9">
        <f t="shared" si="18"/>
        <v>4.0106607641023322</v>
      </c>
      <c r="J16" s="9">
        <f t="shared" si="19"/>
        <v>4.6361149369264067</v>
      </c>
      <c r="K16" s="11">
        <f t="shared" si="20"/>
        <v>0.54945054945054939</v>
      </c>
      <c r="L16" s="11">
        <f t="shared" si="21"/>
        <v>0.26041666666666669</v>
      </c>
      <c r="M16" s="11">
        <f t="shared" si="22"/>
        <v>0.22573363431151244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-0.25800015917115249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0.22900232761970907</v>
      </c>
      <c r="Q16" s="11">
        <f>2*'OddsRatio_working_3-way'!K16*'OddsRatio_working_3-way'!L16*'OddsRatio_working_3-way'!M16</f>
        <v>6.4598681980171824E-2</v>
      </c>
      <c r="R16" s="11">
        <f t="shared" si="23"/>
        <v>0</v>
      </c>
      <c r="S16" s="11">
        <f t="shared" si="24"/>
        <v>-0.8876053734051893</v>
      </c>
      <c r="T16" s="11">
        <f t="shared" si="25"/>
        <v>-0.2503823338237488</v>
      </c>
      <c r="U16" s="11">
        <f>'OddsRatio_working_3-way'!S16-'OddsRatio_working_3-way'!R16^2/3</f>
        <v>-0.8876053734051893</v>
      </c>
      <c r="V16" s="11">
        <f>'OddsRatio_working_3-way'!S16*'OddsRatio_working_3-way'!R16/3-2*'OddsRatio_working_3-way'!R16^3/27-'OddsRatio_working_3-way'!T16</f>
        <v>0.2503823338237488</v>
      </c>
      <c r="W16" s="11">
        <f>'OddsRatio_working_3-way'!V16^2+4*'OddsRatio_working_3-way'!U16^3/27</f>
        <v>-4.0907789946443535E-2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0.1609340727110567</v>
      </c>
      <c r="Y16" s="11">
        <f>IF('OddsRatio_working_3-way'!W16&gt;=0,IF('OddsRatio_working_3-way'!V16+SQRT('OddsRatio_working_3-way'!W16)&gt;0,0,PI()),ACOS('OddsRatio_working_3-way'!V16/(2*'OddsRatio_working_3-way'!X16)))</f>
        <v>0.67947388522348007</v>
      </c>
      <c r="Z16" s="11">
        <f>'OddsRatio_working_3-way'!X16^(1/3)*COS('OddsRatio_working_3-way'!Y16/3)</f>
        <v>0.5300459091729457</v>
      </c>
      <c r="AA16" s="11">
        <f>'OddsRatio_working_3-way'!X16^(1/3)*COS(('OddsRatio_working_3-way'!Y16+2*PI())/3)</f>
        <v>-0.37080501345311828</v>
      </c>
      <c r="AB16" s="11">
        <f>'OddsRatio_working_3-way'!X16^(1/3)*COS(('OddsRatio_working_3-way'!Y16+4*PI())/3)</f>
        <v>-0.15924089571982727</v>
      </c>
      <c r="AC16" s="11">
        <f>'OddsRatio_working_3-way'!X16^(1/3)*SIN('OddsRatio_working_3-way'!Y16/3)</f>
        <v>0.1221466003241812</v>
      </c>
      <c r="AD16" s="11">
        <f>'OddsRatio_working_3-way'!X16^(1/3)*SIN(('OddsRatio_working_3-way'!Y16+2*PI())/3)</f>
        <v>0.39795992235369954</v>
      </c>
      <c r="AE16" s="11">
        <f>'OddsRatio_working_3-way'!X16^(1/3)*SIN(('OddsRatio_working_3-way'!Y16+4*PI())/3)</f>
        <v>-0.52010652267788071</v>
      </c>
      <c r="AF16" s="11">
        <f>-'OddsRatio_working_3-way'!U16/(3*'OddsRatio_working_3-way'!X16^(1/3))*COS(('OddsRatio_working_3-way'!Y16)/3)</f>
        <v>0.5300459091729457</v>
      </c>
      <c r="AG16" s="11">
        <f>-'OddsRatio_working_3-way'!U16/(3*'OddsRatio_working_3-way'!X16^(1/3))*COS(('OddsRatio_working_3-way'!Y16+2*PI())/3)</f>
        <v>-0.37080501345311828</v>
      </c>
      <c r="AH16" s="11">
        <f>-'OddsRatio_working_3-way'!U16/(3*'OddsRatio_working_3-way'!X16^(1/3))*COS(('OddsRatio_working_3-way'!Y16+4*PI())/3)</f>
        <v>-0.15924089571982727</v>
      </c>
      <c r="AI16" s="11">
        <f>'OddsRatio_working_3-way'!U16/(3*'OddsRatio_working_3-way'!X16^(1/3))*SIN(('OddsRatio_working_3-way'!Y16)/3)</f>
        <v>-0.1221466003241812</v>
      </c>
      <c r="AJ16" s="11">
        <f>'OddsRatio_working_3-way'!U16/(3*'OddsRatio_working_3-way'!X16^(1/3))*SIN(('OddsRatio_working_3-way'!Y16+2*PI())/3)</f>
        <v>-0.39795992235369954</v>
      </c>
      <c r="AK16" s="11">
        <f>'OddsRatio_working_3-way'!U16/(3*'OddsRatio_working_3-way'!X16^(1/3))*SIN(('OddsRatio_working_3-way'!Y16+4*PI())/3)</f>
        <v>0.52010652267788071</v>
      </c>
      <c r="AL16" s="11">
        <f>'OddsRatio_working_3-way'!Z16+'OddsRatio_working_3-way'!AF16</f>
        <v>1.0600918183458914</v>
      </c>
      <c r="AM16" s="11">
        <f>'OddsRatio_working_3-way'!AA16+'OddsRatio_working_3-way'!AG16</f>
        <v>-0.74161002690623656</v>
      </c>
      <c r="AN16" s="11">
        <f>'OddsRatio_working_3-way'!AB16+'OddsRatio_working_3-way'!AH16</f>
        <v>-0.31848179143965455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1.0600918183458914</v>
      </c>
      <c r="AS16" s="11">
        <f>IF(('OddsRatio_working_3-way'!X16=0),IF(Q16&gt;0,-Q16^(1/3),(-Q16)^(1/3)),'OddsRatio_working_3-way'!AM16-'OddsRatio_working_3-way'!R16/3)</f>
        <v>-0.74161002690623656</v>
      </c>
      <c r="AT16" s="11">
        <f>IF(('OddsRatio_working_3-way'!X16=0),IF(Q16&gt;0,-Q16^(1/3),(-Q16)^(1/3)),'OddsRatio_working_3-way'!AN16-'OddsRatio_working_3-way'!R16/3)</f>
        <v>-0.31848179143965455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2.11</v>
      </c>
      <c r="B17" s="4">
        <f>IF('True_Odds_Calculator_3-way'!B18="","",'True_Odds_Calculator_3-way'!B18)</f>
        <v>3.27</v>
      </c>
      <c r="C17" s="4">
        <f>IF('True_Odds_Calculator_3-way'!C18="","",'True_Odds_Calculator_3-way'!C18)</f>
        <v>3.94</v>
      </c>
      <c r="D17" s="9">
        <f t="shared" si="13"/>
        <v>0.46100531643544368</v>
      </c>
      <c r="E17" s="9">
        <f t="shared" si="14"/>
        <v>0.29489737436588165</v>
      </c>
      <c r="F17" s="9">
        <f t="shared" si="15"/>
        <v>0.24409730919867462</v>
      </c>
      <c r="G17" s="9">
        <f t="shared" si="16"/>
        <v>1.053308451535184</v>
      </c>
      <c r="H17" s="9">
        <f t="shared" si="17"/>
        <v>2.1691723812040546</v>
      </c>
      <c r="I17" s="9">
        <f t="shared" si="18"/>
        <v>3.3910101849848675</v>
      </c>
      <c r="J17" s="9">
        <f t="shared" si="19"/>
        <v>4.0967268475134411</v>
      </c>
      <c r="K17" s="11">
        <f t="shared" si="20"/>
        <v>0.47393364928909953</v>
      </c>
      <c r="L17" s="11">
        <f t="shared" si="21"/>
        <v>0.3058103975535168</v>
      </c>
      <c r="M17" s="11">
        <f t="shared" si="22"/>
        <v>0.25380710659898476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-0.27250202668268741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0.23248270413287297</v>
      </c>
      <c r="Q17" s="11">
        <f>2*'OddsRatio_working_3-way'!K17*'OddsRatio_working_3-way'!L17*'OddsRatio_working_3-way'!M17</f>
        <v>7.3570475991415502E-2</v>
      </c>
      <c r="R17" s="11">
        <f t="shared" si="23"/>
        <v>0</v>
      </c>
      <c r="S17" s="11">
        <f t="shared" si="24"/>
        <v>-0.85314119297756785</v>
      </c>
      <c r="T17" s="11">
        <f t="shared" si="25"/>
        <v>-0.26998139018277467</v>
      </c>
      <c r="U17" s="11">
        <f>'OddsRatio_working_3-way'!S17-'OddsRatio_working_3-way'!R17^2/3</f>
        <v>-0.85314119297756785</v>
      </c>
      <c r="V17" s="11">
        <f>'OddsRatio_working_3-way'!S17*'OddsRatio_working_3-way'!R17/3-2*'OddsRatio_working_3-way'!R17^3/27-'OddsRatio_working_3-way'!T17</f>
        <v>0.26998139018277467</v>
      </c>
      <c r="W17" s="11">
        <f>'OddsRatio_working_3-way'!V17^2+4*'OddsRatio_working_3-way'!U17^3/27</f>
        <v>-1.9103934564057054E-2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0.15165246915982003</v>
      </c>
      <c r="Y17" s="11">
        <f>IF('OddsRatio_working_3-way'!W17&gt;=0,IF('OddsRatio_working_3-way'!V17+SQRT('OddsRatio_working_3-way'!W17)&gt;0,0,PI()),ACOS('OddsRatio_working_3-way'!V17/(2*'OddsRatio_working_3-way'!X17)))</f>
        <v>0.47316187457195102</v>
      </c>
      <c r="Z17" s="11">
        <f>'OddsRatio_working_3-way'!X17^(1/3)*COS('OddsRatio_working_3-way'!Y17/3)</f>
        <v>0.52665422576759202</v>
      </c>
      <c r="AA17" s="11">
        <f>'OddsRatio_working_3-way'!X17^(1/3)*COS(('OddsRatio_working_3-way'!Y17+2*PI())/3)</f>
        <v>-0.33586533112249889</v>
      </c>
      <c r="AB17" s="11">
        <f>'OddsRatio_working_3-way'!X17^(1/3)*COS(('OddsRatio_working_3-way'!Y17+4*PI())/3)</f>
        <v>-0.19078889464509319</v>
      </c>
      <c r="AC17" s="11">
        <f>'OddsRatio_working_3-way'!X17^(1/3)*SIN('OddsRatio_working_3-way'!Y17/3)</f>
        <v>8.3759919653301859E-2</v>
      </c>
      <c r="AD17" s="11">
        <f>'OddsRatio_working_3-way'!X17^(1/3)*SIN(('OddsRatio_working_3-way'!Y17+2*PI())/3)</f>
        <v>0.41421597869850879</v>
      </c>
      <c r="AE17" s="11">
        <f>'OddsRatio_working_3-way'!X17^(1/3)*SIN(('OddsRatio_working_3-way'!Y17+4*PI())/3)</f>
        <v>-0.49797589835181066</v>
      </c>
      <c r="AF17" s="11">
        <f>-'OddsRatio_working_3-way'!U17/(3*'OddsRatio_working_3-way'!X17^(1/3))*COS(('OddsRatio_working_3-way'!Y17)/3)</f>
        <v>0.52665422576759202</v>
      </c>
      <c r="AG17" s="11">
        <f>-'OddsRatio_working_3-way'!U17/(3*'OddsRatio_working_3-way'!X17^(1/3))*COS(('OddsRatio_working_3-way'!Y17+2*PI())/3)</f>
        <v>-0.33586533112249889</v>
      </c>
      <c r="AH17" s="11">
        <f>-'OddsRatio_working_3-way'!U17/(3*'OddsRatio_working_3-way'!X17^(1/3))*COS(('OddsRatio_working_3-way'!Y17+4*PI())/3)</f>
        <v>-0.19078889464509319</v>
      </c>
      <c r="AI17" s="11">
        <f>'OddsRatio_working_3-way'!U17/(3*'OddsRatio_working_3-way'!X17^(1/3))*SIN(('OddsRatio_working_3-way'!Y17)/3)</f>
        <v>-8.3759919653301859E-2</v>
      </c>
      <c r="AJ17" s="11">
        <f>'OddsRatio_working_3-way'!U17/(3*'OddsRatio_working_3-way'!X17^(1/3))*SIN(('OddsRatio_working_3-way'!Y17+2*PI())/3)</f>
        <v>-0.41421597869850879</v>
      </c>
      <c r="AK17" s="11">
        <f>'OddsRatio_working_3-way'!U17/(3*'OddsRatio_working_3-way'!X17^(1/3))*SIN(('OddsRatio_working_3-way'!Y17+4*PI())/3)</f>
        <v>0.49797589835181066</v>
      </c>
      <c r="AL17" s="11">
        <f>'OddsRatio_working_3-way'!Z17+'OddsRatio_working_3-way'!AF17</f>
        <v>1.053308451535184</v>
      </c>
      <c r="AM17" s="11">
        <f>'OddsRatio_working_3-way'!AA17+'OddsRatio_working_3-way'!AG17</f>
        <v>-0.67173066224499778</v>
      </c>
      <c r="AN17" s="11">
        <f>'OddsRatio_working_3-way'!AB17+'OddsRatio_working_3-way'!AH17</f>
        <v>-0.38157778929018638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1.053308451535184</v>
      </c>
      <c r="AS17" s="11">
        <f>IF(('OddsRatio_working_3-way'!X17=0),IF(Q17&gt;0,-Q17^(1/3),(-Q17)^(1/3)),'OddsRatio_working_3-way'!AM17-'OddsRatio_working_3-way'!R17/3)</f>
        <v>-0.67173066224499778</v>
      </c>
      <c r="AT17" s="11">
        <f>IF(('OddsRatio_working_3-way'!X17=0),IF(Q17&gt;0,-Q17^(1/3),(-Q17)^(1/3)),'OddsRatio_working_3-way'!AN17-'OddsRatio_working_3-way'!R17/3)</f>
        <v>-0.38157778929018638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2.04</v>
      </c>
      <c r="B18" s="4">
        <f>IF('True_Odds_Calculator_3-way'!B19="","",'True_Odds_Calculator_3-way'!B19)</f>
        <v>3.62</v>
      </c>
      <c r="C18" s="4">
        <f>IF('True_Odds_Calculator_3-way'!C19="","",'True_Odds_Calculator_3-way'!C19)</f>
        <v>3.59</v>
      </c>
      <c r="D18" s="9">
        <f t="shared" si="13"/>
        <v>0.47276272042439205</v>
      </c>
      <c r="E18" s="9">
        <f t="shared" si="14"/>
        <v>0.26250083689705034</v>
      </c>
      <c r="F18" s="9">
        <f t="shared" si="15"/>
        <v>0.26473644267855745</v>
      </c>
      <c r="G18" s="9">
        <f t="shared" si="16"/>
        <v>1.0723326962281718</v>
      </c>
      <c r="H18" s="9">
        <f t="shared" si="17"/>
        <v>2.1152260040772988</v>
      </c>
      <c r="I18" s="9">
        <f t="shared" si="18"/>
        <v>3.8095116641178097</v>
      </c>
      <c r="J18" s="9">
        <f t="shared" si="19"/>
        <v>3.7773416832309645</v>
      </c>
      <c r="K18" s="11">
        <f t="shared" si="20"/>
        <v>0.49019607843137253</v>
      </c>
      <c r="L18" s="11">
        <f t="shared" si="21"/>
        <v>0.27624309392265195</v>
      </c>
      <c r="M18" s="11">
        <f t="shared" si="22"/>
        <v>0.2785515320334262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-0.26619580564339185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0.23574735608397168</v>
      </c>
      <c r="Q18" s="11">
        <f>2*'OddsRatio_working_3-way'!K18*'OddsRatio_working_3-way'!L18*'OddsRatio_working_3-way'!M18</f>
        <v>7.5439153946870924E-2</v>
      </c>
      <c r="R18" s="11">
        <f t="shared" si="23"/>
        <v>0</v>
      </c>
      <c r="S18" s="11">
        <f t="shared" si="24"/>
        <v>-0.88561634363161112</v>
      </c>
      <c r="T18" s="11">
        <f t="shared" si="25"/>
        <v>-0.28339722996211553</v>
      </c>
      <c r="U18" s="11">
        <f>'OddsRatio_working_3-way'!S18-'OddsRatio_working_3-way'!R18^2/3</f>
        <v>-0.88561634363161112</v>
      </c>
      <c r="V18" s="11">
        <f>'OddsRatio_working_3-way'!S18*'OddsRatio_working_3-way'!R18/3-2*'OddsRatio_working_3-way'!R18^3/27-'OddsRatio_working_3-way'!T18</f>
        <v>0.28339722996211553</v>
      </c>
      <c r="W18" s="11">
        <f>'OddsRatio_working_3-way'!V18^2+4*'OddsRatio_working_3-way'!U18^3/27</f>
        <v>-2.2590208721909588E-2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0.1603934215235383</v>
      </c>
      <c r="Y18" s="11">
        <f>IF('OddsRatio_working_3-way'!W18&gt;=0,IF('OddsRatio_working_3-way'!V18+SQRT('OddsRatio_working_3-way'!W18)&gt;0,0,PI()),ACOS('OddsRatio_working_3-way'!V18/(2*'OddsRatio_working_3-way'!X18)))</f>
        <v>0.48763364160582912</v>
      </c>
      <c r="Z18" s="11">
        <f>'OddsRatio_working_3-way'!X18^(1/3)*COS('OddsRatio_working_3-way'!Y18/3)</f>
        <v>0.53616634811408592</v>
      </c>
      <c r="AA18" s="11">
        <f>'OddsRatio_working_3-way'!X18^(1/3)*COS(('OddsRatio_working_3-way'!Y18+2*PI())/3)</f>
        <v>-0.34422988291833539</v>
      </c>
      <c r="AB18" s="11">
        <f>'OddsRatio_working_3-way'!X18^(1/3)*COS(('OddsRatio_working_3-way'!Y18+4*PI())/3)</f>
        <v>-0.19193646519575058</v>
      </c>
      <c r="AC18" s="11">
        <f>'OddsRatio_working_3-way'!X18^(1/3)*SIN('OddsRatio_working_3-way'!Y18/3)</f>
        <v>8.7926645717942717E-2</v>
      </c>
      <c r="AD18" s="11">
        <f>'OddsRatio_working_3-way'!X18^(1/3)*SIN(('OddsRatio_working_3-way'!Y18+2*PI())/3)</f>
        <v>0.42037035526215788</v>
      </c>
      <c r="AE18" s="11">
        <f>'OddsRatio_working_3-way'!X18^(1/3)*SIN(('OddsRatio_working_3-way'!Y18+4*PI())/3)</f>
        <v>-0.50829700098010033</v>
      </c>
      <c r="AF18" s="11">
        <f>-'OddsRatio_working_3-way'!U18/(3*'OddsRatio_working_3-way'!X18^(1/3))*COS(('OddsRatio_working_3-way'!Y18)/3)</f>
        <v>0.53616634811408592</v>
      </c>
      <c r="AG18" s="11">
        <f>-'OddsRatio_working_3-way'!U18/(3*'OddsRatio_working_3-way'!X18^(1/3))*COS(('OddsRatio_working_3-way'!Y18+2*PI())/3)</f>
        <v>-0.34422988291833539</v>
      </c>
      <c r="AH18" s="11">
        <f>-'OddsRatio_working_3-way'!U18/(3*'OddsRatio_working_3-way'!X18^(1/3))*COS(('OddsRatio_working_3-way'!Y18+4*PI())/3)</f>
        <v>-0.19193646519575058</v>
      </c>
      <c r="AI18" s="11">
        <f>'OddsRatio_working_3-way'!U18/(3*'OddsRatio_working_3-way'!X18^(1/3))*SIN(('OddsRatio_working_3-way'!Y18)/3)</f>
        <v>-8.7926645717942717E-2</v>
      </c>
      <c r="AJ18" s="11">
        <f>'OddsRatio_working_3-way'!U18/(3*'OddsRatio_working_3-way'!X18^(1/3))*SIN(('OddsRatio_working_3-way'!Y18+2*PI())/3)</f>
        <v>-0.42037035526215788</v>
      </c>
      <c r="AK18" s="11">
        <f>'OddsRatio_working_3-way'!U18/(3*'OddsRatio_working_3-way'!X18^(1/3))*SIN(('OddsRatio_working_3-way'!Y18+4*PI())/3)</f>
        <v>0.50829700098010033</v>
      </c>
      <c r="AL18" s="11">
        <f>'OddsRatio_working_3-way'!Z18+'OddsRatio_working_3-way'!AF18</f>
        <v>1.0723326962281718</v>
      </c>
      <c r="AM18" s="11">
        <f>'OddsRatio_working_3-way'!AA18+'OddsRatio_working_3-way'!AG18</f>
        <v>-0.68845976583667079</v>
      </c>
      <c r="AN18" s="11">
        <f>'OddsRatio_working_3-way'!AB18+'OddsRatio_working_3-way'!AH18</f>
        <v>-0.38387293039150117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1.0723326962281718</v>
      </c>
      <c r="AS18" s="11">
        <f>IF(('OddsRatio_working_3-way'!X18=0),IF(Q18&gt;0,-Q18^(1/3),(-Q18)^(1/3)),'OddsRatio_working_3-way'!AM18-'OddsRatio_working_3-way'!R18/3)</f>
        <v>-0.68845976583667079</v>
      </c>
      <c r="AT18" s="11">
        <f>IF(('OddsRatio_working_3-way'!X18=0),IF(Q18&gt;0,-Q18^(1/3),(-Q18)^(1/3)),'OddsRatio_working_3-way'!AN18-'OddsRatio_working_3-way'!R18/3)</f>
        <v>-0.38387293039150117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1.62</v>
      </c>
      <c r="B19" s="4">
        <f>IF('True_Odds_Calculator_3-way'!B20="","",'True_Odds_Calculator_3-way'!B20)</f>
        <v>4.0999999999999996</v>
      </c>
      <c r="C19" s="4">
        <f>IF('True_Odds_Calculator_3-way'!C20="","",'True_Odds_Calculator_3-way'!C20)</f>
        <v>5.29</v>
      </c>
      <c r="D19" s="9">
        <f t="shared" si="13"/>
        <v>0.59618589552033163</v>
      </c>
      <c r="E19" s="9">
        <f t="shared" si="14"/>
        <v>0.22796460470778646</v>
      </c>
      <c r="F19" s="9">
        <f t="shared" si="15"/>
        <v>0.17584949977188186</v>
      </c>
      <c r="G19" s="9">
        <f t="shared" si="16"/>
        <v>1.0924664213549624</v>
      </c>
      <c r="H19" s="9">
        <f t="shared" si="17"/>
        <v>1.677329181240077</v>
      </c>
      <c r="I19" s="9">
        <f t="shared" si="18"/>
        <v>4.3866459062003829</v>
      </c>
      <c r="J19" s="9">
        <f t="shared" si="19"/>
        <v>5.6866809476127891</v>
      </c>
      <c r="K19" s="11">
        <f t="shared" si="20"/>
        <v>0.61728395061728392</v>
      </c>
      <c r="L19" s="11">
        <f t="shared" si="21"/>
        <v>0.24390243902439027</v>
      </c>
      <c r="M19" s="11">
        <f t="shared" si="22"/>
        <v>0.1890359168241966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-0.2346692212983883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0.22797014359557585</v>
      </c>
      <c r="Q19" s="11">
        <f>2*'OddsRatio_working_3-way'!K19*'OddsRatio_working_3-way'!L19*'OddsRatio_working_3-way'!M19</f>
        <v>5.6921384168683108E-2</v>
      </c>
      <c r="R19" s="11">
        <f t="shared" si="23"/>
        <v>0</v>
      </c>
      <c r="S19" s="11">
        <f t="shared" si="24"/>
        <v>-0.97145310464769308</v>
      </c>
      <c r="T19" s="11">
        <f t="shared" si="25"/>
        <v>-0.24256007606683971</v>
      </c>
      <c r="U19" s="11">
        <f>'OddsRatio_working_3-way'!S19-'OddsRatio_working_3-way'!R19^2/3</f>
        <v>-0.97145310464769308</v>
      </c>
      <c r="V19" s="11">
        <f>'OddsRatio_working_3-way'!S19*'OddsRatio_working_3-way'!R19/3-2*'OddsRatio_working_3-way'!R19^3/27-'OddsRatio_working_3-way'!T19</f>
        <v>0.24256007606683971</v>
      </c>
      <c r="W19" s="11">
        <f>'OddsRatio_working_3-way'!V19^2+4*'OddsRatio_working_3-way'!U19^3/27</f>
        <v>-7.6983991137036134E-2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0.18426840589109897</v>
      </c>
      <c r="Y19" s="11">
        <f>IF('OddsRatio_working_3-way'!W19&gt;=0,IF('OddsRatio_working_3-way'!V19+SQRT('OddsRatio_working_3-way'!W19)&gt;0,0,PI()),ACOS('OddsRatio_working_3-way'!V19/(2*'OddsRatio_working_3-way'!X19)))</f>
        <v>0.85241012664122218</v>
      </c>
      <c r="Z19" s="11">
        <f>'OddsRatio_working_3-way'!X19^(1/3)*COS('OddsRatio_working_3-way'!Y19/3)</f>
        <v>0.5462332106774811</v>
      </c>
      <c r="AA19" s="11">
        <f>'OddsRatio_working_3-way'!X19^(1/3)*COS(('OddsRatio_working_3-way'!Y19+2*PI())/3)</f>
        <v>-0.41126592971874293</v>
      </c>
      <c r="AB19" s="11">
        <f>'OddsRatio_working_3-way'!X19^(1/3)*COS(('OddsRatio_working_3-way'!Y19+4*PI())/3)</f>
        <v>-0.13496728095873806</v>
      </c>
      <c r="AC19" s="11">
        <f>'OddsRatio_working_3-way'!X19^(1/3)*SIN('OddsRatio_working_3-way'!Y19/3)</f>
        <v>0.15952109923831873</v>
      </c>
      <c r="AD19" s="11">
        <f>'OddsRatio_working_3-way'!X19^(1/3)*SIN(('OddsRatio_working_3-way'!Y19+2*PI())/3)</f>
        <v>0.39329128721827661</v>
      </c>
      <c r="AE19" s="11">
        <f>'OddsRatio_working_3-way'!X19^(1/3)*SIN(('OddsRatio_working_3-way'!Y19+4*PI())/3)</f>
        <v>-0.55281238645659525</v>
      </c>
      <c r="AF19" s="11">
        <f>-'OddsRatio_working_3-way'!U19/(3*'OddsRatio_working_3-way'!X19^(1/3))*COS(('OddsRatio_working_3-way'!Y19)/3)</f>
        <v>0.54623321067748121</v>
      </c>
      <c r="AG19" s="11">
        <f>-'OddsRatio_working_3-way'!U19/(3*'OddsRatio_working_3-way'!X19^(1/3))*COS(('OddsRatio_working_3-way'!Y19+2*PI())/3)</f>
        <v>-0.41126592971874304</v>
      </c>
      <c r="AH19" s="11">
        <f>-'OddsRatio_working_3-way'!U19/(3*'OddsRatio_working_3-way'!X19^(1/3))*COS(('OddsRatio_working_3-way'!Y19+4*PI())/3)</f>
        <v>-0.13496728095873808</v>
      </c>
      <c r="AI19" s="11">
        <f>'OddsRatio_working_3-way'!U19/(3*'OddsRatio_working_3-way'!X19^(1/3))*SIN(('OddsRatio_working_3-way'!Y19)/3)</f>
        <v>-0.15952109923831875</v>
      </c>
      <c r="AJ19" s="11">
        <f>'OddsRatio_working_3-way'!U19/(3*'OddsRatio_working_3-way'!X19^(1/3))*SIN(('OddsRatio_working_3-way'!Y19+2*PI())/3)</f>
        <v>-0.39329128721827672</v>
      </c>
      <c r="AK19" s="11">
        <f>'OddsRatio_working_3-way'!U19/(3*'OddsRatio_working_3-way'!X19^(1/3))*SIN(('OddsRatio_working_3-way'!Y19+4*PI())/3)</f>
        <v>0.55281238645659536</v>
      </c>
      <c r="AL19" s="11">
        <f>'OddsRatio_working_3-way'!Z19+'OddsRatio_working_3-way'!AF19</f>
        <v>1.0924664213549624</v>
      </c>
      <c r="AM19" s="11">
        <f>'OddsRatio_working_3-way'!AA19+'OddsRatio_working_3-way'!AG19</f>
        <v>-0.82253185943748597</v>
      </c>
      <c r="AN19" s="11">
        <f>'OddsRatio_working_3-way'!AB19+'OddsRatio_working_3-way'!AH19</f>
        <v>-0.26993456191747611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1.0924664213549624</v>
      </c>
      <c r="AS19" s="11">
        <f>IF(('OddsRatio_working_3-way'!X19=0),IF(Q19&gt;0,-Q19^(1/3),(-Q19)^(1/3)),'OddsRatio_working_3-way'!AM19-'OddsRatio_working_3-way'!R19/3)</f>
        <v>-0.82253185943748597</v>
      </c>
      <c r="AT19" s="11">
        <f>IF(('OddsRatio_working_3-way'!X19=0),IF(Q19&gt;0,-Q19^(1/3),(-Q19)^(1/3)),'OddsRatio_working_3-way'!AN19-'OddsRatio_working_3-way'!R19/3)</f>
        <v>-0.26993456191747611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2.89</v>
      </c>
      <c r="B20" s="4">
        <f>IF('True_Odds_Calculator_3-way'!B21="","",'True_Odds_Calculator_3-way'!B21)</f>
        <v>3.35</v>
      </c>
      <c r="C20" s="4">
        <f>IF('True_Odds_Calculator_3-way'!C21="","",'True_Odds_Calculator_3-way'!C21)</f>
        <v>2.65</v>
      </c>
      <c r="D20" s="9">
        <f t="shared" si="13"/>
        <v>0.33863483771105646</v>
      </c>
      <c r="E20" s="9">
        <f t="shared" si="14"/>
        <v>0.29168338507539809</v>
      </c>
      <c r="F20" s="9">
        <f t="shared" si="15"/>
        <v>0.36968177721354556</v>
      </c>
      <c r="G20" s="9">
        <f t="shared" si="16"/>
        <v>1.0333510269085704</v>
      </c>
      <c r="H20" s="9">
        <f t="shared" si="17"/>
        <v>2.9530334408571983</v>
      </c>
      <c r="I20" s="9">
        <f t="shared" si="18"/>
        <v>3.4283749132351407</v>
      </c>
      <c r="J20" s="9">
        <f t="shared" si="19"/>
        <v>2.7050291943991414</v>
      </c>
      <c r="K20" s="11">
        <f t="shared" si="20"/>
        <v>0.34602076124567471</v>
      </c>
      <c r="L20" s="11">
        <f t="shared" si="21"/>
        <v>0.29850746268656714</v>
      </c>
      <c r="M20" s="11">
        <f t="shared" si="22"/>
        <v>0.37735849056603776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-0.28564398741423791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0.22957615136435078</v>
      </c>
      <c r="Q20" s="11">
        <f>2*'OddsRatio_working_3-way'!K20*'OddsRatio_working_3-way'!L20*'OddsRatio_working_3-way'!M20</f>
        <v>7.7954550548166648E-2</v>
      </c>
      <c r="R20" s="11">
        <f t="shared" si="23"/>
        <v>0</v>
      </c>
      <c r="S20" s="11">
        <f t="shared" si="24"/>
        <v>-0.80371427889158353</v>
      </c>
      <c r="T20" s="11">
        <f t="shared" si="25"/>
        <v>-0.27290807432651393</v>
      </c>
      <c r="U20" s="11">
        <f>'OddsRatio_working_3-way'!S20-'OddsRatio_working_3-way'!R20^2/3</f>
        <v>-0.80371427889158353</v>
      </c>
      <c r="V20" s="11">
        <f>'OddsRatio_working_3-way'!S20*'OddsRatio_working_3-way'!R20/3-2*'OddsRatio_working_3-way'!R20^3/27-'OddsRatio_working_3-way'!T20</f>
        <v>0.27290807432651393</v>
      </c>
      <c r="W20" s="11">
        <f>'OddsRatio_working_3-way'!V20^2+4*'OddsRatio_working_3-way'!U20^3/27</f>
        <v>-2.4344536038359149E-3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0.138666209507257</v>
      </c>
      <c r="Y20" s="11">
        <f>IF('OddsRatio_working_3-way'!W20&gt;=0,IF('OddsRatio_working_3-way'!V20+SQRT('OddsRatio_working_3-way'!W20)&gt;0,0,PI()),ACOS('OddsRatio_working_3-way'!V20/(2*'OddsRatio_working_3-way'!X20)))</f>
        <v>0.17886205550888779</v>
      </c>
      <c r="Z20" s="11">
        <f>'OddsRatio_working_3-way'!X20^(1/3)*COS('OddsRatio_working_3-way'!Y20/3)</f>
        <v>0.5166755134542852</v>
      </c>
      <c r="AA20" s="11">
        <f>'OddsRatio_working_3-way'!X20^(1/3)*COS(('OddsRatio_working_3-way'!Y20+2*PI())/3)</f>
        <v>-0.28504693249987867</v>
      </c>
      <c r="AB20" s="11">
        <f>'OddsRatio_working_3-way'!X20^(1/3)*COS(('OddsRatio_working_3-way'!Y20+4*PI())/3)</f>
        <v>-0.23162858095440664</v>
      </c>
      <c r="AC20" s="11">
        <f>'OddsRatio_working_3-way'!X20^(1/3)*SIN('OddsRatio_working_3-way'!Y20/3)</f>
        <v>3.0841099644444515E-2</v>
      </c>
      <c r="AD20" s="11">
        <f>'OddsRatio_working_3-way'!X20^(1/3)*SIN(('OddsRatio_working_3-way'!Y20+2*PI())/3)</f>
        <v>0.43203357034255735</v>
      </c>
      <c r="AE20" s="11">
        <f>'OddsRatio_working_3-way'!X20^(1/3)*SIN(('OddsRatio_working_3-way'!Y20+4*PI())/3)</f>
        <v>-0.46287466998700166</v>
      </c>
      <c r="AF20" s="11">
        <f>-'OddsRatio_working_3-way'!U20/(3*'OddsRatio_working_3-way'!X20^(1/3))*COS(('OddsRatio_working_3-way'!Y20)/3)</f>
        <v>0.5166755134542852</v>
      </c>
      <c r="AG20" s="11">
        <f>-'OddsRatio_working_3-way'!U20/(3*'OddsRatio_working_3-way'!X20^(1/3))*COS(('OddsRatio_working_3-way'!Y20+2*PI())/3)</f>
        <v>-0.28504693249987867</v>
      </c>
      <c r="AH20" s="11">
        <f>-'OddsRatio_working_3-way'!U20/(3*'OddsRatio_working_3-way'!X20^(1/3))*COS(('OddsRatio_working_3-way'!Y20+4*PI())/3)</f>
        <v>-0.23162858095440664</v>
      </c>
      <c r="AI20" s="11">
        <f>'OddsRatio_working_3-way'!U20/(3*'OddsRatio_working_3-way'!X20^(1/3))*SIN(('OddsRatio_working_3-way'!Y20)/3)</f>
        <v>-3.0841099644444515E-2</v>
      </c>
      <c r="AJ20" s="11">
        <f>'OddsRatio_working_3-way'!U20/(3*'OddsRatio_working_3-way'!X20^(1/3))*SIN(('OddsRatio_working_3-way'!Y20+2*PI())/3)</f>
        <v>-0.43203357034255735</v>
      </c>
      <c r="AK20" s="11">
        <f>'OddsRatio_working_3-way'!U20/(3*'OddsRatio_working_3-way'!X20^(1/3))*SIN(('OddsRatio_working_3-way'!Y20+4*PI())/3)</f>
        <v>0.46287466998700166</v>
      </c>
      <c r="AL20" s="11">
        <f>'OddsRatio_working_3-way'!Z20+'OddsRatio_working_3-way'!AF20</f>
        <v>1.0333510269085704</v>
      </c>
      <c r="AM20" s="11">
        <f>'OddsRatio_working_3-way'!AA20+'OddsRatio_working_3-way'!AG20</f>
        <v>-0.57009386499975734</v>
      </c>
      <c r="AN20" s="11">
        <f>'OddsRatio_working_3-way'!AB20+'OddsRatio_working_3-way'!AH20</f>
        <v>-0.46325716190881328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1.0333510269085704</v>
      </c>
      <c r="AS20" s="11">
        <f>IF(('OddsRatio_working_3-way'!X20=0),IF(Q20&gt;0,-Q20^(1/3),(-Q20)^(1/3)),'OddsRatio_working_3-way'!AM20-'OddsRatio_working_3-way'!R20/3)</f>
        <v>-0.57009386499975734</v>
      </c>
      <c r="AT20" s="11">
        <f>IF(('OddsRatio_working_3-way'!X20=0),IF(Q20&gt;0,-Q20^(1/3),(-Q20)^(1/3)),'OddsRatio_working_3-way'!AN20-'OddsRatio_working_3-way'!R20/3)</f>
        <v>-0.46325716190881328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2.27</v>
      </c>
      <c r="B21" s="4">
        <f>IF('True_Odds_Calculator_3-way'!B22="","",'True_Odds_Calculator_3-way'!B22)</f>
        <v>3.27</v>
      </c>
      <c r="C21" s="4">
        <f>IF('True_Odds_Calculator_3-way'!C22="","",'True_Odds_Calculator_3-way'!C22)</f>
        <v>3.48</v>
      </c>
      <c r="D21" s="9">
        <f t="shared" si="13"/>
        <v>0.42795532509424461</v>
      </c>
      <c r="E21" s="9">
        <f t="shared" si="14"/>
        <v>0.29505433297783495</v>
      </c>
      <c r="F21" s="9">
        <f t="shared" si="15"/>
        <v>0.27699034192792049</v>
      </c>
      <c r="G21" s="9">
        <f t="shared" si="16"/>
        <v>1.0525137823191097</v>
      </c>
      <c r="H21" s="9">
        <f t="shared" si="17"/>
        <v>2.3366925035452693</v>
      </c>
      <c r="I21" s="9">
        <f t="shared" si="18"/>
        <v>3.3892062858643799</v>
      </c>
      <c r="J21" s="9">
        <f t="shared" si="19"/>
        <v>3.6102341801513926</v>
      </c>
      <c r="K21" s="11">
        <f t="shared" si="20"/>
        <v>0.44052863436123346</v>
      </c>
      <c r="L21" s="11">
        <f t="shared" si="21"/>
        <v>0.3058103975535168</v>
      </c>
      <c r="M21" s="11">
        <f t="shared" si="22"/>
        <v>0.28735632183908044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-0.27677598509613699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0.23304706482254428</v>
      </c>
      <c r="Q21" s="11">
        <f>2*'OddsRatio_working_3-way'!K21*'OddsRatio_working_3-way'!L21*'OddsRatio_working_3-way'!M21</f>
        <v>7.7424274027423343E-2</v>
      </c>
      <c r="R21" s="11">
        <f t="shared" si="23"/>
        <v>0</v>
      </c>
      <c r="S21" s="11">
        <f t="shared" si="24"/>
        <v>-0.84200608929852183</v>
      </c>
      <c r="T21" s="11">
        <f t="shared" si="25"/>
        <v>-0.27973624229186772</v>
      </c>
      <c r="U21" s="11">
        <f>'OddsRatio_working_3-way'!S21-'OddsRatio_working_3-way'!R21^2/3</f>
        <v>-0.84200608929852183</v>
      </c>
      <c r="V21" s="11">
        <f>'OddsRatio_working_3-way'!S21*'OddsRatio_working_3-way'!R21/3-2*'OddsRatio_working_3-way'!R21^3/27-'OddsRatio_working_3-way'!T21</f>
        <v>0.27973624229186772</v>
      </c>
      <c r="W21" s="11">
        <f>'OddsRatio_working_3-way'!V21^2+4*'OddsRatio_working_3-way'!U21^3/27</f>
        <v>-1.0186247989014352E-2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0.1486931515240269</v>
      </c>
      <c r="Y21" s="11">
        <f>IF('OddsRatio_working_3-way'!W21&gt;=0,IF('OddsRatio_working_3-way'!V21+SQRT('OddsRatio_working_3-way'!W21)&gt;0,0,PI()),ACOS('OddsRatio_working_3-way'!V21/(2*'OddsRatio_working_3-way'!X21)))</f>
        <v>0.34625762949486583</v>
      </c>
      <c r="Z21" s="11">
        <f>'OddsRatio_working_3-way'!X21^(1/3)*COS('OddsRatio_working_3-way'!Y21/3)</f>
        <v>0.52625689115955498</v>
      </c>
      <c r="AA21" s="11">
        <f>'OddsRatio_working_3-way'!X21^(1/3)*COS(('OddsRatio_working_3-way'!Y21+2*PI())/3)</f>
        <v>-0.31596579699845451</v>
      </c>
      <c r="AB21" s="11">
        <f>'OddsRatio_working_3-way'!X21^(1/3)*COS(('OddsRatio_working_3-way'!Y21+4*PI())/3)</f>
        <v>-0.21029109416110037</v>
      </c>
      <c r="AC21" s="11">
        <f>'OddsRatio_working_3-way'!X21^(1/3)*SIN('OddsRatio_working_3-way'!Y21/3)</f>
        <v>6.1011318129680144E-2</v>
      </c>
      <c r="AD21" s="11">
        <f>'OddsRatio_working_3-way'!X21^(1/3)*SIN(('OddsRatio_working_3-way'!Y21+2*PI())/3)</f>
        <v>0.42524617759595695</v>
      </c>
      <c r="AE21" s="11">
        <f>'OddsRatio_working_3-way'!X21^(1/3)*SIN(('OddsRatio_working_3-way'!Y21+4*PI())/3)</f>
        <v>-0.48625749572563703</v>
      </c>
      <c r="AF21" s="11">
        <f>-'OddsRatio_working_3-way'!U21/(3*'OddsRatio_working_3-way'!X21^(1/3))*COS(('OddsRatio_working_3-way'!Y21)/3)</f>
        <v>0.52625689115955476</v>
      </c>
      <c r="AG21" s="11">
        <f>-'OddsRatio_working_3-way'!U21/(3*'OddsRatio_working_3-way'!X21^(1/3))*COS(('OddsRatio_working_3-way'!Y21+2*PI())/3)</f>
        <v>-0.3159657969984544</v>
      </c>
      <c r="AH21" s="11">
        <f>-'OddsRatio_working_3-way'!U21/(3*'OddsRatio_working_3-way'!X21^(1/3))*COS(('OddsRatio_working_3-way'!Y21+4*PI())/3)</f>
        <v>-0.21029109416110028</v>
      </c>
      <c r="AI21" s="11">
        <f>'OddsRatio_working_3-way'!U21/(3*'OddsRatio_working_3-way'!X21^(1/3))*SIN(('OddsRatio_working_3-way'!Y21)/3)</f>
        <v>-6.1011318129680116E-2</v>
      </c>
      <c r="AJ21" s="11">
        <f>'OddsRatio_working_3-way'!U21/(3*'OddsRatio_working_3-way'!X21^(1/3))*SIN(('OddsRatio_working_3-way'!Y21+2*PI())/3)</f>
        <v>-0.42524617759595679</v>
      </c>
      <c r="AK21" s="11">
        <f>'OddsRatio_working_3-way'!U21/(3*'OddsRatio_working_3-way'!X21^(1/3))*SIN(('OddsRatio_working_3-way'!Y21+4*PI())/3)</f>
        <v>0.48625749572563687</v>
      </c>
      <c r="AL21" s="11">
        <f>'OddsRatio_working_3-way'!Z21+'OddsRatio_working_3-way'!AF21</f>
        <v>1.0525137823191097</v>
      </c>
      <c r="AM21" s="11">
        <f>'OddsRatio_working_3-way'!AA21+'OddsRatio_working_3-way'!AG21</f>
        <v>-0.6319315939969089</v>
      </c>
      <c r="AN21" s="11">
        <f>'OddsRatio_working_3-way'!AB21+'OddsRatio_working_3-way'!AH21</f>
        <v>-0.42058218832220062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1.0525137823191097</v>
      </c>
      <c r="AS21" s="11">
        <f>IF(('OddsRatio_working_3-way'!X21=0),IF(Q21&gt;0,-Q21^(1/3),(-Q21)^(1/3)),'OddsRatio_working_3-way'!AM21-'OddsRatio_working_3-way'!R21/3)</f>
        <v>-0.6319315939969089</v>
      </c>
      <c r="AT21" s="11">
        <f>IF(('OddsRatio_working_3-way'!X21=0),IF(Q21&gt;0,-Q21^(1/3),(-Q21)^(1/3)),'OddsRatio_working_3-way'!AN21-'OddsRatio_working_3-way'!R21/3)</f>
        <v>-0.42058218832220062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1.95</v>
      </c>
      <c r="B22" s="4">
        <f>IF('True_Odds_Calculator_3-way'!B23="","",'True_Odds_Calculator_3-way'!B23)</f>
        <v>3.3</v>
      </c>
      <c r="C22" s="4">
        <f>IF('True_Odds_Calculator_3-way'!C23="","",'True_Odds_Calculator_3-way'!C23)</f>
        <v>4.55</v>
      </c>
      <c r="D22" s="9">
        <f t="shared" si="13"/>
        <v>0.49862788574262568</v>
      </c>
      <c r="E22" s="9">
        <f t="shared" si="14"/>
        <v>0.29117362139148484</v>
      </c>
      <c r="F22" s="9">
        <f t="shared" si="15"/>
        <v>0.21019849286588912</v>
      </c>
      <c r="G22" s="9">
        <f t="shared" si="16"/>
        <v>1.0584248000588796</v>
      </c>
      <c r="H22" s="9">
        <f t="shared" si="17"/>
        <v>2.0055035600559354</v>
      </c>
      <c r="I22" s="9">
        <f t="shared" si="18"/>
        <v>3.434377040135423</v>
      </c>
      <c r="J22" s="9">
        <f t="shared" si="19"/>
        <v>4.7574080402090235</v>
      </c>
      <c r="K22" s="11">
        <f t="shared" si="20"/>
        <v>0.51282051282051289</v>
      </c>
      <c r="L22" s="11">
        <f t="shared" si="21"/>
        <v>0.30303030303030304</v>
      </c>
      <c r="M22" s="11">
        <f t="shared" si="22"/>
        <v>0.21978021978021978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-0.26492311107695699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0.23224638609254</v>
      </c>
      <c r="Q22" s="11">
        <f>2*'OddsRatio_working_3-way'!K22*'OddsRatio_working_3-way'!L22*'OddsRatio_working_3-way'!M22</f>
        <v>6.8307760615452934E-2</v>
      </c>
      <c r="R22" s="11">
        <f t="shared" si="23"/>
        <v>0</v>
      </c>
      <c r="S22" s="11">
        <f t="shared" si="24"/>
        <v>-0.8766558159022797</v>
      </c>
      <c r="T22" s="11">
        <f t="shared" si="25"/>
        <v>-0.25783994585361164</v>
      </c>
      <c r="U22" s="11">
        <f>'OddsRatio_working_3-way'!S22-'OddsRatio_working_3-way'!R22^2/3</f>
        <v>-0.8766558159022797</v>
      </c>
      <c r="V22" s="11">
        <f>'OddsRatio_working_3-way'!S22*'OddsRatio_working_3-way'!R22/3-2*'OddsRatio_working_3-way'!R22^3/27-'OddsRatio_working_3-way'!T22</f>
        <v>0.25783994585361164</v>
      </c>
      <c r="W22" s="11">
        <f>'OddsRatio_working_3-way'!V22^2+4*'OddsRatio_working_3-way'!U22^3/27</f>
        <v>-3.3330751762486038E-2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0.15796533594453516</v>
      </c>
      <c r="Y22" s="11">
        <f>IF('OddsRatio_working_3-way'!W22&gt;=0,IF('OddsRatio_working_3-way'!V22+SQRT('OddsRatio_working_3-way'!W22)&gt;0,0,PI()),ACOS('OddsRatio_working_3-way'!V22/(2*'OddsRatio_working_3-way'!X22)))</f>
        <v>0.61611739188847803</v>
      </c>
      <c r="Z22" s="11">
        <f>'OddsRatio_working_3-way'!X22^(1/3)*COS('OddsRatio_working_3-way'!Y22/3)</f>
        <v>0.5292124000294397</v>
      </c>
      <c r="AA22" s="11">
        <f>'OddsRatio_working_3-way'!X22^(1/3)*COS(('OddsRatio_working_3-way'!Y22+2*PI())/3)</f>
        <v>-0.36007677515114644</v>
      </c>
      <c r="AB22" s="11">
        <f>'OddsRatio_working_3-way'!X22^(1/3)*COS(('OddsRatio_working_3-way'!Y22+4*PI())/3)</f>
        <v>-0.16913562487829339</v>
      </c>
      <c r="AC22" s="11">
        <f>'OddsRatio_working_3-way'!X22^(1/3)*SIN('OddsRatio_working_3-way'!Y22/3)</f>
        <v>0.11023992450940866</v>
      </c>
      <c r="AD22" s="11">
        <f>'OddsRatio_working_3-way'!X22^(1/3)*SIN(('OddsRatio_working_3-way'!Y22+2*PI())/3)</f>
        <v>0.40319142016852316</v>
      </c>
      <c r="AE22" s="11">
        <f>'OddsRatio_working_3-way'!X22^(1/3)*SIN(('OddsRatio_working_3-way'!Y22+4*PI())/3)</f>
        <v>-0.51343134467793161</v>
      </c>
      <c r="AF22" s="11">
        <f>-'OddsRatio_working_3-way'!U22/(3*'OddsRatio_working_3-way'!X22^(1/3))*COS(('OddsRatio_working_3-way'!Y22)/3)</f>
        <v>0.52921240002943981</v>
      </c>
      <c r="AG22" s="11">
        <f>-'OddsRatio_working_3-way'!U22/(3*'OddsRatio_working_3-way'!X22^(1/3))*COS(('OddsRatio_working_3-way'!Y22+2*PI())/3)</f>
        <v>-0.36007677515114656</v>
      </c>
      <c r="AH22" s="11">
        <f>-'OddsRatio_working_3-way'!U22/(3*'OddsRatio_working_3-way'!X22^(1/3))*COS(('OddsRatio_working_3-way'!Y22+4*PI())/3)</f>
        <v>-0.16913562487829345</v>
      </c>
      <c r="AI22" s="11">
        <f>'OddsRatio_working_3-way'!U22/(3*'OddsRatio_working_3-way'!X22^(1/3))*SIN(('OddsRatio_working_3-way'!Y22)/3)</f>
        <v>-0.11023992450940868</v>
      </c>
      <c r="AJ22" s="11">
        <f>'OddsRatio_working_3-way'!U22/(3*'OddsRatio_working_3-way'!X22^(1/3))*SIN(('OddsRatio_working_3-way'!Y22+2*PI())/3)</f>
        <v>-0.40319142016852322</v>
      </c>
      <c r="AK22" s="11">
        <f>'OddsRatio_working_3-way'!U22/(3*'OddsRatio_working_3-way'!X22^(1/3))*SIN(('OddsRatio_working_3-way'!Y22+4*PI())/3)</f>
        <v>0.51343134467793172</v>
      </c>
      <c r="AL22" s="11">
        <f>'OddsRatio_working_3-way'!Z22+'OddsRatio_working_3-way'!AF22</f>
        <v>1.0584248000588796</v>
      </c>
      <c r="AM22" s="11">
        <f>'OddsRatio_working_3-way'!AA22+'OddsRatio_working_3-way'!AG22</f>
        <v>-0.720153550302293</v>
      </c>
      <c r="AN22" s="11">
        <f>'OddsRatio_working_3-way'!AB22+'OddsRatio_working_3-way'!AH22</f>
        <v>-0.33827124975658684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1.0584248000588796</v>
      </c>
      <c r="AS22" s="11">
        <f>IF(('OddsRatio_working_3-way'!X22=0),IF(Q22&gt;0,-Q22^(1/3),(-Q22)^(1/3)),'OddsRatio_working_3-way'!AM22-'OddsRatio_working_3-way'!R22/3)</f>
        <v>-0.720153550302293</v>
      </c>
      <c r="AT22" s="11">
        <f>IF(('OddsRatio_working_3-way'!X22=0),IF(Q22&gt;0,-Q22^(1/3),(-Q22)^(1/3)),'OddsRatio_working_3-way'!AN22-'OddsRatio_working_3-way'!R22/3)</f>
        <v>-0.33827124975658684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2.4</v>
      </c>
      <c r="B23" s="4">
        <f>IF('True_Odds_Calculator_3-way'!B24="","",'True_Odds_Calculator_3-way'!B24)</f>
        <v>3.23</v>
      </c>
      <c r="C23" s="4">
        <f>IF('True_Odds_Calculator_3-way'!C24="","",'True_Odds_Calculator_3-way'!C24)</f>
        <v>3.26</v>
      </c>
      <c r="D23" s="9">
        <f t="shared" si="13"/>
        <v>0.40464005433166861</v>
      </c>
      <c r="E23" s="9">
        <f t="shared" si="14"/>
        <v>0.29907686743052742</v>
      </c>
      <c r="F23" s="9">
        <f t="shared" si="15"/>
        <v>0.29628307823780409</v>
      </c>
      <c r="G23" s="9">
        <f t="shared" si="16"/>
        <v>1.050951579055099</v>
      </c>
      <c r="H23" s="9">
        <f t="shared" si="17"/>
        <v>2.4713322106771383</v>
      </c>
      <c r="I23" s="9">
        <f t="shared" si="18"/>
        <v>3.3436220212928709</v>
      </c>
      <c r="J23" s="9">
        <f t="shared" si="19"/>
        <v>3.3751505686645236</v>
      </c>
      <c r="K23" s="11">
        <f t="shared" si="20"/>
        <v>0.41666666666666669</v>
      </c>
      <c r="L23" s="11">
        <f t="shared" si="21"/>
        <v>0.30959752321981426</v>
      </c>
      <c r="M23" s="11">
        <f t="shared" si="22"/>
        <v>0.30674846625766872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-0.27919650262429796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0.23306868759773847</v>
      </c>
      <c r="Q23" s="11">
        <f>2*'OddsRatio_working_3-way'!K23*'OddsRatio_working_3-way'!L23*'OddsRatio_working_3-way'!M23</f>
        <v>7.9140471170709173E-2</v>
      </c>
      <c r="R23" s="11">
        <f t="shared" si="23"/>
        <v>0</v>
      </c>
      <c r="S23" s="11">
        <f t="shared" si="24"/>
        <v>-0.83478369323045709</v>
      </c>
      <c r="T23" s="11">
        <f t="shared" si="25"/>
        <v>-0.28345796034990062</v>
      </c>
      <c r="U23" s="11">
        <f>'OddsRatio_working_3-way'!S23-'OddsRatio_working_3-way'!R23^2/3</f>
        <v>-0.83478369323045709</v>
      </c>
      <c r="V23" s="11">
        <f>'OddsRatio_working_3-way'!S23*'OddsRatio_working_3-way'!R23/3-2*'OddsRatio_working_3-way'!R23^3/27-'OddsRatio_working_3-way'!T23</f>
        <v>0.28345796034990062</v>
      </c>
      <c r="W23" s="11">
        <f>'OddsRatio_working_3-way'!V23^2+4*'OddsRatio_working_3-way'!U23^3/27</f>
        <v>-5.8338882303015926E-3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0.14678411316967124</v>
      </c>
      <c r="Y23" s="11">
        <f>IF('OddsRatio_working_3-way'!W23&gt;=0,IF('OddsRatio_working_3-way'!V23+SQRT('OddsRatio_working_3-way'!W23)&gt;0,0,PI()),ACOS('OddsRatio_working_3-way'!V23/(2*'OddsRatio_working_3-way'!X23)))</f>
        <v>0.26320619494996045</v>
      </c>
      <c r="Z23" s="11">
        <f>'OddsRatio_working_3-way'!X23^(1/3)*COS('OddsRatio_working_3-way'!Y23/3)</f>
        <v>0.52547578952754959</v>
      </c>
      <c r="AA23" s="11">
        <f>'OddsRatio_working_3-way'!X23^(1/3)*COS(('OddsRatio_working_3-way'!Y23+2*PI())/3)</f>
        <v>-0.30276687517688389</v>
      </c>
      <c r="AB23" s="11">
        <f>'OddsRatio_working_3-way'!X23^(1/3)*COS(('OddsRatio_working_3-way'!Y23+4*PI())/3)</f>
        <v>-0.22270891435066581</v>
      </c>
      <c r="AC23" s="11">
        <f>'OddsRatio_working_3-way'!X23^(1/3)*SIN('OddsRatio_working_3-way'!Y23/3)</f>
        <v>4.6221485233789571E-2</v>
      </c>
      <c r="AD23" s="11">
        <f>'OddsRatio_working_3-way'!X23^(1/3)*SIN(('OddsRatio_working_3-way'!Y23+2*PI())/3)</f>
        <v>0.43196464018764802</v>
      </c>
      <c r="AE23" s="11">
        <f>'OddsRatio_working_3-way'!X23^(1/3)*SIN(('OddsRatio_working_3-way'!Y23+4*PI())/3)</f>
        <v>-0.47818612542143757</v>
      </c>
      <c r="AF23" s="11">
        <f>-'OddsRatio_working_3-way'!U23/(3*'OddsRatio_working_3-way'!X23^(1/3))*COS(('OddsRatio_working_3-way'!Y23)/3)</f>
        <v>0.52547578952754948</v>
      </c>
      <c r="AG23" s="11">
        <f>-'OddsRatio_working_3-way'!U23/(3*'OddsRatio_working_3-way'!X23^(1/3))*COS(('OddsRatio_working_3-way'!Y23+2*PI())/3)</f>
        <v>-0.30276687517688383</v>
      </c>
      <c r="AH23" s="11">
        <f>-'OddsRatio_working_3-way'!U23/(3*'OddsRatio_working_3-way'!X23^(1/3))*COS(('OddsRatio_working_3-way'!Y23+4*PI())/3)</f>
        <v>-0.22270891435066575</v>
      </c>
      <c r="AI23" s="11">
        <f>'OddsRatio_working_3-way'!U23/(3*'OddsRatio_working_3-way'!X23^(1/3))*SIN(('OddsRatio_working_3-way'!Y23)/3)</f>
        <v>-4.6221485233789564E-2</v>
      </c>
      <c r="AJ23" s="11">
        <f>'OddsRatio_working_3-way'!U23/(3*'OddsRatio_working_3-way'!X23^(1/3))*SIN(('OddsRatio_working_3-way'!Y23+2*PI())/3)</f>
        <v>-0.43196464018764796</v>
      </c>
      <c r="AK23" s="11">
        <f>'OddsRatio_working_3-way'!U23/(3*'OddsRatio_working_3-way'!X23^(1/3))*SIN(('OddsRatio_working_3-way'!Y23+4*PI())/3)</f>
        <v>0.47818612542143751</v>
      </c>
      <c r="AL23" s="11">
        <f>'OddsRatio_working_3-way'!Z23+'OddsRatio_working_3-way'!AF23</f>
        <v>1.050951579055099</v>
      </c>
      <c r="AM23" s="11">
        <f>'OddsRatio_working_3-way'!AA23+'OddsRatio_working_3-way'!AG23</f>
        <v>-0.60553375035376766</v>
      </c>
      <c r="AN23" s="11">
        <f>'OddsRatio_working_3-way'!AB23+'OddsRatio_working_3-way'!AH23</f>
        <v>-0.44541782870133156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1.050951579055099</v>
      </c>
      <c r="AS23" s="11">
        <f>IF(('OddsRatio_working_3-way'!X23=0),IF(Q23&gt;0,-Q23^(1/3),(-Q23)^(1/3)),'OddsRatio_working_3-way'!AM23-'OddsRatio_working_3-way'!R23/3)</f>
        <v>-0.60553375035376766</v>
      </c>
      <c r="AT23" s="11">
        <f>IF(('OddsRatio_working_3-way'!X23=0),IF(Q23&gt;0,-Q23^(1/3),(-Q23)^(1/3)),'OddsRatio_working_3-way'!AN23-'OddsRatio_working_3-way'!R23/3)</f>
        <v>-0.44541782870133156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2.41</v>
      </c>
      <c r="B24" s="4">
        <f>IF('True_Odds_Calculator_3-way'!B25="","",'True_Odds_Calculator_3-way'!B25)</f>
        <v>3.12</v>
      </c>
      <c r="C24" s="4">
        <f>IF('True_Odds_Calculator_3-way'!C25="","",'True_Odds_Calculator_3-way'!C25)</f>
        <v>3.37</v>
      </c>
      <c r="D24" s="9">
        <f t="shared" si="13"/>
        <v>0.40322409299419931</v>
      </c>
      <c r="E24" s="9">
        <f t="shared" si="14"/>
        <v>0.31005213144021698</v>
      </c>
      <c r="F24" s="9">
        <f t="shared" si="15"/>
        <v>0.28672377556558387</v>
      </c>
      <c r="G24" s="9">
        <f t="shared" si="16"/>
        <v>1.0496528641796157</v>
      </c>
      <c r="H24" s="9">
        <f t="shared" si="17"/>
        <v>2.4800105384932585</v>
      </c>
      <c r="I24" s="9">
        <f t="shared" si="18"/>
        <v>3.225264072060785</v>
      </c>
      <c r="J24" s="9">
        <f t="shared" si="19"/>
        <v>3.4876772881056897</v>
      </c>
      <c r="K24" s="11">
        <f t="shared" si="20"/>
        <v>0.41493775933609955</v>
      </c>
      <c r="L24" s="11">
        <f t="shared" si="21"/>
        <v>0.32051282051282048</v>
      </c>
      <c r="M24" s="11">
        <f t="shared" si="22"/>
        <v>0.29673590504451036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-0.27957722000225427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0.23283618466892897</v>
      </c>
      <c r="Q24" s="11">
        <f>2*'OddsRatio_working_3-way'!K24*'OddsRatio_working_3-way'!L24*'OddsRatio_working_3-way'!M24</f>
        <v>7.8927520226755588E-2</v>
      </c>
      <c r="R24" s="11">
        <f t="shared" si="23"/>
        <v>0</v>
      </c>
      <c r="S24" s="11">
        <f t="shared" si="24"/>
        <v>-0.83281529398944443</v>
      </c>
      <c r="T24" s="11">
        <f t="shared" si="25"/>
        <v>-0.28231026914896423</v>
      </c>
      <c r="U24" s="11">
        <f>'OddsRatio_working_3-way'!S24-'OddsRatio_working_3-way'!R24^2/3</f>
        <v>-0.83281529398944443</v>
      </c>
      <c r="V24" s="11">
        <f>'OddsRatio_working_3-way'!S24*'OddsRatio_working_3-way'!R24/3-2*'OddsRatio_working_3-way'!R24^3/27-'OddsRatio_working_3-way'!T24</f>
        <v>0.28231026914896423</v>
      </c>
      <c r="W24" s="11">
        <f>'OddsRatio_working_3-way'!V24^2+4*'OddsRatio_working_3-way'!U24^3/27</f>
        <v>-5.8750046505923748E-3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0.14626524939092078</v>
      </c>
      <c r="Y24" s="11">
        <f>IF('OddsRatio_working_3-way'!W24&gt;=0,IF('OddsRatio_working_3-way'!V24+SQRT('OddsRatio_working_3-way'!W24)&gt;0,0,PI()),ACOS('OddsRatio_working_3-way'!V24/(2*'OddsRatio_working_3-way'!X24)))</f>
        <v>0.2651138094526031</v>
      </c>
      <c r="Z24" s="11">
        <f>'OddsRatio_working_3-way'!X24^(1/3)*COS('OddsRatio_working_3-way'!Y24/3)</f>
        <v>0.52482643208980784</v>
      </c>
      <c r="AA24" s="11">
        <f>'OddsRatio_working_3-way'!X24^(1/3)*COS(('OddsRatio_working_3-way'!Y24+2*PI())/3)</f>
        <v>-0.30268399493323422</v>
      </c>
      <c r="AB24" s="11">
        <f>'OddsRatio_working_3-way'!X24^(1/3)*COS(('OddsRatio_working_3-way'!Y24+4*PI())/3)</f>
        <v>-0.22214243715657361</v>
      </c>
      <c r="AC24" s="11">
        <f>'OddsRatio_working_3-way'!X24^(1/3)*SIN('OddsRatio_working_3-way'!Y24/3)</f>
        <v>4.6500690063306767E-2</v>
      </c>
      <c r="AD24" s="11">
        <f>'OddsRatio_working_3-way'!X24^(1/3)*SIN(('OddsRatio_working_3-way'!Y24+2*PI())/3)</f>
        <v>0.43126267773566879</v>
      </c>
      <c r="AE24" s="11">
        <f>'OddsRatio_working_3-way'!X24^(1/3)*SIN(('OddsRatio_working_3-way'!Y24+4*PI())/3)</f>
        <v>-0.4777633677989756</v>
      </c>
      <c r="AF24" s="11">
        <f>-'OddsRatio_working_3-way'!U24/(3*'OddsRatio_working_3-way'!X24^(1/3))*COS(('OddsRatio_working_3-way'!Y24)/3)</f>
        <v>0.52482643208980784</v>
      </c>
      <c r="AG24" s="11">
        <f>-'OddsRatio_working_3-way'!U24/(3*'OddsRatio_working_3-way'!X24^(1/3))*COS(('OddsRatio_working_3-way'!Y24+2*PI())/3)</f>
        <v>-0.30268399493323422</v>
      </c>
      <c r="AH24" s="11">
        <f>-'OddsRatio_working_3-way'!U24/(3*'OddsRatio_working_3-way'!X24^(1/3))*COS(('OddsRatio_working_3-way'!Y24+4*PI())/3)</f>
        <v>-0.22214243715657361</v>
      </c>
      <c r="AI24" s="11">
        <f>'OddsRatio_working_3-way'!U24/(3*'OddsRatio_working_3-way'!X24^(1/3))*SIN(('OddsRatio_working_3-way'!Y24)/3)</f>
        <v>-4.6500690063306767E-2</v>
      </c>
      <c r="AJ24" s="11">
        <f>'OddsRatio_working_3-way'!U24/(3*'OddsRatio_working_3-way'!X24^(1/3))*SIN(('OddsRatio_working_3-way'!Y24+2*PI())/3)</f>
        <v>-0.43126267773566879</v>
      </c>
      <c r="AK24" s="11">
        <f>'OddsRatio_working_3-way'!U24/(3*'OddsRatio_working_3-way'!X24^(1/3))*SIN(('OddsRatio_working_3-way'!Y24+4*PI())/3)</f>
        <v>0.4777633677989756</v>
      </c>
      <c r="AL24" s="11">
        <f>'OddsRatio_working_3-way'!Z24+'OddsRatio_working_3-way'!AF24</f>
        <v>1.0496528641796157</v>
      </c>
      <c r="AM24" s="11">
        <f>'OddsRatio_working_3-way'!AA24+'OddsRatio_working_3-way'!AG24</f>
        <v>-0.60536798986646845</v>
      </c>
      <c r="AN24" s="11">
        <f>'OddsRatio_working_3-way'!AB24+'OddsRatio_working_3-way'!AH24</f>
        <v>-0.44428487431314723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1.0496528641796157</v>
      </c>
      <c r="AS24" s="11">
        <f>IF(('OddsRatio_working_3-way'!X24=0),IF(Q24&gt;0,-Q24^(1/3),(-Q24)^(1/3)),'OddsRatio_working_3-way'!AM24-'OddsRatio_working_3-way'!R24/3)</f>
        <v>-0.60536798986646845</v>
      </c>
      <c r="AT24" s="11">
        <f>IF(('OddsRatio_working_3-way'!X24=0),IF(Q24&gt;0,-Q24^(1/3),(-Q24)^(1/3)),'OddsRatio_working_3-way'!AN24-'OddsRatio_working_3-way'!R24/3)</f>
        <v>-0.44428487431314723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2.23</v>
      </c>
      <c r="B25" s="4">
        <f>IF('True_Odds_Calculator_3-way'!B26="","",'True_Odds_Calculator_3-way'!B26)</f>
        <v>3.1</v>
      </c>
      <c r="C25" s="4">
        <f>IF('True_Odds_Calculator_3-way'!C26="","",'True_Odds_Calculator_3-way'!C26)</f>
        <v>3.91</v>
      </c>
      <c r="D25" s="9">
        <f t="shared" si="13"/>
        <v>0.43830157989900298</v>
      </c>
      <c r="E25" s="9">
        <f t="shared" si="14"/>
        <v>0.31367775741116105</v>
      </c>
      <c r="F25" s="9">
        <f t="shared" si="15"/>
        <v>0.24802066268983583</v>
      </c>
      <c r="G25" s="9">
        <f t="shared" si="16"/>
        <v>1.0418976411199823</v>
      </c>
      <c r="H25" s="9">
        <f t="shared" si="17"/>
        <v>2.2815340985775778</v>
      </c>
      <c r="I25" s="9">
        <f t="shared" si="18"/>
        <v>3.1879850463519626</v>
      </c>
      <c r="J25" s="9">
        <f t="shared" si="19"/>
        <v>4.0319221356591477</v>
      </c>
      <c r="K25" s="11">
        <f t="shared" si="20"/>
        <v>0.44843049327354262</v>
      </c>
      <c r="L25" s="11">
        <f t="shared" si="21"/>
        <v>0.32258064516129031</v>
      </c>
      <c r="M25" s="11">
        <f t="shared" si="22"/>
        <v>0.25575447570332482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-0.27808277003591941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0.23085605791823333</v>
      </c>
      <c r="Q25" s="11">
        <f>2*'OddsRatio_working_3-way'!K25*'OddsRatio_working_3-way'!L25*'OddsRatio_working_3-way'!M25</f>
        <v>7.3992326255844024E-2</v>
      </c>
      <c r="R25" s="11">
        <f t="shared" si="23"/>
        <v>0</v>
      </c>
      <c r="S25" s="11">
        <f t="shared" si="24"/>
        <v>-0.83017030464855512</v>
      </c>
      <c r="T25" s="11">
        <f t="shared" si="25"/>
        <v>-0.2660802258488959</v>
      </c>
      <c r="U25" s="11">
        <f>'OddsRatio_working_3-way'!S25-'OddsRatio_working_3-way'!R25^2/3</f>
        <v>-0.83017030464855512</v>
      </c>
      <c r="V25" s="11">
        <f>'OddsRatio_working_3-way'!S25*'OddsRatio_working_3-way'!R25/3-2*'OddsRatio_working_3-way'!R25^3/27-'OddsRatio_working_3-way'!T25</f>
        <v>0.2660802258488959</v>
      </c>
      <c r="W25" s="11">
        <f>'OddsRatio_working_3-way'!V25^2+4*'OddsRatio_working_3-way'!U25^3/27</f>
        <v>-1.3962652796090172E-2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0.14556900372666018</v>
      </c>
      <c r="Y25" s="11">
        <f>IF('OddsRatio_working_3-way'!W25&gt;=0,IF('OddsRatio_working_3-way'!V25+SQRT('OddsRatio_working_3-way'!W25)&gt;0,0,PI()),ACOS('OddsRatio_working_3-way'!V25/(2*'OddsRatio_working_3-way'!X25)))</f>
        <v>0.41792863155513005</v>
      </c>
      <c r="Z25" s="11">
        <f>'OddsRatio_working_3-way'!X25^(1/3)*COS('OddsRatio_working_3-way'!Y25/3)</f>
        <v>0.52094882055999114</v>
      </c>
      <c r="AA25" s="11">
        <f>'OddsRatio_working_3-way'!X25^(1/3)*COS(('OddsRatio_working_3-way'!Y25+2*PI())/3)</f>
        <v>-0.32373435756107077</v>
      </c>
      <c r="AB25" s="11">
        <f>'OddsRatio_working_3-way'!X25^(1/3)*COS(('OddsRatio_working_3-way'!Y25+4*PI())/3)</f>
        <v>-0.19721446299892043</v>
      </c>
      <c r="AC25" s="11">
        <f>'OddsRatio_working_3-way'!X25^(1/3)*SIN('OddsRatio_working_3-way'!Y25/3)</f>
        <v>7.304629518330065E-2</v>
      </c>
      <c r="AD25" s="11">
        <f>'OddsRatio_working_3-way'!X25^(1/3)*SIN(('OddsRatio_working_3-way'!Y25+2*PI())/3)</f>
        <v>0.41463176508484306</v>
      </c>
      <c r="AE25" s="11">
        <f>'OddsRatio_working_3-way'!X25^(1/3)*SIN(('OddsRatio_working_3-way'!Y25+4*PI())/3)</f>
        <v>-0.48767806026814364</v>
      </c>
      <c r="AF25" s="11">
        <f>-'OddsRatio_working_3-way'!U25/(3*'OddsRatio_working_3-way'!X25^(1/3))*COS(('OddsRatio_working_3-way'!Y25)/3)</f>
        <v>0.52094882055999114</v>
      </c>
      <c r="AG25" s="11">
        <f>-'OddsRatio_working_3-way'!U25/(3*'OddsRatio_working_3-way'!X25^(1/3))*COS(('OddsRatio_working_3-way'!Y25+2*PI())/3)</f>
        <v>-0.32373435756107077</v>
      </c>
      <c r="AH25" s="11">
        <f>-'OddsRatio_working_3-way'!U25/(3*'OddsRatio_working_3-way'!X25^(1/3))*COS(('OddsRatio_working_3-way'!Y25+4*PI())/3)</f>
        <v>-0.19721446299892043</v>
      </c>
      <c r="AI25" s="11">
        <f>'OddsRatio_working_3-way'!U25/(3*'OddsRatio_working_3-way'!X25^(1/3))*SIN(('OddsRatio_working_3-way'!Y25)/3)</f>
        <v>-7.304629518330065E-2</v>
      </c>
      <c r="AJ25" s="11">
        <f>'OddsRatio_working_3-way'!U25/(3*'OddsRatio_working_3-way'!X25^(1/3))*SIN(('OddsRatio_working_3-way'!Y25+2*PI())/3)</f>
        <v>-0.41463176508484306</v>
      </c>
      <c r="AK25" s="11">
        <f>'OddsRatio_working_3-way'!U25/(3*'OddsRatio_working_3-way'!X25^(1/3))*SIN(('OddsRatio_working_3-way'!Y25+4*PI())/3)</f>
        <v>0.48767806026814364</v>
      </c>
      <c r="AL25" s="11">
        <f>'OddsRatio_working_3-way'!Z25+'OddsRatio_working_3-way'!AF25</f>
        <v>1.0418976411199823</v>
      </c>
      <c r="AM25" s="11">
        <f>'OddsRatio_working_3-way'!AA25+'OddsRatio_working_3-way'!AG25</f>
        <v>-0.64746871512214155</v>
      </c>
      <c r="AN25" s="11">
        <f>'OddsRatio_working_3-way'!AB25+'OddsRatio_working_3-way'!AH25</f>
        <v>-0.39442892599784085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1.0418976411199823</v>
      </c>
      <c r="AS25" s="11">
        <f>IF(('OddsRatio_working_3-way'!X25=0),IF(Q25&gt;0,-Q25^(1/3),(-Q25)^(1/3)),'OddsRatio_working_3-way'!AM25-'OddsRatio_working_3-way'!R25/3)</f>
        <v>-0.64746871512214155</v>
      </c>
      <c r="AT25" s="11">
        <f>IF(('OddsRatio_working_3-way'!X25=0),IF(Q25&gt;0,-Q25^(1/3),(-Q25)^(1/3)),'OddsRatio_working_3-way'!AN25-'OddsRatio_working_3-way'!R25/3)</f>
        <v>-0.39442892599784085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2.61</v>
      </c>
      <c r="B26" s="4">
        <f>IF('True_Odds_Calculator_3-way'!B27="","",'True_Odds_Calculator_3-way'!B27)</f>
        <v>3.16</v>
      </c>
      <c r="C26" s="4">
        <f>IF('True_Odds_Calculator_3-way'!C27="","",'True_Odds_Calculator_3-way'!C27)</f>
        <v>3.04</v>
      </c>
      <c r="D26" s="9">
        <f t="shared" si="13"/>
        <v>0.37310664033894442</v>
      </c>
      <c r="E26" s="9">
        <f t="shared" si="14"/>
        <v>0.30729708908195286</v>
      </c>
      <c r="F26" s="9">
        <f t="shared" si="15"/>
        <v>0.31959627057910267</v>
      </c>
      <c r="G26" s="9">
        <f t="shared" si="16"/>
        <v>1.0436017895573437</v>
      </c>
      <c r="H26" s="9">
        <f t="shared" si="17"/>
        <v>2.6801988811873239</v>
      </c>
      <c r="I26" s="9">
        <f t="shared" si="18"/>
        <v>3.2541798654438625</v>
      </c>
      <c r="J26" s="9">
        <f t="shared" si="19"/>
        <v>3.1289476506969809</v>
      </c>
      <c r="K26" s="11">
        <f t="shared" si="20"/>
        <v>0.38314176245210729</v>
      </c>
      <c r="L26" s="11">
        <f t="shared" si="21"/>
        <v>0.31645569620253161</v>
      </c>
      <c r="M26" s="11">
        <f t="shared" si="22"/>
        <v>0.32894736842105265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-0.28294929816903669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0.23172610341509239</v>
      </c>
      <c r="Q26" s="11">
        <f>2*'OddsRatio_working_3-way'!K26*'OddsRatio_working_3-way'!L26*'OddsRatio_working_3-way'!M26</f>
        <v>7.9768021829635924E-2</v>
      </c>
      <c r="R26" s="11">
        <f t="shared" si="23"/>
        <v>0</v>
      </c>
      <c r="S26" s="11">
        <f t="shared" si="24"/>
        <v>-0.81896687821666536</v>
      </c>
      <c r="T26" s="11">
        <f t="shared" si="25"/>
        <v>-0.28191630919678662</v>
      </c>
      <c r="U26" s="11">
        <f>'OddsRatio_working_3-way'!S26-'OddsRatio_working_3-way'!R26^2/3</f>
        <v>-0.81896687821666536</v>
      </c>
      <c r="V26" s="11">
        <f>'OddsRatio_working_3-way'!S26*'OddsRatio_working_3-way'!R26/3-2*'OddsRatio_working_3-way'!R26^3/27-'OddsRatio_working_3-way'!T26</f>
        <v>0.28191630919678662</v>
      </c>
      <c r="W26" s="11">
        <f>'OddsRatio_working_3-way'!V26^2+4*'OddsRatio_working_3-way'!U26^3/27</f>
        <v>-1.8989888746229616E-3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0.14263221433617404</v>
      </c>
      <c r="Y26" s="11">
        <f>IF('OddsRatio_working_3-way'!W26&gt;=0,IF('OddsRatio_working_3-way'!V26+SQRT('OddsRatio_working_3-way'!W26)&gt;0,0,PI()),ACOS('OddsRatio_working_3-way'!V26/(2*'OddsRatio_working_3-way'!X26)))</f>
        <v>0.15336185422346471</v>
      </c>
      <c r="Z26" s="11">
        <f>'OddsRatio_working_3-way'!X26^(1/3)*COS('OddsRatio_working_3-way'!Y26/3)</f>
        <v>0.52180089477867198</v>
      </c>
      <c r="AA26" s="11">
        <f>'OddsRatio_working_3-way'!X26^(1/3)*COS(('OddsRatio_working_3-way'!Y26+2*PI())/3)</f>
        <v>-0.28402163270279618</v>
      </c>
      <c r="AB26" s="11">
        <f>'OddsRatio_working_3-way'!X26^(1/3)*COS(('OddsRatio_working_3-way'!Y26+4*PI())/3)</f>
        <v>-0.23777926207587585</v>
      </c>
      <c r="AC26" s="11">
        <f>'OddsRatio_working_3-way'!X26^(1/3)*SIN('OddsRatio_working_3-way'!Y26/3)</f>
        <v>2.669804512941892E-2</v>
      </c>
      <c r="AD26" s="11">
        <f>'OddsRatio_working_3-way'!X26^(1/3)*SIN(('OddsRatio_working_3-way'!Y26+2*PI())/3)</f>
        <v>0.43854380803107129</v>
      </c>
      <c r="AE26" s="11">
        <f>'OddsRatio_working_3-way'!X26^(1/3)*SIN(('OddsRatio_working_3-way'!Y26+4*PI())/3)</f>
        <v>-0.46524185316049016</v>
      </c>
      <c r="AF26" s="11">
        <f>-'OddsRatio_working_3-way'!U26/(3*'OddsRatio_working_3-way'!X26^(1/3))*COS(('OddsRatio_working_3-way'!Y26)/3)</f>
        <v>0.52180089477867186</v>
      </c>
      <c r="AG26" s="11">
        <f>-'OddsRatio_working_3-way'!U26/(3*'OddsRatio_working_3-way'!X26^(1/3))*COS(('OddsRatio_working_3-way'!Y26+2*PI())/3)</f>
        <v>-0.28402163270279612</v>
      </c>
      <c r="AH26" s="11">
        <f>-'OddsRatio_working_3-way'!U26/(3*'OddsRatio_working_3-way'!X26^(1/3))*COS(('OddsRatio_working_3-way'!Y26+4*PI())/3)</f>
        <v>-0.23777926207587582</v>
      </c>
      <c r="AI26" s="11">
        <f>'OddsRatio_working_3-way'!U26/(3*'OddsRatio_working_3-way'!X26^(1/3))*SIN(('OddsRatio_working_3-way'!Y26)/3)</f>
        <v>-2.6698045129418913E-2</v>
      </c>
      <c r="AJ26" s="11">
        <f>'OddsRatio_working_3-way'!U26/(3*'OddsRatio_working_3-way'!X26^(1/3))*SIN(('OddsRatio_working_3-way'!Y26+2*PI())/3)</f>
        <v>-0.43854380803107118</v>
      </c>
      <c r="AK26" s="11">
        <f>'OddsRatio_working_3-way'!U26/(3*'OddsRatio_working_3-way'!X26^(1/3))*SIN(('OddsRatio_working_3-way'!Y26+4*PI())/3)</f>
        <v>0.4652418531604901</v>
      </c>
      <c r="AL26" s="11">
        <f>'OddsRatio_working_3-way'!Z26+'OddsRatio_working_3-way'!AF26</f>
        <v>1.0436017895573437</v>
      </c>
      <c r="AM26" s="11">
        <f>'OddsRatio_working_3-way'!AA26+'OddsRatio_working_3-way'!AG26</f>
        <v>-0.56804326540559225</v>
      </c>
      <c r="AN26" s="11">
        <f>'OddsRatio_working_3-way'!AB26+'OddsRatio_working_3-way'!AH26</f>
        <v>-0.4755585241517517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1.0436017895573437</v>
      </c>
      <c r="AS26" s="11">
        <f>IF(('OddsRatio_working_3-way'!X26=0),IF(Q26&gt;0,-Q26^(1/3),(-Q26)^(1/3)),'OddsRatio_working_3-way'!AM26-'OddsRatio_working_3-way'!R26/3)</f>
        <v>-0.56804326540559225</v>
      </c>
      <c r="AT26" s="11">
        <f>IF(('OddsRatio_working_3-way'!X26=0),IF(Q26&gt;0,-Q26^(1/3),(-Q26)^(1/3)),'OddsRatio_working_3-way'!AN26-'OddsRatio_working_3-way'!R26/3)</f>
        <v>-0.4755585241517517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2.95</v>
      </c>
      <c r="B27" s="4">
        <f>IF('True_Odds_Calculator_3-way'!B28="","",'True_Odds_Calculator_3-way'!B28)</f>
        <v>3.14</v>
      </c>
      <c r="C27" s="4">
        <f>IF('True_Odds_Calculator_3-way'!C28="","",'True_Odds_Calculator_3-way'!C28)</f>
        <v>2.7</v>
      </c>
      <c r="D27" s="9">
        <f t="shared" si="13"/>
        <v>0.32973859581957032</v>
      </c>
      <c r="E27" s="9">
        <f t="shared" si="14"/>
        <v>0.30952432906512556</v>
      </c>
      <c r="F27" s="9">
        <f t="shared" si="15"/>
        <v>0.36073707511530423</v>
      </c>
      <c r="G27" s="9">
        <f t="shared" si="16"/>
        <v>1.0424129943335088</v>
      </c>
      <c r="H27" s="9">
        <f t="shared" si="17"/>
        <v>3.0327053389503424</v>
      </c>
      <c r="I27" s="9">
        <f t="shared" si="18"/>
        <v>3.2307638078737089</v>
      </c>
      <c r="J27" s="9">
        <f t="shared" si="19"/>
        <v>2.7721020903669658</v>
      </c>
      <c r="K27" s="11">
        <f t="shared" si="20"/>
        <v>0.33898305084745761</v>
      </c>
      <c r="L27" s="11">
        <f t="shared" si="21"/>
        <v>0.31847133757961782</v>
      </c>
      <c r="M27" s="11">
        <f t="shared" si="22"/>
        <v>0.37037037037037035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-0.28364940564012164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0.23150647138556019</v>
      </c>
      <c r="Q27" s="11">
        <f>2*'OddsRatio_working_3-way'!K27*'OddsRatio_working_3-way'!L27*'OddsRatio_working_3-way'!M27</f>
        <v>7.9967693052006975E-2</v>
      </c>
      <c r="R27" s="11">
        <f t="shared" si="23"/>
        <v>0</v>
      </c>
      <c r="S27" s="11">
        <f t="shared" si="24"/>
        <v>-0.81617118450543324</v>
      </c>
      <c r="T27" s="11">
        <f t="shared" si="25"/>
        <v>-0.28192441606405294</v>
      </c>
      <c r="U27" s="11">
        <f>'OddsRatio_working_3-way'!S27-'OddsRatio_working_3-way'!R27^2/3</f>
        <v>-0.81617118450543324</v>
      </c>
      <c r="V27" s="11">
        <f>'OddsRatio_working_3-way'!S27*'OddsRatio_working_3-way'!R27/3-2*'OddsRatio_working_3-way'!R27^3/27-'OddsRatio_working_3-way'!T27</f>
        <v>0.28192441606405294</v>
      </c>
      <c r="W27" s="11">
        <f>'OddsRatio_working_3-way'!V27^2+4*'OddsRatio_working_3-way'!U27^3/27</f>
        <v>-1.0638859131187617E-3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0.14190248613588136</v>
      </c>
      <c r="Y27" s="11">
        <f>IF('OddsRatio_working_3-way'!W27&gt;=0,IF('OddsRatio_working_3-way'!V27+SQRT('OddsRatio_working_3-way'!W27)&gt;0,0,PI()),ACOS('OddsRatio_working_3-way'!V27/(2*'OddsRatio_working_3-way'!X27)))</f>
        <v>0.1151829666690507</v>
      </c>
      <c r="Z27" s="11">
        <f>'OddsRatio_working_3-way'!X27^(1/3)*COS('OddsRatio_working_3-way'!Y27/3)</f>
        <v>0.52120649716675438</v>
      </c>
      <c r="AA27" s="11">
        <f>'OddsRatio_working_3-way'!X27^(1/3)*COS(('OddsRatio_working_3-way'!Y27+2*PI())/3)</f>
        <v>-0.27794212426001391</v>
      </c>
      <c r="AB27" s="11">
        <f>'OddsRatio_working_3-way'!X27^(1/3)*COS(('OddsRatio_working_3-way'!Y27+4*PI())/3)</f>
        <v>-0.24326437290674036</v>
      </c>
      <c r="AC27" s="11">
        <f>'OddsRatio_working_3-way'!X27^(1/3)*SIN('OddsRatio_working_3-way'!Y27/3)</f>
        <v>2.00212090787034E-2</v>
      </c>
      <c r="AD27" s="11">
        <f>'OddsRatio_working_3-way'!X27^(1/3)*SIN(('OddsRatio_working_3-way'!Y27+2*PI())/3)</f>
        <v>0.44136746262455967</v>
      </c>
      <c r="AE27" s="11">
        <f>'OddsRatio_working_3-way'!X27^(1/3)*SIN(('OddsRatio_working_3-way'!Y27+4*PI())/3)</f>
        <v>-0.46138867170326303</v>
      </c>
      <c r="AF27" s="11">
        <f>-'OddsRatio_working_3-way'!U27/(3*'OddsRatio_working_3-way'!X27^(1/3))*COS(('OddsRatio_working_3-way'!Y27)/3)</f>
        <v>0.52120649716675438</v>
      </c>
      <c r="AG27" s="11">
        <f>-'OddsRatio_working_3-way'!U27/(3*'OddsRatio_working_3-way'!X27^(1/3))*COS(('OddsRatio_working_3-way'!Y27+2*PI())/3)</f>
        <v>-0.27794212426001391</v>
      </c>
      <c r="AH27" s="11">
        <f>-'OddsRatio_working_3-way'!U27/(3*'OddsRatio_working_3-way'!X27^(1/3))*COS(('OddsRatio_working_3-way'!Y27+4*PI())/3)</f>
        <v>-0.24326437290674036</v>
      </c>
      <c r="AI27" s="11">
        <f>'OddsRatio_working_3-way'!U27/(3*'OddsRatio_working_3-way'!X27^(1/3))*SIN(('OddsRatio_working_3-way'!Y27)/3)</f>
        <v>-2.00212090787034E-2</v>
      </c>
      <c r="AJ27" s="11">
        <f>'OddsRatio_working_3-way'!U27/(3*'OddsRatio_working_3-way'!X27^(1/3))*SIN(('OddsRatio_working_3-way'!Y27+2*PI())/3)</f>
        <v>-0.44136746262455967</v>
      </c>
      <c r="AK27" s="11">
        <f>'OddsRatio_working_3-way'!U27/(3*'OddsRatio_working_3-way'!X27^(1/3))*SIN(('OddsRatio_working_3-way'!Y27+4*PI())/3)</f>
        <v>0.46138867170326303</v>
      </c>
      <c r="AL27" s="11">
        <f>'OddsRatio_working_3-way'!Z27+'OddsRatio_working_3-way'!AF27</f>
        <v>1.0424129943335088</v>
      </c>
      <c r="AM27" s="11">
        <f>'OddsRatio_working_3-way'!AA27+'OddsRatio_working_3-way'!AG27</f>
        <v>-0.55588424852002782</v>
      </c>
      <c r="AN27" s="11">
        <f>'OddsRatio_working_3-way'!AB27+'OddsRatio_working_3-way'!AH27</f>
        <v>-0.48652874581348071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1.0424129943335088</v>
      </c>
      <c r="AS27" s="11">
        <f>IF(('OddsRatio_working_3-way'!X27=0),IF(Q27&gt;0,-Q27^(1/3),(-Q27)^(1/3)),'OddsRatio_working_3-way'!AM27-'OddsRatio_working_3-way'!R27/3)</f>
        <v>-0.55588424852002782</v>
      </c>
      <c r="AT27" s="11">
        <f>IF(('OddsRatio_working_3-way'!X27=0),IF(Q27&gt;0,-Q27^(1/3),(-Q27)^(1/3)),'OddsRatio_working_3-way'!AN27-'OddsRatio_working_3-way'!R27/3)</f>
        <v>-0.48652874581348071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2.1800000000000002</v>
      </c>
      <c r="B28" s="4">
        <f>IF('True_Odds_Calculator_3-way'!B29="","",'True_Odds_Calculator_3-way'!B29)</f>
        <v>3.03</v>
      </c>
      <c r="C28" s="4">
        <f>IF('True_Odds_Calculator_3-way'!C29="","",'True_Odds_Calculator_3-way'!C29)</f>
        <v>4.16</v>
      </c>
      <c r="D28" s="9">
        <f t="shared" si="13"/>
        <v>0.44756914575810236</v>
      </c>
      <c r="E28" s="9">
        <f t="shared" si="14"/>
        <v>0.32016392166406249</v>
      </c>
      <c r="F28" s="9">
        <f t="shared" si="15"/>
        <v>0.23226693257783518</v>
      </c>
      <c r="G28" s="9">
        <f t="shared" si="16"/>
        <v>1.0460098631016703</v>
      </c>
      <c r="H28" s="9">
        <f t="shared" si="17"/>
        <v>2.2342916384599709</v>
      </c>
      <c r="I28" s="9">
        <f t="shared" si="18"/>
        <v>3.1234000220963911</v>
      </c>
      <c r="J28" s="9">
        <f t="shared" si="19"/>
        <v>4.3053911674012788</v>
      </c>
      <c r="K28" s="11">
        <f t="shared" si="20"/>
        <v>0.4587155963302752</v>
      </c>
      <c r="L28" s="11">
        <f t="shared" si="21"/>
        <v>0.33003300330033003</v>
      </c>
      <c r="M28" s="11">
        <f t="shared" si="22"/>
        <v>0.24038461538461536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-0.27546896362183859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0.2318179065612983</v>
      </c>
      <c r="Q28" s="11">
        <f>2*'OddsRatio_working_3-way'!K28*'OddsRatio_working_3-way'!L28*'OddsRatio_working_3-way'!M28</f>
        <v>7.2784272075760853E-2</v>
      </c>
      <c r="R28" s="11">
        <f t="shared" si="23"/>
        <v>0</v>
      </c>
      <c r="S28" s="11">
        <f t="shared" si="24"/>
        <v>-0.84153911029895878</v>
      </c>
      <c r="T28" s="11">
        <f t="shared" si="25"/>
        <v>-0.26421950087879398</v>
      </c>
      <c r="U28" s="11">
        <f>'OddsRatio_working_3-way'!S28-'OddsRatio_working_3-way'!R28^2/3</f>
        <v>-0.84153911029895878</v>
      </c>
      <c r="V28" s="11">
        <f>'OddsRatio_working_3-way'!S28*'OddsRatio_working_3-way'!R28/3-2*'OddsRatio_working_3-way'!R28^3/27-'OddsRatio_working_3-way'!T28</f>
        <v>0.26421950087879398</v>
      </c>
      <c r="W28" s="11">
        <f>'OddsRatio_working_3-way'!V28^2+4*'OddsRatio_working_3-way'!U28^3/27</f>
        <v>-1.8479605259844642E-2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0.14856947020206041</v>
      </c>
      <c r="Y28" s="11">
        <f>IF('OddsRatio_working_3-way'!W28&gt;=0,IF('OddsRatio_working_3-way'!V28+SQRT('OddsRatio_working_3-way'!W28)&gt;0,0,PI()),ACOS('OddsRatio_working_3-way'!V28/(2*'OddsRatio_working_3-way'!X28)))</f>
        <v>0.47517655070095777</v>
      </c>
      <c r="Z28" s="11">
        <f>'OddsRatio_working_3-way'!X28^(1/3)*COS('OddsRatio_working_3-way'!Y28/3)</f>
        <v>0.52300493155083505</v>
      </c>
      <c r="AA28" s="11">
        <f>'OddsRatio_working_3-way'!X28^(1/3)*COS(('OddsRatio_working_3-way'!Y28+2*PI())/3)</f>
        <v>-0.33384995194369693</v>
      </c>
      <c r="AB28" s="11">
        <f>'OddsRatio_working_3-way'!X28^(1/3)*COS(('OddsRatio_working_3-way'!Y28+4*PI())/3)</f>
        <v>-0.18915497960713804</v>
      </c>
      <c r="AC28" s="11">
        <f>'OddsRatio_working_3-way'!X28^(1/3)*SIN('OddsRatio_working_3-way'!Y28/3)</f>
        <v>8.3539681228897697E-2</v>
      </c>
      <c r="AD28" s="11">
        <f>'OddsRatio_working_3-way'!X28^(1/3)*SIN(('OddsRatio_working_3-way'!Y28+2*PI())/3)</f>
        <v>0.41116571641311578</v>
      </c>
      <c r="AE28" s="11">
        <f>'OddsRatio_working_3-way'!X28^(1/3)*SIN(('OddsRatio_working_3-way'!Y28+4*PI())/3)</f>
        <v>-0.49470539764201349</v>
      </c>
      <c r="AF28" s="11">
        <f>-'OddsRatio_working_3-way'!U28/(3*'OddsRatio_working_3-way'!X28^(1/3))*COS(('OddsRatio_working_3-way'!Y28)/3)</f>
        <v>0.52300493155083516</v>
      </c>
      <c r="AG28" s="11">
        <f>-'OddsRatio_working_3-way'!U28/(3*'OddsRatio_working_3-way'!X28^(1/3))*COS(('OddsRatio_working_3-way'!Y28+2*PI())/3)</f>
        <v>-0.33384995194369699</v>
      </c>
      <c r="AH28" s="11">
        <f>-'OddsRatio_working_3-way'!U28/(3*'OddsRatio_working_3-way'!X28^(1/3))*COS(('OddsRatio_working_3-way'!Y28+4*PI())/3)</f>
        <v>-0.18915497960713806</v>
      </c>
      <c r="AI28" s="11">
        <f>'OddsRatio_working_3-way'!U28/(3*'OddsRatio_working_3-way'!X28^(1/3))*SIN(('OddsRatio_working_3-way'!Y28)/3)</f>
        <v>-8.3539681228897711E-2</v>
      </c>
      <c r="AJ28" s="11">
        <f>'OddsRatio_working_3-way'!U28/(3*'OddsRatio_working_3-way'!X28^(1/3))*SIN(('OddsRatio_working_3-way'!Y28+2*PI())/3)</f>
        <v>-0.41116571641311589</v>
      </c>
      <c r="AK28" s="11">
        <f>'OddsRatio_working_3-way'!U28/(3*'OddsRatio_working_3-way'!X28^(1/3))*SIN(('OddsRatio_working_3-way'!Y28+4*PI())/3)</f>
        <v>0.4947053976420136</v>
      </c>
      <c r="AL28" s="11">
        <f>'OddsRatio_working_3-way'!Z28+'OddsRatio_working_3-way'!AF28</f>
        <v>1.0460098631016703</v>
      </c>
      <c r="AM28" s="11">
        <f>'OddsRatio_working_3-way'!AA28+'OddsRatio_working_3-way'!AG28</f>
        <v>-0.66769990388739386</v>
      </c>
      <c r="AN28" s="11">
        <f>'OddsRatio_working_3-way'!AB28+'OddsRatio_working_3-way'!AH28</f>
        <v>-0.37830995921427613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1.0460098631016703</v>
      </c>
      <c r="AS28" s="11">
        <f>IF(('OddsRatio_working_3-way'!X28=0),IF(Q28&gt;0,-Q28^(1/3),(-Q28)^(1/3)),'OddsRatio_working_3-way'!AM28-'OddsRatio_working_3-way'!R28/3)</f>
        <v>-0.66769990388739386</v>
      </c>
      <c r="AT28" s="11">
        <f>IF(('OddsRatio_working_3-way'!X28=0),IF(Q28&gt;0,-Q28^(1/3),(-Q28)^(1/3)),'OddsRatio_working_3-way'!AN28-'OddsRatio_working_3-way'!R28/3)</f>
        <v>-0.37830995921427613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3.45</v>
      </c>
      <c r="B29" s="4">
        <f>IF('True_Odds_Calculator_3-way'!B30="","",'True_Odds_Calculator_3-way'!B30)</f>
        <v>3.24</v>
      </c>
      <c r="C29" s="4">
        <f>IF('True_Odds_Calculator_3-way'!C30="","",'True_Odds_Calculator_3-way'!C30)</f>
        <v>2.33</v>
      </c>
      <c r="D29" s="9">
        <f t="shared" si="13"/>
        <v>0.28129702191195299</v>
      </c>
      <c r="E29" s="9">
        <f t="shared" si="14"/>
        <v>0.29976337904705475</v>
      </c>
      <c r="F29" s="9">
        <f t="shared" si="15"/>
        <v>0.41893959904099232</v>
      </c>
      <c r="G29" s="9">
        <f t="shared" si="16"/>
        <v>1.0428413081936962</v>
      </c>
      <c r="H29" s="9">
        <f t="shared" si="17"/>
        <v>3.5549612050745552</v>
      </c>
      <c r="I29" s="9">
        <f t="shared" si="18"/>
        <v>3.3359645303538796</v>
      </c>
      <c r="J29" s="9">
        <f t="shared" si="19"/>
        <v>2.3869789398976158</v>
      </c>
      <c r="K29" s="11">
        <f t="shared" si="20"/>
        <v>0.28985507246376813</v>
      </c>
      <c r="L29" s="11">
        <f t="shared" si="21"/>
        <v>0.30864197530864196</v>
      </c>
      <c r="M29" s="11">
        <f t="shared" si="22"/>
        <v>0.42918454935622319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-0.28025006200868197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0.23114072169658822</v>
      </c>
      <c r="Q29" s="11">
        <f>2*'OddsRatio_working_3-way'!K29*'OddsRatio_working_3-way'!L29*'OddsRatio_working_3-way'!M29</f>
        <v>7.6790937440727E-2</v>
      </c>
      <c r="R29" s="11">
        <f t="shared" si="23"/>
        <v>0</v>
      </c>
      <c r="S29" s="11">
        <f t="shared" si="24"/>
        <v>-0.82476599662421357</v>
      </c>
      <c r="T29" s="11">
        <f t="shared" si="25"/>
        <v>-0.27400863675223047</v>
      </c>
      <c r="U29" s="11">
        <f>'OddsRatio_working_3-way'!S29-'OddsRatio_working_3-way'!R29^2/3</f>
        <v>-0.82476599662421357</v>
      </c>
      <c r="V29" s="11">
        <f>'OddsRatio_working_3-way'!S29*'OddsRatio_working_3-way'!R29/3-2*'OddsRatio_working_3-way'!R29^3/27-'OddsRatio_working_3-way'!T29</f>
        <v>0.27400863675223047</v>
      </c>
      <c r="W29" s="11">
        <f>'OddsRatio_working_3-way'!V29^2+4*'OddsRatio_working_3-way'!U29^3/27</f>
        <v>-8.0360010398898146E-3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0.14414986477162023</v>
      </c>
      <c r="Y29" s="11">
        <f>IF('OddsRatio_working_3-way'!W29&gt;=0,IF('OddsRatio_working_3-way'!V29+SQRT('OddsRatio_working_3-way'!W29)&gt;0,0,PI()),ACOS('OddsRatio_working_3-way'!V29/(2*'OddsRatio_working_3-way'!X29)))</f>
        <v>0.31618126857645379</v>
      </c>
      <c r="Z29" s="11">
        <f>'OddsRatio_working_3-way'!X29^(1/3)*COS('OddsRatio_working_3-way'!Y29/3)</f>
        <v>0.52142065409684812</v>
      </c>
      <c r="AA29" s="11">
        <f>'OddsRatio_working_3-way'!X29^(1/3)*COS(('OddsRatio_working_3-way'!Y29+2*PI())/3)</f>
        <v>-0.30847930513006927</v>
      </c>
      <c r="AB29" s="11">
        <f>'OddsRatio_working_3-way'!X29^(1/3)*COS(('OddsRatio_working_3-way'!Y29+4*PI())/3)</f>
        <v>-0.21294134896677874</v>
      </c>
      <c r="AC29" s="11">
        <f>'OddsRatio_working_3-way'!X29^(1/3)*SIN('OddsRatio_working_3-way'!Y29/3)</f>
        <v>5.5158864708702418E-2</v>
      </c>
      <c r="AD29" s="11">
        <f>'OddsRatio_working_3-way'!X29^(1/3)*SIN(('OddsRatio_working_3-way'!Y29+2*PI())/3)</f>
        <v>0.4239841001514178</v>
      </c>
      <c r="AE29" s="11">
        <f>'OddsRatio_working_3-way'!X29^(1/3)*SIN(('OddsRatio_working_3-way'!Y29+4*PI())/3)</f>
        <v>-0.4791429648601202</v>
      </c>
      <c r="AF29" s="11">
        <f>-'OddsRatio_working_3-way'!U29/(3*'OddsRatio_working_3-way'!X29^(1/3))*COS(('OddsRatio_working_3-way'!Y29)/3)</f>
        <v>0.52142065409684812</v>
      </c>
      <c r="AG29" s="11">
        <f>-'OddsRatio_working_3-way'!U29/(3*'OddsRatio_working_3-way'!X29^(1/3))*COS(('OddsRatio_working_3-way'!Y29+2*PI())/3)</f>
        <v>-0.30847930513006927</v>
      </c>
      <c r="AH29" s="11">
        <f>-'OddsRatio_working_3-way'!U29/(3*'OddsRatio_working_3-way'!X29^(1/3))*COS(('OddsRatio_working_3-way'!Y29+4*PI())/3)</f>
        <v>-0.21294134896677874</v>
      </c>
      <c r="AI29" s="11">
        <f>'OddsRatio_working_3-way'!U29/(3*'OddsRatio_working_3-way'!X29^(1/3))*SIN(('OddsRatio_working_3-way'!Y29)/3)</f>
        <v>-5.5158864708702418E-2</v>
      </c>
      <c r="AJ29" s="11">
        <f>'OddsRatio_working_3-way'!U29/(3*'OddsRatio_working_3-way'!X29^(1/3))*SIN(('OddsRatio_working_3-way'!Y29+2*PI())/3)</f>
        <v>-0.4239841001514178</v>
      </c>
      <c r="AK29" s="11">
        <f>'OddsRatio_working_3-way'!U29/(3*'OddsRatio_working_3-way'!X29^(1/3))*SIN(('OddsRatio_working_3-way'!Y29+4*PI())/3)</f>
        <v>0.4791429648601202</v>
      </c>
      <c r="AL29" s="11">
        <f>'OddsRatio_working_3-way'!Z29+'OddsRatio_working_3-way'!AF29</f>
        <v>1.0428413081936962</v>
      </c>
      <c r="AM29" s="11">
        <f>'OddsRatio_working_3-way'!AA29+'OddsRatio_working_3-way'!AG29</f>
        <v>-0.61695861026013854</v>
      </c>
      <c r="AN29" s="11">
        <f>'OddsRatio_working_3-way'!AB29+'OddsRatio_working_3-way'!AH29</f>
        <v>-0.42588269793355749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1.0428413081936962</v>
      </c>
      <c r="AS29" s="11">
        <f>IF(('OddsRatio_working_3-way'!X29=0),IF(Q29&gt;0,-Q29^(1/3),(-Q29)^(1/3)),'OddsRatio_working_3-way'!AM29-'OddsRatio_working_3-way'!R29/3)</f>
        <v>-0.61695861026013854</v>
      </c>
      <c r="AT29" s="11">
        <f>IF(('OddsRatio_working_3-way'!X29=0),IF(Q29&gt;0,-Q29^(1/3),(-Q29)^(1/3)),'OddsRatio_working_3-way'!AN29-'OddsRatio_working_3-way'!R29/3)</f>
        <v>-0.42588269793355749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2.4</v>
      </c>
      <c r="B30" s="4">
        <f>IF('True_Odds_Calculator_3-way'!B31="","",'True_Odds_Calculator_3-way'!B31)</f>
        <v>3.15</v>
      </c>
      <c r="C30" s="4">
        <f>IF('True_Odds_Calculator_3-way'!C31="","",'True_Odds_Calculator_3-way'!C31)</f>
        <v>3.39</v>
      </c>
      <c r="D30" s="9">
        <f t="shared" si="13"/>
        <v>0.40603688945338429</v>
      </c>
      <c r="E30" s="9">
        <f t="shared" si="14"/>
        <v>0.30802501619647532</v>
      </c>
      <c r="F30" s="9">
        <f t="shared" si="15"/>
        <v>0.28593809435014056</v>
      </c>
      <c r="G30" s="9">
        <f t="shared" si="16"/>
        <v>1.0448788661722368</v>
      </c>
      <c r="H30" s="9">
        <f t="shared" si="17"/>
        <v>2.4628304126411318</v>
      </c>
      <c r="I30" s="9">
        <f t="shared" si="18"/>
        <v>3.2464895622703089</v>
      </c>
      <c r="J30" s="9">
        <f t="shared" si="19"/>
        <v>3.4972604901516453</v>
      </c>
      <c r="K30" s="11">
        <f t="shared" si="20"/>
        <v>0.41666666666666669</v>
      </c>
      <c r="L30" s="11">
        <f t="shared" si="21"/>
        <v>0.31746031746031744</v>
      </c>
      <c r="M30" s="11">
        <f t="shared" si="22"/>
        <v>0.29498525073746312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-0.28070031683601004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0.2317741255794353</v>
      </c>
      <c r="Q30" s="11">
        <f>2*'OddsRatio_working_3-way'!K30*'OddsRatio_working_3-way'!L30*'OddsRatio_working_3-way'!M30</f>
        <v>7.8038426121021992E-2</v>
      </c>
      <c r="R30" s="11">
        <f t="shared" si="23"/>
        <v>0</v>
      </c>
      <c r="S30" s="11">
        <f t="shared" si="24"/>
        <v>-0.82569955100849324</v>
      </c>
      <c r="T30" s="11">
        <f t="shared" si="25"/>
        <v>-0.27801331683787656</v>
      </c>
      <c r="U30" s="11">
        <f>'OddsRatio_working_3-way'!S30-'OddsRatio_working_3-way'!R30^2/3</f>
        <v>-0.82569955100849324</v>
      </c>
      <c r="V30" s="11">
        <f>'OddsRatio_working_3-way'!S30*'OddsRatio_working_3-way'!R30/3-2*'OddsRatio_working_3-way'!R30^3/27-'OddsRatio_working_3-way'!T30</f>
        <v>0.27801331683787656</v>
      </c>
      <c r="W30" s="11">
        <f>'OddsRatio_working_3-way'!V30^2+4*'OddsRatio_working_3-way'!U30^3/27</f>
        <v>-6.1078893278470325E-3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0.14439467932289313</v>
      </c>
      <c r="Y30" s="11">
        <f>IF('OddsRatio_working_3-way'!W30&gt;=0,IF('OddsRatio_working_3-way'!V30+SQRT('OddsRatio_working_3-way'!W30)&gt;0,0,PI()),ACOS('OddsRatio_working_3-way'!V30/(2*'OddsRatio_working_3-way'!X30)))</f>
        <v>0.27403991958601215</v>
      </c>
      <c r="Z30" s="11">
        <f>'OddsRatio_working_3-way'!X30^(1/3)*COS('OddsRatio_working_3-way'!Y30/3)</f>
        <v>0.52243943308611851</v>
      </c>
      <c r="AA30" s="11">
        <f>'OddsRatio_working_3-way'!X30^(1/3)*COS(('OddsRatio_working_3-way'!Y30+2*PI())/3)</f>
        <v>-0.30266446071665293</v>
      </c>
      <c r="AB30" s="11">
        <f>'OddsRatio_working_3-way'!X30^(1/3)*COS(('OddsRatio_working_3-way'!Y30+4*PI())/3)</f>
        <v>-0.2197749723694653</v>
      </c>
      <c r="AC30" s="11">
        <f>'OddsRatio_working_3-way'!X30^(1/3)*SIN('OddsRatio_working_3-way'!Y30/3)</f>
        <v>4.7856268410239086E-2</v>
      </c>
      <c r="AD30" s="11">
        <f>'OddsRatio_working_3-way'!X30^(1/3)*SIN(('OddsRatio_working_3-way'!Y30+2*PI())/3)</f>
        <v>0.42851768678619961</v>
      </c>
      <c r="AE30" s="11">
        <f>'OddsRatio_working_3-way'!X30^(1/3)*SIN(('OddsRatio_working_3-way'!Y30+4*PI())/3)</f>
        <v>-0.47637395519643866</v>
      </c>
      <c r="AF30" s="11">
        <f>-'OddsRatio_working_3-way'!U30/(3*'OddsRatio_working_3-way'!X30^(1/3))*COS(('OddsRatio_working_3-way'!Y30)/3)</f>
        <v>0.5224394330861184</v>
      </c>
      <c r="AG30" s="11">
        <f>-'OddsRatio_working_3-way'!U30/(3*'OddsRatio_working_3-way'!X30^(1/3))*COS(('OddsRatio_working_3-way'!Y30+2*PI())/3)</f>
        <v>-0.30266446071665287</v>
      </c>
      <c r="AH30" s="11">
        <f>-'OddsRatio_working_3-way'!U30/(3*'OddsRatio_working_3-way'!X30^(1/3))*COS(('OddsRatio_working_3-way'!Y30+4*PI())/3)</f>
        <v>-0.21977497236946528</v>
      </c>
      <c r="AI30" s="11">
        <f>'OddsRatio_working_3-way'!U30/(3*'OddsRatio_working_3-way'!X30^(1/3))*SIN(('OddsRatio_working_3-way'!Y30)/3)</f>
        <v>-4.7856268410239079E-2</v>
      </c>
      <c r="AJ30" s="11">
        <f>'OddsRatio_working_3-way'!U30/(3*'OddsRatio_working_3-way'!X30^(1/3))*SIN(('OddsRatio_working_3-way'!Y30+2*PI())/3)</f>
        <v>-0.4285176867861995</v>
      </c>
      <c r="AK30" s="11">
        <f>'OddsRatio_working_3-way'!U30/(3*'OddsRatio_working_3-way'!X30^(1/3))*SIN(('OddsRatio_working_3-way'!Y30+4*PI())/3)</f>
        <v>0.4763739551964386</v>
      </c>
      <c r="AL30" s="11">
        <f>'OddsRatio_working_3-way'!Z30+'OddsRatio_working_3-way'!AF30</f>
        <v>1.0448788661722368</v>
      </c>
      <c r="AM30" s="11">
        <f>'OddsRatio_working_3-way'!AA30+'OddsRatio_working_3-way'!AG30</f>
        <v>-0.60532892143330574</v>
      </c>
      <c r="AN30" s="11">
        <f>'OddsRatio_working_3-way'!AB30+'OddsRatio_working_3-way'!AH30</f>
        <v>-0.43954994473893061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1.0448788661722368</v>
      </c>
      <c r="AS30" s="11">
        <f>IF(('OddsRatio_working_3-way'!X30=0),IF(Q30&gt;0,-Q30^(1/3),(-Q30)^(1/3)),'OddsRatio_working_3-way'!AM30-'OddsRatio_working_3-way'!R30/3)</f>
        <v>-0.60532892143330574</v>
      </c>
      <c r="AT30" s="11">
        <f>IF(('OddsRatio_working_3-way'!X30=0),IF(Q30&gt;0,-Q30^(1/3),(-Q30)^(1/3)),'OddsRatio_working_3-way'!AN30-'OddsRatio_working_3-way'!R30/3)</f>
        <v>-0.43954994473893061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1.67</v>
      </c>
      <c r="B31" s="4">
        <f>IF('True_Odds_Calculator_3-way'!B32="","",'True_Odds_Calculator_3-way'!B32)</f>
        <v>3.81</v>
      </c>
      <c r="C31" s="4">
        <f>IF('True_Odds_Calculator_3-way'!C32="","",'True_Odds_Calculator_3-way'!C32)</f>
        <v>5.31</v>
      </c>
      <c r="D31" s="9">
        <f t="shared" si="13"/>
        <v>0.57811824332749551</v>
      </c>
      <c r="E31" s="9">
        <f t="shared" si="14"/>
        <v>0.24626944543660606</v>
      </c>
      <c r="F31" s="9">
        <f t="shared" si="15"/>
        <v>0.17561231123589821</v>
      </c>
      <c r="G31" s="9">
        <f t="shared" si="16"/>
        <v>1.0891790234227288</v>
      </c>
      <c r="H31" s="9">
        <f t="shared" si="17"/>
        <v>1.7297499456932284</v>
      </c>
      <c r="I31" s="9">
        <f t="shared" si="18"/>
        <v>4.0605930558178684</v>
      </c>
      <c r="J31" s="9">
        <f t="shared" si="19"/>
        <v>5.6943615909519592</v>
      </c>
      <c r="K31" s="11">
        <f t="shared" si="20"/>
        <v>0.5988023952095809</v>
      </c>
      <c r="L31" s="11">
        <f t="shared" si="21"/>
        <v>0.26246719160104987</v>
      </c>
      <c r="M31" s="11">
        <f t="shared" si="22"/>
        <v>0.18832391713747648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-0.24017202778777447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0.23056930461925623</v>
      </c>
      <c r="Q31" s="11">
        <f>2*'OddsRatio_working_3-way'!K31*'OddsRatio_working_3-way'!L31*'OddsRatio_working_3-way'!M31</f>
        <v>5.9196227116625491E-2</v>
      </c>
      <c r="R31" s="11">
        <f t="shared" si="23"/>
        <v>0</v>
      </c>
      <c r="S31" s="11">
        <f t="shared" si="24"/>
        <v>-0.96001731235327881</v>
      </c>
      <c r="T31" s="11">
        <f t="shared" si="25"/>
        <v>-0.24647427788274173</v>
      </c>
      <c r="U31" s="11">
        <f>'OddsRatio_working_3-way'!S31-'OddsRatio_working_3-way'!R31^2/3</f>
        <v>-0.96001731235327881</v>
      </c>
      <c r="V31" s="11">
        <f>'OddsRatio_working_3-way'!S31*'OddsRatio_working_3-way'!R31/3-2*'OddsRatio_working_3-way'!R31^3/27-'OddsRatio_working_3-way'!T31</f>
        <v>0.24647427788274173</v>
      </c>
      <c r="W31" s="11">
        <f>'OddsRatio_working_3-way'!V31^2+4*'OddsRatio_working_3-way'!U31^3/27</f>
        <v>-7.0329521609964252E-2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0.18102423267879306</v>
      </c>
      <c r="Y31" s="11">
        <f>IF('OddsRatio_working_3-way'!W31&gt;=0,IF('OddsRatio_working_3-way'!V31+SQRT('OddsRatio_working_3-way'!W31)&gt;0,0,PI()),ACOS('OddsRatio_working_3-way'!V31/(2*'OddsRatio_working_3-way'!X31)))</f>
        <v>0.82197341315519057</v>
      </c>
      <c r="Z31" s="11">
        <f>'OddsRatio_working_3-way'!X31^(1/3)*COS('OddsRatio_working_3-way'!Y31/3)</f>
        <v>0.54458951171136427</v>
      </c>
      <c r="AA31" s="11">
        <f>'OddsRatio_working_3-way'!X31^(1/3)*COS(('OddsRatio_working_3-way'!Y31+2*PI())/3)</f>
        <v>-0.40485050219963747</v>
      </c>
      <c r="AB31" s="11">
        <f>'OddsRatio_working_3-way'!X31^(1/3)*COS(('OddsRatio_working_3-way'!Y31+4*PI())/3)</f>
        <v>-0.13973900951172685</v>
      </c>
      <c r="AC31" s="11">
        <f>'OddsRatio_working_3-way'!X31^(1/3)*SIN('OddsRatio_working_3-way'!Y31/3)</f>
        <v>0.15306219166862869</v>
      </c>
      <c r="AD31" s="11">
        <f>'OddsRatio_working_3-way'!X31^(1/3)*SIN(('OddsRatio_working_3-way'!Y31+2*PI())/3)</f>
        <v>0.39509725594229012</v>
      </c>
      <c r="AE31" s="11">
        <f>'OddsRatio_working_3-way'!X31^(1/3)*SIN(('OddsRatio_working_3-way'!Y31+4*PI())/3)</f>
        <v>-0.54815944761091884</v>
      </c>
      <c r="AF31" s="11">
        <f>-'OddsRatio_working_3-way'!U31/(3*'OddsRatio_working_3-way'!X31^(1/3))*COS(('OddsRatio_working_3-way'!Y31)/3)</f>
        <v>0.54458951171136438</v>
      </c>
      <c r="AG31" s="11">
        <f>-'OddsRatio_working_3-way'!U31/(3*'OddsRatio_working_3-way'!X31^(1/3))*COS(('OddsRatio_working_3-way'!Y31+2*PI())/3)</f>
        <v>-0.40485050219963759</v>
      </c>
      <c r="AH31" s="11">
        <f>-'OddsRatio_working_3-way'!U31/(3*'OddsRatio_working_3-way'!X31^(1/3))*COS(('OddsRatio_working_3-way'!Y31+4*PI())/3)</f>
        <v>-0.13973900951172688</v>
      </c>
      <c r="AI31" s="11">
        <f>'OddsRatio_working_3-way'!U31/(3*'OddsRatio_working_3-way'!X31^(1/3))*SIN(('OddsRatio_working_3-way'!Y31)/3)</f>
        <v>-0.15306219166862872</v>
      </c>
      <c r="AJ31" s="11">
        <f>'OddsRatio_working_3-way'!U31/(3*'OddsRatio_working_3-way'!X31^(1/3))*SIN(('OddsRatio_working_3-way'!Y31+2*PI())/3)</f>
        <v>-0.39509725594229017</v>
      </c>
      <c r="AK31" s="11">
        <f>'OddsRatio_working_3-way'!U31/(3*'OddsRatio_working_3-way'!X31^(1/3))*SIN(('OddsRatio_working_3-way'!Y31+4*PI())/3)</f>
        <v>0.54815944761091895</v>
      </c>
      <c r="AL31" s="11">
        <f>'OddsRatio_working_3-way'!Z31+'OddsRatio_working_3-way'!AF31</f>
        <v>1.0891790234227288</v>
      </c>
      <c r="AM31" s="11">
        <f>'OddsRatio_working_3-way'!AA31+'OddsRatio_working_3-way'!AG31</f>
        <v>-0.80970100439927506</v>
      </c>
      <c r="AN31" s="11">
        <f>'OddsRatio_working_3-way'!AB31+'OddsRatio_working_3-way'!AH31</f>
        <v>-0.27947801902345371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1.0891790234227288</v>
      </c>
      <c r="AS31" s="11">
        <f>IF(('OddsRatio_working_3-way'!X31=0),IF(Q31&gt;0,-Q31^(1/3),(-Q31)^(1/3)),'OddsRatio_working_3-way'!AM31-'OddsRatio_working_3-way'!R31/3)</f>
        <v>-0.80970100439927506</v>
      </c>
      <c r="AT31" s="11">
        <f>IF(('OddsRatio_working_3-way'!X31=0),IF(Q31&gt;0,-Q31^(1/3),(-Q31)^(1/3)),'OddsRatio_working_3-way'!AN31-'OddsRatio_working_3-way'!R31/3)</f>
        <v>-0.27947801902345371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1.78</v>
      </c>
      <c r="B32" s="4">
        <f>IF('True_Odds_Calculator_3-way'!B33="","",'True_Odds_Calculator_3-way'!B33)</f>
        <v>3.69</v>
      </c>
      <c r="C32" s="4">
        <f>IF('True_Odds_Calculator_3-way'!C33="","",'True_Odds_Calculator_3-way'!C33)</f>
        <v>4.63</v>
      </c>
      <c r="D32" s="9">
        <f t="shared" si="13"/>
        <v>0.54191250695776128</v>
      </c>
      <c r="E32" s="9">
        <f t="shared" si="14"/>
        <v>0.25541103545606858</v>
      </c>
      <c r="F32" s="9">
        <f t="shared" si="15"/>
        <v>0.20267645758617001</v>
      </c>
      <c r="G32" s="9">
        <f t="shared" si="16"/>
        <v>1.0837388881158185</v>
      </c>
      <c r="H32" s="9">
        <f t="shared" si="17"/>
        <v>1.8453163327303383</v>
      </c>
      <c r="I32" s="9">
        <f t="shared" si="18"/>
        <v>3.9152576090315518</v>
      </c>
      <c r="J32" s="9">
        <f t="shared" si="19"/>
        <v>4.933972163860421</v>
      </c>
      <c r="K32" s="11">
        <f t="shared" si="20"/>
        <v>0.5617977528089888</v>
      </c>
      <c r="L32" s="11">
        <f t="shared" si="21"/>
        <v>0.2710027100271003</v>
      </c>
      <c r="M32" s="11">
        <f t="shared" si="22"/>
        <v>0.21598272138228941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-0.25045294814343044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0.23346994942514765</v>
      </c>
      <c r="Q32" s="11">
        <f>2*'OddsRatio_working_3-way'!K32*'OddsRatio_working_3-way'!L32*'OddsRatio_working_3-way'!M32</f>
        <v>6.5766182936661324E-2</v>
      </c>
      <c r="R32" s="11">
        <f t="shared" si="23"/>
        <v>0</v>
      </c>
      <c r="S32" s="11">
        <f t="shared" si="24"/>
        <v>-0.93219086122093919</v>
      </c>
      <c r="T32" s="11">
        <f t="shared" si="25"/>
        <v>-0.26258897499181394</v>
      </c>
      <c r="U32" s="11">
        <f>'OddsRatio_working_3-way'!S32-'OddsRatio_working_3-way'!R32^2/3</f>
        <v>-0.93219086122093919</v>
      </c>
      <c r="V32" s="11">
        <f>'OddsRatio_working_3-way'!S32*'OddsRatio_working_3-way'!R32/3-2*'OddsRatio_working_3-way'!R32^3/27-'OddsRatio_working_3-way'!T32</f>
        <v>0.26258897499181394</v>
      </c>
      <c r="W32" s="11">
        <f>'OddsRatio_working_3-way'!V32^2+4*'OddsRatio_working_3-way'!U32^3/27</f>
        <v>-5.1055182771442983E-2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0.17321096425940713</v>
      </c>
      <c r="Y32" s="11">
        <f>IF('OddsRatio_working_3-way'!W32&gt;=0,IF('OddsRatio_working_3-way'!V32+SQRT('OddsRatio_working_3-way'!W32)&gt;0,0,PI()),ACOS('OddsRatio_working_3-way'!V32/(2*'OddsRatio_working_3-way'!X32)))</f>
        <v>0.71054988335340341</v>
      </c>
      <c r="Z32" s="11">
        <f>'OddsRatio_working_3-way'!X32^(1/3)*COS('OddsRatio_working_3-way'!Y32/3)</f>
        <v>0.54186944405790927</v>
      </c>
      <c r="AA32" s="11">
        <f>'OddsRatio_working_3-way'!X32^(1/3)*COS(('OddsRatio_working_3-way'!Y32+2*PI())/3)</f>
        <v>-0.38420803972784662</v>
      </c>
      <c r="AB32" s="11">
        <f>'OddsRatio_working_3-way'!X32^(1/3)*COS(('OddsRatio_working_3-way'!Y32+4*PI())/3)</f>
        <v>-0.15766140433006259</v>
      </c>
      <c r="AC32" s="11">
        <f>'OddsRatio_working_3-way'!X32^(1/3)*SIN('OddsRatio_working_3-way'!Y32/3)</f>
        <v>0.13079676093091461</v>
      </c>
      <c r="AD32" s="11">
        <f>'OddsRatio_working_3-way'!X32^(1/3)*SIN(('OddsRatio_working_3-way'!Y32+2*PI())/3)</f>
        <v>0.40387432362324294</v>
      </c>
      <c r="AE32" s="11">
        <f>'OddsRatio_working_3-way'!X32^(1/3)*SIN(('OddsRatio_working_3-way'!Y32+4*PI())/3)</f>
        <v>-0.53467108455415746</v>
      </c>
      <c r="AF32" s="11">
        <f>-'OddsRatio_working_3-way'!U32/(3*'OddsRatio_working_3-way'!X32^(1/3))*COS(('OddsRatio_working_3-way'!Y32)/3)</f>
        <v>0.54186944405790916</v>
      </c>
      <c r="AG32" s="11">
        <f>-'OddsRatio_working_3-way'!U32/(3*'OddsRatio_working_3-way'!X32^(1/3))*COS(('OddsRatio_working_3-way'!Y32+2*PI())/3)</f>
        <v>-0.38420803972784651</v>
      </c>
      <c r="AH32" s="11">
        <f>-'OddsRatio_working_3-way'!U32/(3*'OddsRatio_working_3-way'!X32^(1/3))*COS(('OddsRatio_working_3-way'!Y32+4*PI())/3)</f>
        <v>-0.15766140433006257</v>
      </c>
      <c r="AI32" s="11">
        <f>'OddsRatio_working_3-way'!U32/(3*'OddsRatio_working_3-way'!X32^(1/3))*SIN(('OddsRatio_working_3-way'!Y32)/3)</f>
        <v>-0.13079676093091458</v>
      </c>
      <c r="AJ32" s="11">
        <f>'OddsRatio_working_3-way'!U32/(3*'OddsRatio_working_3-way'!X32^(1/3))*SIN(('OddsRatio_working_3-way'!Y32+2*PI())/3)</f>
        <v>-0.40387432362324283</v>
      </c>
      <c r="AK32" s="11">
        <f>'OddsRatio_working_3-way'!U32/(3*'OddsRatio_working_3-way'!X32^(1/3))*SIN(('OddsRatio_working_3-way'!Y32+4*PI())/3)</f>
        <v>0.53467108455415735</v>
      </c>
      <c r="AL32" s="11">
        <f>'OddsRatio_working_3-way'!Z32+'OddsRatio_working_3-way'!AF32</f>
        <v>1.0837388881158185</v>
      </c>
      <c r="AM32" s="11">
        <f>'OddsRatio_working_3-way'!AA32+'OddsRatio_working_3-way'!AG32</f>
        <v>-0.76841607945569312</v>
      </c>
      <c r="AN32" s="11">
        <f>'OddsRatio_working_3-way'!AB32+'OddsRatio_working_3-way'!AH32</f>
        <v>-0.31532280866012519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1.0837388881158185</v>
      </c>
      <c r="AS32" s="11">
        <f>IF(('OddsRatio_working_3-way'!X32=0),IF(Q32&gt;0,-Q32^(1/3),(-Q32)^(1/3)),'OddsRatio_working_3-way'!AM32-'OddsRatio_working_3-way'!R32/3)</f>
        <v>-0.76841607945569312</v>
      </c>
      <c r="AT32" s="11">
        <f>IF(('OddsRatio_working_3-way'!X32=0),IF(Q32&gt;0,-Q32^(1/3),(-Q32)^(1/3)),'OddsRatio_working_3-way'!AN32-'OddsRatio_working_3-way'!R32/3)</f>
        <v>-0.31532280866012519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3.09</v>
      </c>
      <c r="B33" s="4">
        <f>IF('True_Odds_Calculator_3-way'!B34="","",'True_Odds_Calculator_3-way'!B34)</f>
        <v>3.79</v>
      </c>
      <c r="C33" s="4">
        <f>IF('True_Odds_Calculator_3-way'!C34="","",'True_Odds_Calculator_3-way'!C34)</f>
        <v>2.19</v>
      </c>
      <c r="D33" s="9">
        <f t="shared" si="13"/>
        <v>0.30905873543174578</v>
      </c>
      <c r="E33" s="9">
        <f t="shared" si="14"/>
        <v>0.25097838752733959</v>
      </c>
      <c r="F33" s="9">
        <f t="shared" si="15"/>
        <v>0.43996287704091486</v>
      </c>
      <c r="G33" s="9">
        <f t="shared" si="16"/>
        <v>1.0696798653180211</v>
      </c>
      <c r="H33" s="9">
        <f t="shared" si="17"/>
        <v>3.2356309185146634</v>
      </c>
      <c r="I33" s="9">
        <f t="shared" si="18"/>
        <v>3.9844068242372779</v>
      </c>
      <c r="J33" s="9">
        <f t="shared" si="19"/>
        <v>2.2729190397284449</v>
      </c>
      <c r="K33" s="11">
        <f t="shared" si="20"/>
        <v>0.3236245954692557</v>
      </c>
      <c r="L33" s="11">
        <f t="shared" si="21"/>
        <v>0.26385224274406333</v>
      </c>
      <c r="M33" s="11">
        <f t="shared" si="22"/>
        <v>0.45662100456621008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-0.27055505121414491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0.23667200328892207</v>
      </c>
      <c r="Q33" s="11">
        <f>2*'OddsRatio_working_3-way'!K33*'OddsRatio_working_3-way'!L33*'OddsRatio_working_3-way'!M33</f>
        <v>7.7980890704751921E-2</v>
      </c>
      <c r="R33" s="11">
        <f t="shared" si="23"/>
        <v>0</v>
      </c>
      <c r="S33" s="11">
        <f t="shared" si="24"/>
        <v>-0.87476468181551581</v>
      </c>
      <c r="T33" s="11">
        <f t="shared" si="25"/>
        <v>-0.28822559532636438</v>
      </c>
      <c r="U33" s="11">
        <f>'OddsRatio_working_3-way'!S33-'OddsRatio_working_3-way'!R33^2/3</f>
        <v>-0.87476468181551581</v>
      </c>
      <c r="V33" s="11">
        <f>'OddsRatio_working_3-way'!S33*'OddsRatio_working_3-way'!R33/3-2*'OddsRatio_working_3-way'!R33^3/27-'OddsRatio_working_3-way'!T33</f>
        <v>0.28822559532636438</v>
      </c>
      <c r="W33" s="11">
        <f>'OddsRatio_working_3-way'!V33^2+4*'OddsRatio_working_3-way'!U33^3/27</f>
        <v>-1.6093639367715878E-2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0.15745446418643791</v>
      </c>
      <c r="Y33" s="11">
        <f>IF('OddsRatio_working_3-way'!W33&gt;=0,IF('OddsRatio_working_3-way'!V33+SQRT('OddsRatio_working_3-way'!W33)&gt;0,0,PI()),ACOS('OddsRatio_working_3-way'!V33/(2*'OddsRatio_working_3-way'!X33)))</f>
        <v>0.41462734331900175</v>
      </c>
      <c r="Z33" s="11">
        <f>'OddsRatio_working_3-way'!X33^(1/3)*COS('OddsRatio_working_3-way'!Y33/3)</f>
        <v>0.53483993265901053</v>
      </c>
      <c r="AA33" s="11">
        <f>'OddsRatio_working_3-way'!X33^(1/3)*COS(('OddsRatio_working_3-way'!Y33+2*PI())/3)</f>
        <v>-0.33184709787249483</v>
      </c>
      <c r="AB33" s="11">
        <f>'OddsRatio_working_3-way'!X33^(1/3)*COS(('OddsRatio_working_3-way'!Y33+4*PI())/3)</f>
        <v>-0.20299283478651589</v>
      </c>
      <c r="AC33" s="11">
        <f>'OddsRatio_working_3-way'!X33^(1/3)*SIN('OddsRatio_working_3-way'!Y33/3)</f>
        <v>7.4394043478920924E-2</v>
      </c>
      <c r="AD33" s="11">
        <f>'OddsRatio_working_3-way'!X33^(1/3)*SIN(('OddsRatio_working_3-way'!Y33+2*PI())/3)</f>
        <v>0.42598794690160119</v>
      </c>
      <c r="AE33" s="11">
        <f>'OddsRatio_working_3-way'!X33^(1/3)*SIN(('OddsRatio_working_3-way'!Y33+4*PI())/3)</f>
        <v>-0.500381990380522</v>
      </c>
      <c r="AF33" s="11">
        <f>-'OddsRatio_working_3-way'!U33/(3*'OddsRatio_working_3-way'!X33^(1/3))*COS(('OddsRatio_working_3-way'!Y33)/3)</f>
        <v>0.53483993265901064</v>
      </c>
      <c r="AG33" s="11">
        <f>-'OddsRatio_working_3-way'!U33/(3*'OddsRatio_working_3-way'!X33^(1/3))*COS(('OddsRatio_working_3-way'!Y33+2*PI())/3)</f>
        <v>-0.33184709787249489</v>
      </c>
      <c r="AH33" s="11">
        <f>-'OddsRatio_working_3-way'!U33/(3*'OddsRatio_working_3-way'!X33^(1/3))*COS(('OddsRatio_working_3-way'!Y33+4*PI())/3)</f>
        <v>-0.20299283478651592</v>
      </c>
      <c r="AI33" s="11">
        <f>'OddsRatio_working_3-way'!U33/(3*'OddsRatio_working_3-way'!X33^(1/3))*SIN(('OddsRatio_working_3-way'!Y33)/3)</f>
        <v>-7.4394043478920938E-2</v>
      </c>
      <c r="AJ33" s="11">
        <f>'OddsRatio_working_3-way'!U33/(3*'OddsRatio_working_3-way'!X33^(1/3))*SIN(('OddsRatio_working_3-way'!Y33+2*PI())/3)</f>
        <v>-0.42598794690160124</v>
      </c>
      <c r="AK33" s="11">
        <f>'OddsRatio_working_3-way'!U33/(3*'OddsRatio_working_3-way'!X33^(1/3))*SIN(('OddsRatio_working_3-way'!Y33+4*PI())/3)</f>
        <v>0.50038199038052211</v>
      </c>
      <c r="AL33" s="11">
        <f>'OddsRatio_working_3-way'!Z33+'OddsRatio_working_3-way'!AF33</f>
        <v>1.0696798653180211</v>
      </c>
      <c r="AM33" s="11">
        <f>'OddsRatio_working_3-way'!AA33+'OddsRatio_working_3-way'!AG33</f>
        <v>-0.66369419574498978</v>
      </c>
      <c r="AN33" s="11">
        <f>'OddsRatio_working_3-way'!AB33+'OddsRatio_working_3-way'!AH33</f>
        <v>-0.40598566957303184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1.0696798653180211</v>
      </c>
      <c r="AS33" s="11">
        <f>IF(('OddsRatio_working_3-way'!X33=0),IF(Q33&gt;0,-Q33^(1/3),(-Q33)^(1/3)),'OddsRatio_working_3-way'!AM33-'OddsRatio_working_3-way'!R33/3)</f>
        <v>-0.66369419574498978</v>
      </c>
      <c r="AT33" s="11">
        <f>IF(('OddsRatio_working_3-way'!X33=0),IF(Q33&gt;0,-Q33^(1/3),(-Q33)^(1/3)),'OddsRatio_working_3-way'!AN33-'OddsRatio_working_3-way'!R33/3)</f>
        <v>-0.40598566957303184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3.09</v>
      </c>
      <c r="B34" s="4">
        <f>IF('True_Odds_Calculator_3-way'!B35="","",'True_Odds_Calculator_3-way'!B35)</f>
        <v>3.23</v>
      </c>
      <c r="C34" s="4">
        <f>IF('True_Odds_Calculator_3-way'!C35="","",'True_Odds_Calculator_3-way'!C35)</f>
        <v>2.54</v>
      </c>
      <c r="D34" s="9">
        <f t="shared" si="13"/>
        <v>0.31485353046584102</v>
      </c>
      <c r="E34" s="9">
        <f t="shared" si="14"/>
        <v>0.30103742425546759</v>
      </c>
      <c r="F34" s="9">
        <f t="shared" si="15"/>
        <v>0.3841090452786915</v>
      </c>
      <c r="G34" s="9">
        <f t="shared" si="16"/>
        <v>1.0411866012874107</v>
      </c>
      <c r="H34" s="9">
        <f t="shared" si="17"/>
        <v>3.1760799966906887</v>
      </c>
      <c r="I34" s="9">
        <f t="shared" si="18"/>
        <v>3.3218461208709251</v>
      </c>
      <c r="J34" s="9">
        <f t="shared" si="19"/>
        <v>2.603427365982613</v>
      </c>
      <c r="K34" s="11">
        <f t="shared" si="20"/>
        <v>0.3236245954692557</v>
      </c>
      <c r="L34" s="11">
        <f t="shared" si="21"/>
        <v>0.30959752321981426</v>
      </c>
      <c r="M34" s="11">
        <f t="shared" si="22"/>
        <v>0.39370078740157477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-0.28312430392231824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0.2311547901623362</v>
      </c>
      <c r="Q34" s="11">
        <f>2*'OddsRatio_working_3-way'!K34*'OddsRatio_working_3-way'!L34*'OddsRatio_working_3-way'!M34</f>
        <v>7.8892419850626685E-2</v>
      </c>
      <c r="R34" s="11">
        <f t="shared" si="23"/>
        <v>0</v>
      </c>
      <c r="S34" s="11">
        <f t="shared" si="24"/>
        <v>-0.81644276722269282</v>
      </c>
      <c r="T34" s="11">
        <f t="shared" si="25"/>
        <v>-0.27864940860842757</v>
      </c>
      <c r="U34" s="11">
        <f>'OddsRatio_working_3-way'!S34-'OddsRatio_working_3-way'!R34^2/3</f>
        <v>-0.81644276722269282</v>
      </c>
      <c r="V34" s="11">
        <f>'OddsRatio_working_3-way'!S34*'OddsRatio_working_3-way'!R34/3-2*'OddsRatio_working_3-way'!R34^3/27-'OddsRatio_working_3-way'!T34</f>
        <v>0.27864940860842757</v>
      </c>
      <c r="W34" s="11">
        <f>'OddsRatio_working_3-way'!V34^2+4*'OddsRatio_working_3-way'!U34^3/27</f>
        <v>-2.9802009540415425E-3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0.14197331956380746</v>
      </c>
      <c r="Y34" s="11">
        <f>IF('OddsRatio_working_3-way'!W34&gt;=0,IF('OddsRatio_working_3-way'!V34+SQRT('OddsRatio_working_3-way'!W34)&gt;0,0,PI()),ACOS('OddsRatio_working_3-way'!V34/(2*'OddsRatio_working_3-way'!X34)))</f>
        <v>0.19346328694734138</v>
      </c>
      <c r="Z34" s="11">
        <f>'OddsRatio_working_3-way'!X34^(1/3)*COS('OddsRatio_working_3-way'!Y34/3)</f>
        <v>0.52059330064370546</v>
      </c>
      <c r="AA34" s="11">
        <f>'OddsRatio_working_3-way'!X34^(1/3)*COS(('OddsRatio_working_3-way'!Y34+2*PI())/3)</f>
        <v>-0.28941113639567206</v>
      </c>
      <c r="AB34" s="11">
        <f>'OddsRatio_working_3-way'!X34^(1/3)*COS(('OddsRatio_working_3-way'!Y34+4*PI())/3)</f>
        <v>-0.23118216424803353</v>
      </c>
      <c r="AC34" s="11">
        <f>'OddsRatio_working_3-way'!X34^(1/3)*SIN('OddsRatio_working_3-way'!Y34/3)</f>
        <v>3.3618512744074291E-2</v>
      </c>
      <c r="AD34" s="11">
        <f>'OddsRatio_working_3-way'!X34^(1/3)*SIN(('OddsRatio_working_3-way'!Y34+2*PI())/3)</f>
        <v>0.43403776702540148</v>
      </c>
      <c r="AE34" s="11">
        <f>'OddsRatio_working_3-way'!X34^(1/3)*SIN(('OddsRatio_working_3-way'!Y34+4*PI())/3)</f>
        <v>-0.46765627976947588</v>
      </c>
      <c r="AF34" s="11">
        <f>-'OddsRatio_working_3-way'!U34/(3*'OddsRatio_working_3-way'!X34^(1/3))*COS(('OddsRatio_working_3-way'!Y34)/3)</f>
        <v>0.52059330064370524</v>
      </c>
      <c r="AG34" s="11">
        <f>-'OddsRatio_working_3-way'!U34/(3*'OddsRatio_working_3-way'!X34^(1/3))*COS(('OddsRatio_working_3-way'!Y34+2*PI())/3)</f>
        <v>-0.28941113639567195</v>
      </c>
      <c r="AH34" s="11">
        <f>-'OddsRatio_working_3-way'!U34/(3*'OddsRatio_working_3-way'!X34^(1/3))*COS(('OddsRatio_working_3-way'!Y34+4*PI())/3)</f>
        <v>-0.23118216424803342</v>
      </c>
      <c r="AI34" s="11">
        <f>'OddsRatio_working_3-way'!U34/(3*'OddsRatio_working_3-way'!X34^(1/3))*SIN(('OddsRatio_working_3-way'!Y34)/3)</f>
        <v>-3.3618512744074278E-2</v>
      </c>
      <c r="AJ34" s="11">
        <f>'OddsRatio_working_3-way'!U34/(3*'OddsRatio_working_3-way'!X34^(1/3))*SIN(('OddsRatio_working_3-way'!Y34+2*PI())/3)</f>
        <v>-0.43403776702540131</v>
      </c>
      <c r="AK34" s="11">
        <f>'OddsRatio_working_3-way'!U34/(3*'OddsRatio_working_3-way'!X34^(1/3))*SIN(('OddsRatio_working_3-way'!Y34+4*PI())/3)</f>
        <v>0.46765627976947566</v>
      </c>
      <c r="AL34" s="11">
        <f>'OddsRatio_working_3-way'!Z34+'OddsRatio_working_3-way'!AF34</f>
        <v>1.0411866012874107</v>
      </c>
      <c r="AM34" s="11">
        <f>'OddsRatio_working_3-way'!AA34+'OddsRatio_working_3-way'!AG34</f>
        <v>-0.57882227279134402</v>
      </c>
      <c r="AN34" s="11">
        <f>'OddsRatio_working_3-way'!AB34+'OddsRatio_working_3-way'!AH34</f>
        <v>-0.46236432849606696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1.0411866012874107</v>
      </c>
      <c r="AS34" s="11">
        <f>IF(('OddsRatio_working_3-way'!X34=0),IF(Q34&gt;0,-Q34^(1/3),(-Q34)^(1/3)),'OddsRatio_working_3-way'!AM34-'OddsRatio_working_3-way'!R34/3)</f>
        <v>-0.57882227279134402</v>
      </c>
      <c r="AT34" s="11">
        <f>IF(('OddsRatio_working_3-way'!X34=0),IF(Q34&gt;0,-Q34^(1/3),(-Q34)^(1/3)),'OddsRatio_working_3-way'!AN34-'OddsRatio_working_3-way'!R34/3)</f>
        <v>-0.46236432849606696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2.11</v>
      </c>
      <c r="B35" s="4">
        <f>IF('True_Odds_Calculator_3-way'!B36="","",'True_Odds_Calculator_3-way'!B36)</f>
        <v>3.29</v>
      </c>
      <c r="C35" s="4">
        <f>IF('True_Odds_Calculator_3-way'!C36="","",'True_Odds_Calculator_3-way'!C36)</f>
        <v>4</v>
      </c>
      <c r="D35" s="9">
        <f t="shared" si="13"/>
        <v>0.46315562100784824</v>
      </c>
      <c r="E35" s="9">
        <f t="shared" si="14"/>
        <v>0.29487221564189431</v>
      </c>
      <c r="F35" s="9">
        <f t="shared" si="15"/>
        <v>0.24197216335025742</v>
      </c>
      <c r="G35" s="9">
        <f t="shared" si="16"/>
        <v>1.0442355932660026</v>
      </c>
      <c r="H35" s="9">
        <f t="shared" si="17"/>
        <v>2.1591015085252629</v>
      </c>
      <c r="I35" s="9">
        <f t="shared" si="18"/>
        <v>3.3912995085791455</v>
      </c>
      <c r="J35" s="9">
        <f t="shared" si="19"/>
        <v>4.1327067797980082</v>
      </c>
      <c r="K35" s="11">
        <f t="shared" si="20"/>
        <v>0.47393364928909953</v>
      </c>
      <c r="L35" s="11">
        <f t="shared" si="21"/>
        <v>0.303951367781155</v>
      </c>
      <c r="M35" s="11">
        <f t="shared" si="22"/>
        <v>0.25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-0.27462582290151116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0.23048444950229763</v>
      </c>
      <c r="Q35" s="11">
        <f>2*'OddsRatio_working_3-way'!K35*'OddsRatio_working_3-way'!L35*'OddsRatio_working_3-way'!M35</f>
        <v>7.2026390469468016E-2</v>
      </c>
      <c r="R35" s="11">
        <f t="shared" si="23"/>
        <v>0</v>
      </c>
      <c r="S35" s="11">
        <f t="shared" si="24"/>
        <v>-0.8392672148130661</v>
      </c>
      <c r="T35" s="11">
        <f t="shared" si="25"/>
        <v>-0.2622710046290832</v>
      </c>
      <c r="U35" s="11">
        <f>'OddsRatio_working_3-way'!S35-'OddsRatio_working_3-way'!R35^2/3</f>
        <v>-0.8392672148130661</v>
      </c>
      <c r="V35" s="11">
        <f>'OddsRatio_working_3-way'!S35*'OddsRatio_working_3-way'!R35/3-2*'OddsRatio_working_3-way'!R35^3/27-'OddsRatio_working_3-way'!T35</f>
        <v>0.2622710046290832</v>
      </c>
      <c r="W35" s="11">
        <f>'OddsRatio_working_3-way'!V35^2+4*'OddsRatio_working_3-way'!U35^3/27</f>
        <v>-1.8792319108276542E-2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0.14796823897159919</v>
      </c>
      <c r="Y35" s="11">
        <f>IF('OddsRatio_working_3-way'!W35&gt;=0,IF('OddsRatio_working_3-way'!V35+SQRT('OddsRatio_working_3-way'!W35)&gt;0,0,PI()),ACOS('OddsRatio_working_3-way'!V35/(2*'OddsRatio_working_3-way'!X35)))</f>
        <v>0.48163035566621581</v>
      </c>
      <c r="Z35" s="11">
        <f>'OddsRatio_working_3-way'!X35^(1/3)*COS('OddsRatio_working_3-way'!Y35/3)</f>
        <v>0.52211779663300129</v>
      </c>
      <c r="AA35" s="11">
        <f>'OddsRatio_working_3-way'!X35^(1/3)*COS(('OddsRatio_working_3-way'!Y35+2*PI())/3)</f>
        <v>-0.33428156238024198</v>
      </c>
      <c r="AB35" s="11">
        <f>'OddsRatio_working_3-way'!X35^(1/3)*COS(('OddsRatio_working_3-way'!Y35+4*PI())/3)</f>
        <v>-0.18783623425275939</v>
      </c>
      <c r="AC35" s="11">
        <f>'OddsRatio_working_3-way'!X35^(1/3)*SIN('OddsRatio_working_3-way'!Y35/3)</f>
        <v>8.4550249615965356E-2</v>
      </c>
      <c r="AD35" s="11">
        <f>'OddsRatio_working_3-way'!X35^(1/3)*SIN(('OddsRatio_working_3-way'!Y35+2*PI())/3)</f>
        <v>0.4098921508441537</v>
      </c>
      <c r="AE35" s="11">
        <f>'OddsRatio_working_3-way'!X35^(1/3)*SIN(('OddsRatio_working_3-way'!Y35+4*PI())/3)</f>
        <v>-0.49444240046011889</v>
      </c>
      <c r="AF35" s="11">
        <f>-'OddsRatio_working_3-way'!U35/(3*'OddsRatio_working_3-way'!X35^(1/3))*COS(('OddsRatio_working_3-way'!Y35)/3)</f>
        <v>0.52211779663300129</v>
      </c>
      <c r="AG35" s="11">
        <f>-'OddsRatio_working_3-way'!U35/(3*'OddsRatio_working_3-way'!X35^(1/3))*COS(('OddsRatio_working_3-way'!Y35+2*PI())/3)</f>
        <v>-0.33428156238024198</v>
      </c>
      <c r="AH35" s="11">
        <f>-'OddsRatio_working_3-way'!U35/(3*'OddsRatio_working_3-way'!X35^(1/3))*COS(('OddsRatio_working_3-way'!Y35+4*PI())/3)</f>
        <v>-0.18783623425275939</v>
      </c>
      <c r="AI35" s="11">
        <f>'OddsRatio_working_3-way'!U35/(3*'OddsRatio_working_3-way'!X35^(1/3))*SIN(('OddsRatio_working_3-way'!Y35)/3)</f>
        <v>-8.4550249615965356E-2</v>
      </c>
      <c r="AJ35" s="11">
        <f>'OddsRatio_working_3-way'!U35/(3*'OddsRatio_working_3-way'!X35^(1/3))*SIN(('OddsRatio_working_3-way'!Y35+2*PI())/3)</f>
        <v>-0.4098921508441537</v>
      </c>
      <c r="AK35" s="11">
        <f>'OddsRatio_working_3-way'!U35/(3*'OddsRatio_working_3-way'!X35^(1/3))*SIN(('OddsRatio_working_3-way'!Y35+4*PI())/3)</f>
        <v>0.49444240046011889</v>
      </c>
      <c r="AL35" s="11">
        <f>'OddsRatio_working_3-way'!Z35+'OddsRatio_working_3-way'!AF35</f>
        <v>1.0442355932660026</v>
      </c>
      <c r="AM35" s="11">
        <f>'OddsRatio_working_3-way'!AA35+'OddsRatio_working_3-way'!AG35</f>
        <v>-0.66856312476048396</v>
      </c>
      <c r="AN35" s="11">
        <f>'OddsRatio_working_3-way'!AB35+'OddsRatio_working_3-way'!AH35</f>
        <v>-0.37567246850551878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1.0442355932660026</v>
      </c>
      <c r="AS35" s="11">
        <f>IF(('OddsRatio_working_3-way'!X35=0),IF(Q35&gt;0,-Q35^(1/3),(-Q35)^(1/3)),'OddsRatio_working_3-way'!AM35-'OddsRatio_working_3-way'!R35/3)</f>
        <v>-0.66856312476048396</v>
      </c>
      <c r="AT35" s="11">
        <f>IF(('OddsRatio_working_3-way'!X35=0),IF(Q35&gt;0,-Q35^(1/3),(-Q35)^(1/3)),'OddsRatio_working_3-way'!AN35-'OddsRatio_working_3-way'!R35/3)</f>
        <v>-0.37567246850551878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1.76</v>
      </c>
      <c r="B36" s="4">
        <f>IF('True_Odds_Calculator_3-way'!B37="","",'True_Odds_Calculator_3-way'!B37)</f>
        <v>3.62</v>
      </c>
      <c r="C36" s="4">
        <f>IF('True_Odds_Calculator_3-way'!C37="","",'True_Odds_Calculator_3-way'!C37)</f>
        <v>4.67</v>
      </c>
      <c r="D36" s="9">
        <f t="shared" si="13"/>
        <v>0.54433381932207092</v>
      </c>
      <c r="E36" s="9">
        <f t="shared" si="14"/>
        <v>0.25734596670057541</v>
      </c>
      <c r="F36" s="9">
        <f t="shared" si="15"/>
        <v>0.19832021397735364</v>
      </c>
      <c r="G36" s="9">
        <f t="shared" si="16"/>
        <v>1.1014578605397276</v>
      </c>
      <c r="H36" s="9">
        <f t="shared" si="17"/>
        <v>1.8371079740101928</v>
      </c>
      <c r="I36" s="9">
        <f t="shared" si="18"/>
        <v>3.8858195946140861</v>
      </c>
      <c r="J36" s="9">
        <f t="shared" si="19"/>
        <v>5.0423503481808005</v>
      </c>
      <c r="K36" s="11">
        <f t="shared" si="20"/>
        <v>0.56818181818181823</v>
      </c>
      <c r="L36" s="11">
        <f t="shared" si="21"/>
        <v>0.27624309392265195</v>
      </c>
      <c r="M36" s="11">
        <f t="shared" si="22"/>
        <v>0.21413276231263384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-0.24560818114061445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0.23694688195380281</v>
      </c>
      <c r="Q36" s="11">
        <f>2*'OddsRatio_working_3-way'!K36*'OddsRatio_working_3-way'!L36*'OddsRatio_working_3-way'!M36</f>
        <v>6.7218973603915697E-2</v>
      </c>
      <c r="R36" s="11">
        <f t="shared" si="23"/>
        <v>0</v>
      </c>
      <c r="S36" s="11">
        <f t="shared" si="24"/>
        <v>-0.96473529852878592</v>
      </c>
      <c r="T36" s="11">
        <f t="shared" si="25"/>
        <v>-0.27368377263227972</v>
      </c>
      <c r="U36" s="11">
        <f>'OddsRatio_working_3-way'!S36-'OddsRatio_working_3-way'!R36^2/3</f>
        <v>-0.96473529852878592</v>
      </c>
      <c r="V36" s="11">
        <f>'OddsRatio_working_3-way'!S36*'OddsRatio_working_3-way'!R36/3-2*'OddsRatio_working_3-way'!R36^3/27-'OddsRatio_working_3-way'!T36</f>
        <v>0.27368377263227972</v>
      </c>
      <c r="W36" s="11">
        <f>'OddsRatio_working_3-way'!V36^2+4*'OddsRatio_working_3-way'!U36^3/27</f>
        <v>-5.811835377442108E-2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0.18236033092250248</v>
      </c>
      <c r="Y36" s="11">
        <f>IF('OddsRatio_working_3-way'!W36&gt;=0,IF('OddsRatio_working_3-way'!V36+SQRT('OddsRatio_working_3-way'!W36)&gt;0,0,PI()),ACOS('OddsRatio_working_3-way'!V36/(2*'OddsRatio_working_3-way'!X36)))</f>
        <v>0.72214013196152127</v>
      </c>
      <c r="Z36" s="11">
        <f>'OddsRatio_working_3-way'!X36^(1/3)*COS('OddsRatio_working_3-way'!Y36/3)</f>
        <v>0.5507289302698638</v>
      </c>
      <c r="AA36" s="11">
        <f>'OddsRatio_working_3-way'!X36^(1/3)*COS(('OddsRatio_working_3-way'!Y36+2*PI())/3)</f>
        <v>-0.39244161343918077</v>
      </c>
      <c r="AB36" s="11">
        <f>'OddsRatio_working_3-way'!X36^(1/3)*COS(('OddsRatio_working_3-way'!Y36+4*PI())/3)</f>
        <v>-0.15828731683068339</v>
      </c>
      <c r="AC36" s="11">
        <f>'OddsRatio_working_3-way'!X36^(1/3)*SIN('OddsRatio_working_3-way'!Y36/3)</f>
        <v>0.13518904617882374</v>
      </c>
      <c r="AD36" s="11">
        <f>'OddsRatio_working_3-way'!X36^(1/3)*SIN(('OddsRatio_working_3-way'!Y36+2*PI())/3)</f>
        <v>0.40935072112331899</v>
      </c>
      <c r="AE36" s="11">
        <f>'OddsRatio_working_3-way'!X36^(1/3)*SIN(('OddsRatio_working_3-way'!Y36+4*PI())/3)</f>
        <v>-0.5445397673021426</v>
      </c>
      <c r="AF36" s="11">
        <f>-'OddsRatio_working_3-way'!U36/(3*'OddsRatio_working_3-way'!X36^(1/3))*COS(('OddsRatio_working_3-way'!Y36)/3)</f>
        <v>0.5507289302698638</v>
      </c>
      <c r="AG36" s="11">
        <f>-'OddsRatio_working_3-way'!U36/(3*'OddsRatio_working_3-way'!X36^(1/3))*COS(('OddsRatio_working_3-way'!Y36+2*PI())/3)</f>
        <v>-0.39244161343918077</v>
      </c>
      <c r="AH36" s="11">
        <f>-'OddsRatio_working_3-way'!U36/(3*'OddsRatio_working_3-way'!X36^(1/3))*COS(('OddsRatio_working_3-way'!Y36+4*PI())/3)</f>
        <v>-0.15828731683068339</v>
      </c>
      <c r="AI36" s="11">
        <f>'OddsRatio_working_3-way'!U36/(3*'OddsRatio_working_3-way'!X36^(1/3))*SIN(('OddsRatio_working_3-way'!Y36)/3)</f>
        <v>-0.13518904617882374</v>
      </c>
      <c r="AJ36" s="11">
        <f>'OddsRatio_working_3-way'!U36/(3*'OddsRatio_working_3-way'!X36^(1/3))*SIN(('OddsRatio_working_3-way'!Y36+2*PI())/3)</f>
        <v>-0.40935072112331899</v>
      </c>
      <c r="AK36" s="11">
        <f>'OddsRatio_working_3-way'!U36/(3*'OddsRatio_working_3-way'!X36^(1/3))*SIN(('OddsRatio_working_3-way'!Y36+4*PI())/3)</f>
        <v>0.5445397673021426</v>
      </c>
      <c r="AL36" s="11">
        <f>'OddsRatio_working_3-way'!Z36+'OddsRatio_working_3-way'!AF36</f>
        <v>1.1014578605397276</v>
      </c>
      <c r="AM36" s="11">
        <f>'OddsRatio_working_3-way'!AA36+'OddsRatio_working_3-way'!AG36</f>
        <v>-0.78488322687836154</v>
      </c>
      <c r="AN36" s="11">
        <f>'OddsRatio_working_3-way'!AB36+'OddsRatio_working_3-way'!AH36</f>
        <v>-0.31657463366136679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1.1014578605397276</v>
      </c>
      <c r="AS36" s="11">
        <f>IF(('OddsRatio_working_3-way'!X36=0),IF(Q36&gt;0,-Q36^(1/3),(-Q36)^(1/3)),'OddsRatio_working_3-way'!AM36-'OddsRatio_working_3-way'!R36/3)</f>
        <v>-0.78488322687836154</v>
      </c>
      <c r="AT36" s="11">
        <f>IF(('OddsRatio_working_3-way'!X36=0),IF(Q36&gt;0,-Q36^(1/3),(-Q36)^(1/3)),'OddsRatio_working_3-way'!AN36-'OddsRatio_working_3-way'!R36/3)</f>
        <v>-0.31657463366136679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3.9</v>
      </c>
      <c r="B37" s="4">
        <f>IF('True_Odds_Calculator_3-way'!B38="","",'True_Odds_Calculator_3-way'!B38)</f>
        <v>2.97</v>
      </c>
      <c r="C37" s="4">
        <f>IF('True_Odds_Calculator_3-way'!C38="","",'True_Odds_Calculator_3-way'!C38)</f>
        <v>2.16</v>
      </c>
      <c r="D37" s="9">
        <f t="shared" si="13"/>
        <v>0.24041797500197215</v>
      </c>
      <c r="E37" s="9">
        <f t="shared" si="14"/>
        <v>0.31784086149846669</v>
      </c>
      <c r="F37" s="9">
        <f t="shared" si="15"/>
        <v>0.44174116349956094</v>
      </c>
      <c r="G37" s="9">
        <f t="shared" si="16"/>
        <v>1.0894561282452695</v>
      </c>
      <c r="H37" s="9">
        <f t="shared" si="17"/>
        <v>4.1594227719112808</v>
      </c>
      <c r="I37" s="9">
        <f t="shared" si="18"/>
        <v>3.1462285726431816</v>
      </c>
      <c r="J37" s="9">
        <f t="shared" si="19"/>
        <v>2.2637691087645129</v>
      </c>
      <c r="K37" s="11">
        <f t="shared" si="20"/>
        <v>0.25641025641025644</v>
      </c>
      <c r="L37" s="11">
        <f t="shared" si="21"/>
        <v>0.33670033670033667</v>
      </c>
      <c r="M37" s="11">
        <f t="shared" si="22"/>
        <v>0.46296296296296291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-0.26487892537275237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0.24101412990301879</v>
      </c>
      <c r="Q37" s="11">
        <f>2*'OddsRatio_working_3-way'!K37*'OddsRatio_working_3-way'!L37*'OddsRatio_working_3-way'!M37</f>
        <v>7.9938351543289807E-2</v>
      </c>
      <c r="R37" s="11">
        <f t="shared" si="23"/>
        <v>0</v>
      </c>
      <c r="S37" s="11">
        <f t="shared" si="24"/>
        <v>-0.90990300403797808</v>
      </c>
      <c r="T37" s="11">
        <f t="shared" si="25"/>
        <v>-0.30179204114029118</v>
      </c>
      <c r="U37" s="11">
        <f>'OddsRatio_working_3-way'!S37-'OddsRatio_working_3-way'!R37^2/3</f>
        <v>-0.90990300403797808</v>
      </c>
      <c r="V37" s="11">
        <f>'OddsRatio_working_3-way'!S37*'OddsRatio_working_3-way'!R37/3-2*'OddsRatio_working_3-way'!R37^3/27-'OddsRatio_working_3-way'!T37</f>
        <v>0.30179204114029118</v>
      </c>
      <c r="W37" s="11">
        <f>'OddsRatio_working_3-way'!V37^2+4*'OddsRatio_working_3-way'!U37^3/27</f>
        <v>-2.0526017032534996E-2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0.16703626337427316</v>
      </c>
      <c r="Y37" s="11">
        <f>IF('OddsRatio_working_3-way'!W37&gt;=0,IF('OddsRatio_working_3-way'!V37+SQRT('OddsRatio_working_3-way'!W37)&gt;0,0,PI()),ACOS('OddsRatio_working_3-way'!V37/(2*'OddsRatio_working_3-way'!X37)))</f>
        <v>0.44322612891601731</v>
      </c>
      <c r="Z37" s="11">
        <f>'OddsRatio_working_3-way'!X37^(1/3)*COS('OddsRatio_working_3-way'!Y37/3)</f>
        <v>0.54472806412263475</v>
      </c>
      <c r="AA37" s="11">
        <f>'OddsRatio_working_3-way'!X37^(1/3)*COS(('OddsRatio_working_3-way'!Y37+2*PI())/3)</f>
        <v>-0.34257267203817188</v>
      </c>
      <c r="AB37" s="11">
        <f>'OddsRatio_working_3-way'!X37^(1/3)*COS(('OddsRatio_working_3-way'!Y37+4*PI())/3)</f>
        <v>-0.20215539208446326</v>
      </c>
      <c r="AC37" s="11">
        <f>'OddsRatio_working_3-way'!X37^(1/3)*SIN('OddsRatio_working_3-way'!Y37/3)</f>
        <v>8.1069954380148898E-2</v>
      </c>
      <c r="AD37" s="11">
        <f>'OddsRatio_working_3-way'!X37^(1/3)*SIN(('OddsRatio_working_3-way'!Y37+2*PI())/3)</f>
        <v>0.43121336449444592</v>
      </c>
      <c r="AE37" s="11">
        <f>'OddsRatio_working_3-way'!X37^(1/3)*SIN(('OddsRatio_working_3-way'!Y37+4*PI())/3)</f>
        <v>-0.51228331887459466</v>
      </c>
      <c r="AF37" s="11">
        <f>-'OddsRatio_working_3-way'!U37/(3*'OddsRatio_working_3-way'!X37^(1/3))*COS(('OddsRatio_working_3-way'!Y37)/3)</f>
        <v>0.54472806412263475</v>
      </c>
      <c r="AG37" s="11">
        <f>-'OddsRatio_working_3-way'!U37/(3*'OddsRatio_working_3-way'!X37^(1/3))*COS(('OddsRatio_working_3-way'!Y37+2*PI())/3)</f>
        <v>-0.34257267203817188</v>
      </c>
      <c r="AH37" s="11">
        <f>-'OddsRatio_working_3-way'!U37/(3*'OddsRatio_working_3-way'!X37^(1/3))*COS(('OddsRatio_working_3-way'!Y37+4*PI())/3)</f>
        <v>-0.20215539208446326</v>
      </c>
      <c r="AI37" s="11">
        <f>'OddsRatio_working_3-way'!U37/(3*'OddsRatio_working_3-way'!X37^(1/3))*SIN(('OddsRatio_working_3-way'!Y37)/3)</f>
        <v>-8.1069954380148898E-2</v>
      </c>
      <c r="AJ37" s="11">
        <f>'OddsRatio_working_3-way'!U37/(3*'OddsRatio_working_3-way'!X37^(1/3))*SIN(('OddsRatio_working_3-way'!Y37+2*PI())/3)</f>
        <v>-0.43121336449444592</v>
      </c>
      <c r="AK37" s="11">
        <f>'OddsRatio_working_3-way'!U37/(3*'OddsRatio_working_3-way'!X37^(1/3))*SIN(('OddsRatio_working_3-way'!Y37+4*PI())/3)</f>
        <v>0.51228331887459466</v>
      </c>
      <c r="AL37" s="11">
        <f>'OddsRatio_working_3-way'!Z37+'OddsRatio_working_3-way'!AF37</f>
        <v>1.0894561282452695</v>
      </c>
      <c r="AM37" s="11">
        <f>'OddsRatio_working_3-way'!AA37+'OddsRatio_working_3-way'!AG37</f>
        <v>-0.68514534407634375</v>
      </c>
      <c r="AN37" s="11">
        <f>'OddsRatio_working_3-way'!AB37+'OddsRatio_working_3-way'!AH37</f>
        <v>-0.40431078416892652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1.0894561282452695</v>
      </c>
      <c r="AS37" s="11">
        <f>IF(('OddsRatio_working_3-way'!X37=0),IF(Q37&gt;0,-Q37^(1/3),(-Q37)^(1/3)),'OddsRatio_working_3-way'!AM37-'OddsRatio_working_3-way'!R37/3)</f>
        <v>-0.68514534407634375</v>
      </c>
      <c r="AT37" s="11">
        <f>IF(('OddsRatio_working_3-way'!X37=0),IF(Q37&gt;0,-Q37^(1/3),(-Q37)^(1/3)),'OddsRatio_working_3-way'!AN37-'OddsRatio_working_3-way'!R37/3)</f>
        <v>-0.40431078416892652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1.21</v>
      </c>
      <c r="B38" s="4">
        <f>IF('True_Odds_Calculator_3-way'!B39="","",'True_Odds_Calculator_3-way'!B39)</f>
        <v>6.48</v>
      </c>
      <c r="C38" s="4">
        <f>IF('True_Odds_Calculator_3-way'!C39="","",'True_Odds_Calculator_3-way'!C39)</f>
        <v>11.87</v>
      </c>
      <c r="D38" s="9">
        <f t="shared" si="13"/>
        <v>0.79781502449449737</v>
      </c>
      <c r="E38" s="9">
        <f t="shared" si="14"/>
        <v>0.13135179019228399</v>
      </c>
      <c r="F38" s="9">
        <f t="shared" si="15"/>
        <v>7.0833185313218736E-2</v>
      </c>
      <c r="G38" s="9">
        <f t="shared" si="16"/>
        <v>1.2067779724445291</v>
      </c>
      <c r="H38" s="9">
        <f t="shared" si="17"/>
        <v>1.2534233742133507</v>
      </c>
      <c r="I38" s="9">
        <f t="shared" si="18"/>
        <v>7.6131432889960191</v>
      </c>
      <c r="J38" s="9">
        <f t="shared" si="19"/>
        <v>14.117676560472033</v>
      </c>
      <c r="K38" s="11">
        <f t="shared" si="20"/>
        <v>0.82644628099173556</v>
      </c>
      <c r="L38" s="11">
        <f t="shared" si="21"/>
        <v>0.15432098765432098</v>
      </c>
      <c r="M38" s="11">
        <f t="shared" si="22"/>
        <v>8.4245998315080034E-2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-0.13440589036055062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0.17793002398960889</v>
      </c>
      <c r="Q38" s="11">
        <f>2*'OddsRatio_working_3-way'!K38*'OddsRatio_working_3-way'!L38*'OddsRatio_working_3-way'!M38</f>
        <v>2.1489133332078365E-2</v>
      </c>
      <c r="R38" s="11">
        <f t="shared" si="23"/>
        <v>0</v>
      </c>
      <c r="S38" s="11">
        <f t="shared" si="24"/>
        <v>-1.3238260876238577</v>
      </c>
      <c r="T38" s="11">
        <f t="shared" si="25"/>
        <v>-0.15988237773234995</v>
      </c>
      <c r="U38" s="11">
        <f>'OddsRatio_working_3-way'!S38-'OddsRatio_working_3-way'!R38^2/3</f>
        <v>-1.3238260876238577</v>
      </c>
      <c r="V38" s="11">
        <f>'OddsRatio_working_3-way'!S38*'OddsRatio_working_3-way'!R38/3-2*'OddsRatio_working_3-way'!R38^3/27-'OddsRatio_working_3-way'!T38</f>
        <v>0.15988237773234995</v>
      </c>
      <c r="W38" s="11">
        <f>'OddsRatio_working_3-way'!V38^2+4*'OddsRatio_working_3-way'!U38^3/27</f>
        <v>-0.31814514402627719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0.29313287035729507</v>
      </c>
      <c r="Y38" s="11">
        <f>IF('OddsRatio_working_3-way'!W38&gt;=0,IF('OddsRatio_working_3-way'!V38+SQRT('OddsRatio_working_3-way'!W38)&gt;0,0,PI()),ACOS('OddsRatio_working_3-way'!V38/(2*'OddsRatio_working_3-way'!X38)))</f>
        <v>1.2945843736978899</v>
      </c>
      <c r="Z38" s="11">
        <f>'OddsRatio_working_3-way'!X38^(1/3)*COS('OddsRatio_working_3-way'!Y38/3)</f>
        <v>0.60338898622226456</v>
      </c>
      <c r="AA38" s="11">
        <f>'OddsRatio_working_3-way'!X38^(1/3)*COS(('OddsRatio_working_3-way'!Y38+2*PI())/3)</f>
        <v>-0.5423141522938667</v>
      </c>
      <c r="AB38" s="11">
        <f>'OddsRatio_working_3-way'!X38^(1/3)*COS(('OddsRatio_working_3-way'!Y38+4*PI())/3)</f>
        <v>-6.107483392839768E-2</v>
      </c>
      <c r="AC38" s="11">
        <f>'OddsRatio_working_3-way'!X38^(1/3)*SIN('OddsRatio_working_3-way'!Y38/3)</f>
        <v>0.27784365000293554</v>
      </c>
      <c r="AD38" s="11">
        <f>'OddsRatio_working_3-way'!X38^(1/3)*SIN(('OddsRatio_working_3-way'!Y38+2*PI())/3)</f>
        <v>0.38362836543075202</v>
      </c>
      <c r="AE38" s="11">
        <f>'OddsRatio_working_3-way'!X38^(1/3)*SIN(('OddsRatio_working_3-way'!Y38+4*PI())/3)</f>
        <v>-0.6614720154336875</v>
      </c>
      <c r="AF38" s="11">
        <f>-'OddsRatio_working_3-way'!U38/(3*'OddsRatio_working_3-way'!X38^(1/3))*COS(('OddsRatio_working_3-way'!Y38)/3)</f>
        <v>0.60338898622226456</v>
      </c>
      <c r="AG38" s="11">
        <f>-'OddsRatio_working_3-way'!U38/(3*'OddsRatio_working_3-way'!X38^(1/3))*COS(('OddsRatio_working_3-way'!Y38+2*PI())/3)</f>
        <v>-0.5423141522938667</v>
      </c>
      <c r="AH38" s="11">
        <f>-'OddsRatio_working_3-way'!U38/(3*'OddsRatio_working_3-way'!X38^(1/3))*COS(('OddsRatio_working_3-way'!Y38+4*PI())/3)</f>
        <v>-6.107483392839768E-2</v>
      </c>
      <c r="AI38" s="11">
        <f>'OddsRatio_working_3-way'!U38/(3*'OddsRatio_working_3-way'!X38^(1/3))*SIN(('OddsRatio_working_3-way'!Y38)/3)</f>
        <v>-0.27784365000293554</v>
      </c>
      <c r="AJ38" s="11">
        <f>'OddsRatio_working_3-way'!U38/(3*'OddsRatio_working_3-way'!X38^(1/3))*SIN(('OddsRatio_working_3-way'!Y38+2*PI())/3)</f>
        <v>-0.38362836543075202</v>
      </c>
      <c r="AK38" s="11">
        <f>'OddsRatio_working_3-way'!U38/(3*'OddsRatio_working_3-way'!X38^(1/3))*SIN(('OddsRatio_working_3-way'!Y38+4*PI())/3)</f>
        <v>0.6614720154336875</v>
      </c>
      <c r="AL38" s="11">
        <f>'OddsRatio_working_3-way'!Z38+'OddsRatio_working_3-way'!AF38</f>
        <v>1.2067779724445291</v>
      </c>
      <c r="AM38" s="11">
        <f>'OddsRatio_working_3-way'!AA38+'OddsRatio_working_3-way'!AG38</f>
        <v>-1.0846283045877334</v>
      </c>
      <c r="AN38" s="11">
        <f>'OddsRatio_working_3-way'!AB38+'OddsRatio_working_3-way'!AH38</f>
        <v>-0.12214966785679536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1.2067779724445291</v>
      </c>
      <c r="AS38" s="11">
        <f>IF(('OddsRatio_working_3-way'!X38=0),IF(Q38&gt;0,-Q38^(1/3),(-Q38)^(1/3)),'OddsRatio_working_3-way'!AM38-'OddsRatio_working_3-way'!R38/3)</f>
        <v>-1.0846283045877334</v>
      </c>
      <c r="AT38" s="11">
        <f>IF(('OddsRatio_working_3-way'!X38=0),IF(Q38&gt;0,-Q38^(1/3),(-Q38)^(1/3)),'OddsRatio_working_3-way'!AN38-'OddsRatio_working_3-way'!R38/3)</f>
        <v>-0.12214966785679536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2.88</v>
      </c>
      <c r="B39" s="4">
        <f>IF('True_Odds_Calculator_3-way'!B40="","",'True_Odds_Calculator_3-way'!B40)</f>
        <v>2.94</v>
      </c>
      <c r="C39" s="4">
        <f>IF('True_Odds_Calculator_3-way'!C40="","",'True_Odds_Calculator_3-way'!C40)</f>
        <v>2.72</v>
      </c>
      <c r="D39" s="9">
        <f t="shared" si="13"/>
        <v>0.32899068602267256</v>
      </c>
      <c r="E39" s="9">
        <f t="shared" si="14"/>
        <v>0.32209300288742615</v>
      </c>
      <c r="F39" s="9">
        <f t="shared" si="15"/>
        <v>0.34891631108990107</v>
      </c>
      <c r="G39" s="9">
        <f t="shared" si="16"/>
        <v>1.084893472746165</v>
      </c>
      <c r="H39" s="9">
        <f t="shared" si="17"/>
        <v>3.0395997287627909</v>
      </c>
      <c r="I39" s="9">
        <f t="shared" si="18"/>
        <v>3.1046933371275602</v>
      </c>
      <c r="J39" s="9">
        <f t="shared" si="19"/>
        <v>2.8660167731234041</v>
      </c>
      <c r="K39" s="11">
        <f t="shared" si="20"/>
        <v>0.34722222222222221</v>
      </c>
      <c r="L39" s="11">
        <f t="shared" si="21"/>
        <v>0.3401360544217687</v>
      </c>
      <c r="M39" s="11">
        <f t="shared" si="22"/>
        <v>0.36764705882352938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-0.27238256413676576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0.24054760793206173</v>
      </c>
      <c r="Q39" s="11">
        <f>2*'OddsRatio_working_3-way'!K39*'OddsRatio_working_3-way'!L39*'OddsRatio_working_3-way'!M39</f>
        <v>8.6840291672224429E-2</v>
      </c>
      <c r="R39" s="11">
        <f t="shared" si="23"/>
        <v>0</v>
      </c>
      <c r="S39" s="11">
        <f t="shared" si="24"/>
        <v>-0.88312410412320153</v>
      </c>
      <c r="T39" s="11">
        <f t="shared" si="25"/>
        <v>-0.31881736610945893</v>
      </c>
      <c r="U39" s="11">
        <f>'OddsRatio_working_3-way'!S39-'OddsRatio_working_3-way'!R39^2/3</f>
        <v>-0.88312410412320153</v>
      </c>
      <c r="V39" s="11">
        <f>'OddsRatio_working_3-way'!S39*'OddsRatio_working_3-way'!R39/3-2*'OddsRatio_working_3-way'!R39^3/27-'OddsRatio_working_3-way'!T39</f>
        <v>0.31881736610945893</v>
      </c>
      <c r="W39" s="11">
        <f>'OddsRatio_working_3-way'!V39^2+4*'OddsRatio_working_3-way'!U39^3/27</f>
        <v>-3.9337086858466652E-4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0.15971684616968043</v>
      </c>
      <c r="Y39" s="11">
        <f>IF('OddsRatio_working_3-way'!W39&gt;=0,IF('OddsRatio_working_3-way'!V39+SQRT('OddsRatio_working_3-way'!W39)&gt;0,0,PI()),ACOS('OddsRatio_working_3-way'!V39/(2*'OddsRatio_working_3-way'!X39)))</f>
        <v>6.2129780007867952E-2</v>
      </c>
      <c r="Z39" s="11">
        <f>'OddsRatio_working_3-way'!X39^(1/3)*COS('OddsRatio_working_3-way'!Y39/3)</f>
        <v>0.54244673637308249</v>
      </c>
      <c r="AA39" s="11">
        <f>'OddsRatio_working_3-way'!X39^(1/3)*COS(('OddsRatio_working_3-way'!Y39+2*PI())/3)</f>
        <v>-0.28095371655872525</v>
      </c>
      <c r="AB39" s="11">
        <f>'OddsRatio_working_3-way'!X39^(1/3)*COS(('OddsRatio_working_3-way'!Y39+4*PI())/3)</f>
        <v>-0.26149301981435707</v>
      </c>
      <c r="AC39" s="11">
        <f>'OddsRatio_working_3-way'!X39^(1/3)*SIN('OddsRatio_working_3-way'!Y39/3)</f>
        <v>1.1235638503978677E-2</v>
      </c>
      <c r="AD39" s="11">
        <f>'OddsRatio_working_3-way'!X39^(1/3)*SIN(('OddsRatio_working_3-way'!Y39+2*PI())/3)</f>
        <v>0.46415483464706042</v>
      </c>
      <c r="AE39" s="11">
        <f>'OddsRatio_working_3-way'!X39^(1/3)*SIN(('OddsRatio_working_3-way'!Y39+4*PI())/3)</f>
        <v>-0.47539047315103905</v>
      </c>
      <c r="AF39" s="11">
        <f>-'OddsRatio_working_3-way'!U39/(3*'OddsRatio_working_3-way'!X39^(1/3))*COS(('OddsRatio_working_3-way'!Y39)/3)</f>
        <v>0.54244673637308249</v>
      </c>
      <c r="AG39" s="11">
        <f>-'OddsRatio_working_3-way'!U39/(3*'OddsRatio_working_3-way'!X39^(1/3))*COS(('OddsRatio_working_3-way'!Y39+2*PI())/3)</f>
        <v>-0.28095371655872525</v>
      </c>
      <c r="AH39" s="11">
        <f>-'OddsRatio_working_3-way'!U39/(3*'OddsRatio_working_3-way'!X39^(1/3))*COS(('OddsRatio_working_3-way'!Y39+4*PI())/3)</f>
        <v>-0.26149301981435707</v>
      </c>
      <c r="AI39" s="11">
        <f>'OddsRatio_working_3-way'!U39/(3*'OddsRatio_working_3-way'!X39^(1/3))*SIN(('OddsRatio_working_3-way'!Y39)/3)</f>
        <v>-1.1235638503978677E-2</v>
      </c>
      <c r="AJ39" s="11">
        <f>'OddsRatio_working_3-way'!U39/(3*'OddsRatio_working_3-way'!X39^(1/3))*SIN(('OddsRatio_working_3-way'!Y39+2*PI())/3)</f>
        <v>-0.46415483464706042</v>
      </c>
      <c r="AK39" s="11">
        <f>'OddsRatio_working_3-way'!U39/(3*'OddsRatio_working_3-way'!X39^(1/3))*SIN(('OddsRatio_working_3-way'!Y39+4*PI())/3)</f>
        <v>0.47539047315103905</v>
      </c>
      <c r="AL39" s="11">
        <f>'OddsRatio_working_3-way'!Z39+'OddsRatio_working_3-way'!AF39</f>
        <v>1.084893472746165</v>
      </c>
      <c r="AM39" s="11">
        <f>'OddsRatio_working_3-way'!AA39+'OddsRatio_working_3-way'!AG39</f>
        <v>-0.56190743311745051</v>
      </c>
      <c r="AN39" s="11">
        <f>'OddsRatio_working_3-way'!AB39+'OddsRatio_working_3-way'!AH39</f>
        <v>-0.52298603962871415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1.084893472746165</v>
      </c>
      <c r="AS39" s="11">
        <f>IF(('OddsRatio_working_3-way'!X39=0),IF(Q39&gt;0,-Q39^(1/3),(-Q39)^(1/3)),'OddsRatio_working_3-way'!AM39-'OddsRatio_working_3-way'!R39/3)</f>
        <v>-0.56190743311745051</v>
      </c>
      <c r="AT39" s="11">
        <f>IF(('OddsRatio_working_3-way'!X39=0),IF(Q39&gt;0,-Q39^(1/3),(-Q39)^(1/3)),'OddsRatio_working_3-way'!AN39-'OddsRatio_working_3-way'!R39/3)</f>
        <v>-0.52298603962871415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1.84</v>
      </c>
      <c r="B40" s="4">
        <f>IF('True_Odds_Calculator_3-way'!B41="","",'True_Odds_Calculator_3-way'!B41)</f>
        <v>3.44</v>
      </c>
      <c r="C40" s="4">
        <f>IF('True_Odds_Calculator_3-way'!C41="","",'True_Odds_Calculator_3-way'!C41)</f>
        <v>4.46</v>
      </c>
      <c r="D40" s="9">
        <f t="shared" si="13"/>
        <v>0.52004900419635203</v>
      </c>
      <c r="E40" s="9">
        <f t="shared" si="14"/>
        <v>0.27168063750685606</v>
      </c>
      <c r="F40" s="9">
        <f t="shared" si="15"/>
        <v>0.2082703582967918</v>
      </c>
      <c r="G40" s="9">
        <f t="shared" si="16"/>
        <v>1.0986853709729469</v>
      </c>
      <c r="H40" s="9">
        <f t="shared" si="17"/>
        <v>1.9228957116172758</v>
      </c>
      <c r="I40" s="9">
        <f t="shared" si="18"/>
        <v>3.6807923051739904</v>
      </c>
      <c r="J40" s="9">
        <f t="shared" si="19"/>
        <v>4.8014513835663957</v>
      </c>
      <c r="K40" s="11">
        <f t="shared" si="20"/>
        <v>0.54347826086956519</v>
      </c>
      <c r="L40" s="11">
        <f t="shared" si="21"/>
        <v>0.29069767441860467</v>
      </c>
      <c r="M40" s="11">
        <f t="shared" si="22"/>
        <v>0.22421524663677131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-0.25120835921594942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0.23875296422077835</v>
      </c>
      <c r="Q40" s="11">
        <f>2*'OddsRatio_working_3-way'!K40*'OddsRatio_working_3-way'!L40*'OddsRatio_working_3-way'!M40</f>
        <v>7.0846576920112272E-2</v>
      </c>
      <c r="R40" s="11">
        <f t="shared" si="23"/>
        <v>0</v>
      </c>
      <c r="S40" s="11">
        <f t="shared" si="24"/>
        <v>-0.95041807114203603</v>
      </c>
      <c r="T40" s="11">
        <f t="shared" si="25"/>
        <v>-0.28202316651098991</v>
      </c>
      <c r="U40" s="11">
        <f>'OddsRatio_working_3-way'!S40-'OddsRatio_working_3-way'!R40^2/3</f>
        <v>-0.95041807114203603</v>
      </c>
      <c r="V40" s="11">
        <f>'OddsRatio_working_3-way'!S40*'OddsRatio_working_3-way'!R40/3-2*'OddsRatio_working_3-way'!R40^3/27-'OddsRatio_working_3-way'!T40</f>
        <v>0.28202316651098991</v>
      </c>
      <c r="W40" s="11">
        <f>'OddsRatio_working_3-way'!V40^2+4*'OddsRatio_working_3-way'!U40^3/27</f>
        <v>-4.7649218858233269E-2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0.1783159312197867</v>
      </c>
      <c r="Y40" s="11">
        <f>IF('OddsRatio_working_3-way'!W40&gt;=0,IF('OddsRatio_working_3-way'!V40+SQRT('OddsRatio_working_3-way'!W40)&gt;0,0,PI()),ACOS('OddsRatio_working_3-way'!V40/(2*'OddsRatio_working_3-way'!X40)))</f>
        <v>0.65868740329099207</v>
      </c>
      <c r="Z40" s="11">
        <f>'OddsRatio_working_3-way'!X40^(1/3)*COS('OddsRatio_working_3-way'!Y40/3)</f>
        <v>0.54934268548647347</v>
      </c>
      <c r="AA40" s="11">
        <f>'OddsRatio_working_3-way'!X40^(1/3)*COS(('OddsRatio_working_3-way'!Y40+2*PI())/3)</f>
        <v>-0.38083856090586499</v>
      </c>
      <c r="AB40" s="11">
        <f>'OddsRatio_working_3-way'!X40^(1/3)*COS(('OddsRatio_working_3-way'!Y40+4*PI())/3)</f>
        <v>-0.16850412458060865</v>
      </c>
      <c r="AC40" s="11">
        <f>'OddsRatio_working_3-way'!X40^(1/3)*SIN('OddsRatio_working_3-way'!Y40/3)</f>
        <v>0.12259134397061439</v>
      </c>
      <c r="AD40" s="11">
        <f>'OddsRatio_working_3-way'!X40^(1/3)*SIN(('OddsRatio_working_3-way'!Y40+2*PI())/3)</f>
        <v>0.41444904902914392</v>
      </c>
      <c r="AE40" s="11">
        <f>'OddsRatio_working_3-way'!X40^(1/3)*SIN(('OddsRatio_working_3-way'!Y40+4*PI())/3)</f>
        <v>-0.53704039299975814</v>
      </c>
      <c r="AF40" s="11">
        <f>-'OddsRatio_working_3-way'!U40/(3*'OddsRatio_working_3-way'!X40^(1/3))*COS(('OddsRatio_working_3-way'!Y40)/3)</f>
        <v>0.54934268548647347</v>
      </c>
      <c r="AG40" s="11">
        <f>-'OddsRatio_working_3-way'!U40/(3*'OddsRatio_working_3-way'!X40^(1/3))*COS(('OddsRatio_working_3-way'!Y40+2*PI())/3)</f>
        <v>-0.38083856090586499</v>
      </c>
      <c r="AH40" s="11">
        <f>-'OddsRatio_working_3-way'!U40/(3*'OddsRatio_working_3-way'!X40^(1/3))*COS(('OddsRatio_working_3-way'!Y40+4*PI())/3)</f>
        <v>-0.16850412458060865</v>
      </c>
      <c r="AI40" s="11">
        <f>'OddsRatio_working_3-way'!U40/(3*'OddsRatio_working_3-way'!X40^(1/3))*SIN(('OddsRatio_working_3-way'!Y40)/3)</f>
        <v>-0.12259134397061439</v>
      </c>
      <c r="AJ40" s="11">
        <f>'OddsRatio_working_3-way'!U40/(3*'OddsRatio_working_3-way'!X40^(1/3))*SIN(('OddsRatio_working_3-way'!Y40+2*PI())/3)</f>
        <v>-0.41444904902914392</v>
      </c>
      <c r="AK40" s="11">
        <f>'OddsRatio_working_3-way'!U40/(3*'OddsRatio_working_3-way'!X40^(1/3))*SIN(('OddsRatio_working_3-way'!Y40+4*PI())/3)</f>
        <v>0.53704039299975814</v>
      </c>
      <c r="AL40" s="11">
        <f>'OddsRatio_working_3-way'!Z40+'OddsRatio_working_3-way'!AF40</f>
        <v>1.0986853709729469</v>
      </c>
      <c r="AM40" s="11">
        <f>'OddsRatio_working_3-way'!AA40+'OddsRatio_working_3-way'!AG40</f>
        <v>-0.76167712181172997</v>
      </c>
      <c r="AN40" s="11">
        <f>'OddsRatio_working_3-way'!AB40+'OddsRatio_working_3-way'!AH40</f>
        <v>-0.3370082491612173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1.0986853709729469</v>
      </c>
      <c r="AS40" s="11">
        <f>IF(('OddsRatio_working_3-way'!X40=0),IF(Q40&gt;0,-Q40^(1/3),(-Q40)^(1/3)),'OddsRatio_working_3-way'!AM40-'OddsRatio_working_3-way'!R40/3)</f>
        <v>-0.76167712181172997</v>
      </c>
      <c r="AT40" s="11">
        <f>IF(('OddsRatio_working_3-way'!X40=0),IF(Q40&gt;0,-Q40^(1/3),(-Q40)^(1/3)),'OddsRatio_working_3-way'!AN40-'OddsRatio_working_3-way'!R40/3)</f>
        <v>-0.3370082491612173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7.78</v>
      </c>
      <c r="B41" s="4">
        <f>IF('True_Odds_Calculator_3-way'!B42="","",'True_Odds_Calculator_3-way'!B42)</f>
        <v>4.29</v>
      </c>
      <c r="C41" s="4">
        <f>IF('True_Odds_Calculator_3-way'!C42="","",'True_Odds_Calculator_3-way'!C42)</f>
        <v>1.43</v>
      </c>
      <c r="D41" s="9">
        <f t="shared" si="13"/>
        <v>0.11536811188112972</v>
      </c>
      <c r="E41" s="9">
        <f t="shared" si="14"/>
        <v>0.21182593456571022</v>
      </c>
      <c r="F41" s="9">
        <f t="shared" si="15"/>
        <v>0.67280595355316009</v>
      </c>
      <c r="G41" s="9">
        <f t="shared" si="16"/>
        <v>1.1309596519876106</v>
      </c>
      <c r="H41" s="9">
        <f t="shared" si="17"/>
        <v>8.6679064404759991</v>
      </c>
      <c r="I41" s="9">
        <f t="shared" si="18"/>
        <v>4.7208572550392383</v>
      </c>
      <c r="J41" s="9">
        <f t="shared" si="19"/>
        <v>1.4863126503546724</v>
      </c>
      <c r="K41" s="11">
        <f t="shared" si="20"/>
        <v>0.12853470437017994</v>
      </c>
      <c r="L41" s="11">
        <f t="shared" si="21"/>
        <v>0.23310023310023309</v>
      </c>
      <c r="M41" s="11">
        <f t="shared" si="22"/>
        <v>0.69930069930069938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-0.20096532083516816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0.21999680438927571</v>
      </c>
      <c r="Q41" s="11">
        <f>2*'OddsRatio_working_3-way'!K41*'OddsRatio_working_3-way'!L41*'OddsRatio_working_3-way'!M41</f>
        <v>4.1904153217004893E-2</v>
      </c>
      <c r="R41" s="11">
        <f t="shared" si="23"/>
        <v>0</v>
      </c>
      <c r="S41" s="11">
        <f t="shared" si="24"/>
        <v>-1.094700336729824</v>
      </c>
      <c r="T41" s="11">
        <f t="shared" si="25"/>
        <v>-0.20851434985329981</v>
      </c>
      <c r="U41" s="11">
        <f>'OddsRatio_working_3-way'!S41-'OddsRatio_working_3-way'!R41^2/3</f>
        <v>-1.094700336729824</v>
      </c>
      <c r="V41" s="11">
        <f>'OddsRatio_working_3-way'!S41*'OddsRatio_working_3-way'!R41/3-2*'OddsRatio_working_3-way'!R41^3/27-'OddsRatio_working_3-way'!T41</f>
        <v>0.20851434985329981</v>
      </c>
      <c r="W41" s="11">
        <f>'OddsRatio_working_3-way'!V41^2+4*'OddsRatio_working_3-way'!U41^3/27</f>
        <v>-0.15087061904632246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0.2204250740847481</v>
      </c>
      <c r="Y41" s="11">
        <f>IF('OddsRatio_working_3-way'!W41&gt;=0,IF('OddsRatio_working_3-way'!V41+SQRT('OddsRatio_working_3-way'!W41)&gt;0,0,PI()),ACOS('OddsRatio_working_3-way'!V41/(2*'OddsRatio_working_3-way'!X41)))</f>
        <v>1.0781236733736037</v>
      </c>
      <c r="Z41" s="11">
        <f>'OddsRatio_working_3-way'!X41^(1/3)*COS('OddsRatio_working_3-way'!Y41/3)</f>
        <v>0.56547982599380531</v>
      </c>
      <c r="AA41" s="11">
        <f>'OddsRatio_working_3-way'!X41^(1/3)*COS(('OddsRatio_working_3-way'!Y41+2*PI())/3)</f>
        <v>-0.46672227350455497</v>
      </c>
      <c r="AB41" s="11">
        <f>'OddsRatio_working_3-way'!X41^(1/3)*COS(('OddsRatio_working_3-way'!Y41+4*PI())/3)</f>
        <v>-9.875755248925043E-2</v>
      </c>
      <c r="AC41" s="11">
        <f>'OddsRatio_working_3-way'!X41^(1/3)*SIN('OddsRatio_working_3-way'!Y41/3)</f>
        <v>0.2124445307304717</v>
      </c>
      <c r="AD41" s="11">
        <f>'OddsRatio_working_3-way'!X41^(1/3)*SIN(('OddsRatio_working_3-way'!Y41+2*PI())/3)</f>
        <v>0.38349762927300346</v>
      </c>
      <c r="AE41" s="11">
        <f>'OddsRatio_working_3-way'!X41^(1/3)*SIN(('OddsRatio_working_3-way'!Y41+4*PI())/3)</f>
        <v>-0.59594216000347511</v>
      </c>
      <c r="AF41" s="11">
        <f>-'OddsRatio_working_3-way'!U41/(3*'OddsRatio_working_3-way'!X41^(1/3))*COS(('OddsRatio_working_3-way'!Y41)/3)</f>
        <v>0.56547982599380531</v>
      </c>
      <c r="AG41" s="11">
        <f>-'OddsRatio_working_3-way'!U41/(3*'OddsRatio_working_3-way'!X41^(1/3))*COS(('OddsRatio_working_3-way'!Y41+2*PI())/3)</f>
        <v>-0.46672227350455497</v>
      </c>
      <c r="AH41" s="11">
        <f>-'OddsRatio_working_3-way'!U41/(3*'OddsRatio_working_3-way'!X41^(1/3))*COS(('OddsRatio_working_3-way'!Y41+4*PI())/3)</f>
        <v>-9.875755248925043E-2</v>
      </c>
      <c r="AI41" s="11">
        <f>'OddsRatio_working_3-way'!U41/(3*'OddsRatio_working_3-way'!X41^(1/3))*SIN(('OddsRatio_working_3-way'!Y41)/3)</f>
        <v>-0.2124445307304717</v>
      </c>
      <c r="AJ41" s="11">
        <f>'OddsRatio_working_3-way'!U41/(3*'OddsRatio_working_3-way'!X41^(1/3))*SIN(('OddsRatio_working_3-way'!Y41+2*PI())/3)</f>
        <v>-0.38349762927300346</v>
      </c>
      <c r="AK41" s="11">
        <f>'OddsRatio_working_3-way'!U41/(3*'OddsRatio_working_3-way'!X41^(1/3))*SIN(('OddsRatio_working_3-way'!Y41+4*PI())/3)</f>
        <v>0.59594216000347511</v>
      </c>
      <c r="AL41" s="11">
        <f>'OddsRatio_working_3-way'!Z41+'OddsRatio_working_3-way'!AF41</f>
        <v>1.1309596519876106</v>
      </c>
      <c r="AM41" s="11">
        <f>'OddsRatio_working_3-way'!AA41+'OddsRatio_working_3-way'!AG41</f>
        <v>-0.93344454700910995</v>
      </c>
      <c r="AN41" s="11">
        <f>'OddsRatio_working_3-way'!AB41+'OddsRatio_working_3-way'!AH41</f>
        <v>-0.19751510497850086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1.1309596519876106</v>
      </c>
      <c r="AS41" s="11">
        <f>IF(('OddsRatio_working_3-way'!X41=0),IF(Q41&gt;0,-Q41^(1/3),(-Q41)^(1/3)),'OddsRatio_working_3-way'!AM41-'OddsRatio_working_3-way'!R41/3)</f>
        <v>-0.93344454700910995</v>
      </c>
      <c r="AT41" s="11">
        <f>IF(('OddsRatio_working_3-way'!X41=0),IF(Q41&gt;0,-Q41^(1/3),(-Q41)^(1/3)),'OddsRatio_working_3-way'!AN41-'OddsRatio_working_3-way'!R41/3)</f>
        <v>-0.19751510497850086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1.33</v>
      </c>
      <c r="B42" s="4">
        <f>IF('True_Odds_Calculator_3-way'!B43="","",'True_Odds_Calculator_3-way'!B43)</f>
        <v>5.51</v>
      </c>
      <c r="C42" s="4">
        <f>IF('True_Odds_Calculator_3-way'!C43="","",'True_Odds_Calculator_3-way'!C43)</f>
        <v>10.39</v>
      </c>
      <c r="D42" s="9">
        <f t="shared" si="13"/>
        <v>0.73848093068970266</v>
      </c>
      <c r="E42" s="9">
        <f t="shared" si="14"/>
        <v>0.17123898172038071</v>
      </c>
      <c r="F42" s="9">
        <f t="shared" si="15"/>
        <v>9.0280087589916333E-2</v>
      </c>
      <c r="G42" s="9">
        <f t="shared" si="16"/>
        <v>1.0731245659558</v>
      </c>
      <c r="H42" s="9">
        <f t="shared" si="17"/>
        <v>1.3541311067654138</v>
      </c>
      <c r="I42" s="9">
        <f t="shared" si="18"/>
        <v>5.8397917924606588</v>
      </c>
      <c r="J42" s="9">
        <f t="shared" si="19"/>
        <v>11.076639674324964</v>
      </c>
      <c r="K42" s="11">
        <f t="shared" si="20"/>
        <v>0.75187969924812026</v>
      </c>
      <c r="L42" s="11">
        <f t="shared" si="21"/>
        <v>0.18148820326678766</v>
      </c>
      <c r="M42" s="11">
        <f t="shared" si="22"/>
        <v>9.6246390760346481E-2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-0.1835427720796603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0.18689002094888724</v>
      </c>
      <c r="Q42" s="11">
        <f>2*'OddsRatio_working_3-way'!K42*'OddsRatio_working_3-way'!L42*'OddsRatio_working_3-way'!M42</f>
        <v>2.6267044406027722E-2</v>
      </c>
      <c r="R42" s="11">
        <f t="shared" si="23"/>
        <v>0</v>
      </c>
      <c r="S42" s="11">
        <f t="shared" si="24"/>
        <v>-1.0182368874094054</v>
      </c>
      <c r="T42" s="11">
        <f t="shared" si="25"/>
        <v>-0.14311129830068947</v>
      </c>
      <c r="U42" s="11">
        <f>'OddsRatio_working_3-way'!S42-'OddsRatio_working_3-way'!R42^2/3</f>
        <v>-1.0182368874094054</v>
      </c>
      <c r="V42" s="11">
        <f>'OddsRatio_working_3-way'!S42*'OddsRatio_working_3-way'!R42/3-2*'OddsRatio_working_3-way'!R42^3/27-'OddsRatio_working_3-way'!T42</f>
        <v>0.14311129830068947</v>
      </c>
      <c r="W42" s="11">
        <f>'OddsRatio_working_3-way'!V42^2+4*'OddsRatio_working_3-way'!U42^3/27</f>
        <v>-0.13592130144142681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0.19773855538484125</v>
      </c>
      <c r="Y42" s="11">
        <f>IF('OddsRatio_working_3-way'!W42&gt;=0,IF('OddsRatio_working_3-way'!V42+SQRT('OddsRatio_working_3-way'!W42)&gt;0,0,PI()),ACOS('OddsRatio_working_3-way'!V42/(2*'OddsRatio_working_3-way'!X42)))</f>
        <v>1.200523276800143</v>
      </c>
      <c r="Z42" s="11">
        <f>'OddsRatio_working_3-way'!X42^(1/3)*COS('OddsRatio_working_3-way'!Y42/3)</f>
        <v>0.53656228297789998</v>
      </c>
      <c r="AA42" s="11">
        <f>'OddsRatio_working_3-way'!X42^(1/3)*COS(('OddsRatio_working_3-way'!Y42+2*PI())/3)</f>
        <v>-0.46483879007202961</v>
      </c>
      <c r="AB42" s="11">
        <f>'OddsRatio_working_3-way'!X42^(1/3)*COS(('OddsRatio_working_3-way'!Y42+4*PI())/3)</f>
        <v>-7.1723492905870767E-2</v>
      </c>
      <c r="AC42" s="11">
        <f>'OddsRatio_working_3-way'!X42^(1/3)*SIN('OddsRatio_working_3-way'!Y42/3)</f>
        <v>0.22696522264144176</v>
      </c>
      <c r="AD42" s="11">
        <f>'OddsRatio_working_3-way'!X42^(1/3)*SIN(('OddsRatio_working_3-way'!Y42+2*PI())/3)</f>
        <v>0.35119395645071522</v>
      </c>
      <c r="AE42" s="11">
        <f>'OddsRatio_working_3-way'!X42^(1/3)*SIN(('OddsRatio_working_3-way'!Y42+4*PI())/3)</f>
        <v>-0.57815917909215686</v>
      </c>
      <c r="AF42" s="11">
        <f>-'OddsRatio_working_3-way'!U42/(3*'OddsRatio_working_3-way'!X42^(1/3))*COS(('OddsRatio_working_3-way'!Y42)/3)</f>
        <v>0.53656228297789987</v>
      </c>
      <c r="AG42" s="11">
        <f>-'OddsRatio_working_3-way'!U42/(3*'OddsRatio_working_3-way'!X42^(1/3))*COS(('OddsRatio_working_3-way'!Y42+2*PI())/3)</f>
        <v>-0.46483879007202955</v>
      </c>
      <c r="AH42" s="11">
        <f>-'OddsRatio_working_3-way'!U42/(3*'OddsRatio_working_3-way'!X42^(1/3))*COS(('OddsRatio_working_3-way'!Y42+4*PI())/3)</f>
        <v>-7.1723492905870753E-2</v>
      </c>
      <c r="AI42" s="11">
        <f>'OddsRatio_working_3-way'!U42/(3*'OddsRatio_working_3-way'!X42^(1/3))*SIN(('OddsRatio_working_3-way'!Y42)/3)</f>
        <v>-0.2269652226414417</v>
      </c>
      <c r="AJ42" s="11">
        <f>'OddsRatio_working_3-way'!U42/(3*'OddsRatio_working_3-way'!X42^(1/3))*SIN(('OddsRatio_working_3-way'!Y42+2*PI())/3)</f>
        <v>-0.35119395645071511</v>
      </c>
      <c r="AK42" s="11">
        <f>'OddsRatio_working_3-way'!U42/(3*'OddsRatio_working_3-way'!X42^(1/3))*SIN(('OddsRatio_working_3-way'!Y42+4*PI())/3)</f>
        <v>0.57815917909215675</v>
      </c>
      <c r="AL42" s="11">
        <f>'OddsRatio_working_3-way'!Z42+'OddsRatio_working_3-way'!AF42</f>
        <v>1.0731245659558</v>
      </c>
      <c r="AM42" s="11">
        <f>'OddsRatio_working_3-way'!AA42+'OddsRatio_working_3-way'!AG42</f>
        <v>-0.9296775801440591</v>
      </c>
      <c r="AN42" s="11">
        <f>'OddsRatio_working_3-way'!AB42+'OddsRatio_working_3-way'!AH42</f>
        <v>-0.14344698581174153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1.0731245659558</v>
      </c>
      <c r="AS42" s="11">
        <f>IF(('OddsRatio_working_3-way'!X42=0),IF(Q42&gt;0,-Q42^(1/3),(-Q42)^(1/3)),'OddsRatio_working_3-way'!AM42-'OddsRatio_working_3-way'!R42/3)</f>
        <v>-0.9296775801440591</v>
      </c>
      <c r="AT42" s="11">
        <f>IF(('OddsRatio_working_3-way'!X42=0),IF(Q42&gt;0,-Q42^(1/3),(-Q42)^(1/3)),'OddsRatio_working_3-way'!AN42-'OddsRatio_working_3-way'!R42/3)</f>
        <v>-0.14344698581174153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13.3</v>
      </c>
      <c r="B43" s="4">
        <f>IF('True_Odds_Calculator_3-way'!B44="","",'True_Odds_Calculator_3-way'!B44)</f>
        <v>5.69</v>
      </c>
      <c r="C43" s="4">
        <f>IF('True_Odds_Calculator_3-way'!C44="","",'True_Odds_Calculator_3-way'!C44)</f>
        <v>1.27</v>
      </c>
      <c r="D43" s="9">
        <f t="shared" si="13"/>
        <v>6.8450062571580123E-2</v>
      </c>
      <c r="E43" s="9">
        <f t="shared" si="14"/>
        <v>0.16157189077151438</v>
      </c>
      <c r="F43" s="9">
        <f t="shared" si="15"/>
        <v>0.76997804665690561</v>
      </c>
      <c r="G43" s="9">
        <f t="shared" si="16"/>
        <v>1.1064382474655043</v>
      </c>
      <c r="H43" s="9">
        <f t="shared" si="17"/>
        <v>14.609190443825707</v>
      </c>
      <c r="I43" s="9">
        <f t="shared" si="18"/>
        <v>6.1891953806132172</v>
      </c>
      <c r="J43" s="9">
        <f t="shared" si="19"/>
        <v>1.2987383268156862</v>
      </c>
      <c r="K43" s="11">
        <f t="shared" si="20"/>
        <v>7.5187969924812026E-2</v>
      </c>
      <c r="L43" s="11">
        <f t="shared" si="21"/>
        <v>0.17574692442882248</v>
      </c>
      <c r="M43" s="11">
        <f t="shared" si="22"/>
        <v>0.78740157480314954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-0.16205934900076269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0.17958628356174741</v>
      </c>
      <c r="Q43" s="11">
        <f>2*'OddsRatio_working_3-way'!K43*'OddsRatio_working_3-way'!L43*'OddsRatio_working_3-way'!M43</f>
        <v>2.0809534595799237E-2</v>
      </c>
      <c r="R43" s="11">
        <f t="shared" si="23"/>
        <v>0</v>
      </c>
      <c r="S43" s="11">
        <f t="shared" si="24"/>
        <v>-1.108151332638651</v>
      </c>
      <c r="T43" s="11">
        <f t="shared" si="25"/>
        <v>-0.12840687516090973</v>
      </c>
      <c r="U43" s="11">
        <f>'OddsRatio_working_3-way'!S43-'OddsRatio_working_3-way'!R43^2/3</f>
        <v>-1.108151332638651</v>
      </c>
      <c r="V43" s="11">
        <f>'OddsRatio_working_3-way'!S43*'OddsRatio_working_3-way'!R43/3-2*'OddsRatio_working_3-way'!R43^3/27-'OddsRatio_working_3-way'!T43</f>
        <v>0.12840687516090973</v>
      </c>
      <c r="W43" s="11">
        <f>'OddsRatio_working_3-way'!V43^2+4*'OddsRatio_working_3-way'!U43^3/27</f>
        <v>-0.18511302923004264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0.22450019756039866</v>
      </c>
      <c r="Y43" s="11">
        <f>IF('OddsRatio_working_3-way'!W43&gt;=0,IF('OddsRatio_working_3-way'!V43+SQRT('OddsRatio_working_3-way'!W43)&gt;0,0,PI()),ACOS('OddsRatio_working_3-way'!V43/(2*'OddsRatio_working_3-way'!X43)))</f>
        <v>1.2807632922541334</v>
      </c>
      <c r="Z43" s="11">
        <f>'OddsRatio_working_3-way'!X43^(1/3)*COS('OddsRatio_working_3-way'!Y43/3)</f>
        <v>0.55321912373275228</v>
      </c>
      <c r="AA43" s="11">
        <f>'OddsRatio_working_3-way'!X43^(1/3)*COS(('OddsRatio_working_3-way'!Y43+2*PI())/3)</f>
        <v>-0.49455286644795088</v>
      </c>
      <c r="AB43" s="11">
        <f>'OddsRatio_working_3-way'!X43^(1/3)*COS(('OddsRatio_working_3-way'!Y43+4*PI())/3)</f>
        <v>-5.8666257284801078E-2</v>
      </c>
      <c r="AC43" s="11">
        <f>'OddsRatio_working_3-way'!X43^(1/3)*SIN('OddsRatio_working_3-way'!Y43/3)</f>
        <v>0.25165925113649767</v>
      </c>
      <c r="AD43" s="11">
        <f>'OddsRatio_working_3-way'!X43^(1/3)*SIN(('OddsRatio_working_3-way'!Y43+2*PI())/3)</f>
        <v>0.35327218944368138</v>
      </c>
      <c r="AE43" s="11">
        <f>'OddsRatio_working_3-way'!X43^(1/3)*SIN(('OddsRatio_working_3-way'!Y43+4*PI())/3)</f>
        <v>-0.604931440580179</v>
      </c>
      <c r="AF43" s="11">
        <f>-'OddsRatio_working_3-way'!U43/(3*'OddsRatio_working_3-way'!X43^(1/3))*COS(('OddsRatio_working_3-way'!Y43)/3)</f>
        <v>0.55321912373275206</v>
      </c>
      <c r="AG43" s="11">
        <f>-'OddsRatio_working_3-way'!U43/(3*'OddsRatio_working_3-way'!X43^(1/3))*COS(('OddsRatio_working_3-way'!Y43+2*PI())/3)</f>
        <v>-0.49455286644795071</v>
      </c>
      <c r="AH43" s="11">
        <f>-'OddsRatio_working_3-way'!U43/(3*'OddsRatio_working_3-way'!X43^(1/3))*COS(('OddsRatio_working_3-way'!Y43+4*PI())/3)</f>
        <v>-5.866625728480105E-2</v>
      </c>
      <c r="AI43" s="11">
        <f>'OddsRatio_working_3-way'!U43/(3*'OddsRatio_working_3-way'!X43^(1/3))*SIN(('OddsRatio_working_3-way'!Y43)/3)</f>
        <v>-0.25165925113649756</v>
      </c>
      <c r="AJ43" s="11">
        <f>'OddsRatio_working_3-way'!U43/(3*'OddsRatio_working_3-way'!X43^(1/3))*SIN(('OddsRatio_working_3-way'!Y43+2*PI())/3)</f>
        <v>-0.35327218944368127</v>
      </c>
      <c r="AK43" s="11">
        <f>'OddsRatio_working_3-way'!U43/(3*'OddsRatio_working_3-way'!X43^(1/3))*SIN(('OddsRatio_working_3-way'!Y43+4*PI())/3)</f>
        <v>0.60493144058017878</v>
      </c>
      <c r="AL43" s="11">
        <f>'OddsRatio_working_3-way'!Z43+'OddsRatio_working_3-way'!AF43</f>
        <v>1.1064382474655043</v>
      </c>
      <c r="AM43" s="11">
        <f>'OddsRatio_working_3-way'!AA43+'OddsRatio_working_3-way'!AG43</f>
        <v>-0.98910573289590165</v>
      </c>
      <c r="AN43" s="11">
        <f>'OddsRatio_working_3-way'!AB43+'OddsRatio_working_3-way'!AH43</f>
        <v>-0.11733251456960213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1.1064382474655043</v>
      </c>
      <c r="AS43" s="11">
        <f>IF(('OddsRatio_working_3-way'!X43=0),IF(Q43&gt;0,-Q43^(1/3),(-Q43)^(1/3)),'OddsRatio_working_3-way'!AM43-'OddsRatio_working_3-way'!R43/3)</f>
        <v>-0.98910573289590165</v>
      </c>
      <c r="AT43" s="11">
        <f>IF(('OddsRatio_working_3-way'!X43=0),IF(Q43&gt;0,-Q43^(1/3),(-Q43)^(1/3)),'OddsRatio_working_3-way'!AN43-'OddsRatio_working_3-way'!R43/3)</f>
        <v>-0.11733251456960213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2.21</v>
      </c>
      <c r="B44" s="4">
        <f>IF('True_Odds_Calculator_3-way'!B45="","",'True_Odds_Calculator_3-way'!B45)</f>
        <v>3.34</v>
      </c>
      <c r="C44" s="4">
        <f>IF('True_Odds_Calculator_3-way'!C45="","",'True_Odds_Calculator_3-way'!C45)</f>
        <v>3.63</v>
      </c>
      <c r="D44" s="9">
        <f t="shared" si="13"/>
        <v>0.44212450576211582</v>
      </c>
      <c r="E44" s="9">
        <f t="shared" si="14"/>
        <v>0.29068183709079742</v>
      </c>
      <c r="F44" s="9">
        <f t="shared" si="15"/>
        <v>0.26719365714708654</v>
      </c>
      <c r="G44" s="9">
        <f t="shared" si="16"/>
        <v>1.042815137954364</v>
      </c>
      <c r="H44" s="9">
        <f t="shared" si="17"/>
        <v>2.2618063169247802</v>
      </c>
      <c r="I44" s="9">
        <f t="shared" si="18"/>
        <v>3.440187422813211</v>
      </c>
      <c r="J44" s="9">
        <f t="shared" si="19"/>
        <v>3.7426038128199779</v>
      </c>
      <c r="K44" s="11">
        <f t="shared" si="20"/>
        <v>0.45248868778280543</v>
      </c>
      <c r="L44" s="11">
        <f t="shared" si="21"/>
        <v>0.29940119760479045</v>
      </c>
      <c r="M44" s="11">
        <f t="shared" si="22"/>
        <v>0.27548209366391185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-0.2779147587178582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0.23064450359592698</v>
      </c>
      <c r="Q44" s="11">
        <f>2*'OddsRatio_working_3-way'!K44*'OddsRatio_working_3-way'!L44*'OddsRatio_working_3-way'!M44</f>
        <v>7.4642234173439154E-2</v>
      </c>
      <c r="R44" s="11">
        <f t="shared" si="23"/>
        <v>0</v>
      </c>
      <c r="S44" s="11">
        <f t="shared" si="24"/>
        <v>-0.8299109578058772</v>
      </c>
      <c r="T44" s="11">
        <f t="shared" si="25"/>
        <v>-0.26857959799542952</v>
      </c>
      <c r="U44" s="11">
        <f>'OddsRatio_working_3-way'!S44-'OddsRatio_working_3-way'!R44^2/3</f>
        <v>-0.8299109578058772</v>
      </c>
      <c r="V44" s="11">
        <f>'OddsRatio_working_3-way'!S44*'OddsRatio_working_3-way'!R44/3-2*'OddsRatio_working_3-way'!R44^3/27-'OddsRatio_working_3-way'!T44</f>
        <v>0.26857959799542952</v>
      </c>
      <c r="W44" s="11">
        <f>'OddsRatio_working_3-way'!V44^2+4*'OddsRatio_working_3-way'!U44^3/27</f>
        <v>-1.2546924909309198E-2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0.14550079498811658</v>
      </c>
      <c r="Y44" s="11">
        <f>IF('OddsRatio_working_3-way'!W44&gt;=0,IF('OddsRatio_working_3-way'!V44+SQRT('OddsRatio_working_3-way'!W44)&gt;0,0,PI()),ACOS('OddsRatio_working_3-way'!V44/(2*'OddsRatio_working_3-way'!X44)))</f>
        <v>0.39512384124509681</v>
      </c>
      <c r="Z44" s="11">
        <f>'OddsRatio_working_3-way'!X44^(1/3)*COS('OddsRatio_working_3-way'!Y44/3)</f>
        <v>0.52140756897718199</v>
      </c>
      <c r="AA44" s="11">
        <f>'OddsRatio_working_3-way'!X44^(1/3)*COS(('OddsRatio_working_3-way'!Y44+2*PI())/3)</f>
        <v>-0.32052309333989937</v>
      </c>
      <c r="AB44" s="11">
        <f>'OddsRatio_working_3-way'!X44^(1/3)*COS(('OddsRatio_working_3-way'!Y44+4*PI())/3)</f>
        <v>-0.20088447563728282</v>
      </c>
      <c r="AC44" s="11">
        <f>'OddsRatio_working_3-way'!X44^(1/3)*SIN('OddsRatio_working_3-way'!Y44/3)</f>
        <v>6.9073388136080618E-2</v>
      </c>
      <c r="AD44" s="11">
        <f>'OddsRatio_working_3-way'!X44^(1/3)*SIN(('OddsRatio_working_3-way'!Y44+2*PI())/3)</f>
        <v>0.41701550639168639</v>
      </c>
      <c r="AE44" s="11">
        <f>'OddsRatio_working_3-way'!X44^(1/3)*SIN(('OddsRatio_working_3-way'!Y44+4*PI())/3)</f>
        <v>-0.48608889452776682</v>
      </c>
      <c r="AF44" s="11">
        <f>-'OddsRatio_working_3-way'!U44/(3*'OddsRatio_working_3-way'!X44^(1/3))*COS(('OddsRatio_working_3-way'!Y44)/3)</f>
        <v>0.52140756897718188</v>
      </c>
      <c r="AG44" s="11">
        <f>-'OddsRatio_working_3-way'!U44/(3*'OddsRatio_working_3-way'!X44^(1/3))*COS(('OddsRatio_working_3-way'!Y44+2*PI())/3)</f>
        <v>-0.32052309333989931</v>
      </c>
      <c r="AH44" s="11">
        <f>-'OddsRatio_working_3-way'!U44/(3*'OddsRatio_working_3-way'!X44^(1/3))*COS(('OddsRatio_working_3-way'!Y44+4*PI())/3)</f>
        <v>-0.20088447563728276</v>
      </c>
      <c r="AI44" s="11">
        <f>'OddsRatio_working_3-way'!U44/(3*'OddsRatio_working_3-way'!X44^(1/3))*SIN(('OddsRatio_working_3-way'!Y44)/3)</f>
        <v>-6.9073388136080605E-2</v>
      </c>
      <c r="AJ44" s="11">
        <f>'OddsRatio_working_3-way'!U44/(3*'OddsRatio_working_3-way'!X44^(1/3))*SIN(('OddsRatio_working_3-way'!Y44+2*PI())/3)</f>
        <v>-0.41701550639168627</v>
      </c>
      <c r="AK44" s="11">
        <f>'OddsRatio_working_3-way'!U44/(3*'OddsRatio_working_3-way'!X44^(1/3))*SIN(('OddsRatio_working_3-way'!Y44+4*PI())/3)</f>
        <v>0.48608889452776671</v>
      </c>
      <c r="AL44" s="11">
        <f>'OddsRatio_working_3-way'!Z44+'OddsRatio_working_3-way'!AF44</f>
        <v>1.042815137954364</v>
      </c>
      <c r="AM44" s="11">
        <f>'OddsRatio_working_3-way'!AA44+'OddsRatio_working_3-way'!AG44</f>
        <v>-0.64104618667979874</v>
      </c>
      <c r="AN44" s="11">
        <f>'OddsRatio_working_3-way'!AB44+'OddsRatio_working_3-way'!AH44</f>
        <v>-0.40176895127456558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1.042815137954364</v>
      </c>
      <c r="AS44" s="11">
        <f>IF(('OddsRatio_working_3-way'!X44=0),IF(Q44&gt;0,-Q44^(1/3),(-Q44)^(1/3)),'OddsRatio_working_3-way'!AM44-'OddsRatio_working_3-way'!R44/3)</f>
        <v>-0.64104618667979874</v>
      </c>
      <c r="AT44" s="11">
        <f>IF(('OddsRatio_working_3-way'!X44=0),IF(Q44&gt;0,-Q44^(1/3),(-Q44)^(1/3)),'OddsRatio_working_3-way'!AN44-'OddsRatio_working_3-way'!R44/3)</f>
        <v>-0.40176895127456558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2.25</v>
      </c>
      <c r="B45" s="4">
        <f>IF('True_Odds_Calculator_3-way'!B46="","",'True_Odds_Calculator_3-way'!B46)</f>
        <v>3.14</v>
      </c>
      <c r="C45" s="4">
        <f>IF('True_Odds_Calculator_3-way'!C46="","",'True_Odds_Calculator_3-way'!C46)</f>
        <v>3.41</v>
      </c>
      <c r="D45" s="9">
        <f t="shared" si="13"/>
        <v>0.42362984458387198</v>
      </c>
      <c r="E45" s="9">
        <f t="shared" si="14"/>
        <v>0.30036669622268081</v>
      </c>
      <c r="F45" s="9">
        <f t="shared" si="15"/>
        <v>0.27600345919344732</v>
      </c>
      <c r="G45" s="9">
        <f t="shared" si="16"/>
        <v>1.0884410771054935</v>
      </c>
      <c r="H45" s="9">
        <f t="shared" si="17"/>
        <v>2.3605513463818668</v>
      </c>
      <c r="I45" s="9">
        <f t="shared" si="18"/>
        <v>3.3292639050057562</v>
      </c>
      <c r="J45" s="9">
        <f t="shared" si="19"/>
        <v>3.6231429958242396</v>
      </c>
      <c r="K45" s="11">
        <f t="shared" si="20"/>
        <v>0.44444444444444442</v>
      </c>
      <c r="L45" s="11">
        <f t="shared" si="21"/>
        <v>0.31847133757961782</v>
      </c>
      <c r="M45" s="11">
        <f t="shared" si="22"/>
        <v>0.29325513196480935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-0.26759271365805171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0.24074731286566087</v>
      </c>
      <c r="Q45" s="11">
        <f>2*'OddsRatio_working_3-way'!K45*'OddsRatio_working_3-way'!L45*'OddsRatio_working_3-way'!M45</f>
        <v>8.3016314781262368E-2</v>
      </c>
      <c r="R45" s="11">
        <f t="shared" si="23"/>
        <v>0</v>
      </c>
      <c r="S45" s="11">
        <f t="shared" si="24"/>
        <v>-0.89967813239229033</v>
      </c>
      <c r="T45" s="11">
        <f t="shared" si="25"/>
        <v>-0.31023383875596217</v>
      </c>
      <c r="U45" s="11">
        <f>'OddsRatio_working_3-way'!S45-'OddsRatio_working_3-way'!R45^2/3</f>
        <v>-0.89967813239229033</v>
      </c>
      <c r="V45" s="11">
        <f>'OddsRatio_working_3-way'!S45*'OddsRatio_working_3-way'!R45/3-2*'OddsRatio_working_3-way'!R45^3/27-'OddsRatio_working_3-way'!T45</f>
        <v>0.31023383875596217</v>
      </c>
      <c r="W45" s="11">
        <f>'OddsRatio_working_3-way'!V45^2+4*'OddsRatio_working_3-way'!U45^3/27</f>
        <v>-1.1639134386526931E-2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0.16422862805840771</v>
      </c>
      <c r="Y45" s="11">
        <f>IF('OddsRatio_working_3-way'!W45&gt;=0,IF('OddsRatio_working_3-way'!V45+SQRT('OddsRatio_working_3-way'!W45)&gt;0,0,PI()),ACOS('OddsRatio_working_3-way'!V45/(2*'OddsRatio_working_3-way'!X45)))</f>
        <v>0.33467184352531887</v>
      </c>
      <c r="Z45" s="11">
        <f>'OddsRatio_working_3-way'!X45^(1/3)*COS('OddsRatio_working_3-way'!Y45/3)</f>
        <v>0.54422053855274677</v>
      </c>
      <c r="AA45" s="11">
        <f>'OddsRatio_working_3-way'!X45^(1/3)*COS(('OddsRatio_working_3-way'!Y45+2*PI())/3)</f>
        <v>-0.32490740140579222</v>
      </c>
      <c r="AB45" s="11">
        <f>'OddsRatio_working_3-way'!X45^(1/3)*COS(('OddsRatio_working_3-way'!Y45+4*PI())/3)</f>
        <v>-0.21931313714695472</v>
      </c>
      <c r="AC45" s="11">
        <f>'OddsRatio_working_3-way'!X45^(1/3)*SIN('OddsRatio_working_3-way'!Y45/3)</f>
        <v>6.0964876894720271E-2</v>
      </c>
      <c r="AD45" s="11">
        <f>'OddsRatio_working_3-way'!X45^(1/3)*SIN(('OddsRatio_working_3-way'!Y45+2*PI())/3)</f>
        <v>0.440826373200567</v>
      </c>
      <c r="AE45" s="11">
        <f>'OddsRatio_working_3-way'!X45^(1/3)*SIN(('OddsRatio_working_3-way'!Y45+4*PI())/3)</f>
        <v>-0.50179125009528724</v>
      </c>
      <c r="AF45" s="11">
        <f>-'OddsRatio_working_3-way'!U45/(3*'OddsRatio_working_3-way'!X45^(1/3))*COS(('OddsRatio_working_3-way'!Y45)/3)</f>
        <v>0.54422053855274666</v>
      </c>
      <c r="AG45" s="11">
        <f>-'OddsRatio_working_3-way'!U45/(3*'OddsRatio_working_3-way'!X45^(1/3))*COS(('OddsRatio_working_3-way'!Y45+2*PI())/3)</f>
        <v>-0.32490740140579216</v>
      </c>
      <c r="AH45" s="11">
        <f>-'OddsRatio_working_3-way'!U45/(3*'OddsRatio_working_3-way'!X45^(1/3))*COS(('OddsRatio_working_3-way'!Y45+4*PI())/3)</f>
        <v>-0.21931313714695466</v>
      </c>
      <c r="AI45" s="11">
        <f>'OddsRatio_working_3-way'!U45/(3*'OddsRatio_working_3-way'!X45^(1/3))*SIN(('OddsRatio_working_3-way'!Y45)/3)</f>
        <v>-6.0964876894720257E-2</v>
      </c>
      <c r="AJ45" s="11">
        <f>'OddsRatio_working_3-way'!U45/(3*'OddsRatio_working_3-way'!X45^(1/3))*SIN(('OddsRatio_working_3-way'!Y45+2*PI())/3)</f>
        <v>-0.44082637320056689</v>
      </c>
      <c r="AK45" s="11">
        <f>'OddsRatio_working_3-way'!U45/(3*'OddsRatio_working_3-way'!X45^(1/3))*SIN(('OddsRatio_working_3-way'!Y45+4*PI())/3)</f>
        <v>0.50179125009528724</v>
      </c>
      <c r="AL45" s="11">
        <f>'OddsRatio_working_3-way'!Z45+'OddsRatio_working_3-way'!AF45</f>
        <v>1.0884410771054935</v>
      </c>
      <c r="AM45" s="11">
        <f>'OddsRatio_working_3-way'!AA45+'OddsRatio_working_3-way'!AG45</f>
        <v>-0.64981480281158444</v>
      </c>
      <c r="AN45" s="11">
        <f>'OddsRatio_working_3-way'!AB45+'OddsRatio_working_3-way'!AH45</f>
        <v>-0.43862627429390938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1.0884410771054935</v>
      </c>
      <c r="AS45" s="11">
        <f>IF(('OddsRatio_working_3-way'!X45=0),IF(Q45&gt;0,-Q45^(1/3),(-Q45)^(1/3)),'OddsRatio_working_3-way'!AM45-'OddsRatio_working_3-way'!R45/3)</f>
        <v>-0.64981480281158444</v>
      </c>
      <c r="AT45" s="11">
        <f>IF(('OddsRatio_working_3-way'!X45=0),IF(Q45&gt;0,-Q45^(1/3),(-Q45)^(1/3)),'OddsRatio_working_3-way'!AN45-'OddsRatio_working_3-way'!R45/3)</f>
        <v>-0.43862627429390938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1.63</v>
      </c>
      <c r="B46" s="4">
        <f>IF('True_Odds_Calculator_3-way'!B47="","",'True_Odds_Calculator_3-way'!B47)</f>
        <v>4.18</v>
      </c>
      <c r="C46" s="4">
        <f>IF('True_Odds_Calculator_3-way'!C47="","",'True_Odds_Calculator_3-way'!C47)</f>
        <v>5.4</v>
      </c>
      <c r="D46" s="9">
        <f t="shared" si="13"/>
        <v>0.59747869952342347</v>
      </c>
      <c r="E46" s="9">
        <f t="shared" si="14"/>
        <v>0.22724276672415405</v>
      </c>
      <c r="F46" s="9">
        <f t="shared" si="15"/>
        <v>0.17527853375242256</v>
      </c>
      <c r="G46" s="9">
        <f t="shared" si="16"/>
        <v>1.0693648153127526</v>
      </c>
      <c r="H46" s="9">
        <f t="shared" si="17"/>
        <v>1.6736998336470339</v>
      </c>
      <c r="I46" s="9">
        <f t="shared" si="18"/>
        <v>4.4005801126945538</v>
      </c>
      <c r="J46" s="9">
        <f t="shared" si="19"/>
        <v>5.7052051873761114</v>
      </c>
      <c r="K46" s="11">
        <f t="shared" si="20"/>
        <v>0.61349693251533743</v>
      </c>
      <c r="L46" s="11">
        <f t="shared" si="21"/>
        <v>0.23923444976076558</v>
      </c>
      <c r="M46" s="11">
        <f t="shared" si="22"/>
        <v>0.18518518518518517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-0.23958669680335809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0.22314415275345206</v>
      </c>
      <c r="Q46" s="11">
        <f>2*'OddsRatio_working_3-way'!K46*'OddsRatio_working_3-way'!L46*'OddsRatio_working_3-way'!M46</f>
        <v>5.4359111511194172E-2</v>
      </c>
      <c r="R46" s="11">
        <f t="shared" si="23"/>
        <v>0</v>
      </c>
      <c r="S46" s="11">
        <f t="shared" si="24"/>
        <v>-0.9313712143900823</v>
      </c>
      <c r="T46" s="11">
        <f t="shared" si="25"/>
        <v>-0.22688701933984953</v>
      </c>
      <c r="U46" s="11">
        <f>'OddsRatio_working_3-way'!S46-'OddsRatio_working_3-way'!R46^2/3</f>
        <v>-0.9313712143900823</v>
      </c>
      <c r="V46" s="11">
        <f>'OddsRatio_working_3-way'!S46*'OddsRatio_working_3-way'!R46/3-2*'OddsRatio_working_3-way'!R46^3/27-'OddsRatio_working_3-way'!T46</f>
        <v>0.22688701933984953</v>
      </c>
      <c r="W46" s="11">
        <f>'OddsRatio_working_3-way'!V46^2+4*'OddsRatio_working_3-way'!U46^3/27</f>
        <v>-6.8214152809861622E-2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0.17298256585186761</v>
      </c>
      <c r="Y46" s="11">
        <f>IF('OddsRatio_working_3-way'!W46&gt;=0,IF('OddsRatio_working_3-way'!V46+SQRT('OddsRatio_working_3-way'!W46)&gt;0,0,PI()),ACOS('OddsRatio_working_3-way'!V46/(2*'OddsRatio_working_3-way'!X46)))</f>
        <v>0.85554268357957042</v>
      </c>
      <c r="Z46" s="11">
        <f>'OddsRatio_working_3-way'!X46^(1/3)*COS('OddsRatio_working_3-way'!Y46/3)</f>
        <v>0.53468240765637631</v>
      </c>
      <c r="AA46" s="11">
        <f>'OddsRatio_working_3-way'!X46^(1/3)*COS(('OddsRatio_working_3-way'!Y46+2*PI())/3)</f>
        <v>-0.40309408889736825</v>
      </c>
      <c r="AB46" s="11">
        <f>'OddsRatio_working_3-way'!X46^(1/3)*COS(('OddsRatio_working_3-way'!Y46+4*PI())/3)</f>
        <v>-0.1315883187590082</v>
      </c>
      <c r="AC46" s="11">
        <f>'OddsRatio_working_3-way'!X46^(1/3)*SIN('OddsRatio_working_3-way'!Y46/3)</f>
        <v>0.15675392947591898</v>
      </c>
      <c r="AD46" s="11">
        <f>'OddsRatio_working_3-way'!X46^(1/3)*SIN(('OddsRatio_working_3-way'!Y46+2*PI())/3)</f>
        <v>0.38467158324908968</v>
      </c>
      <c r="AE46" s="11">
        <f>'OddsRatio_working_3-way'!X46^(1/3)*SIN(('OddsRatio_working_3-way'!Y46+4*PI())/3)</f>
        <v>-0.54142551272500861</v>
      </c>
      <c r="AF46" s="11">
        <f>-'OddsRatio_working_3-way'!U46/(3*'OddsRatio_working_3-way'!X46^(1/3))*COS(('OddsRatio_working_3-way'!Y46)/3)</f>
        <v>0.53468240765637631</v>
      </c>
      <c r="AG46" s="11">
        <f>-'OddsRatio_working_3-way'!U46/(3*'OddsRatio_working_3-way'!X46^(1/3))*COS(('OddsRatio_working_3-way'!Y46+2*PI())/3)</f>
        <v>-0.40309408889736825</v>
      </c>
      <c r="AH46" s="11">
        <f>-'OddsRatio_working_3-way'!U46/(3*'OddsRatio_working_3-way'!X46^(1/3))*COS(('OddsRatio_working_3-way'!Y46+4*PI())/3)</f>
        <v>-0.1315883187590082</v>
      </c>
      <c r="AI46" s="11">
        <f>'OddsRatio_working_3-way'!U46/(3*'OddsRatio_working_3-way'!X46^(1/3))*SIN(('OddsRatio_working_3-way'!Y46)/3)</f>
        <v>-0.15675392947591898</v>
      </c>
      <c r="AJ46" s="11">
        <f>'OddsRatio_working_3-way'!U46/(3*'OddsRatio_working_3-way'!X46^(1/3))*SIN(('OddsRatio_working_3-way'!Y46+2*PI())/3)</f>
        <v>-0.38467158324908968</v>
      </c>
      <c r="AK46" s="11">
        <f>'OddsRatio_working_3-way'!U46/(3*'OddsRatio_working_3-way'!X46^(1/3))*SIN(('OddsRatio_working_3-way'!Y46+4*PI())/3)</f>
        <v>0.54142551272500861</v>
      </c>
      <c r="AL46" s="11">
        <f>'OddsRatio_working_3-way'!Z46+'OddsRatio_working_3-way'!AF46</f>
        <v>1.0693648153127526</v>
      </c>
      <c r="AM46" s="11">
        <f>'OddsRatio_working_3-way'!AA46+'OddsRatio_working_3-way'!AG46</f>
        <v>-0.8061881777947365</v>
      </c>
      <c r="AN46" s="11">
        <f>'OddsRatio_working_3-way'!AB46+'OddsRatio_working_3-way'!AH46</f>
        <v>-0.2631766375180164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1.0693648153127526</v>
      </c>
      <c r="AS46" s="11">
        <f>IF(('OddsRatio_working_3-way'!X46=0),IF(Q46&gt;0,-Q46^(1/3),(-Q46)^(1/3)),'OddsRatio_working_3-way'!AM46-'OddsRatio_working_3-way'!R46/3)</f>
        <v>-0.8061881777947365</v>
      </c>
      <c r="AT46" s="11">
        <f>IF(('OddsRatio_working_3-way'!X46=0),IF(Q46&gt;0,-Q46^(1/3),(-Q46)^(1/3)),'OddsRatio_working_3-way'!AN46-'OddsRatio_working_3-way'!R46/3)</f>
        <v>-0.2631766375180164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2.2200000000000002</v>
      </c>
      <c r="B47" s="4">
        <f>IF('True_Odds_Calculator_3-way'!B48="","",'True_Odds_Calculator_3-way'!B48)</f>
        <v>3.5</v>
      </c>
      <c r="C47" s="4">
        <f>IF('True_Odds_Calculator_3-way'!C48="","",'True_Odds_Calculator_3-way'!C48)</f>
        <v>3.5</v>
      </c>
      <c r="D47" s="9">
        <f t="shared" si="13"/>
        <v>0.44216231835921127</v>
      </c>
      <c r="E47" s="9">
        <f t="shared" si="14"/>
        <v>0.27891884082039431</v>
      </c>
      <c r="F47" s="9">
        <f t="shared" si="15"/>
        <v>0.27891884082039431</v>
      </c>
      <c r="G47" s="9">
        <f t="shared" si="16"/>
        <v>1.0341089286885934</v>
      </c>
      <c r="H47" s="9">
        <f t="shared" si="17"/>
        <v>2.2616128930000841</v>
      </c>
      <c r="I47" s="9">
        <f t="shared" si="18"/>
        <v>3.5852723217214835</v>
      </c>
      <c r="J47" s="9">
        <f t="shared" si="19"/>
        <v>3.5852723217214835</v>
      </c>
      <c r="K47" s="11">
        <f t="shared" si="20"/>
        <v>0.4504504504504504</v>
      </c>
      <c r="L47" s="11">
        <f t="shared" si="21"/>
        <v>0.2857142857142857</v>
      </c>
      <c r="M47" s="11">
        <f t="shared" si="22"/>
        <v>0.2857142857142857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-0.28038242323956608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0.22871851443280011</v>
      </c>
      <c r="Q47" s="11">
        <f>2*'OddsRatio_working_3-way'!K47*'OddsRatio_working_3-way'!L47*'OddsRatio_working_3-way'!M47</f>
        <v>7.3542930685787808E-2</v>
      </c>
      <c r="R47" s="11">
        <f t="shared" si="23"/>
        <v>0</v>
      </c>
      <c r="S47" s="11">
        <f t="shared" si="24"/>
        <v>-0.81573770491803266</v>
      </c>
      <c r="T47" s="11">
        <f t="shared" si="25"/>
        <v>-0.26229508196721307</v>
      </c>
      <c r="U47" s="11">
        <f>'OddsRatio_working_3-way'!S47-'OddsRatio_working_3-way'!R47^2/3</f>
        <v>-0.81573770491803266</v>
      </c>
      <c r="V47" s="11">
        <f>'OddsRatio_working_3-way'!S47*'OddsRatio_working_3-way'!R47/3-2*'OddsRatio_working_3-way'!R47^3/27-'OddsRatio_working_3-way'!T47</f>
        <v>0.26229508196721307</v>
      </c>
      <c r="W47" s="11">
        <f>'OddsRatio_working_3-way'!V47^2+4*'OddsRatio_working_3-way'!U47^3/27</f>
        <v>-1.1618284366761295E-2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0.1417894516448141</v>
      </c>
      <c r="Y47" s="11">
        <f>IF('OddsRatio_working_3-way'!W47&gt;=0,IF('OddsRatio_working_3-way'!V47+SQRT('OddsRatio_working_3-way'!W47)&gt;0,0,PI()),ACOS('OddsRatio_working_3-way'!V47/(2*'OddsRatio_working_3-way'!X47)))</f>
        <v>0.38990366368176521</v>
      </c>
      <c r="Z47" s="11">
        <f>'OddsRatio_working_3-way'!X47^(1/3)*COS('OddsRatio_working_3-way'!Y47/3)</f>
        <v>0.51705446434429658</v>
      </c>
      <c r="AA47" s="11">
        <f>'OddsRatio_working_3-way'!X47^(1/3)*COS(('OddsRatio_working_3-way'!Y47+2*PI())/3)</f>
        <v>-0.31705446434429641</v>
      </c>
      <c r="AB47" s="11">
        <f>'OddsRatio_working_3-way'!X47^(1/3)*COS(('OddsRatio_working_3-way'!Y47+4*PI())/3)</f>
        <v>-0.19999999999999987</v>
      </c>
      <c r="AC47" s="11">
        <f>'OddsRatio_working_3-way'!X47^(1/3)*SIN('OddsRatio_working_3-way'!Y47/3)</f>
        <v>6.7581426499027E-2</v>
      </c>
      <c r="AD47" s="11">
        <f>'OddsRatio_working_3-way'!X47^(1/3)*SIN(('OddsRatio_working_3-way'!Y47+2*PI())/3)</f>
        <v>0.41399158801280267</v>
      </c>
      <c r="AE47" s="11">
        <f>'OddsRatio_working_3-way'!X47^(1/3)*SIN(('OddsRatio_working_3-way'!Y47+4*PI())/3)</f>
        <v>-0.48157301451182966</v>
      </c>
      <c r="AF47" s="11">
        <f>-'OddsRatio_working_3-way'!U47/(3*'OddsRatio_working_3-way'!X47^(1/3))*COS(('OddsRatio_working_3-way'!Y47)/3)</f>
        <v>0.51705446434429669</v>
      </c>
      <c r="AG47" s="11">
        <f>-'OddsRatio_working_3-way'!U47/(3*'OddsRatio_working_3-way'!X47^(1/3))*COS(('OddsRatio_working_3-way'!Y47+2*PI())/3)</f>
        <v>-0.31705446434429646</v>
      </c>
      <c r="AH47" s="11">
        <f>-'OddsRatio_working_3-way'!U47/(3*'OddsRatio_working_3-way'!X47^(1/3))*COS(('OddsRatio_working_3-way'!Y47+4*PI())/3)</f>
        <v>-0.19999999999999993</v>
      </c>
      <c r="AI47" s="11">
        <f>'OddsRatio_working_3-way'!U47/(3*'OddsRatio_working_3-way'!X47^(1/3))*SIN(('OddsRatio_working_3-way'!Y47)/3)</f>
        <v>-6.7581426499027014E-2</v>
      </c>
      <c r="AJ47" s="11">
        <f>'OddsRatio_working_3-way'!U47/(3*'OddsRatio_working_3-way'!X47^(1/3))*SIN(('OddsRatio_working_3-way'!Y47+2*PI())/3)</f>
        <v>-0.41399158801280272</v>
      </c>
      <c r="AK47" s="11">
        <f>'OddsRatio_working_3-way'!U47/(3*'OddsRatio_working_3-way'!X47^(1/3))*SIN(('OddsRatio_working_3-way'!Y47+4*PI())/3)</f>
        <v>0.48157301451182977</v>
      </c>
      <c r="AL47" s="11">
        <f>'OddsRatio_working_3-way'!Z47+'OddsRatio_working_3-way'!AF47</f>
        <v>1.0341089286885934</v>
      </c>
      <c r="AM47" s="11">
        <f>'OddsRatio_working_3-way'!AA47+'OddsRatio_working_3-way'!AG47</f>
        <v>-0.63410892868859281</v>
      </c>
      <c r="AN47" s="11">
        <f>'OddsRatio_working_3-way'!AB47+'OddsRatio_working_3-way'!AH47</f>
        <v>-0.3999999999999998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1.0341089286885934</v>
      </c>
      <c r="AS47" s="11">
        <f>IF(('OddsRatio_working_3-way'!X47=0),IF(Q47&gt;0,-Q47^(1/3),(-Q47)^(1/3)),'OddsRatio_working_3-way'!AM47-'OddsRatio_working_3-way'!R47/3)</f>
        <v>-0.63410892868859281</v>
      </c>
      <c r="AT47" s="11">
        <f>IF(('OddsRatio_working_3-way'!X47=0),IF(Q47&gt;0,-Q47^(1/3),(-Q47)^(1/3)),'OddsRatio_working_3-way'!AN47-'OddsRatio_working_3-way'!R47/3)</f>
        <v>-0.3999999999999998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2.25</v>
      </c>
      <c r="B48" s="4">
        <f>IF('True_Odds_Calculator_3-way'!B49="","",'True_Odds_Calculator_3-way'!B49)</f>
        <v>3.54</v>
      </c>
      <c r="C48" s="4">
        <f>IF('True_Odds_Calculator_3-way'!C49="","",'True_Odds_Calculator_3-way'!C49)</f>
        <v>3.32</v>
      </c>
      <c r="D48" s="9">
        <f t="shared" si="13"/>
        <v>0.43387720089473325</v>
      </c>
      <c r="E48" s="9">
        <f t="shared" si="14"/>
        <v>0.27387109849104918</v>
      </c>
      <c r="F48" s="9">
        <f t="shared" si="15"/>
        <v>0.29225170061421746</v>
      </c>
      <c r="G48" s="9">
        <f t="shared" si="16"/>
        <v>1.0438396817123723</v>
      </c>
      <c r="H48" s="9">
        <f t="shared" si="17"/>
        <v>2.3047996021404655</v>
      </c>
      <c r="I48" s="9">
        <f t="shared" si="18"/>
        <v>3.6513527915494253</v>
      </c>
      <c r="J48" s="9">
        <f t="shared" si="19"/>
        <v>3.4217080615727031</v>
      </c>
      <c r="K48" s="11">
        <f t="shared" si="20"/>
        <v>0.44444444444444442</v>
      </c>
      <c r="L48" s="11">
        <f t="shared" si="21"/>
        <v>0.2824858757062147</v>
      </c>
      <c r="M48" s="11">
        <f t="shared" si="22"/>
        <v>0.30120481927710846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-0.27855300675394601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0.23105605094577936</v>
      </c>
      <c r="Q48" s="11">
        <f>2*'OddsRatio_working_3-way'!K48*'OddsRatio_working_3-way'!L48*'OddsRatio_working_3-way'!M48</f>
        <v>7.5632095235934338E-2</v>
      </c>
      <c r="R48" s="11">
        <f t="shared" si="23"/>
        <v>0</v>
      </c>
      <c r="S48" s="11">
        <f t="shared" si="24"/>
        <v>-0.82948683138745616</v>
      </c>
      <c r="T48" s="11">
        <f t="shared" si="25"/>
        <v>-0.27151778441487934</v>
      </c>
      <c r="U48" s="11">
        <f>'OddsRatio_working_3-way'!S48-'OddsRatio_working_3-way'!R48^2/3</f>
        <v>-0.82948683138745616</v>
      </c>
      <c r="V48" s="11">
        <f>'OddsRatio_working_3-way'!S48*'OddsRatio_working_3-way'!R48/3-2*'OddsRatio_working_3-way'!R48^3/27-'OddsRatio_working_3-way'!T48</f>
        <v>0.27151778441487934</v>
      </c>
      <c r="W48" s="11">
        <f>'OddsRatio_working_3-way'!V48^2+4*'OddsRatio_working_3-way'!U48^3/27</f>
        <v>-1.0830254230132702E-2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0.14538927185636635</v>
      </c>
      <c r="Y48" s="11">
        <f>IF('OddsRatio_working_3-way'!W48&gt;=0,IF('OddsRatio_working_3-way'!V48+SQRT('OddsRatio_working_3-way'!W48)&gt;0,0,PI()),ACOS('OddsRatio_working_3-way'!V48/(2*'OddsRatio_working_3-way'!X48)))</f>
        <v>0.36601377495988419</v>
      </c>
      <c r="Z48" s="11">
        <f>'OddsRatio_working_3-way'!X48^(1/3)*COS('OddsRatio_working_3-way'!Y48/3)</f>
        <v>0.52191984085618626</v>
      </c>
      <c r="AA48" s="11">
        <f>'OddsRatio_working_3-way'!X48^(1/3)*COS(('OddsRatio_working_3-way'!Y48+2*PI())/3)</f>
        <v>-0.3163807435666397</v>
      </c>
      <c r="AB48" s="11">
        <f>'OddsRatio_working_3-way'!X48^(1/3)*COS(('OddsRatio_working_3-way'!Y48+4*PI())/3)</f>
        <v>-0.20553909728954664</v>
      </c>
      <c r="AC48" s="11">
        <f>'OddsRatio_working_3-way'!X48^(1/3)*SIN('OddsRatio_working_3-way'!Y48/3)</f>
        <v>6.3994454315501104E-2</v>
      </c>
      <c r="AD48" s="11">
        <f>'OddsRatio_working_3-way'!X48^(1/3)*SIN(('OddsRatio_working_3-way'!Y48+2*PI())/3)</f>
        <v>0.41999861376283809</v>
      </c>
      <c r="AE48" s="11">
        <f>'OddsRatio_working_3-way'!X48^(1/3)*SIN(('OddsRatio_working_3-way'!Y48+4*PI())/3)</f>
        <v>-0.48399306807833908</v>
      </c>
      <c r="AF48" s="11">
        <f>-'OddsRatio_working_3-way'!U48/(3*'OddsRatio_working_3-way'!X48^(1/3))*COS(('OddsRatio_working_3-way'!Y48)/3)</f>
        <v>0.52191984085618603</v>
      </c>
      <c r="AG48" s="11">
        <f>-'OddsRatio_working_3-way'!U48/(3*'OddsRatio_working_3-way'!X48^(1/3))*COS(('OddsRatio_working_3-way'!Y48+2*PI())/3)</f>
        <v>-0.31638074356663959</v>
      </c>
      <c r="AH48" s="11">
        <f>-'OddsRatio_working_3-way'!U48/(3*'OddsRatio_working_3-way'!X48^(1/3))*COS(('OddsRatio_working_3-way'!Y48+4*PI())/3)</f>
        <v>-0.20553909728954656</v>
      </c>
      <c r="AI48" s="11">
        <f>'OddsRatio_working_3-way'!U48/(3*'OddsRatio_working_3-way'!X48^(1/3))*SIN(('OddsRatio_working_3-way'!Y48)/3)</f>
        <v>-6.399445431550109E-2</v>
      </c>
      <c r="AJ48" s="11">
        <f>'OddsRatio_working_3-way'!U48/(3*'OddsRatio_working_3-way'!X48^(1/3))*SIN(('OddsRatio_working_3-way'!Y48+2*PI())/3)</f>
        <v>-0.41999861376283792</v>
      </c>
      <c r="AK48" s="11">
        <f>'OddsRatio_working_3-way'!U48/(3*'OddsRatio_working_3-way'!X48^(1/3))*SIN(('OddsRatio_working_3-way'!Y48+4*PI())/3)</f>
        <v>0.48399306807833886</v>
      </c>
      <c r="AL48" s="11">
        <f>'OddsRatio_working_3-way'!Z48+'OddsRatio_working_3-way'!AF48</f>
        <v>1.0438396817123723</v>
      </c>
      <c r="AM48" s="11">
        <f>'OddsRatio_working_3-way'!AA48+'OddsRatio_working_3-way'!AG48</f>
        <v>-0.63276148713327929</v>
      </c>
      <c r="AN48" s="11">
        <f>'OddsRatio_working_3-way'!AB48+'OddsRatio_working_3-way'!AH48</f>
        <v>-0.41107819457909323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1.0438396817123723</v>
      </c>
      <c r="AS48" s="11">
        <f>IF(('OddsRatio_working_3-way'!X48=0),IF(Q48&gt;0,-Q48^(1/3),(-Q48)^(1/3)),'OddsRatio_working_3-way'!AM48-'OddsRatio_working_3-way'!R48/3)</f>
        <v>-0.63276148713327929</v>
      </c>
      <c r="AT48" s="11">
        <f>IF(('OddsRatio_working_3-way'!X48=0),IF(Q48&gt;0,-Q48^(1/3),(-Q48)^(1/3)),'OddsRatio_working_3-way'!AN48-'OddsRatio_working_3-way'!R48/3)</f>
        <v>-0.41107819457909323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1.68</v>
      </c>
      <c r="B49" s="4">
        <f>IF('True_Odds_Calculator_3-way'!B50="","",'True_Odds_Calculator_3-way'!B50)</f>
        <v>3.87</v>
      </c>
      <c r="C49" s="4">
        <f>IF('True_Odds_Calculator_3-way'!C50="","",'True_Odds_Calculator_3-way'!C50)</f>
        <v>5.6</v>
      </c>
      <c r="D49" s="9">
        <f t="shared" si="13"/>
        <v>0.58167962453634992</v>
      </c>
      <c r="E49" s="9">
        <f t="shared" si="14"/>
        <v>0.24781453942295487</v>
      </c>
      <c r="F49" s="9">
        <f t="shared" si="15"/>
        <v>0.17050583604069505</v>
      </c>
      <c r="G49" s="9">
        <f t="shared" si="16"/>
        <v>1.0575873673261498</v>
      </c>
      <c r="H49" s="9">
        <f t="shared" si="17"/>
        <v>1.7191594097817822</v>
      </c>
      <c r="I49" s="9">
        <f t="shared" si="18"/>
        <v>4.0352757442260501</v>
      </c>
      <c r="J49" s="9">
        <f t="shared" si="19"/>
        <v>5.8649018897002883</v>
      </c>
      <c r="K49" s="11">
        <f t="shared" si="20"/>
        <v>0.59523809523809523</v>
      </c>
      <c r="L49" s="11">
        <f t="shared" si="21"/>
        <v>0.25839793281653745</v>
      </c>
      <c r="M49" s="11">
        <f t="shared" si="22"/>
        <v>0.17857142857142858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-0.24657007505844708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0.2238459983476595</v>
      </c>
      <c r="Q49" s="11">
        <f>2*'OddsRatio_working_3-way'!K49*'OddsRatio_working_3-way'!L49*'OddsRatio_working_3-way'!M49</f>
        <v>5.4931533336848949E-2</v>
      </c>
      <c r="R49" s="11">
        <f t="shared" si="23"/>
        <v>0</v>
      </c>
      <c r="S49" s="11">
        <f t="shared" si="24"/>
        <v>-0.90783927568906708</v>
      </c>
      <c r="T49" s="11">
        <f t="shared" si="25"/>
        <v>-0.22278264434087533</v>
      </c>
      <c r="U49" s="11">
        <f>'OddsRatio_working_3-way'!S49-'OddsRatio_working_3-way'!R49^2/3</f>
        <v>-0.90783927568906708</v>
      </c>
      <c r="V49" s="11">
        <f>'OddsRatio_working_3-way'!S49*'OddsRatio_working_3-way'!R49/3-2*'OddsRatio_working_3-way'!R49^3/27-'OddsRatio_working_3-way'!T49</f>
        <v>0.22278264434087533</v>
      </c>
      <c r="W49" s="11">
        <f>'OddsRatio_working_3-way'!V49^2+4*'OddsRatio_working_3-way'!U49^3/27</f>
        <v>-6.1214685697254106E-2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0.16646830953425268</v>
      </c>
      <c r="Y49" s="11">
        <f>IF('OddsRatio_working_3-way'!W49&gt;=0,IF('OddsRatio_working_3-way'!V49+SQRT('OddsRatio_working_3-way'!W49)&gt;0,0,PI()),ACOS('OddsRatio_working_3-way'!V49/(2*'OddsRatio_working_3-way'!X49)))</f>
        <v>0.83773960032976413</v>
      </c>
      <c r="Z49" s="11">
        <f>'OddsRatio_working_3-way'!X49^(1/3)*COS('OddsRatio_working_3-way'!Y49/3)</f>
        <v>0.528793683663075</v>
      </c>
      <c r="AA49" s="11">
        <f>'OddsRatio_working_3-way'!X49^(1/3)*COS(('OddsRatio_working_3-way'!Y49+2*PI())/3)</f>
        <v>-0.3957084902515981</v>
      </c>
      <c r="AB49" s="11">
        <f>'OddsRatio_working_3-way'!X49^(1/3)*COS(('OddsRatio_working_3-way'!Y49+4*PI())/3)</f>
        <v>-0.13308519341147707</v>
      </c>
      <c r="AC49" s="11">
        <f>'OddsRatio_working_3-way'!X49^(1/3)*SIN('OddsRatio_working_3-way'!Y49/3)</f>
        <v>0.15162563112611119</v>
      </c>
      <c r="AD49" s="11">
        <f>'OddsRatio_working_3-way'!X49^(1/3)*SIN(('OddsRatio_working_3-way'!Y49+2*PI())/3)</f>
        <v>0.38213594784991978</v>
      </c>
      <c r="AE49" s="11">
        <f>'OddsRatio_working_3-way'!X49^(1/3)*SIN(('OddsRatio_working_3-way'!Y49+4*PI())/3)</f>
        <v>-0.53376157897603072</v>
      </c>
      <c r="AF49" s="11">
        <f>-'OddsRatio_working_3-way'!U49/(3*'OddsRatio_working_3-way'!X49^(1/3))*COS(('OddsRatio_working_3-way'!Y49)/3)</f>
        <v>0.52879368366307489</v>
      </c>
      <c r="AG49" s="11">
        <f>-'OddsRatio_working_3-way'!U49/(3*'OddsRatio_working_3-way'!X49^(1/3))*COS(('OddsRatio_working_3-way'!Y49+2*PI())/3)</f>
        <v>-0.39570849025159799</v>
      </c>
      <c r="AH49" s="11">
        <f>-'OddsRatio_working_3-way'!U49/(3*'OddsRatio_working_3-way'!X49^(1/3))*COS(('OddsRatio_working_3-way'!Y49+4*PI())/3)</f>
        <v>-0.13308519341147704</v>
      </c>
      <c r="AI49" s="11">
        <f>'OddsRatio_working_3-way'!U49/(3*'OddsRatio_working_3-way'!X49^(1/3))*SIN(('OddsRatio_working_3-way'!Y49)/3)</f>
        <v>-0.15162563112611113</v>
      </c>
      <c r="AJ49" s="11">
        <f>'OddsRatio_working_3-way'!U49/(3*'OddsRatio_working_3-way'!X49^(1/3))*SIN(('OddsRatio_working_3-way'!Y49+2*PI())/3)</f>
        <v>-0.38213594784991972</v>
      </c>
      <c r="AK49" s="11">
        <f>'OddsRatio_working_3-way'!U49/(3*'OddsRatio_working_3-way'!X49^(1/3))*SIN(('OddsRatio_working_3-way'!Y49+4*PI())/3)</f>
        <v>0.5337615789760306</v>
      </c>
      <c r="AL49" s="11">
        <f>'OddsRatio_working_3-way'!Z49+'OddsRatio_working_3-way'!AF49</f>
        <v>1.0575873673261498</v>
      </c>
      <c r="AM49" s="11">
        <f>'OddsRatio_working_3-way'!AA49+'OddsRatio_working_3-way'!AG49</f>
        <v>-0.79141698050319609</v>
      </c>
      <c r="AN49" s="11">
        <f>'OddsRatio_working_3-way'!AB49+'OddsRatio_working_3-way'!AH49</f>
        <v>-0.26617038682295413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1.0575873673261498</v>
      </c>
      <c r="AS49" s="11">
        <f>IF(('OddsRatio_working_3-way'!X49=0),IF(Q49&gt;0,-Q49^(1/3),(-Q49)^(1/3)),'OddsRatio_working_3-way'!AM49-'OddsRatio_working_3-way'!R49/3)</f>
        <v>-0.79141698050319609</v>
      </c>
      <c r="AT49" s="11">
        <f>IF(('OddsRatio_working_3-way'!X49=0),IF(Q49&gt;0,-Q49^(1/3),(-Q49)^(1/3)),'OddsRatio_working_3-way'!AN49-'OddsRatio_working_3-way'!R49/3)</f>
        <v>-0.26617038682295413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4.01</v>
      </c>
      <c r="B50" s="4">
        <f>IF('True_Odds_Calculator_3-way'!B51="","",'True_Odds_Calculator_3-way'!B51)</f>
        <v>3.54</v>
      </c>
      <c r="C50" s="4">
        <f>IF('True_Odds_Calculator_3-way'!C51="","",'True_Odds_Calculator_3-way'!C51)</f>
        <v>2.0099999999999998</v>
      </c>
      <c r="D50" s="9">
        <f t="shared" si="13"/>
        <v>0.24082561506885811</v>
      </c>
      <c r="E50" s="9">
        <f t="shared" si="14"/>
        <v>0.2732128634229683</v>
      </c>
      <c r="F50" s="9">
        <f t="shared" si="15"/>
        <v>0.48596152150817323</v>
      </c>
      <c r="G50" s="9">
        <f t="shared" si="16"/>
        <v>1.0473030601810913</v>
      </c>
      <c r="H50" s="9">
        <f t="shared" si="17"/>
        <v>4.1523822111450848</v>
      </c>
      <c r="I50" s="9">
        <f t="shared" si="18"/>
        <v>3.6601497728599721</v>
      </c>
      <c r="J50" s="9">
        <f t="shared" si="19"/>
        <v>2.0577760907829021</v>
      </c>
      <c r="K50" s="11">
        <f t="shared" si="20"/>
        <v>0.24937655860349128</v>
      </c>
      <c r="L50" s="11">
        <f t="shared" si="21"/>
        <v>0.2824858757062147</v>
      </c>
      <c r="M50" s="11">
        <f t="shared" si="22"/>
        <v>0.49751243781094534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-0.27063121912451882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0.22991121011312127</v>
      </c>
      <c r="Q50" s="11">
        <f>2*'OddsRatio_working_3-way'!K50*'OddsRatio_working_3-way'!L50*'OddsRatio_working_3-way'!M50</f>
        <v>7.0094881132049175E-2</v>
      </c>
      <c r="R50" s="11">
        <f t="shared" si="23"/>
        <v>0</v>
      </c>
      <c r="S50" s="11">
        <f t="shared" si="24"/>
        <v>-0.84953691173130297</v>
      </c>
      <c r="T50" s="11">
        <f t="shared" si="25"/>
        <v>-0.25900515601564117</v>
      </c>
      <c r="U50" s="11">
        <f>'OddsRatio_working_3-way'!S50-'OddsRatio_working_3-way'!R50^2/3</f>
        <v>-0.84953691173130297</v>
      </c>
      <c r="V50" s="11">
        <f>'OddsRatio_working_3-way'!S50*'OddsRatio_working_3-way'!R50/3-2*'OddsRatio_working_3-way'!R50^3/27-'OddsRatio_working_3-way'!T50</f>
        <v>0.25900515601564117</v>
      </c>
      <c r="W50" s="11">
        <f>'OddsRatio_working_3-way'!V50^2+4*'OddsRatio_working_3-way'!U50^3/27</f>
        <v>-2.374918885030422E-2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0.15069245144746871</v>
      </c>
      <c r="Y50" s="11">
        <f>IF('OddsRatio_working_3-way'!W50&gt;=0,IF('OddsRatio_working_3-way'!V50+SQRT('OddsRatio_working_3-way'!W50)&gt;0,0,PI()),ACOS('OddsRatio_working_3-way'!V50/(2*'OddsRatio_working_3-way'!X50)))</f>
        <v>0.53673392200079184</v>
      </c>
      <c r="Z50" s="11">
        <f>'OddsRatio_working_3-way'!X50^(1/3)*COS('OddsRatio_working_3-way'!Y50/3)</f>
        <v>0.52365153009054566</v>
      </c>
      <c r="AA50" s="11">
        <f>'OddsRatio_working_3-way'!X50^(1/3)*COS(('OddsRatio_working_3-way'!Y50+2*PI())/3)</f>
        <v>-0.34383816781582022</v>
      </c>
      <c r="AB50" s="11">
        <f>'OddsRatio_working_3-way'!X50^(1/3)*COS(('OddsRatio_working_3-way'!Y50+4*PI())/3)</f>
        <v>-0.17981336227472536</v>
      </c>
      <c r="AC50" s="11">
        <f>'OddsRatio_working_3-way'!X50^(1/3)*SIN('OddsRatio_working_3-way'!Y50/3)</f>
        <v>9.4699765632927105E-2</v>
      </c>
      <c r="AD50" s="11">
        <f>'OddsRatio_working_3-way'!X50^(1/3)*SIN(('OddsRatio_working_3-way'!Y50+2*PI())/3)</f>
        <v>0.40614564497254041</v>
      </c>
      <c r="AE50" s="11">
        <f>'OddsRatio_working_3-way'!X50^(1/3)*SIN(('OddsRatio_working_3-way'!Y50+4*PI())/3)</f>
        <v>-0.5008454106054675</v>
      </c>
      <c r="AF50" s="11">
        <f>-'OddsRatio_working_3-way'!U50/(3*'OddsRatio_working_3-way'!X50^(1/3))*COS(('OddsRatio_working_3-way'!Y50)/3)</f>
        <v>0.52365153009054566</v>
      </c>
      <c r="AG50" s="11">
        <f>-'OddsRatio_working_3-way'!U50/(3*'OddsRatio_working_3-way'!X50^(1/3))*COS(('OddsRatio_working_3-way'!Y50+2*PI())/3)</f>
        <v>-0.34383816781582022</v>
      </c>
      <c r="AH50" s="11">
        <f>-'OddsRatio_working_3-way'!U50/(3*'OddsRatio_working_3-way'!X50^(1/3))*COS(('OddsRatio_working_3-way'!Y50+4*PI())/3)</f>
        <v>-0.17981336227472536</v>
      </c>
      <c r="AI50" s="11">
        <f>'OddsRatio_working_3-way'!U50/(3*'OddsRatio_working_3-way'!X50^(1/3))*SIN(('OddsRatio_working_3-way'!Y50)/3)</f>
        <v>-9.4699765632927105E-2</v>
      </c>
      <c r="AJ50" s="11">
        <f>'OddsRatio_working_3-way'!U50/(3*'OddsRatio_working_3-way'!X50^(1/3))*SIN(('OddsRatio_working_3-way'!Y50+2*PI())/3)</f>
        <v>-0.40614564497254041</v>
      </c>
      <c r="AK50" s="11">
        <f>'OddsRatio_working_3-way'!U50/(3*'OddsRatio_working_3-way'!X50^(1/3))*SIN(('OddsRatio_working_3-way'!Y50+4*PI())/3)</f>
        <v>0.5008454106054675</v>
      </c>
      <c r="AL50" s="11">
        <f>'OddsRatio_working_3-way'!Z50+'OddsRatio_working_3-way'!AF50</f>
        <v>1.0473030601810913</v>
      </c>
      <c r="AM50" s="11">
        <f>'OddsRatio_working_3-way'!AA50+'OddsRatio_working_3-way'!AG50</f>
        <v>-0.68767633563164043</v>
      </c>
      <c r="AN50" s="11">
        <f>'OddsRatio_working_3-way'!AB50+'OddsRatio_working_3-way'!AH50</f>
        <v>-0.35962672454945072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1.0473030601810913</v>
      </c>
      <c r="AS50" s="11">
        <f>IF(('OddsRatio_working_3-way'!X50=0),IF(Q50&gt;0,-Q50^(1/3),(-Q50)^(1/3)),'OddsRatio_working_3-way'!AM50-'OddsRatio_working_3-way'!R50/3)</f>
        <v>-0.68767633563164043</v>
      </c>
      <c r="AT50" s="11">
        <f>IF(('OddsRatio_working_3-way'!X50=0),IF(Q50&gt;0,-Q50^(1/3),(-Q50)^(1/3)),'OddsRatio_working_3-way'!AN50-'OddsRatio_working_3-way'!R50/3)</f>
        <v>-0.35962672454945072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1.51</v>
      </c>
      <c r="B51" s="4">
        <f>IF('True_Odds_Calculator_3-way'!B52="","",'True_Odds_Calculator_3-way'!B52)</f>
        <v>4.22</v>
      </c>
      <c r="C51" s="4">
        <f>IF('True_Odds_Calculator_3-way'!C52="","",'True_Odds_Calculator_3-way'!C52)</f>
        <v>7.84</v>
      </c>
      <c r="D51" s="9">
        <f t="shared" si="13"/>
        <v>0.6504827100064251</v>
      </c>
      <c r="E51" s="9">
        <f t="shared" si="14"/>
        <v>0.22766129303017932</v>
      </c>
      <c r="F51" s="9">
        <f t="shared" si="15"/>
        <v>0.12185599696339569</v>
      </c>
      <c r="G51" s="9">
        <f t="shared" si="16"/>
        <v>1.0535683870651626</v>
      </c>
      <c r="H51" s="9">
        <f t="shared" si="17"/>
        <v>1.5373198774032326</v>
      </c>
      <c r="I51" s="9">
        <f t="shared" si="18"/>
        <v>4.3924902063498239</v>
      </c>
      <c r="J51" s="9">
        <f t="shared" si="19"/>
        <v>8.2064077675257128</v>
      </c>
      <c r="K51" s="11">
        <f t="shared" si="20"/>
        <v>0.66225165562913912</v>
      </c>
      <c r="L51" s="11">
        <f t="shared" si="21"/>
        <v>0.23696682464454977</v>
      </c>
      <c r="M51" s="11">
        <f t="shared" si="22"/>
        <v>0.12755102040816327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-0.22484161110538181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0.2115775220040623</v>
      </c>
      <c r="Q51" s="11">
        <f>2*'OddsRatio_working_3-way'!K51*'OddsRatio_working_3-way'!L51*'OddsRatio_working_3-way'!M51</f>
        <v>4.0033589783171675E-2</v>
      </c>
      <c r="R51" s="11">
        <f t="shared" si="23"/>
        <v>0</v>
      </c>
      <c r="S51" s="11">
        <f t="shared" si="24"/>
        <v>-0.94100696469790579</v>
      </c>
      <c r="T51" s="11">
        <f t="shared" si="25"/>
        <v>-0.17805240580849685</v>
      </c>
      <c r="U51" s="11">
        <f>'OddsRatio_working_3-way'!S51-'OddsRatio_working_3-way'!R51^2/3</f>
        <v>-0.94100696469790579</v>
      </c>
      <c r="V51" s="11">
        <f>'OddsRatio_working_3-way'!S51*'OddsRatio_working_3-way'!R51/3-2*'OddsRatio_working_3-way'!R51^3/27-'OddsRatio_working_3-way'!T51</f>
        <v>0.17805240580849685</v>
      </c>
      <c r="W51" s="11">
        <f>'OddsRatio_working_3-way'!V51^2+4*'OddsRatio_working_3-way'!U51^3/27</f>
        <v>-9.1742692261352232E-2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0.17567395330237909</v>
      </c>
      <c r="Y51" s="11">
        <f>IF('OddsRatio_working_3-way'!W51&gt;=0,IF('OddsRatio_working_3-way'!V51+SQRT('OddsRatio_working_3-way'!W51)&gt;0,0,PI()),ACOS('OddsRatio_working_3-way'!V51/(2*'OddsRatio_working_3-way'!X51)))</f>
        <v>1.039362997524381</v>
      </c>
      <c r="Z51" s="11">
        <f>'OddsRatio_working_3-way'!X51^(1/3)*COS('OddsRatio_working_3-way'!Y51/3)</f>
        <v>0.52678419353258132</v>
      </c>
      <c r="AA51" s="11">
        <f>'OddsRatio_working_3-way'!X51^(1/3)*COS(('OddsRatio_working_3-way'!Y51+2*PI())/3)</f>
        <v>-0.42809046123190209</v>
      </c>
      <c r="AB51" s="11">
        <f>'OddsRatio_working_3-way'!X51^(1/3)*COS(('OddsRatio_working_3-way'!Y51+4*PI())/3)</f>
        <v>-9.8693732300679432E-2</v>
      </c>
      <c r="AC51" s="11">
        <f>'OddsRatio_working_3-way'!X51^(1/3)*SIN('OddsRatio_working_3-way'!Y51/3)</f>
        <v>0.19017729011862358</v>
      </c>
      <c r="AD51" s="11">
        <f>'OddsRatio_working_3-way'!X51^(1/3)*SIN(('OddsRatio_working_3-way'!Y51+2*PI())/3)</f>
        <v>0.36111984885200182</v>
      </c>
      <c r="AE51" s="11">
        <f>'OddsRatio_working_3-way'!X51^(1/3)*SIN(('OddsRatio_working_3-way'!Y51+4*PI())/3)</f>
        <v>-0.55129713897062538</v>
      </c>
      <c r="AF51" s="11">
        <f>-'OddsRatio_working_3-way'!U51/(3*'OddsRatio_working_3-way'!X51^(1/3))*COS(('OddsRatio_working_3-way'!Y51)/3)</f>
        <v>0.52678419353258132</v>
      </c>
      <c r="AG51" s="11">
        <f>-'OddsRatio_working_3-way'!U51/(3*'OddsRatio_working_3-way'!X51^(1/3))*COS(('OddsRatio_working_3-way'!Y51+2*PI())/3)</f>
        <v>-0.42809046123190209</v>
      </c>
      <c r="AH51" s="11">
        <f>-'OddsRatio_working_3-way'!U51/(3*'OddsRatio_working_3-way'!X51^(1/3))*COS(('OddsRatio_working_3-way'!Y51+4*PI())/3)</f>
        <v>-9.8693732300679432E-2</v>
      </c>
      <c r="AI51" s="11">
        <f>'OddsRatio_working_3-way'!U51/(3*'OddsRatio_working_3-way'!X51^(1/3))*SIN(('OddsRatio_working_3-way'!Y51)/3)</f>
        <v>-0.19017729011862358</v>
      </c>
      <c r="AJ51" s="11">
        <f>'OddsRatio_working_3-way'!U51/(3*'OddsRatio_working_3-way'!X51^(1/3))*SIN(('OddsRatio_working_3-way'!Y51+2*PI())/3)</f>
        <v>-0.36111984885200182</v>
      </c>
      <c r="AK51" s="11">
        <f>'OddsRatio_working_3-way'!U51/(3*'OddsRatio_working_3-way'!X51^(1/3))*SIN(('OddsRatio_working_3-way'!Y51+4*PI())/3)</f>
        <v>0.55129713897062538</v>
      </c>
      <c r="AL51" s="11">
        <f>'OddsRatio_working_3-way'!Z51+'OddsRatio_working_3-way'!AF51</f>
        <v>1.0535683870651626</v>
      </c>
      <c r="AM51" s="11">
        <f>'OddsRatio_working_3-way'!AA51+'OddsRatio_working_3-way'!AG51</f>
        <v>-0.85618092246380417</v>
      </c>
      <c r="AN51" s="11">
        <f>'OddsRatio_working_3-way'!AB51+'OddsRatio_working_3-way'!AH51</f>
        <v>-0.19738746460135886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1.0535683870651626</v>
      </c>
      <c r="AS51" s="11">
        <f>IF(('OddsRatio_working_3-way'!X51=0),IF(Q51&gt;0,-Q51^(1/3),(-Q51)^(1/3)),'OddsRatio_working_3-way'!AM51-'OddsRatio_working_3-way'!R51/3)</f>
        <v>-0.85618092246380417</v>
      </c>
      <c r="AT51" s="11">
        <f>IF(('OddsRatio_working_3-way'!X51=0),IF(Q51&gt;0,-Q51^(1/3),(-Q51)^(1/3)),'OddsRatio_working_3-way'!AN51-'OddsRatio_working_3-way'!R51/3)</f>
        <v>-0.19738746460135886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3.11</v>
      </c>
      <c r="B52" s="4">
        <f>IF('True_Odds_Calculator_3-way'!B53="","",'True_Odds_Calculator_3-way'!B53)</f>
        <v>3.08</v>
      </c>
      <c r="C52" s="4">
        <f>IF('True_Odds_Calculator_3-way'!C53="","",'True_Odds_Calculator_3-way'!C53)</f>
        <v>2.52</v>
      </c>
      <c r="D52" s="9">
        <f t="shared" si="13"/>
        <v>0.30769276831835107</v>
      </c>
      <c r="E52" s="9">
        <f t="shared" si="14"/>
        <v>0.31075156771530438</v>
      </c>
      <c r="F52" s="9">
        <f t="shared" si="15"/>
        <v>0.38155566396634455</v>
      </c>
      <c r="G52" s="9">
        <f t="shared" si="16"/>
        <v>1.0663484050448815</v>
      </c>
      <c r="H52" s="9">
        <f t="shared" si="17"/>
        <v>3.2499951346447005</v>
      </c>
      <c r="I52" s="9">
        <f t="shared" si="18"/>
        <v>3.2180046824933539</v>
      </c>
      <c r="J52" s="9">
        <f t="shared" si="19"/>
        <v>2.62084957566822</v>
      </c>
      <c r="K52" s="11">
        <f t="shared" si="20"/>
        <v>0.32154340836012862</v>
      </c>
      <c r="L52" s="11">
        <f t="shared" si="21"/>
        <v>0.32467532467532467</v>
      </c>
      <c r="M52" s="11">
        <f t="shared" si="22"/>
        <v>0.3968253968253968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-0.27636162133176378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0.23655082221917312</v>
      </c>
      <c r="Q52" s="11">
        <f>2*'OddsRatio_working_3-way'!K52*'OddsRatio_working_3-way'!L52*'OddsRatio_working_3-way'!M52</f>
        <v>8.2854928973440684E-2</v>
      </c>
      <c r="R52" s="11">
        <f t="shared" si="23"/>
        <v>0</v>
      </c>
      <c r="S52" s="11">
        <f t="shared" si="24"/>
        <v>-0.85594671604274963</v>
      </c>
      <c r="T52" s="11">
        <f t="shared" si="25"/>
        <v>-0.29980620526891411</v>
      </c>
      <c r="U52" s="11">
        <f>'OddsRatio_working_3-way'!S52-'OddsRatio_working_3-way'!R52^2/3</f>
        <v>-0.85594671604274963</v>
      </c>
      <c r="V52" s="11">
        <f>'OddsRatio_working_3-way'!S52*'OddsRatio_working_3-way'!R52/3-2*'OddsRatio_working_3-way'!R52^3/27-'OddsRatio_working_3-way'!T52</f>
        <v>0.29980620526891411</v>
      </c>
      <c r="W52" s="11">
        <f>'OddsRatio_working_3-way'!V52^2+4*'OddsRatio_working_3-way'!U52^3/27</f>
        <v>-3.0206680333298569E-3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0.15240113906322691</v>
      </c>
      <c r="Y52" s="11">
        <f>IF('OddsRatio_working_3-way'!W52&gt;=0,IF('OddsRatio_working_3-way'!V52+SQRT('OddsRatio_working_3-way'!W52)&gt;0,0,PI()),ACOS('OddsRatio_working_3-way'!V52/(2*'OddsRatio_working_3-way'!X52)))</f>
        <v>0.18130729679247737</v>
      </c>
      <c r="Z52" s="11">
        <f>'OddsRatio_working_3-way'!X52^(1/3)*COS('OddsRatio_working_3-way'!Y52/3)</f>
        <v>0.53317420252244074</v>
      </c>
      <c r="AA52" s="11">
        <f>'OddsRatio_working_3-way'!X52^(1/3)*COS(('OddsRatio_working_3-way'!Y52+2*PI())/3)</f>
        <v>-0.29452688175618713</v>
      </c>
      <c r="AB52" s="11">
        <f>'OddsRatio_working_3-way'!X52^(1/3)*COS(('OddsRatio_working_3-way'!Y52+4*PI())/3)</f>
        <v>-0.2386473207662535</v>
      </c>
      <c r="AC52" s="11">
        <f>'OddsRatio_working_3-way'!X52^(1/3)*SIN('OddsRatio_working_3-way'!Y52/3)</f>
        <v>3.2262079579736327E-2</v>
      </c>
      <c r="AD52" s="11">
        <f>'OddsRatio_working_3-way'!X52^(1/3)*SIN(('OddsRatio_working_3-way'!Y52+2*PI())/3)</f>
        <v>0.44561136423707465</v>
      </c>
      <c r="AE52" s="11">
        <f>'OddsRatio_working_3-way'!X52^(1/3)*SIN(('OddsRatio_working_3-way'!Y52+4*PI())/3)</f>
        <v>-0.47787344381681096</v>
      </c>
      <c r="AF52" s="11">
        <f>-'OddsRatio_working_3-way'!U52/(3*'OddsRatio_working_3-way'!X52^(1/3))*COS(('OddsRatio_working_3-way'!Y52)/3)</f>
        <v>0.53317420252244074</v>
      </c>
      <c r="AG52" s="11">
        <f>-'OddsRatio_working_3-way'!U52/(3*'OddsRatio_working_3-way'!X52^(1/3))*COS(('OddsRatio_working_3-way'!Y52+2*PI())/3)</f>
        <v>-0.29452688175618713</v>
      </c>
      <c r="AH52" s="11">
        <f>-'OddsRatio_working_3-way'!U52/(3*'OddsRatio_working_3-way'!X52^(1/3))*COS(('OddsRatio_working_3-way'!Y52+4*PI())/3)</f>
        <v>-0.2386473207662535</v>
      </c>
      <c r="AI52" s="11">
        <f>'OddsRatio_working_3-way'!U52/(3*'OddsRatio_working_3-way'!X52^(1/3))*SIN(('OddsRatio_working_3-way'!Y52)/3)</f>
        <v>-3.2262079579736327E-2</v>
      </c>
      <c r="AJ52" s="11">
        <f>'OddsRatio_working_3-way'!U52/(3*'OddsRatio_working_3-way'!X52^(1/3))*SIN(('OddsRatio_working_3-way'!Y52+2*PI())/3)</f>
        <v>-0.44561136423707465</v>
      </c>
      <c r="AK52" s="11">
        <f>'OddsRatio_working_3-way'!U52/(3*'OddsRatio_working_3-way'!X52^(1/3))*SIN(('OddsRatio_working_3-way'!Y52+4*PI())/3)</f>
        <v>0.47787344381681096</v>
      </c>
      <c r="AL52" s="11">
        <f>'OddsRatio_working_3-way'!Z52+'OddsRatio_working_3-way'!AF52</f>
        <v>1.0663484050448815</v>
      </c>
      <c r="AM52" s="11">
        <f>'OddsRatio_working_3-way'!AA52+'OddsRatio_working_3-way'!AG52</f>
        <v>-0.58905376351237426</v>
      </c>
      <c r="AN52" s="11">
        <f>'OddsRatio_working_3-way'!AB52+'OddsRatio_working_3-way'!AH52</f>
        <v>-0.477294641532507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1.0663484050448815</v>
      </c>
      <c r="AS52" s="11">
        <f>IF(('OddsRatio_working_3-way'!X52=0),IF(Q52&gt;0,-Q52^(1/3),(-Q52)^(1/3)),'OddsRatio_working_3-way'!AM52-'OddsRatio_working_3-way'!R52/3)</f>
        <v>-0.58905376351237426</v>
      </c>
      <c r="AT52" s="11">
        <f>IF(('OddsRatio_working_3-way'!X52=0),IF(Q52&gt;0,-Q52^(1/3),(-Q52)^(1/3)),'OddsRatio_working_3-way'!AN52-'OddsRatio_working_3-way'!R52/3)</f>
        <v>-0.477294641532507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2.08</v>
      </c>
      <c r="B53" s="4">
        <f>IF('True_Odds_Calculator_3-way'!B54="","",'True_Odds_Calculator_3-way'!B54)</f>
        <v>3.11</v>
      </c>
      <c r="C53" s="4">
        <f>IF('True_Odds_Calculator_3-way'!C54="","",'True_Odds_Calculator_3-way'!C54)</f>
        <v>4.5199999999999996</v>
      </c>
      <c r="D53" s="9">
        <f t="shared" si="13"/>
        <v>0.47154209079301351</v>
      </c>
      <c r="E53" s="9">
        <f t="shared" si="14"/>
        <v>0.31352693872451609</v>
      </c>
      <c r="F53" s="9">
        <f t="shared" si="15"/>
        <v>0.21493097048247009</v>
      </c>
      <c r="G53" s="9">
        <f t="shared" si="16"/>
        <v>1.0376865362590606</v>
      </c>
      <c r="H53" s="9">
        <f t="shared" si="17"/>
        <v>2.1207014591597857</v>
      </c>
      <c r="I53" s="9">
        <f t="shared" si="18"/>
        <v>3.1895185915066171</v>
      </c>
      <c r="J53" s="9">
        <f t="shared" si="19"/>
        <v>4.6526566076318936</v>
      </c>
      <c r="K53" s="11">
        <f t="shared" si="20"/>
        <v>0.48076923076923073</v>
      </c>
      <c r="L53" s="11">
        <f t="shared" si="21"/>
        <v>0.32154340836012862</v>
      </c>
      <c r="M53" s="11">
        <f t="shared" si="22"/>
        <v>0.22123893805309736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-0.27433847204498529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0.2294882009547804</v>
      </c>
      <c r="Q53" s="11">
        <f>2*'OddsRatio_working_3-way'!K53*'OddsRatio_working_3-way'!L53*'OddsRatio_working_3-way'!M53</f>
        <v>6.8401848272661797E-2</v>
      </c>
      <c r="R53" s="11">
        <f t="shared" si="23"/>
        <v>0</v>
      </c>
      <c r="S53" s="11">
        <f t="shared" si="24"/>
        <v>-0.83651483236791346</v>
      </c>
      <c r="T53" s="11">
        <f t="shared" si="25"/>
        <v>-0.24933378013946744</v>
      </c>
      <c r="U53" s="11">
        <f>'OddsRatio_working_3-way'!S53-'OddsRatio_working_3-way'!R53^2/3</f>
        <v>-0.83651483236791346</v>
      </c>
      <c r="V53" s="11">
        <f>'OddsRatio_working_3-way'!S53*'OddsRatio_working_3-way'!R53/3-2*'OddsRatio_working_3-way'!R53^3/27-'OddsRatio_working_3-way'!T53</f>
        <v>0.24933378013946744</v>
      </c>
      <c r="W53" s="11">
        <f>'OddsRatio_working_3-way'!V53^2+4*'OddsRatio_working_3-way'!U53^3/27</f>
        <v>-2.455224589404665E-2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0.14724094183742081</v>
      </c>
      <c r="Y53" s="11">
        <f>IF('OddsRatio_working_3-way'!W53&gt;=0,IF('OddsRatio_working_3-way'!V53+SQRT('OddsRatio_working_3-way'!W53)&gt;0,0,PI()),ACOS('OddsRatio_working_3-way'!V53/(2*'OddsRatio_working_3-way'!X53)))</f>
        <v>0.56106989576879029</v>
      </c>
      <c r="Z53" s="11">
        <f>'OddsRatio_working_3-way'!X53^(1/3)*COS('OddsRatio_working_3-way'!Y53/3)</f>
        <v>0.5188432681295303</v>
      </c>
      <c r="AA53" s="11">
        <f>'OddsRatio_working_3-way'!X53^(1/3)*COS(('OddsRatio_working_3-way'!Y53+2*PI())/3)</f>
        <v>-0.34445077865342766</v>
      </c>
      <c r="AB53" s="11">
        <f>'OddsRatio_working_3-way'!X53^(1/3)*COS(('OddsRatio_working_3-way'!Y53+4*PI())/3)</f>
        <v>-0.17439248947610253</v>
      </c>
      <c r="AC53" s="11">
        <f>'OddsRatio_working_3-way'!X53^(1/3)*SIN('OddsRatio_working_3-way'!Y53/3)</f>
        <v>9.818319903445584E-2</v>
      </c>
      <c r="AD53" s="11">
        <f>'OddsRatio_working_3-way'!X53^(1/3)*SIN(('OddsRatio_working_3-way'!Y53+2*PI())/3)</f>
        <v>0.40023985126548633</v>
      </c>
      <c r="AE53" s="11">
        <f>'OddsRatio_working_3-way'!X53^(1/3)*SIN(('OddsRatio_working_3-way'!Y53+4*PI())/3)</f>
        <v>-0.49842305029994222</v>
      </c>
      <c r="AF53" s="11">
        <f>-'OddsRatio_working_3-way'!U53/(3*'OddsRatio_working_3-way'!X53^(1/3))*COS(('OddsRatio_working_3-way'!Y53)/3)</f>
        <v>0.51884326812953019</v>
      </c>
      <c r="AG53" s="11">
        <f>-'OddsRatio_working_3-way'!U53/(3*'OddsRatio_working_3-way'!X53^(1/3))*COS(('OddsRatio_working_3-way'!Y53+2*PI())/3)</f>
        <v>-0.3444507786534276</v>
      </c>
      <c r="AH53" s="11">
        <f>-'OddsRatio_working_3-way'!U53/(3*'OddsRatio_working_3-way'!X53^(1/3))*COS(('OddsRatio_working_3-way'!Y53+4*PI())/3)</f>
        <v>-0.1743924894761025</v>
      </c>
      <c r="AI53" s="11">
        <f>'OddsRatio_working_3-way'!U53/(3*'OddsRatio_working_3-way'!X53^(1/3))*SIN(('OddsRatio_working_3-way'!Y53)/3)</f>
        <v>-9.8183199034455812E-2</v>
      </c>
      <c r="AJ53" s="11">
        <f>'OddsRatio_working_3-way'!U53/(3*'OddsRatio_working_3-way'!X53^(1/3))*SIN(('OddsRatio_working_3-way'!Y53+2*PI())/3)</f>
        <v>-0.40023985126548622</v>
      </c>
      <c r="AK53" s="11">
        <f>'OddsRatio_working_3-way'!U53/(3*'OddsRatio_working_3-way'!X53^(1/3))*SIN(('OddsRatio_working_3-way'!Y53+4*PI())/3)</f>
        <v>0.49842305029994211</v>
      </c>
      <c r="AL53" s="11">
        <f>'OddsRatio_working_3-way'!Z53+'OddsRatio_working_3-way'!AF53</f>
        <v>1.0376865362590606</v>
      </c>
      <c r="AM53" s="11">
        <f>'OddsRatio_working_3-way'!AA53+'OddsRatio_working_3-way'!AG53</f>
        <v>-0.68890155730685532</v>
      </c>
      <c r="AN53" s="11">
        <f>'OddsRatio_working_3-way'!AB53+'OddsRatio_working_3-way'!AH53</f>
        <v>-0.34878497895220506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1.0376865362590606</v>
      </c>
      <c r="AS53" s="11">
        <f>IF(('OddsRatio_working_3-way'!X53=0),IF(Q53&gt;0,-Q53^(1/3),(-Q53)^(1/3)),'OddsRatio_working_3-way'!AM53-'OddsRatio_working_3-way'!R53/3)</f>
        <v>-0.68890155730685532</v>
      </c>
      <c r="AT53" s="11">
        <f>IF(('OddsRatio_working_3-way'!X53=0),IF(Q53&gt;0,-Q53^(1/3),(-Q53)^(1/3)),'OddsRatio_working_3-way'!AN53-'OddsRatio_working_3-way'!R53/3)</f>
        <v>-0.34878497895220506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1.75</v>
      </c>
      <c r="B54" s="4">
        <f>IF('True_Odds_Calculator_3-way'!B55="","",'True_Odds_Calculator_3-way'!B55)</f>
        <v>3.85</v>
      </c>
      <c r="C54" s="4">
        <f>IF('True_Odds_Calculator_3-way'!C55="","",'True_Odds_Calculator_3-way'!C55)</f>
        <v>5.0599999999999996</v>
      </c>
      <c r="D54" s="9">
        <f t="shared" si="13"/>
        <v>0.55947580774717631</v>
      </c>
      <c r="E54" s="9">
        <f t="shared" si="14"/>
        <v>0.25049648049585871</v>
      </c>
      <c r="F54" s="9">
        <f t="shared" si="15"/>
        <v>0.19002771175696478</v>
      </c>
      <c r="G54" s="9">
        <f t="shared" si="16"/>
        <v>1.0498498443311755</v>
      </c>
      <c r="H54" s="9">
        <f t="shared" si="17"/>
        <v>1.7873873832483815</v>
      </c>
      <c r="I54" s="9">
        <f t="shared" si="18"/>
        <v>3.9920720563438508</v>
      </c>
      <c r="J54" s="9">
        <f t="shared" si="19"/>
        <v>5.2623903679845716</v>
      </c>
      <c r="K54" s="11">
        <f t="shared" si="20"/>
        <v>0.5714285714285714</v>
      </c>
      <c r="L54" s="11">
        <f t="shared" si="21"/>
        <v>0.25974025974025972</v>
      </c>
      <c r="M54" s="11">
        <f t="shared" si="22"/>
        <v>0.19762845849802374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-0.2545557209588829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0.22468779103448783</v>
      </c>
      <c r="Q54" s="11">
        <f>2*'OddsRatio_working_3-way'!K54*'OddsRatio_working_3-way'!L54*'OddsRatio_working_3-way'!M54</f>
        <v>5.8665219591250081E-2</v>
      </c>
      <c r="R54" s="11">
        <f t="shared" si="23"/>
        <v>0</v>
      </c>
      <c r="S54" s="11">
        <f t="shared" si="24"/>
        <v>-0.88266643620545659</v>
      </c>
      <c r="T54" s="11">
        <f t="shared" si="25"/>
        <v>-0.23046121049750823</v>
      </c>
      <c r="U54" s="11">
        <f>'OddsRatio_working_3-way'!S54-'OddsRatio_working_3-way'!R54^2/3</f>
        <v>-0.88266643620545659</v>
      </c>
      <c r="V54" s="11">
        <f>'OddsRatio_working_3-way'!S54*'OddsRatio_working_3-way'!R54/3-2*'OddsRatio_working_3-way'!R54^3/27-'OddsRatio_working_3-way'!T54</f>
        <v>0.23046121049750823</v>
      </c>
      <c r="W54" s="11">
        <f>'OddsRatio_working_3-way'!V54^2+4*'OddsRatio_working_3-way'!U54^3/27</f>
        <v>-4.8766956921081482E-2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0.15959270539803683</v>
      </c>
      <c r="Y54" s="11">
        <f>IF('OddsRatio_working_3-way'!W54&gt;=0,IF('OddsRatio_working_3-way'!V54+SQRT('OddsRatio_working_3-way'!W54)&gt;0,0,PI()),ACOS('OddsRatio_working_3-way'!V54/(2*'OddsRatio_working_3-way'!X54)))</f>
        <v>0.7640654190059345</v>
      </c>
      <c r="Z54" s="11">
        <f>'OddsRatio_working_3-way'!X54^(1/3)*COS('OddsRatio_working_3-way'!Y54/3)</f>
        <v>0.52492492216558773</v>
      </c>
      <c r="AA54" s="11">
        <f>'OddsRatio_working_3-way'!X54^(1/3)*COS(('OddsRatio_working_3-way'!Y54+2*PI())/3)</f>
        <v>-0.38081354311609406</v>
      </c>
      <c r="AB54" s="11">
        <f>'OddsRatio_working_3-way'!X54^(1/3)*COS(('OddsRatio_working_3-way'!Y54+4*PI())/3)</f>
        <v>-0.1441113790494935</v>
      </c>
      <c r="AC54" s="11">
        <f>'OddsRatio_working_3-way'!X54^(1/3)*SIN('OddsRatio_working_3-way'!Y54/3)</f>
        <v>0.1366600581416188</v>
      </c>
      <c r="AD54" s="11">
        <f>'OddsRatio_working_3-way'!X54^(1/3)*SIN(('OddsRatio_working_3-way'!Y54+2*PI())/3)</f>
        <v>0.38626828860415874</v>
      </c>
      <c r="AE54" s="11">
        <f>'OddsRatio_working_3-way'!X54^(1/3)*SIN(('OddsRatio_working_3-way'!Y54+4*PI())/3)</f>
        <v>-0.52292834674577748</v>
      </c>
      <c r="AF54" s="11">
        <f>-'OddsRatio_working_3-way'!U54/(3*'OddsRatio_working_3-way'!X54^(1/3))*COS(('OddsRatio_working_3-way'!Y54)/3)</f>
        <v>0.52492492216558773</v>
      </c>
      <c r="AG54" s="11">
        <f>-'OddsRatio_working_3-way'!U54/(3*'OddsRatio_working_3-way'!X54^(1/3))*COS(('OddsRatio_working_3-way'!Y54+2*PI())/3)</f>
        <v>-0.38081354311609406</v>
      </c>
      <c r="AH54" s="11">
        <f>-'OddsRatio_working_3-way'!U54/(3*'OddsRatio_working_3-way'!X54^(1/3))*COS(('OddsRatio_working_3-way'!Y54+4*PI())/3)</f>
        <v>-0.1441113790494935</v>
      </c>
      <c r="AI54" s="11">
        <f>'OddsRatio_working_3-way'!U54/(3*'OddsRatio_working_3-way'!X54^(1/3))*SIN(('OddsRatio_working_3-way'!Y54)/3)</f>
        <v>-0.1366600581416188</v>
      </c>
      <c r="AJ54" s="11">
        <f>'OddsRatio_working_3-way'!U54/(3*'OddsRatio_working_3-way'!X54^(1/3))*SIN(('OddsRatio_working_3-way'!Y54+2*PI())/3)</f>
        <v>-0.38626828860415874</v>
      </c>
      <c r="AK54" s="11">
        <f>'OddsRatio_working_3-way'!U54/(3*'OddsRatio_working_3-way'!X54^(1/3))*SIN(('OddsRatio_working_3-way'!Y54+4*PI())/3)</f>
        <v>0.52292834674577748</v>
      </c>
      <c r="AL54" s="11">
        <f>'OddsRatio_working_3-way'!Z54+'OddsRatio_working_3-way'!AF54</f>
        <v>1.0498498443311755</v>
      </c>
      <c r="AM54" s="11">
        <f>'OddsRatio_working_3-way'!AA54+'OddsRatio_working_3-way'!AG54</f>
        <v>-0.76162708623218811</v>
      </c>
      <c r="AN54" s="11">
        <f>'OddsRatio_working_3-way'!AB54+'OddsRatio_working_3-way'!AH54</f>
        <v>-0.28822275809898701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1.0498498443311755</v>
      </c>
      <c r="AS54" s="11">
        <f>IF(('OddsRatio_working_3-way'!X54=0),IF(Q54&gt;0,-Q54^(1/3),(-Q54)^(1/3)),'OddsRatio_working_3-way'!AM54-'OddsRatio_working_3-way'!R54/3)</f>
        <v>-0.76162708623218811</v>
      </c>
      <c r="AT54" s="11">
        <f>IF(('OddsRatio_working_3-way'!X54=0),IF(Q54&gt;0,-Q54^(1/3),(-Q54)^(1/3)),'OddsRatio_working_3-way'!AN54-'OddsRatio_working_3-way'!R54/3)</f>
        <v>-0.28822275809898701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2.21</v>
      </c>
      <c r="B55" s="4">
        <f>IF('True_Odds_Calculator_3-way'!B56="","",'True_Odds_Calculator_3-way'!B56)</f>
        <v>3.07</v>
      </c>
      <c r="C55" s="4">
        <f>IF('True_Odds_Calculator_3-way'!C56="","",'True_Odds_Calculator_3-way'!C56)</f>
        <v>4</v>
      </c>
      <c r="D55" s="9">
        <f t="shared" si="13"/>
        <v>0.44176599632137048</v>
      </c>
      <c r="E55" s="9">
        <f t="shared" si="14"/>
        <v>0.31627879293439876</v>
      </c>
      <c r="F55" s="9">
        <f t="shared" si="15"/>
        <v>0.24195521074423093</v>
      </c>
      <c r="G55" s="9">
        <f t="shared" si="16"/>
        <v>1.0443321127136111</v>
      </c>
      <c r="H55" s="9">
        <f t="shared" si="17"/>
        <v>2.2636418563834693</v>
      </c>
      <c r="I55" s="9">
        <f t="shared" si="18"/>
        <v>3.161767473317175</v>
      </c>
      <c r="J55" s="9">
        <f t="shared" si="19"/>
        <v>4.132996338140833</v>
      </c>
      <c r="K55" s="11">
        <f t="shared" si="20"/>
        <v>0.45248868778280543</v>
      </c>
      <c r="L55" s="11">
        <f t="shared" si="21"/>
        <v>0.32573289902280134</v>
      </c>
      <c r="M55" s="11">
        <f t="shared" si="22"/>
        <v>0.25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-0.27687664893068231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0.23140300971303079</v>
      </c>
      <c r="Q55" s="11">
        <f>2*'OddsRatio_working_3-way'!K55*'OddsRatio_working_3-way'!L55*'OddsRatio_working_3-way'!M55</f>
        <v>7.3695226023258217E-2</v>
      </c>
      <c r="R55" s="11">
        <f t="shared" si="23"/>
        <v>0</v>
      </c>
      <c r="S55" s="11">
        <f t="shared" si="24"/>
        <v>-0.83576210058423483</v>
      </c>
      <c r="T55" s="11">
        <f t="shared" si="25"/>
        <v>-0.26616627407141241</v>
      </c>
      <c r="U55" s="11">
        <f>'OddsRatio_working_3-way'!S55-'OddsRatio_working_3-way'!R55^2/3</f>
        <v>-0.83576210058423483</v>
      </c>
      <c r="V55" s="11">
        <f>'OddsRatio_working_3-way'!S55*'OddsRatio_working_3-way'!R55/3-2*'OddsRatio_working_3-way'!R55^3/27-'OddsRatio_working_3-way'!T55</f>
        <v>0.26616627407141241</v>
      </c>
      <c r="W55" s="11">
        <f>'OddsRatio_working_3-way'!V55^2+4*'OddsRatio_working_3-way'!U55^3/27</f>
        <v>-1.5641203003148169E-2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0.14704224601811414</v>
      </c>
      <c r="Y55" s="11">
        <f>IF('OddsRatio_working_3-way'!W55&gt;=0,IF('OddsRatio_working_3-way'!V55+SQRT('OddsRatio_working_3-way'!W55)&gt;0,0,PI()),ACOS('OddsRatio_working_3-way'!V55/(2*'OddsRatio_working_3-way'!X55)))</f>
        <v>0.43925824401515801</v>
      </c>
      <c r="Z55" s="11">
        <f>'OddsRatio_working_3-way'!X55^(1/3)*COS('OddsRatio_working_3-way'!Y55/3)</f>
        <v>0.52216605635680569</v>
      </c>
      <c r="AA55" s="11">
        <f>'OddsRatio_working_3-way'!X55^(1/3)*COS(('OddsRatio_working_3-way'!Y55+2*PI())/3)</f>
        <v>-0.3277724751520032</v>
      </c>
      <c r="AB55" s="11">
        <f>'OddsRatio_working_3-way'!X55^(1/3)*COS(('OddsRatio_working_3-way'!Y55+4*PI())/3)</f>
        <v>-0.19439358120480291</v>
      </c>
      <c r="AC55" s="11">
        <f>'OddsRatio_working_3-way'!X55^(1/3)*SIN('OddsRatio_working_3-way'!Y55/3)</f>
        <v>7.700634032463087E-2</v>
      </c>
      <c r="AD55" s="11">
        <f>'OddsRatio_working_3-way'!X55^(1/3)*SIN(('OddsRatio_working_3-way'!Y55+2*PI())/3)</f>
        <v>0.41370589963661525</v>
      </c>
      <c r="AE55" s="11">
        <f>'OddsRatio_working_3-way'!X55^(1/3)*SIN(('OddsRatio_working_3-way'!Y55+4*PI())/3)</f>
        <v>-0.49071223996124591</v>
      </c>
      <c r="AF55" s="11">
        <f>-'OddsRatio_working_3-way'!U55/(3*'OddsRatio_working_3-way'!X55^(1/3))*COS(('OddsRatio_working_3-way'!Y55)/3)</f>
        <v>0.52216605635680546</v>
      </c>
      <c r="AG55" s="11">
        <f>-'OddsRatio_working_3-way'!U55/(3*'OddsRatio_working_3-way'!X55^(1/3))*COS(('OddsRatio_working_3-way'!Y55+2*PI())/3)</f>
        <v>-0.32777247515200303</v>
      </c>
      <c r="AH55" s="11">
        <f>-'OddsRatio_working_3-way'!U55/(3*'OddsRatio_working_3-way'!X55^(1/3))*COS(('OddsRatio_working_3-way'!Y55+4*PI())/3)</f>
        <v>-0.19439358120480282</v>
      </c>
      <c r="AI55" s="11">
        <f>'OddsRatio_working_3-way'!U55/(3*'OddsRatio_working_3-way'!X55^(1/3))*SIN(('OddsRatio_working_3-way'!Y55)/3)</f>
        <v>-7.7006340324630829E-2</v>
      </c>
      <c r="AJ55" s="11">
        <f>'OddsRatio_working_3-way'!U55/(3*'OddsRatio_working_3-way'!X55^(1/3))*SIN(('OddsRatio_working_3-way'!Y55+2*PI())/3)</f>
        <v>-0.41370589963661508</v>
      </c>
      <c r="AK55" s="11">
        <f>'OddsRatio_working_3-way'!U55/(3*'OddsRatio_working_3-way'!X55^(1/3))*SIN(('OddsRatio_working_3-way'!Y55+4*PI())/3)</f>
        <v>0.49071223996124574</v>
      </c>
      <c r="AL55" s="11">
        <f>'OddsRatio_working_3-way'!Z55+'OddsRatio_working_3-way'!AF55</f>
        <v>1.0443321127136111</v>
      </c>
      <c r="AM55" s="11">
        <f>'OddsRatio_working_3-way'!AA55+'OddsRatio_working_3-way'!AG55</f>
        <v>-0.65554495030400628</v>
      </c>
      <c r="AN55" s="11">
        <f>'OddsRatio_working_3-way'!AB55+'OddsRatio_working_3-way'!AH55</f>
        <v>-0.38878716240960576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1.0443321127136111</v>
      </c>
      <c r="AS55" s="11">
        <f>IF(('OddsRatio_working_3-way'!X55=0),IF(Q55&gt;0,-Q55^(1/3),(-Q55)^(1/3)),'OddsRatio_working_3-way'!AM55-'OddsRatio_working_3-way'!R55/3)</f>
        <v>-0.65554495030400628</v>
      </c>
      <c r="AT55" s="11">
        <f>IF(('OddsRatio_working_3-way'!X55=0),IF(Q55&gt;0,-Q55^(1/3),(-Q55)^(1/3)),'OddsRatio_working_3-way'!AN55-'OddsRatio_working_3-way'!R55/3)</f>
        <v>-0.38878716240960576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2.3199999999999998</v>
      </c>
      <c r="B56" s="4">
        <f>IF('True_Odds_Calculator_3-way'!B57="","",'True_Odds_Calculator_3-way'!B57)</f>
        <v>3.37</v>
      </c>
      <c r="C56" s="4">
        <f>IF('True_Odds_Calculator_3-way'!C57="","",'True_Odds_Calculator_3-way'!C57)</f>
        <v>3.33</v>
      </c>
      <c r="D56" s="9">
        <f t="shared" si="13"/>
        <v>0.4206308344365155</v>
      </c>
      <c r="E56" s="9">
        <f t="shared" si="14"/>
        <v>0.28793334455097069</v>
      </c>
      <c r="F56" s="9">
        <f t="shared" si="15"/>
        <v>0.29143582101251364</v>
      </c>
      <c r="G56" s="9">
        <f t="shared" si="16"/>
        <v>1.0434708979568057</v>
      </c>
      <c r="H56" s="9">
        <f t="shared" si="17"/>
        <v>2.3773815853029836</v>
      </c>
      <c r="I56" s="9">
        <f t="shared" si="18"/>
        <v>3.4730260281576295</v>
      </c>
      <c r="J56" s="9">
        <f t="shared" si="19"/>
        <v>3.431287192239358</v>
      </c>
      <c r="K56" s="11">
        <f t="shared" si="20"/>
        <v>0.43103448275862072</v>
      </c>
      <c r="L56" s="11">
        <f t="shared" si="21"/>
        <v>0.29673590504451036</v>
      </c>
      <c r="M56" s="11">
        <f t="shared" si="22"/>
        <v>0.3003003003003003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-0.27997295361461938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0.23122477844671646</v>
      </c>
      <c r="Q56" s="11">
        <f>2*'OddsRatio_working_3-way'!K56*'OddsRatio_working_3-way'!L56*'OddsRatio_working_3-way'!M56</f>
        <v>7.6818863271334373E-2</v>
      </c>
      <c r="R56" s="11">
        <f t="shared" si="23"/>
        <v>0</v>
      </c>
      <c r="S56" s="11">
        <f t="shared" si="24"/>
        <v>-0.82588255565927127</v>
      </c>
      <c r="T56" s="11">
        <f t="shared" si="25"/>
        <v>-0.27437958659776451</v>
      </c>
      <c r="U56" s="11">
        <f>'OddsRatio_working_3-way'!S56-'OddsRatio_working_3-way'!R56^2/3</f>
        <v>-0.82588255565927127</v>
      </c>
      <c r="V56" s="11">
        <f>'OddsRatio_working_3-way'!S56*'OddsRatio_working_3-way'!R56/3-2*'OddsRatio_working_3-way'!R56^3/27-'OddsRatio_working_3-way'!T56</f>
        <v>0.27437958659776451</v>
      </c>
      <c r="W56" s="11">
        <f>'OddsRatio_working_3-way'!V56^2+4*'OddsRatio_working_3-way'!U56^3/27</f>
        <v>-8.1706012455240035E-3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0.14444268654650205</v>
      </c>
      <c r="Y56" s="11">
        <f>IF('OddsRatio_working_3-way'!W56&gt;=0,IF('OddsRatio_working_3-way'!V56+SQRT('OddsRatio_working_3-way'!W56)&gt;0,0,PI()),ACOS('OddsRatio_working_3-way'!V56/(2*'OddsRatio_working_3-way'!X56)))</f>
        <v>0.31824170577554756</v>
      </c>
      <c r="Z56" s="11">
        <f>'OddsRatio_working_3-way'!X56^(1/3)*COS('OddsRatio_working_3-way'!Y56/3)</f>
        <v>0.52173544897840285</v>
      </c>
      <c r="AA56" s="11">
        <f>'OddsRatio_working_3-way'!X56^(1/3)*COS(('OddsRatio_working_3-way'!Y56+2*PI())/3)</f>
        <v>-0.30897936418580862</v>
      </c>
      <c r="AB56" s="11">
        <f>'OddsRatio_working_3-way'!X56^(1/3)*COS(('OddsRatio_working_3-way'!Y56+4*PI())/3)</f>
        <v>-0.21275608479259428</v>
      </c>
      <c r="AC56" s="11">
        <f>'OddsRatio_working_3-way'!X56^(1/3)*SIN('OddsRatio_working_3-way'!Y56/3)</f>
        <v>5.5554536259980851E-2</v>
      </c>
      <c r="AD56" s="11">
        <f>'OddsRatio_working_3-way'!X56^(1/3)*SIN(('OddsRatio_working_3-way'!Y56+2*PI())/3)</f>
        <v>0.42405888474018627</v>
      </c>
      <c r="AE56" s="11">
        <f>'OddsRatio_working_3-way'!X56^(1/3)*SIN(('OddsRatio_working_3-way'!Y56+4*PI())/3)</f>
        <v>-0.47961342100016707</v>
      </c>
      <c r="AF56" s="11">
        <f>-'OddsRatio_working_3-way'!U56/(3*'OddsRatio_working_3-way'!X56^(1/3))*COS(('OddsRatio_working_3-way'!Y56)/3)</f>
        <v>0.52173544897840285</v>
      </c>
      <c r="AG56" s="11">
        <f>-'OddsRatio_working_3-way'!U56/(3*'OddsRatio_working_3-way'!X56^(1/3))*COS(('OddsRatio_working_3-way'!Y56+2*PI())/3)</f>
        <v>-0.30897936418580862</v>
      </c>
      <c r="AH56" s="11">
        <f>-'OddsRatio_working_3-way'!U56/(3*'OddsRatio_working_3-way'!X56^(1/3))*COS(('OddsRatio_working_3-way'!Y56+4*PI())/3)</f>
        <v>-0.21275608479259428</v>
      </c>
      <c r="AI56" s="11">
        <f>'OddsRatio_working_3-way'!U56/(3*'OddsRatio_working_3-way'!X56^(1/3))*SIN(('OddsRatio_working_3-way'!Y56)/3)</f>
        <v>-5.5554536259980851E-2</v>
      </c>
      <c r="AJ56" s="11">
        <f>'OddsRatio_working_3-way'!U56/(3*'OddsRatio_working_3-way'!X56^(1/3))*SIN(('OddsRatio_working_3-way'!Y56+2*PI())/3)</f>
        <v>-0.42405888474018627</v>
      </c>
      <c r="AK56" s="11">
        <f>'OddsRatio_working_3-way'!U56/(3*'OddsRatio_working_3-way'!X56^(1/3))*SIN(('OddsRatio_working_3-way'!Y56+4*PI())/3)</f>
        <v>0.47961342100016707</v>
      </c>
      <c r="AL56" s="11">
        <f>'OddsRatio_working_3-way'!Z56+'OddsRatio_working_3-way'!AF56</f>
        <v>1.0434708979568057</v>
      </c>
      <c r="AM56" s="11">
        <f>'OddsRatio_working_3-way'!AA56+'OddsRatio_working_3-way'!AG56</f>
        <v>-0.61795872837161725</v>
      </c>
      <c r="AN56" s="11">
        <f>'OddsRatio_working_3-way'!AB56+'OddsRatio_working_3-way'!AH56</f>
        <v>-0.42551216958518856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1.0434708979568057</v>
      </c>
      <c r="AS56" s="11">
        <f>IF(('OddsRatio_working_3-way'!X56=0),IF(Q56&gt;0,-Q56^(1/3),(-Q56)^(1/3)),'OddsRatio_working_3-way'!AM56-'OddsRatio_working_3-way'!R56/3)</f>
        <v>-0.61795872837161725</v>
      </c>
      <c r="AT56" s="11">
        <f>IF(('OddsRatio_working_3-way'!X56=0),IF(Q56&gt;0,-Q56^(1/3),(-Q56)^(1/3)),'OddsRatio_working_3-way'!AN56-'OddsRatio_working_3-way'!R56/3)</f>
        <v>-0.42551216958518856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2.0699999999999998</v>
      </c>
      <c r="B57" s="4">
        <f>IF('True_Odds_Calculator_3-way'!B58="","",'True_Odds_Calculator_3-way'!B58)</f>
        <v>3.22</v>
      </c>
      <c r="C57" s="4">
        <f>IF('True_Odds_Calculator_3-way'!C58="","",'True_Odds_Calculator_3-way'!C58)</f>
        <v>4.26</v>
      </c>
      <c r="D57" s="9">
        <f t="shared" si="13"/>
        <v>0.47201153553667713</v>
      </c>
      <c r="E57" s="9">
        <f t="shared" si="14"/>
        <v>0.3011306569184013</v>
      </c>
      <c r="F57" s="9">
        <f t="shared" si="15"/>
        <v>0.22685780754492155</v>
      </c>
      <c r="G57" s="9">
        <f t="shared" si="16"/>
        <v>1.0454133551816376</v>
      </c>
      <c r="H57" s="9">
        <f t="shared" si="17"/>
        <v>2.1185922900443526</v>
      </c>
      <c r="I57" s="9">
        <f t="shared" si="18"/>
        <v>3.3208176485032355</v>
      </c>
      <c r="J57" s="9">
        <f t="shared" si="19"/>
        <v>4.4080475378921387</v>
      </c>
      <c r="K57" s="11">
        <f t="shared" si="20"/>
        <v>0.48309178743961356</v>
      </c>
      <c r="L57" s="11">
        <f t="shared" si="21"/>
        <v>0.3105590062111801</v>
      </c>
      <c r="M57" s="11">
        <f t="shared" si="22"/>
        <v>0.23474178403755869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-0.27272097191424116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0.23067763156689911</v>
      </c>
      <c r="Q57" s="11">
        <f>2*'OddsRatio_working_3-way'!K57*'OddsRatio_working_3-way'!L57*'OddsRatio_working_3-way'!M57</f>
        <v>7.0435918035694392E-2</v>
      </c>
      <c r="R57" s="11">
        <f t="shared" si="23"/>
        <v>0</v>
      </c>
      <c r="S57" s="11">
        <f t="shared" si="24"/>
        <v>-0.8458375237803023</v>
      </c>
      <c r="T57" s="11">
        <f t="shared" si="25"/>
        <v>-0.25827099962757322</v>
      </c>
      <c r="U57" s="11">
        <f>'OddsRatio_working_3-way'!S57-'OddsRatio_working_3-way'!R57^2/3</f>
        <v>-0.8458375237803023</v>
      </c>
      <c r="V57" s="11">
        <f>'OddsRatio_working_3-way'!S57*'OddsRatio_working_3-way'!R57/3-2*'OddsRatio_working_3-way'!R57^3/27-'OddsRatio_working_3-way'!T57</f>
        <v>0.25827099962757322</v>
      </c>
      <c r="W57" s="11">
        <f>'OddsRatio_working_3-way'!V57^2+4*'OddsRatio_working_3-way'!U57^3/27</f>
        <v>-2.2947489641001934E-2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0.14970921722595093</v>
      </c>
      <c r="Y57" s="11">
        <f>IF('OddsRatio_working_3-way'!W57&gt;=0,IF('OddsRatio_working_3-way'!V57+SQRT('OddsRatio_working_3-way'!W57)&gt;0,0,PI()),ACOS('OddsRatio_working_3-way'!V57/(2*'OddsRatio_working_3-way'!X57)))</f>
        <v>0.5304579335801376</v>
      </c>
      <c r="Z57" s="11">
        <f>'OddsRatio_working_3-way'!X57^(1/3)*COS('OddsRatio_working_3-way'!Y57/3)</f>
        <v>0.52270667759081879</v>
      </c>
      <c r="AA57" s="11">
        <f>'OddsRatio_working_3-way'!X57^(1/3)*COS(('OddsRatio_working_3-way'!Y57+2*PI())/3)</f>
        <v>-0.34224016001216534</v>
      </c>
      <c r="AB57" s="11">
        <f>'OddsRatio_working_3-way'!X57^(1/3)*COS(('OddsRatio_working_3-way'!Y57+4*PI())/3)</f>
        <v>-0.18046651757865359</v>
      </c>
      <c r="AC57" s="11">
        <f>'OddsRatio_working_3-way'!X57^(1/3)*SIN('OddsRatio_working_3-way'!Y57/3)</f>
        <v>9.3400056006774229E-2</v>
      </c>
      <c r="AD57" s="11">
        <f>'OddsRatio_working_3-way'!X57^(1/3)*SIN(('OddsRatio_working_3-way'!Y57+2*PI())/3)</f>
        <v>0.40597723351802406</v>
      </c>
      <c r="AE57" s="11">
        <f>'OddsRatio_working_3-way'!X57^(1/3)*SIN(('OddsRatio_working_3-way'!Y57+4*PI())/3)</f>
        <v>-0.49937728952479832</v>
      </c>
      <c r="AF57" s="11">
        <f>-'OddsRatio_working_3-way'!U57/(3*'OddsRatio_working_3-way'!X57^(1/3))*COS(('OddsRatio_working_3-way'!Y57)/3)</f>
        <v>0.52270667759081879</v>
      </c>
      <c r="AG57" s="11">
        <f>-'OddsRatio_working_3-way'!U57/(3*'OddsRatio_working_3-way'!X57^(1/3))*COS(('OddsRatio_working_3-way'!Y57+2*PI())/3)</f>
        <v>-0.34224016001216534</v>
      </c>
      <c r="AH57" s="11">
        <f>-'OddsRatio_working_3-way'!U57/(3*'OddsRatio_working_3-way'!X57^(1/3))*COS(('OddsRatio_working_3-way'!Y57+4*PI())/3)</f>
        <v>-0.18046651757865359</v>
      </c>
      <c r="AI57" s="11">
        <f>'OddsRatio_working_3-way'!U57/(3*'OddsRatio_working_3-way'!X57^(1/3))*SIN(('OddsRatio_working_3-way'!Y57)/3)</f>
        <v>-9.3400056006774229E-2</v>
      </c>
      <c r="AJ57" s="11">
        <f>'OddsRatio_working_3-way'!U57/(3*'OddsRatio_working_3-way'!X57^(1/3))*SIN(('OddsRatio_working_3-way'!Y57+2*PI())/3)</f>
        <v>-0.40597723351802406</v>
      </c>
      <c r="AK57" s="11">
        <f>'OddsRatio_working_3-way'!U57/(3*'OddsRatio_working_3-way'!X57^(1/3))*SIN(('OddsRatio_working_3-way'!Y57+4*PI())/3)</f>
        <v>0.49937728952479832</v>
      </c>
      <c r="AL57" s="11">
        <f>'OddsRatio_working_3-way'!Z57+'OddsRatio_working_3-way'!AF57</f>
        <v>1.0454133551816376</v>
      </c>
      <c r="AM57" s="11">
        <f>'OddsRatio_working_3-way'!AA57+'OddsRatio_working_3-way'!AG57</f>
        <v>-0.68448032002433068</v>
      </c>
      <c r="AN57" s="11">
        <f>'OddsRatio_working_3-way'!AB57+'OddsRatio_working_3-way'!AH57</f>
        <v>-0.36093303515730718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1.0454133551816376</v>
      </c>
      <c r="AS57" s="11">
        <f>IF(('OddsRatio_working_3-way'!X57=0),IF(Q57&gt;0,-Q57^(1/3),(-Q57)^(1/3)),'OddsRatio_working_3-way'!AM57-'OddsRatio_working_3-way'!R57/3)</f>
        <v>-0.68448032002433068</v>
      </c>
      <c r="AT57" s="11">
        <f>IF(('OddsRatio_working_3-way'!X57=0),IF(Q57&gt;0,-Q57^(1/3),(-Q57)^(1/3)),'OddsRatio_working_3-way'!AN57-'OddsRatio_working_3-way'!R57/3)</f>
        <v>-0.36093303515730718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2.2999999999999998</v>
      </c>
      <c r="B58" s="4">
        <f>IF('True_Odds_Calculator_3-way'!B59="","",'True_Odds_Calculator_3-way'!B59)</f>
        <v>3.54</v>
      </c>
      <c r="C58" s="4">
        <f>IF('True_Odds_Calculator_3-way'!C59="","",'True_Odds_Calculator_3-way'!C59)</f>
        <v>3.05</v>
      </c>
      <c r="D58" s="9">
        <f t="shared" si="13"/>
        <v>0.41810600461068548</v>
      </c>
      <c r="E58" s="9">
        <f t="shared" si="14"/>
        <v>0.26887200153683155</v>
      </c>
      <c r="F58" s="9">
        <f t="shared" si="15"/>
        <v>0.31302199385248314</v>
      </c>
      <c r="G58" s="9">
        <f t="shared" si="16"/>
        <v>1.0705676568813587</v>
      </c>
      <c r="H58" s="9">
        <f t="shared" si="17"/>
        <v>2.3917379539457664</v>
      </c>
      <c r="I58" s="9">
        <f t="shared" si="18"/>
        <v>3.7192418484786507</v>
      </c>
      <c r="J58" s="9">
        <f t="shared" si="19"/>
        <v>3.1946636966067845</v>
      </c>
      <c r="K58" s="11">
        <f t="shared" si="20"/>
        <v>0.43478260869565222</v>
      </c>
      <c r="L58" s="11">
        <f t="shared" si="21"/>
        <v>0.2824858757062147</v>
      </c>
      <c r="M58" s="11">
        <f t="shared" si="22"/>
        <v>0.32786885245901642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-0.27258376924346961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0.23718343662289451</v>
      </c>
      <c r="Q58" s="11">
        <f>2*'OddsRatio_working_3-way'!K58*'OddsRatio_working_3-way'!L58*'OddsRatio_working_3-way'!M58</f>
        <v>8.0537669481458241E-2</v>
      </c>
      <c r="R58" s="11">
        <f t="shared" si="23"/>
        <v>0</v>
      </c>
      <c r="S58" s="11">
        <f t="shared" si="24"/>
        <v>-0.87013044570179154</v>
      </c>
      <c r="T58" s="11">
        <f t="shared" si="25"/>
        <v>-0.29546025320943686</v>
      </c>
      <c r="U58" s="11">
        <f>'OddsRatio_working_3-way'!S58-'OddsRatio_working_3-way'!R58^2/3</f>
        <v>-0.87013044570179154</v>
      </c>
      <c r="V58" s="11">
        <f>'OddsRatio_working_3-way'!S58*'OddsRatio_working_3-way'!R58/3-2*'OddsRatio_working_3-way'!R58^3/27-'OddsRatio_working_3-way'!T58</f>
        <v>0.29546025320943686</v>
      </c>
      <c r="W58" s="11">
        <f>'OddsRatio_working_3-way'!V58^2+4*'OddsRatio_working_3-way'!U58^3/27</f>
        <v>-1.0303127287378339E-2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0.15620490430358044</v>
      </c>
      <c r="Y58" s="11">
        <f>IF('OddsRatio_working_3-way'!W58&gt;=0,IF('OddsRatio_working_3-way'!V58+SQRT('OddsRatio_working_3-way'!W58)&gt;0,0,PI()),ACOS('OddsRatio_working_3-way'!V58/(2*'OddsRatio_working_3-way'!X58)))</f>
        <v>0.33091402709293338</v>
      </c>
      <c r="Z58" s="11">
        <f>'OddsRatio_working_3-way'!X58^(1/3)*COS('OddsRatio_working_3-way'!Y58/3)</f>
        <v>0.53528382844067934</v>
      </c>
      <c r="AA58" s="11">
        <f>'OddsRatio_working_3-way'!X58^(1/3)*COS(('OddsRatio_working_3-way'!Y58+2*PI())/3)</f>
        <v>-0.31898418416299956</v>
      </c>
      <c r="AB58" s="11">
        <f>'OddsRatio_working_3-way'!X58^(1/3)*COS(('OddsRatio_working_3-way'!Y58+4*PI())/3)</f>
        <v>-0.21629964427767986</v>
      </c>
      <c r="AC58" s="11">
        <f>'OddsRatio_working_3-way'!X58^(1/3)*SIN('OddsRatio_working_3-way'!Y58/3)</f>
        <v>5.9284946744402246E-2</v>
      </c>
      <c r="AD58" s="11">
        <f>'OddsRatio_working_3-way'!X58^(1/3)*SIN(('OddsRatio_working_3-way'!Y58+2*PI())/3)</f>
        <v>0.43392692029241836</v>
      </c>
      <c r="AE58" s="11">
        <f>'OddsRatio_working_3-way'!X58^(1/3)*SIN(('OddsRatio_working_3-way'!Y58+4*PI())/3)</f>
        <v>-0.49321186703682057</v>
      </c>
      <c r="AF58" s="11">
        <f>-'OddsRatio_working_3-way'!U58/(3*'OddsRatio_working_3-way'!X58^(1/3))*COS(('OddsRatio_working_3-way'!Y58)/3)</f>
        <v>0.53528382844067923</v>
      </c>
      <c r="AG58" s="11">
        <f>-'OddsRatio_working_3-way'!U58/(3*'OddsRatio_working_3-way'!X58^(1/3))*COS(('OddsRatio_working_3-way'!Y58+2*PI())/3)</f>
        <v>-0.31898418416299951</v>
      </c>
      <c r="AH58" s="11">
        <f>-'OddsRatio_working_3-way'!U58/(3*'OddsRatio_working_3-way'!X58^(1/3))*COS(('OddsRatio_working_3-way'!Y58+4*PI())/3)</f>
        <v>-0.21629964427767981</v>
      </c>
      <c r="AI58" s="11">
        <f>'OddsRatio_working_3-way'!U58/(3*'OddsRatio_working_3-way'!X58^(1/3))*SIN(('OddsRatio_working_3-way'!Y58)/3)</f>
        <v>-5.9284946744402232E-2</v>
      </c>
      <c r="AJ58" s="11">
        <f>'OddsRatio_working_3-way'!U58/(3*'OddsRatio_working_3-way'!X58^(1/3))*SIN(('OddsRatio_working_3-way'!Y58+2*PI())/3)</f>
        <v>-0.43392692029241831</v>
      </c>
      <c r="AK58" s="11">
        <f>'OddsRatio_working_3-way'!U58/(3*'OddsRatio_working_3-way'!X58^(1/3))*SIN(('OddsRatio_working_3-way'!Y58+4*PI())/3)</f>
        <v>0.49321186703682046</v>
      </c>
      <c r="AL58" s="11">
        <f>'OddsRatio_working_3-way'!Z58+'OddsRatio_working_3-way'!AF58</f>
        <v>1.0705676568813587</v>
      </c>
      <c r="AM58" s="11">
        <f>'OddsRatio_working_3-way'!AA58+'OddsRatio_working_3-way'!AG58</f>
        <v>-0.63796836832599912</v>
      </c>
      <c r="AN58" s="11">
        <f>'OddsRatio_working_3-way'!AB58+'OddsRatio_working_3-way'!AH58</f>
        <v>-0.43259928855535967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1.0705676568813587</v>
      </c>
      <c r="AS58" s="11">
        <f>IF(('OddsRatio_working_3-way'!X58=0),IF(Q58&gt;0,-Q58^(1/3),(-Q58)^(1/3)),'OddsRatio_working_3-way'!AM58-'OddsRatio_working_3-way'!R58/3)</f>
        <v>-0.63796836832599912</v>
      </c>
      <c r="AT58" s="11">
        <f>IF(('OddsRatio_working_3-way'!X58=0),IF(Q58&gt;0,-Q58^(1/3),(-Q58)^(1/3)),'OddsRatio_working_3-way'!AN58-'OddsRatio_working_3-way'!R58/3)</f>
        <v>-0.43259928855535967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2.59</v>
      </c>
      <c r="B59" s="4">
        <f>IF('True_Odds_Calculator_3-way'!B60="","",'True_Odds_Calculator_3-way'!B60)</f>
        <v>3.54</v>
      </c>
      <c r="C59" s="4">
        <f>IF('True_Odds_Calculator_3-way'!C60="","",'True_Odds_Calculator_3-way'!C60)</f>
        <v>2.66</v>
      </c>
      <c r="D59" s="9">
        <f t="shared" si="13"/>
        <v>0.37041353537747185</v>
      </c>
      <c r="E59" s="9">
        <f t="shared" si="14"/>
        <v>0.26916301771021434</v>
      </c>
      <c r="F59" s="9">
        <f t="shared" si="15"/>
        <v>0.36042344691231382</v>
      </c>
      <c r="G59" s="9">
        <f t="shared" si="16"/>
        <v>1.0689845055142597</v>
      </c>
      <c r="H59" s="9">
        <f t="shared" si="17"/>
        <v>2.6996853637676734</v>
      </c>
      <c r="I59" s="9">
        <f t="shared" si="18"/>
        <v>3.7152206440062194</v>
      </c>
      <c r="J59" s="9">
        <f t="shared" si="19"/>
        <v>2.7745142791536717</v>
      </c>
      <c r="K59" s="11">
        <f t="shared" si="20"/>
        <v>0.38610038610038611</v>
      </c>
      <c r="L59" s="11">
        <f t="shared" si="21"/>
        <v>0.2824858757062147</v>
      </c>
      <c r="M59" s="11">
        <f t="shared" si="22"/>
        <v>0.37593984962406013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-0.27488704091227356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0.2374072082240809</v>
      </c>
      <c r="Q59" s="11">
        <f>2*'OddsRatio_working_3-way'!K59*'OddsRatio_working_3-way'!L59*'OddsRatio_working_3-way'!M59</f>
        <v>8.2005944118853508E-2</v>
      </c>
      <c r="R59" s="11">
        <f t="shared" si="23"/>
        <v>0</v>
      </c>
      <c r="S59" s="11">
        <f t="shared" si="24"/>
        <v>-0.86365369366337708</v>
      </c>
      <c r="T59" s="11">
        <f t="shared" si="25"/>
        <v>-0.29832597363156377</v>
      </c>
      <c r="U59" s="11">
        <f>'OddsRatio_working_3-way'!S59-'OddsRatio_working_3-way'!R59^2/3</f>
        <v>-0.86365369366337708</v>
      </c>
      <c r="V59" s="11">
        <f>'OddsRatio_working_3-way'!S59*'OddsRatio_working_3-way'!R59/3-2*'OddsRatio_working_3-way'!R59^3/27-'OddsRatio_working_3-way'!T59</f>
        <v>0.29832597363156377</v>
      </c>
      <c r="W59" s="11">
        <f>'OddsRatio_working_3-way'!V59^2+4*'OddsRatio_working_3-way'!U59^3/27</f>
        <v>-6.4382513718695134E-3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0.1544641041756061</v>
      </c>
      <c r="Y59" s="11">
        <f>IF('OddsRatio_working_3-way'!W59&gt;=0,IF('OddsRatio_working_3-way'!V59+SQRT('OddsRatio_working_3-way'!W59)&gt;0,0,PI()),ACOS('OddsRatio_working_3-way'!V59/(2*'OddsRatio_working_3-way'!X59)))</f>
        <v>0.26274524971683766</v>
      </c>
      <c r="Z59" s="11">
        <f>'OddsRatio_working_3-way'!X59^(1/3)*COS('OddsRatio_working_3-way'!Y59/3)</f>
        <v>0.53449225275712986</v>
      </c>
      <c r="AA59" s="11">
        <f>'OddsRatio_working_3-way'!X59^(1/3)*COS(('OddsRatio_working_3-way'!Y59+2*PI())/3)</f>
        <v>-0.3078902799901308</v>
      </c>
      <c r="AB59" s="11">
        <f>'OddsRatio_working_3-way'!X59^(1/3)*COS(('OddsRatio_working_3-way'!Y59+4*PI())/3)</f>
        <v>-0.22660197276699898</v>
      </c>
      <c r="AC59" s="11">
        <f>'OddsRatio_working_3-way'!X59^(1/3)*SIN('OddsRatio_working_3-way'!Y59/3)</f>
        <v>4.693182605724406E-2</v>
      </c>
      <c r="AD59" s="11">
        <f>'OddsRatio_working_3-way'!X59^(1/3)*SIN(('OddsRatio_working_3-way'!Y59+2*PI())/3)</f>
        <v>0.43941795598502564</v>
      </c>
      <c r="AE59" s="11">
        <f>'OddsRatio_working_3-way'!X59^(1/3)*SIN(('OddsRatio_working_3-way'!Y59+4*PI())/3)</f>
        <v>-0.48634978204226975</v>
      </c>
      <c r="AF59" s="11">
        <f>-'OddsRatio_working_3-way'!U59/(3*'OddsRatio_working_3-way'!X59^(1/3))*COS(('OddsRatio_working_3-way'!Y59)/3)</f>
        <v>0.53449225275712975</v>
      </c>
      <c r="AG59" s="11">
        <f>-'OddsRatio_working_3-way'!U59/(3*'OddsRatio_working_3-way'!X59^(1/3))*COS(('OddsRatio_working_3-way'!Y59+2*PI())/3)</f>
        <v>-0.30789027999013074</v>
      </c>
      <c r="AH59" s="11">
        <f>-'OddsRatio_working_3-way'!U59/(3*'OddsRatio_working_3-way'!X59^(1/3))*COS(('OddsRatio_working_3-way'!Y59+4*PI())/3)</f>
        <v>-0.22660197276699895</v>
      </c>
      <c r="AI59" s="11">
        <f>'OddsRatio_working_3-way'!U59/(3*'OddsRatio_working_3-way'!X59^(1/3))*SIN(('OddsRatio_working_3-way'!Y59)/3)</f>
        <v>-4.6931826057244053E-2</v>
      </c>
      <c r="AJ59" s="11">
        <f>'OddsRatio_working_3-way'!U59/(3*'OddsRatio_working_3-way'!X59^(1/3))*SIN(('OddsRatio_working_3-way'!Y59+2*PI())/3)</f>
        <v>-0.43941795598502559</v>
      </c>
      <c r="AK59" s="11">
        <f>'OddsRatio_working_3-way'!U59/(3*'OddsRatio_working_3-way'!X59^(1/3))*SIN(('OddsRatio_working_3-way'!Y59+4*PI())/3)</f>
        <v>0.48634978204226964</v>
      </c>
      <c r="AL59" s="11">
        <f>'OddsRatio_working_3-way'!Z59+'OddsRatio_working_3-way'!AF59</f>
        <v>1.0689845055142597</v>
      </c>
      <c r="AM59" s="11">
        <f>'OddsRatio_working_3-way'!AA59+'OddsRatio_working_3-way'!AG59</f>
        <v>-0.61578055998026149</v>
      </c>
      <c r="AN59" s="11">
        <f>'OddsRatio_working_3-way'!AB59+'OddsRatio_working_3-way'!AH59</f>
        <v>-0.4532039455339979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1.0689845055142597</v>
      </c>
      <c r="AS59" s="11">
        <f>IF(('OddsRatio_working_3-way'!X59=0),IF(Q59&gt;0,-Q59^(1/3),(-Q59)^(1/3)),'OddsRatio_working_3-way'!AM59-'OddsRatio_working_3-way'!R59/3)</f>
        <v>-0.61578055998026149</v>
      </c>
      <c r="AT59" s="11">
        <f>IF(('OddsRatio_working_3-way'!X59=0),IF(Q59&gt;0,-Q59^(1/3),(-Q59)^(1/3)),'OddsRatio_working_3-way'!AN59-'OddsRatio_working_3-way'!R59/3)</f>
        <v>-0.4532039455339979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2.81</v>
      </c>
      <c r="B60" s="4">
        <f>IF('True_Odds_Calculator_3-way'!B61="","",'True_Odds_Calculator_3-way'!B61)</f>
        <v>3.22</v>
      </c>
      <c r="C60" s="4">
        <f>IF('True_Odds_Calculator_3-way'!C61="","",'True_Odds_Calculator_3-way'!C61)</f>
        <v>2.65</v>
      </c>
      <c r="D60" s="9">
        <f t="shared" si="13"/>
        <v>0.34106699979619753</v>
      </c>
      <c r="E60" s="9">
        <f t="shared" si="14"/>
        <v>0.29677069012791013</v>
      </c>
      <c r="F60" s="9">
        <f t="shared" si="15"/>
        <v>0.36216231007589239</v>
      </c>
      <c r="G60" s="9">
        <f t="shared" si="16"/>
        <v>1.0673896376536116</v>
      </c>
      <c r="H60" s="9">
        <f t="shared" si="17"/>
        <v>2.9319752441530369</v>
      </c>
      <c r="I60" s="9">
        <f t="shared" si="18"/>
        <v>3.3696049955910179</v>
      </c>
      <c r="J60" s="9">
        <f t="shared" si="19"/>
        <v>2.7611929021284585</v>
      </c>
      <c r="K60" s="11">
        <f t="shared" si="20"/>
        <v>0.35587188612099646</v>
      </c>
      <c r="L60" s="11">
        <f t="shared" si="21"/>
        <v>0.3105590062111801</v>
      </c>
      <c r="M60" s="11">
        <f t="shared" si="22"/>
        <v>0.37735849056603776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-0.2765078262204137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0.23688647757731859</v>
      </c>
      <c r="Q60" s="11">
        <f>2*'OddsRatio_working_3-way'!K60*'OddsRatio_working_3-way'!L60*'OddsRatio_working_3-way'!M60</f>
        <v>8.3410731541309374E-2</v>
      </c>
      <c r="R60" s="11">
        <f t="shared" si="23"/>
        <v>0</v>
      </c>
      <c r="S60" s="11">
        <f t="shared" si="24"/>
        <v>-0.85670803902848092</v>
      </c>
      <c r="T60" s="11">
        <f t="shared" si="25"/>
        <v>-0.30165776022129615</v>
      </c>
      <c r="U60" s="11">
        <f>'OddsRatio_working_3-way'!S60-'OddsRatio_working_3-way'!R60^2/3</f>
        <v>-0.85670803902848092</v>
      </c>
      <c r="V60" s="11">
        <f>'OddsRatio_working_3-way'!S60*'OddsRatio_working_3-way'!R60/3-2*'OddsRatio_working_3-way'!R60^3/27-'OddsRatio_working_3-way'!T60</f>
        <v>0.30165776022129615</v>
      </c>
      <c r="W60" s="11">
        <f>'OddsRatio_working_3-way'!V60^2+4*'OddsRatio_working_3-way'!U60^3/27</f>
        <v>-2.1551469278335844E-3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0.15260451437421713</v>
      </c>
      <c r="Y60" s="11">
        <f>IF('OddsRatio_working_3-way'!W60&gt;=0,IF('OddsRatio_working_3-way'!V60+SQRT('OddsRatio_working_3-way'!W60)&gt;0,0,PI()),ACOS('OddsRatio_working_3-way'!V60/(2*'OddsRatio_working_3-way'!X60)))</f>
        <v>0.15269684740648182</v>
      </c>
      <c r="Z60" s="11">
        <f>'OddsRatio_working_3-way'!X60^(1/3)*COS('OddsRatio_working_3-way'!Y60/3)</f>
        <v>0.53369481882680592</v>
      </c>
      <c r="AA60" s="11">
        <f>'OddsRatio_working_3-way'!X60^(1/3)*COS(('OddsRatio_working_3-way'!Y60+2*PI())/3)</f>
        <v>-0.29039289783873518</v>
      </c>
      <c r="AB60" s="11">
        <f>'OddsRatio_working_3-way'!X60^(1/3)*COS(('OddsRatio_working_3-way'!Y60+4*PI())/3)</f>
        <v>-0.24330192098807082</v>
      </c>
      <c r="AC60" s="11">
        <f>'OddsRatio_working_3-way'!X60^(1/3)*SIN('OddsRatio_working_3-way'!Y60/3)</f>
        <v>2.7187988161133721E-2</v>
      </c>
      <c r="AD60" s="11">
        <f>'OddsRatio_working_3-way'!X60^(1/3)*SIN(('OddsRatio_working_3-way'!Y60+2*PI())/3)</f>
        <v>0.44859927689158063</v>
      </c>
      <c r="AE60" s="11">
        <f>'OddsRatio_working_3-way'!X60^(1/3)*SIN(('OddsRatio_working_3-way'!Y60+4*PI())/3)</f>
        <v>-0.47578726505271407</v>
      </c>
      <c r="AF60" s="11">
        <f>-'OddsRatio_working_3-way'!U60/(3*'OddsRatio_working_3-way'!X60^(1/3))*COS(('OddsRatio_working_3-way'!Y60)/3)</f>
        <v>0.53369481882680581</v>
      </c>
      <c r="AG60" s="11">
        <f>-'OddsRatio_working_3-way'!U60/(3*'OddsRatio_working_3-way'!X60^(1/3))*COS(('OddsRatio_working_3-way'!Y60+2*PI())/3)</f>
        <v>-0.29039289783873512</v>
      </c>
      <c r="AH60" s="11">
        <f>-'OddsRatio_working_3-way'!U60/(3*'OddsRatio_working_3-way'!X60^(1/3))*COS(('OddsRatio_working_3-way'!Y60+4*PI())/3)</f>
        <v>-0.24330192098807077</v>
      </c>
      <c r="AI60" s="11">
        <f>'OddsRatio_working_3-way'!U60/(3*'OddsRatio_working_3-way'!X60^(1/3))*SIN(('OddsRatio_working_3-way'!Y60)/3)</f>
        <v>-2.7187988161133714E-2</v>
      </c>
      <c r="AJ60" s="11">
        <f>'OddsRatio_working_3-way'!U60/(3*'OddsRatio_working_3-way'!X60^(1/3))*SIN(('OddsRatio_working_3-way'!Y60+2*PI())/3)</f>
        <v>-0.44859927689158052</v>
      </c>
      <c r="AK60" s="11">
        <f>'OddsRatio_working_3-way'!U60/(3*'OddsRatio_working_3-way'!X60^(1/3))*SIN(('OddsRatio_working_3-way'!Y60+4*PI())/3)</f>
        <v>0.47578726505271401</v>
      </c>
      <c r="AL60" s="11">
        <f>'OddsRatio_working_3-way'!Z60+'OddsRatio_working_3-way'!AF60</f>
        <v>1.0673896376536116</v>
      </c>
      <c r="AM60" s="11">
        <f>'OddsRatio_working_3-way'!AA60+'OddsRatio_working_3-way'!AG60</f>
        <v>-0.58078579567747024</v>
      </c>
      <c r="AN60" s="11">
        <f>'OddsRatio_working_3-way'!AB60+'OddsRatio_working_3-way'!AH60</f>
        <v>-0.48660384197614159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1.0673896376536116</v>
      </c>
      <c r="AS60" s="11">
        <f>IF(('OddsRatio_working_3-way'!X60=0),IF(Q60&gt;0,-Q60^(1/3),(-Q60)^(1/3)),'OddsRatio_working_3-way'!AM60-'OddsRatio_working_3-way'!R60/3)</f>
        <v>-0.58078579567747024</v>
      </c>
      <c r="AT60" s="11">
        <f>IF(('OddsRatio_working_3-way'!X60=0),IF(Q60&gt;0,-Q60^(1/3),(-Q60)^(1/3)),'OddsRatio_working_3-way'!AN60-'OddsRatio_working_3-way'!R60/3)</f>
        <v>-0.48660384197614159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3.19</v>
      </c>
      <c r="B61" s="4">
        <f>IF('True_Odds_Calculator_3-way'!B62="","",'True_Odds_Calculator_3-way'!B62)</f>
        <v>3.54</v>
      </c>
      <c r="C61" s="4">
        <f>IF('True_Odds_Calculator_3-way'!C62="","",'True_Odds_Calculator_3-way'!C62)</f>
        <v>2.23</v>
      </c>
      <c r="D61" s="9">
        <f t="shared" si="13"/>
        <v>0.29915643115366181</v>
      </c>
      <c r="E61" s="9">
        <f t="shared" si="14"/>
        <v>0.2690238830259527</v>
      </c>
      <c r="F61" s="9">
        <f t="shared" si="15"/>
        <v>0.4318196858203856</v>
      </c>
      <c r="G61" s="9">
        <f t="shared" si="16"/>
        <v>1.0697409820549852</v>
      </c>
      <c r="H61" s="9">
        <f t="shared" si="17"/>
        <v>3.3427327507004176</v>
      </c>
      <c r="I61" s="9">
        <f t="shared" si="18"/>
        <v>3.7171420944196623</v>
      </c>
      <c r="J61" s="9">
        <f t="shared" si="19"/>
        <v>2.3157814079276315</v>
      </c>
      <c r="K61" s="11">
        <f t="shared" si="20"/>
        <v>0.31347962382445144</v>
      </c>
      <c r="L61" s="11">
        <f t="shared" si="21"/>
        <v>0.2824858757062147</v>
      </c>
      <c r="M61" s="11">
        <f t="shared" si="22"/>
        <v>0.44843049327354262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-0.27169655687056937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0.23667231106302483</v>
      </c>
      <c r="Q61" s="11">
        <f>2*'OddsRatio_working_3-way'!K61*'OddsRatio_working_3-way'!L61*'OddsRatio_working_3-way'!M61</f>
        <v>7.9420238611753305E-2</v>
      </c>
      <c r="R61" s="11">
        <f t="shared" si="23"/>
        <v>0</v>
      </c>
      <c r="S61" s="11">
        <f t="shared" si="24"/>
        <v>-0.87109057909692478</v>
      </c>
      <c r="T61" s="11">
        <f t="shared" si="25"/>
        <v>-0.29231227486473987</v>
      </c>
      <c r="U61" s="11">
        <f>'OddsRatio_working_3-way'!S61-'OddsRatio_working_3-way'!R61^2/3</f>
        <v>-0.87109057909692478</v>
      </c>
      <c r="V61" s="11">
        <f>'OddsRatio_working_3-way'!S61*'OddsRatio_working_3-way'!R61/3-2*'OddsRatio_working_3-way'!R61^3/27-'OddsRatio_working_3-way'!T61</f>
        <v>0.29231227486473987</v>
      </c>
      <c r="W61" s="11">
        <f>'OddsRatio_working_3-way'!V61^2+4*'OddsRatio_working_3-way'!U61^3/27</f>
        <v>-1.2476864850704802E-2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0.15646351882092518</v>
      </c>
      <c r="Y61" s="11">
        <f>IF('OddsRatio_working_3-way'!W61&gt;=0,IF('OddsRatio_working_3-way'!V61+SQRT('OddsRatio_working_3-way'!W61)&gt;0,0,PI()),ACOS('OddsRatio_working_3-way'!V61/(2*'OddsRatio_working_3-way'!X61)))</f>
        <v>0.36500274403575683</v>
      </c>
      <c r="Z61" s="11">
        <f>'OddsRatio_working_3-way'!X61^(1/3)*COS('OddsRatio_working_3-way'!Y61/3)</f>
        <v>0.53487049102749262</v>
      </c>
      <c r="AA61" s="11">
        <f>'OddsRatio_working_3-way'!X61^(1/3)*COS(('OddsRatio_working_3-way'!Y61+2*PI())/3)</f>
        <v>-0.32407280500599372</v>
      </c>
      <c r="AB61" s="11">
        <f>'OddsRatio_working_3-way'!X61^(1/3)*COS(('OddsRatio_working_3-way'!Y61+4*PI())/3)</f>
        <v>-0.21079768602149898</v>
      </c>
      <c r="AC61" s="11">
        <f>'OddsRatio_working_3-way'!X61^(1/3)*SIN('OddsRatio_working_3-way'!Y61/3)</f>
        <v>6.5399420438185099E-2</v>
      </c>
      <c r="AD61" s="11">
        <f>'OddsRatio_working_3-way'!X61^(1/3)*SIN(('OddsRatio_working_3-way'!Y61+2*PI())/3)</f>
        <v>0.4305117227453728</v>
      </c>
      <c r="AE61" s="11">
        <f>'OddsRatio_working_3-way'!X61^(1/3)*SIN(('OddsRatio_working_3-way'!Y61+4*PI())/3)</f>
        <v>-0.49591114318355772</v>
      </c>
      <c r="AF61" s="11">
        <f>-'OddsRatio_working_3-way'!U61/(3*'OddsRatio_working_3-way'!X61^(1/3))*COS(('OddsRatio_working_3-way'!Y61)/3)</f>
        <v>0.53487049102749262</v>
      </c>
      <c r="AG61" s="11">
        <f>-'OddsRatio_working_3-way'!U61/(3*'OddsRatio_working_3-way'!X61^(1/3))*COS(('OddsRatio_working_3-way'!Y61+2*PI())/3)</f>
        <v>-0.32407280500599372</v>
      </c>
      <c r="AH61" s="11">
        <f>-'OddsRatio_working_3-way'!U61/(3*'OddsRatio_working_3-way'!X61^(1/3))*COS(('OddsRatio_working_3-way'!Y61+4*PI())/3)</f>
        <v>-0.21079768602149898</v>
      </c>
      <c r="AI61" s="11">
        <f>'OddsRatio_working_3-way'!U61/(3*'OddsRatio_working_3-way'!X61^(1/3))*SIN(('OddsRatio_working_3-way'!Y61)/3)</f>
        <v>-6.5399420438185099E-2</v>
      </c>
      <c r="AJ61" s="11">
        <f>'OddsRatio_working_3-way'!U61/(3*'OddsRatio_working_3-way'!X61^(1/3))*SIN(('OddsRatio_working_3-way'!Y61+2*PI())/3)</f>
        <v>-0.4305117227453728</v>
      </c>
      <c r="AK61" s="11">
        <f>'OddsRatio_working_3-way'!U61/(3*'OddsRatio_working_3-way'!X61^(1/3))*SIN(('OddsRatio_working_3-way'!Y61+4*PI())/3)</f>
        <v>0.49591114318355772</v>
      </c>
      <c r="AL61" s="11">
        <f>'OddsRatio_working_3-way'!Z61+'OddsRatio_working_3-way'!AF61</f>
        <v>1.0697409820549852</v>
      </c>
      <c r="AM61" s="11">
        <f>'OddsRatio_working_3-way'!AA61+'OddsRatio_working_3-way'!AG61</f>
        <v>-0.64814561001198745</v>
      </c>
      <c r="AN61" s="11">
        <f>'OddsRatio_working_3-way'!AB61+'OddsRatio_working_3-way'!AH61</f>
        <v>-0.42159537204299796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1.0697409820549852</v>
      </c>
      <c r="AS61" s="11">
        <f>IF(('OddsRatio_working_3-way'!X61=0),IF(Q61&gt;0,-Q61^(1/3),(-Q61)^(1/3)),'OddsRatio_working_3-way'!AM61-'OddsRatio_working_3-way'!R61/3)</f>
        <v>-0.64814561001198745</v>
      </c>
      <c r="AT61" s="11">
        <f>IF(('OddsRatio_working_3-way'!X61=0),IF(Q61&gt;0,-Q61^(1/3),(-Q61)^(1/3)),'OddsRatio_working_3-way'!AN61-'OddsRatio_working_3-way'!R61/3)</f>
        <v>-0.42159537204299796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2.78</v>
      </c>
      <c r="B62" s="4">
        <f>IF('True_Odds_Calculator_3-way'!B63="","",'True_Odds_Calculator_3-way'!B63)</f>
        <v>3.27</v>
      </c>
      <c r="C62" s="4">
        <f>IF('True_Odds_Calculator_3-way'!C63="","",'True_Odds_Calculator_3-way'!C63)</f>
        <v>2.72</v>
      </c>
      <c r="D62" s="9">
        <f t="shared" si="13"/>
        <v>0.34838793320381789</v>
      </c>
      <c r="E62" s="9">
        <f t="shared" si="14"/>
        <v>0.29540013379872587</v>
      </c>
      <c r="F62" s="9">
        <f t="shared" si="15"/>
        <v>0.35621193299745607</v>
      </c>
      <c r="G62" s="9">
        <f t="shared" si="16"/>
        <v>1.0507659994502478</v>
      </c>
      <c r="H62" s="9">
        <f t="shared" si="17"/>
        <v>2.8703634790214405</v>
      </c>
      <c r="I62" s="9">
        <f t="shared" si="18"/>
        <v>3.3852388187520623</v>
      </c>
      <c r="J62" s="9">
        <f t="shared" si="19"/>
        <v>2.8073175190544264</v>
      </c>
      <c r="K62" s="11">
        <f t="shared" si="20"/>
        <v>0.35971223021582738</v>
      </c>
      <c r="L62" s="11">
        <f t="shared" si="21"/>
        <v>0.3058103975535168</v>
      </c>
      <c r="M62" s="11">
        <f t="shared" si="22"/>
        <v>0.36764705882352938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-0.28106893869685667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0.23335352225505074</v>
      </c>
      <c r="Q62" s="11">
        <f>2*'OddsRatio_working_3-way'!K62*'OddsRatio_working_3-way'!L62*'OddsRatio_working_3-way'!M62</f>
        <v>8.0885103034679648E-2</v>
      </c>
      <c r="R62" s="11">
        <f t="shared" si="23"/>
        <v>0</v>
      </c>
      <c r="S62" s="11">
        <f t="shared" si="24"/>
        <v>-0.83023589634972506</v>
      </c>
      <c r="T62" s="11">
        <f t="shared" si="25"/>
        <v>-0.2877767405025044</v>
      </c>
      <c r="U62" s="11">
        <f>'OddsRatio_working_3-way'!S62-'OddsRatio_working_3-way'!R62^2/3</f>
        <v>-0.83023589634972506</v>
      </c>
      <c r="V62" s="11">
        <f>'OddsRatio_working_3-way'!S62*'OddsRatio_working_3-way'!R62/3-2*'OddsRatio_working_3-way'!R62^3/27-'OddsRatio_working_3-way'!T62</f>
        <v>0.2877767405025044</v>
      </c>
      <c r="W62" s="11">
        <f>'OddsRatio_working_3-way'!V62^2+4*'OddsRatio_working_3-way'!U62^3/27</f>
        <v>-1.9659795606212505E-3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0.14558625616354295</v>
      </c>
      <c r="Y62" s="11">
        <f>IF('OddsRatio_working_3-way'!W62&gt;=0,IF('OddsRatio_working_3-way'!V62+SQRT('OddsRatio_working_3-way'!W62)&gt;0,0,PI()),ACOS('OddsRatio_working_3-way'!V62/(2*'OddsRatio_working_3-way'!X62)))</f>
        <v>0.15287344170535344</v>
      </c>
      <c r="Z62" s="11">
        <f>'OddsRatio_working_3-way'!X62^(1/3)*COS('OddsRatio_working_3-way'!Y62/3)</f>
        <v>0.52538299972512392</v>
      </c>
      <c r="AA62" s="11">
        <f>'OddsRatio_working_3-way'!X62^(1/3)*COS(('OddsRatio_working_3-way'!Y62+2*PI())/3)</f>
        <v>-0.28589714114445985</v>
      </c>
      <c r="AB62" s="11">
        <f>'OddsRatio_working_3-way'!X62^(1/3)*COS(('OddsRatio_working_3-way'!Y62+4*PI())/3)</f>
        <v>-0.23948585858066418</v>
      </c>
      <c r="AC62" s="11">
        <f>'OddsRatio_working_3-way'!X62^(1/3)*SIN('OddsRatio_working_3-way'!Y62/3)</f>
        <v>2.6795566481643357E-2</v>
      </c>
      <c r="AD62" s="11">
        <f>'OddsRatio_working_3-way'!X62^(1/3)*SIN(('OddsRatio_working_3-way'!Y62+2*PI())/3)</f>
        <v>0.44159724123760841</v>
      </c>
      <c r="AE62" s="11">
        <f>'OddsRatio_working_3-way'!X62^(1/3)*SIN(('OddsRatio_working_3-way'!Y62+4*PI())/3)</f>
        <v>-0.46839280771925162</v>
      </c>
      <c r="AF62" s="11">
        <f>-'OddsRatio_working_3-way'!U62/(3*'OddsRatio_working_3-way'!X62^(1/3))*COS(('OddsRatio_working_3-way'!Y62)/3)</f>
        <v>0.52538299972512392</v>
      </c>
      <c r="AG62" s="11">
        <f>-'OddsRatio_working_3-way'!U62/(3*'OddsRatio_working_3-way'!X62^(1/3))*COS(('OddsRatio_working_3-way'!Y62+2*PI())/3)</f>
        <v>-0.28589714114445985</v>
      </c>
      <c r="AH62" s="11">
        <f>-'OddsRatio_working_3-way'!U62/(3*'OddsRatio_working_3-way'!X62^(1/3))*COS(('OddsRatio_working_3-way'!Y62+4*PI())/3)</f>
        <v>-0.23948585858066418</v>
      </c>
      <c r="AI62" s="11">
        <f>'OddsRatio_working_3-way'!U62/(3*'OddsRatio_working_3-way'!X62^(1/3))*SIN(('OddsRatio_working_3-way'!Y62)/3)</f>
        <v>-2.6795566481643357E-2</v>
      </c>
      <c r="AJ62" s="11">
        <f>'OddsRatio_working_3-way'!U62/(3*'OddsRatio_working_3-way'!X62^(1/3))*SIN(('OddsRatio_working_3-way'!Y62+2*PI())/3)</f>
        <v>-0.44159724123760841</v>
      </c>
      <c r="AK62" s="11">
        <f>'OddsRatio_working_3-way'!U62/(3*'OddsRatio_working_3-way'!X62^(1/3))*SIN(('OddsRatio_working_3-way'!Y62+4*PI())/3)</f>
        <v>0.46839280771925162</v>
      </c>
      <c r="AL62" s="11">
        <f>'OddsRatio_working_3-way'!Z62+'OddsRatio_working_3-way'!AF62</f>
        <v>1.0507659994502478</v>
      </c>
      <c r="AM62" s="11">
        <f>'OddsRatio_working_3-way'!AA62+'OddsRatio_working_3-way'!AG62</f>
        <v>-0.57179428228891971</v>
      </c>
      <c r="AN62" s="11">
        <f>'OddsRatio_working_3-way'!AB62+'OddsRatio_working_3-way'!AH62</f>
        <v>-0.47897171716132836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1.0507659994502478</v>
      </c>
      <c r="AS62" s="11">
        <f>IF(('OddsRatio_working_3-way'!X62=0),IF(Q62&gt;0,-Q62^(1/3),(-Q62)^(1/3)),'OddsRatio_working_3-way'!AM62-'OddsRatio_working_3-way'!R62/3)</f>
        <v>-0.57179428228891971</v>
      </c>
      <c r="AT62" s="11">
        <f>IF(('OddsRatio_working_3-way'!X62=0),IF(Q62&gt;0,-Q62^(1/3),(-Q62)^(1/3)),'OddsRatio_working_3-way'!AN62-'OddsRatio_working_3-way'!R62/3)</f>
        <v>-0.47897171716132836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3.47</v>
      </c>
      <c r="B63" s="4">
        <f>IF('True_Odds_Calculator_3-way'!B64="","",'True_Odds_Calculator_3-way'!B64)</f>
        <v>3.41</v>
      </c>
      <c r="C63" s="4">
        <f>IF('True_Odds_Calculator_3-way'!C64="","",'True_Odds_Calculator_3-way'!C64)</f>
        <v>2.21</v>
      </c>
      <c r="D63" s="9">
        <f t="shared" si="13"/>
        <v>0.27767568428016959</v>
      </c>
      <c r="E63" s="9">
        <f t="shared" si="14"/>
        <v>0.28263489209468384</v>
      </c>
      <c r="F63" s="9">
        <f t="shared" si="15"/>
        <v>0.43968942362514685</v>
      </c>
      <c r="G63" s="9">
        <f t="shared" si="16"/>
        <v>1.0531674567640188</v>
      </c>
      <c r="H63" s="9">
        <f t="shared" si="17"/>
        <v>3.6013236182071262</v>
      </c>
      <c r="I63" s="9">
        <f t="shared" si="18"/>
        <v>3.5381335708012864</v>
      </c>
      <c r="J63" s="9">
        <f t="shared" si="19"/>
        <v>2.2743326226844629</v>
      </c>
      <c r="K63" s="11">
        <f t="shared" si="20"/>
        <v>0.28818443804034583</v>
      </c>
      <c r="L63" s="11">
        <f t="shared" si="21"/>
        <v>0.29325513196480935</v>
      </c>
      <c r="M63" s="11">
        <f t="shared" si="22"/>
        <v>0.45248868778280543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-0.27543760834258424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0.23288481146291928</v>
      </c>
      <c r="Q63" s="11">
        <f>2*'OddsRatio_working_3-way'!K63*'OddsRatio_working_3-way'!L63*'OddsRatio_working_3-way'!M63</f>
        <v>7.6481054667625378E-2</v>
      </c>
      <c r="R63" s="11">
        <f t="shared" si="23"/>
        <v>0</v>
      </c>
      <c r="S63" s="11">
        <f t="shared" si="24"/>
        <v>-0.84550839975803682</v>
      </c>
      <c r="T63" s="11">
        <f t="shared" si="25"/>
        <v>-0.27767106724401863</v>
      </c>
      <c r="U63" s="11">
        <f>'OddsRatio_working_3-way'!S63-'OddsRatio_working_3-way'!R63^2/3</f>
        <v>-0.84550839975803682</v>
      </c>
      <c r="V63" s="11">
        <f>'OddsRatio_working_3-way'!S63*'OddsRatio_working_3-way'!R63/3-2*'OddsRatio_working_3-way'!R63^3/27-'OddsRatio_working_3-way'!T63</f>
        <v>0.27767106724401863</v>
      </c>
      <c r="W63" s="11">
        <f>'OddsRatio_working_3-way'!V63^2+4*'OddsRatio_working_3-way'!U63^3/27</f>
        <v>-1.2445565195619374E-2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0.14962184564766243</v>
      </c>
      <c r="Y63" s="11">
        <f>IF('OddsRatio_working_3-way'!W63&gt;=0,IF('OddsRatio_working_3-way'!V63+SQRT('OddsRatio_working_3-way'!W63)&gt;0,0,PI()),ACOS('OddsRatio_working_3-way'!V63/(2*'OddsRatio_working_3-way'!X63)))</f>
        <v>0.38203065215480003</v>
      </c>
      <c r="Z63" s="11">
        <f>'OddsRatio_working_3-way'!X63^(1/3)*COS('OddsRatio_working_3-way'!Y63/3)</f>
        <v>0.52658372838200951</v>
      </c>
      <c r="AA63" s="11">
        <f>'OddsRatio_working_3-way'!X63^(1/3)*COS(('OddsRatio_working_3-way'!Y63+2*PI())/3)</f>
        <v>-0.32168092731061415</v>
      </c>
      <c r="AB63" s="11">
        <f>'OddsRatio_working_3-way'!X63^(1/3)*COS(('OddsRatio_working_3-way'!Y63+4*PI())/3)</f>
        <v>-0.20490280107139536</v>
      </c>
      <c r="AC63" s="11">
        <f>'OddsRatio_working_3-way'!X63^(1/3)*SIN('OddsRatio_working_3-way'!Y63/3)</f>
        <v>6.7421882619673065E-2</v>
      </c>
      <c r="AD63" s="11">
        <f>'OddsRatio_working_3-way'!X63^(1/3)*SIN(('OddsRatio_working_3-way'!Y63+2*PI())/3)</f>
        <v>0.42232394468850848</v>
      </c>
      <c r="AE63" s="11">
        <f>'OddsRatio_working_3-way'!X63^(1/3)*SIN(('OddsRatio_working_3-way'!Y63+4*PI())/3)</f>
        <v>-0.48974582730818156</v>
      </c>
      <c r="AF63" s="11">
        <f>-'OddsRatio_working_3-way'!U63/(3*'OddsRatio_working_3-way'!X63^(1/3))*COS(('OddsRatio_working_3-way'!Y63)/3)</f>
        <v>0.5265837283820094</v>
      </c>
      <c r="AG63" s="11">
        <f>-'OddsRatio_working_3-way'!U63/(3*'OddsRatio_working_3-way'!X63^(1/3))*COS(('OddsRatio_working_3-way'!Y63+2*PI())/3)</f>
        <v>-0.32168092731061404</v>
      </c>
      <c r="AH63" s="11">
        <f>-'OddsRatio_working_3-way'!U63/(3*'OddsRatio_working_3-way'!X63^(1/3))*COS(('OddsRatio_working_3-way'!Y63+4*PI())/3)</f>
        <v>-0.2049028010713953</v>
      </c>
      <c r="AI63" s="11">
        <f>'OddsRatio_working_3-way'!U63/(3*'OddsRatio_working_3-way'!X63^(1/3))*SIN(('OddsRatio_working_3-way'!Y63)/3)</f>
        <v>-6.7421882619673051E-2</v>
      </c>
      <c r="AJ63" s="11">
        <f>'OddsRatio_working_3-way'!U63/(3*'OddsRatio_working_3-way'!X63^(1/3))*SIN(('OddsRatio_working_3-way'!Y63+2*PI())/3)</f>
        <v>-0.42232394468850842</v>
      </c>
      <c r="AK63" s="11">
        <f>'OddsRatio_working_3-way'!U63/(3*'OddsRatio_working_3-way'!X63^(1/3))*SIN(('OddsRatio_working_3-way'!Y63+4*PI())/3)</f>
        <v>0.48974582730818145</v>
      </c>
      <c r="AL63" s="11">
        <f>'OddsRatio_working_3-way'!Z63+'OddsRatio_working_3-way'!AF63</f>
        <v>1.0531674567640188</v>
      </c>
      <c r="AM63" s="11">
        <f>'OddsRatio_working_3-way'!AA63+'OddsRatio_working_3-way'!AG63</f>
        <v>-0.64336185462122819</v>
      </c>
      <c r="AN63" s="11">
        <f>'OddsRatio_working_3-way'!AB63+'OddsRatio_working_3-way'!AH63</f>
        <v>-0.40980560214279066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1.0531674567640188</v>
      </c>
      <c r="AS63" s="11">
        <f>IF(('OddsRatio_working_3-way'!X63=0),IF(Q63&gt;0,-Q63^(1/3),(-Q63)^(1/3)),'OddsRatio_working_3-way'!AM63-'OddsRatio_working_3-way'!R63/3)</f>
        <v>-0.64336185462122819</v>
      </c>
      <c r="AT63" s="11">
        <f>IF(('OddsRatio_working_3-way'!X63=0),IF(Q63&gt;0,-Q63^(1/3),(-Q63)^(1/3)),'OddsRatio_working_3-way'!AN63-'OddsRatio_working_3-way'!R63/3)</f>
        <v>-0.40980560214279066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2.4700000000000002</v>
      </c>
      <c r="B64" s="4">
        <f>IF('True_Odds_Calculator_3-way'!B65="","",'True_Odds_Calculator_3-way'!B65)</f>
        <v>3.48</v>
      </c>
      <c r="C64" s="4">
        <f>IF('True_Odds_Calculator_3-way'!C65="","",'True_Odds_Calculator_3-way'!C65)</f>
        <v>2.94</v>
      </c>
      <c r="D64" s="9">
        <f t="shared" si="13"/>
        <v>0.39319489006311792</v>
      </c>
      <c r="E64" s="9">
        <f t="shared" si="14"/>
        <v>0.27749960929220679</v>
      </c>
      <c r="F64" s="9">
        <f t="shared" si="15"/>
        <v>0.32930550064467523</v>
      </c>
      <c r="G64" s="9">
        <f t="shared" si="16"/>
        <v>1.0498422085992356</v>
      </c>
      <c r="H64" s="9">
        <f t="shared" si="17"/>
        <v>2.5432680466408764</v>
      </c>
      <c r="I64" s="9">
        <f t="shared" si="18"/>
        <v>3.603608677326104</v>
      </c>
      <c r="J64" s="9">
        <f t="shared" si="19"/>
        <v>3.0366938846825171</v>
      </c>
      <c r="K64" s="11">
        <f t="shared" si="20"/>
        <v>0.40485829959514169</v>
      </c>
      <c r="L64" s="11">
        <f t="shared" si="21"/>
        <v>0.28735632183908044</v>
      </c>
      <c r="M64" s="11">
        <f t="shared" si="22"/>
        <v>0.3401360544217687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-0.27986411652473353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0.23307289317141533</v>
      </c>
      <c r="Q64" s="11">
        <f>2*'OddsRatio_working_3-way'!K64*'OddsRatio_working_3-way'!L64*'OddsRatio_working_3-way'!M64</f>
        <v>7.9141899209309099E-2</v>
      </c>
      <c r="R64" s="11">
        <f t="shared" si="23"/>
        <v>0</v>
      </c>
      <c r="S64" s="11">
        <f t="shared" si="24"/>
        <v>-0.83280734974402149</v>
      </c>
      <c r="T64" s="11">
        <f t="shared" si="25"/>
        <v>-0.28278687597420077</v>
      </c>
      <c r="U64" s="11">
        <f>'OddsRatio_working_3-way'!S64-'OddsRatio_working_3-way'!R64^2/3</f>
        <v>-0.83280734974402149</v>
      </c>
      <c r="V64" s="11">
        <f>'OddsRatio_working_3-way'!S64*'OddsRatio_working_3-way'!R64/3-2*'OddsRatio_working_3-way'!R64^3/27-'OddsRatio_working_3-way'!T64</f>
        <v>0.28278687597420077</v>
      </c>
      <c r="W64" s="11">
        <f>'OddsRatio_working_3-way'!V64^2+4*'OddsRatio_working_3-way'!U64^3/27</f>
        <v>-5.6032266375855705E-3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0.14626315655423411</v>
      </c>
      <c r="Y64" s="11">
        <f>IF('OddsRatio_working_3-way'!W64&gt;=0,IF('OddsRatio_working_3-way'!V64+SQRT('OddsRatio_working_3-way'!W64)&gt;0,0,PI()),ACOS('OddsRatio_working_3-way'!V64/(2*'OddsRatio_working_3-way'!X64)))</f>
        <v>0.25876875710056813</v>
      </c>
      <c r="Z64" s="11">
        <f>'OddsRatio_working_3-way'!X64^(1/3)*COS('OddsRatio_working_3-way'!Y64/3)</f>
        <v>0.5249211042996178</v>
      </c>
      <c r="AA64" s="11">
        <f>'OddsRatio_working_3-way'!X64^(1/3)*COS(('OddsRatio_working_3-way'!Y64+2*PI())/3)</f>
        <v>-0.30176975122149829</v>
      </c>
      <c r="AB64" s="11">
        <f>'OddsRatio_working_3-way'!X64^(1/3)*COS(('OddsRatio_working_3-way'!Y64+4*PI())/3)</f>
        <v>-0.2231513530781192</v>
      </c>
      <c r="AC64" s="11">
        <f>'OddsRatio_working_3-way'!X64^(1/3)*SIN('OddsRatio_working_3-way'!Y64/3)</f>
        <v>4.5390353331337091E-2</v>
      </c>
      <c r="AD64" s="11">
        <f>'OddsRatio_working_3-way'!X64^(1/3)*SIN(('OddsRatio_working_3-way'!Y64+2*PI())/3)</f>
        <v>0.43189983464038151</v>
      </c>
      <c r="AE64" s="11">
        <f>'OddsRatio_working_3-way'!X64^(1/3)*SIN(('OddsRatio_working_3-way'!Y64+4*PI())/3)</f>
        <v>-0.47729018797171857</v>
      </c>
      <c r="AF64" s="11">
        <f>-'OddsRatio_working_3-way'!U64/(3*'OddsRatio_working_3-way'!X64^(1/3))*COS(('OddsRatio_working_3-way'!Y64)/3)</f>
        <v>0.52492110429961769</v>
      </c>
      <c r="AG64" s="11">
        <f>-'OddsRatio_working_3-way'!U64/(3*'OddsRatio_working_3-way'!X64^(1/3))*COS(('OddsRatio_working_3-way'!Y64+2*PI())/3)</f>
        <v>-0.30176975122149824</v>
      </c>
      <c r="AH64" s="11">
        <f>-'OddsRatio_working_3-way'!U64/(3*'OddsRatio_working_3-way'!X64^(1/3))*COS(('OddsRatio_working_3-way'!Y64+4*PI())/3)</f>
        <v>-0.22315135307811915</v>
      </c>
      <c r="AI64" s="11">
        <f>'OddsRatio_working_3-way'!U64/(3*'OddsRatio_working_3-way'!X64^(1/3))*SIN(('OddsRatio_working_3-way'!Y64)/3)</f>
        <v>-4.5390353331337084E-2</v>
      </c>
      <c r="AJ64" s="11">
        <f>'OddsRatio_working_3-way'!U64/(3*'OddsRatio_working_3-way'!X64^(1/3))*SIN(('OddsRatio_working_3-way'!Y64+2*PI())/3)</f>
        <v>-0.4318998346403814</v>
      </c>
      <c r="AK64" s="11">
        <f>'OddsRatio_working_3-way'!U64/(3*'OddsRatio_working_3-way'!X64^(1/3))*SIN(('OddsRatio_working_3-way'!Y64+4*PI())/3)</f>
        <v>0.47729018797171846</v>
      </c>
      <c r="AL64" s="11">
        <f>'OddsRatio_working_3-way'!Z64+'OddsRatio_working_3-way'!AF64</f>
        <v>1.0498422085992356</v>
      </c>
      <c r="AM64" s="11">
        <f>'OddsRatio_working_3-way'!AA64+'OddsRatio_working_3-way'!AG64</f>
        <v>-0.60353950244299659</v>
      </c>
      <c r="AN64" s="11">
        <f>'OddsRatio_working_3-way'!AB64+'OddsRatio_working_3-way'!AH64</f>
        <v>-0.44630270615623835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1.0498422085992356</v>
      </c>
      <c r="AS64" s="11">
        <f>IF(('OddsRatio_working_3-way'!X64=0),IF(Q64&gt;0,-Q64^(1/3),(-Q64)^(1/3)),'OddsRatio_working_3-way'!AM64-'OddsRatio_working_3-way'!R64/3)</f>
        <v>-0.60353950244299659</v>
      </c>
      <c r="AT64" s="11">
        <f>IF(('OddsRatio_working_3-way'!X64=0),IF(Q64&gt;0,-Q64^(1/3),(-Q64)^(1/3)),'OddsRatio_working_3-way'!AN64-'OddsRatio_working_3-way'!R64/3)</f>
        <v>-0.44630270615623835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2.68</v>
      </c>
      <c r="B65" s="4">
        <f>IF('True_Odds_Calculator_3-way'!B66="","",'True_Odds_Calculator_3-way'!B66)</f>
        <v>3.33</v>
      </c>
      <c r="C65" s="4">
        <f>IF('True_Odds_Calculator_3-way'!C66="","",'True_Odds_Calculator_3-way'!C66)</f>
        <v>2.78</v>
      </c>
      <c r="D65" s="9">
        <f t="shared" si="13"/>
        <v>0.36162150151823452</v>
      </c>
      <c r="E65" s="9">
        <f t="shared" si="14"/>
        <v>0.28999511948610535</v>
      </c>
      <c r="F65" s="9">
        <f t="shared" si="15"/>
        <v>0.34838337899565996</v>
      </c>
      <c r="G65" s="9">
        <f t="shared" si="16"/>
        <v>1.0507870795345413</v>
      </c>
      <c r="H65" s="9">
        <f t="shared" si="17"/>
        <v>2.7653222936180293</v>
      </c>
      <c r="I65" s="9">
        <f t="shared" si="18"/>
        <v>3.4483338953154812</v>
      </c>
      <c r="J65" s="9">
        <f t="shared" si="19"/>
        <v>2.8704010015714831</v>
      </c>
      <c r="K65" s="11">
        <f t="shared" si="20"/>
        <v>0.37313432835820892</v>
      </c>
      <c r="L65" s="11">
        <f t="shared" si="21"/>
        <v>0.3003003003003003</v>
      </c>
      <c r="M65" s="11">
        <f t="shared" si="22"/>
        <v>0.35971223021582738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-0.28084156313513109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0.23337521995312183</v>
      </c>
      <c r="Q65" s="11">
        <f>2*'OddsRatio_working_3-way'!K65*'OddsRatio_working_3-way'!L65*'OddsRatio_working_3-way'!M65</f>
        <v>8.0613202056346048E-2</v>
      </c>
      <c r="R65" s="11">
        <f t="shared" si="23"/>
        <v>0</v>
      </c>
      <c r="S65" s="11">
        <f t="shared" si="24"/>
        <v>-0.83098533332414859</v>
      </c>
      <c r="T65" s="11">
        <f t="shared" si="25"/>
        <v>-0.28704156591507723</v>
      </c>
      <c r="U65" s="11">
        <f>'OddsRatio_working_3-way'!S65-'OddsRatio_working_3-way'!R65^2/3</f>
        <v>-0.83098533332414859</v>
      </c>
      <c r="V65" s="11">
        <f>'OddsRatio_working_3-way'!S65*'OddsRatio_working_3-way'!R65/3-2*'OddsRatio_working_3-way'!R65^3/27-'OddsRatio_working_3-way'!T65</f>
        <v>0.28704156591507723</v>
      </c>
      <c r="W65" s="11">
        <f>'OddsRatio_working_3-way'!V65^2+4*'OddsRatio_working_3-way'!U65^3/27</f>
        <v>-2.6183700789820796E-3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0.14578342724908902</v>
      </c>
      <c r="Y65" s="11">
        <f>IF('OddsRatio_working_3-way'!W65&gt;=0,IF('OddsRatio_working_3-way'!V65+SQRT('OddsRatio_working_3-way'!W65)&gt;0,0,PI()),ACOS('OddsRatio_working_3-way'!V65/(2*'OddsRatio_working_3-way'!X65)))</f>
        <v>0.17641372730671812</v>
      </c>
      <c r="Z65" s="11">
        <f>'OddsRatio_working_3-way'!X65^(1/3)*COS('OddsRatio_working_3-way'!Y65/3)</f>
        <v>0.52539353976727066</v>
      </c>
      <c r="AA65" s="11">
        <f>'OddsRatio_working_3-way'!X65^(1/3)*COS(('OddsRatio_working_3-way'!Y65+2*PI())/3)</f>
        <v>-0.28948397968887996</v>
      </c>
      <c r="AB65" s="11">
        <f>'OddsRatio_working_3-way'!X65^(1/3)*COS(('OddsRatio_working_3-way'!Y65+4*PI())/3)</f>
        <v>-0.23590956007839062</v>
      </c>
      <c r="AC65" s="11">
        <f>'OddsRatio_working_3-way'!X65^(1/3)*SIN('OddsRatio_working_3-way'!Y65/3)</f>
        <v>3.0931205583793971E-2</v>
      </c>
      <c r="AD65" s="11">
        <f>'OddsRatio_working_3-way'!X65^(1/3)*SIN(('OddsRatio_working_3-way'!Y65+2*PI())/3)</f>
        <v>0.43953854963078914</v>
      </c>
      <c r="AE65" s="11">
        <f>'OddsRatio_working_3-way'!X65^(1/3)*SIN(('OddsRatio_working_3-way'!Y65+4*PI())/3)</f>
        <v>-0.47046975521458312</v>
      </c>
      <c r="AF65" s="11">
        <f>-'OddsRatio_working_3-way'!U65/(3*'OddsRatio_working_3-way'!X65^(1/3))*COS(('OddsRatio_working_3-way'!Y65)/3)</f>
        <v>0.52539353976727066</v>
      </c>
      <c r="AG65" s="11">
        <f>-'OddsRatio_working_3-way'!U65/(3*'OddsRatio_working_3-way'!X65^(1/3))*COS(('OddsRatio_working_3-way'!Y65+2*PI())/3)</f>
        <v>-0.28948397968887996</v>
      </c>
      <c r="AH65" s="11">
        <f>-'OddsRatio_working_3-way'!U65/(3*'OddsRatio_working_3-way'!X65^(1/3))*COS(('OddsRatio_working_3-way'!Y65+4*PI())/3)</f>
        <v>-0.23590956007839062</v>
      </c>
      <c r="AI65" s="11">
        <f>'OddsRatio_working_3-way'!U65/(3*'OddsRatio_working_3-way'!X65^(1/3))*SIN(('OddsRatio_working_3-way'!Y65)/3)</f>
        <v>-3.0931205583793971E-2</v>
      </c>
      <c r="AJ65" s="11">
        <f>'OddsRatio_working_3-way'!U65/(3*'OddsRatio_working_3-way'!X65^(1/3))*SIN(('OddsRatio_working_3-way'!Y65+2*PI())/3)</f>
        <v>-0.43953854963078914</v>
      </c>
      <c r="AK65" s="11">
        <f>'OddsRatio_working_3-way'!U65/(3*'OddsRatio_working_3-way'!X65^(1/3))*SIN(('OddsRatio_working_3-way'!Y65+4*PI())/3)</f>
        <v>0.47046975521458312</v>
      </c>
      <c r="AL65" s="11">
        <f>'OddsRatio_working_3-way'!Z65+'OddsRatio_working_3-way'!AF65</f>
        <v>1.0507870795345413</v>
      </c>
      <c r="AM65" s="11">
        <f>'OddsRatio_working_3-way'!AA65+'OddsRatio_working_3-way'!AG65</f>
        <v>-0.57896795937775991</v>
      </c>
      <c r="AN65" s="11">
        <f>'OddsRatio_working_3-way'!AB65+'OddsRatio_working_3-way'!AH65</f>
        <v>-0.47181912015678124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1.0507870795345413</v>
      </c>
      <c r="AS65" s="11">
        <f>IF(('OddsRatio_working_3-way'!X65=0),IF(Q65&gt;0,-Q65^(1/3),(-Q65)^(1/3)),'OddsRatio_working_3-way'!AM65-'OddsRatio_working_3-way'!R65/3)</f>
        <v>-0.57896795937775991</v>
      </c>
      <c r="AT65" s="11">
        <f>IF(('OddsRatio_working_3-way'!X65=0),IF(Q65&gt;0,-Q65^(1/3),(-Q65)^(1/3)),'OddsRatio_working_3-way'!AN65-'OddsRatio_working_3-way'!R65/3)</f>
        <v>-0.47181912015678124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2.65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2.66</v>
      </c>
      <c r="D66" s="9">
        <f t="shared" si="13"/>
        <v>0.36537599672685683</v>
      </c>
      <c r="E66" s="9">
        <f t="shared" si="14"/>
        <v>0.27064793351891081</v>
      </c>
      <c r="F66" s="9">
        <f t="shared" si="15"/>
        <v>0.36397606975423219</v>
      </c>
      <c r="G66" s="9">
        <f t="shared" si="16"/>
        <v>1.0526707049446902</v>
      </c>
      <c r="H66" s="9">
        <f t="shared" si="17"/>
        <v>2.7369066631587389</v>
      </c>
      <c r="I66" s="9">
        <f t="shared" si="18"/>
        <v>3.6948370046584067</v>
      </c>
      <c r="J66" s="9">
        <f t="shared" si="19"/>
        <v>2.7474333702081863</v>
      </c>
      <c r="K66" s="11">
        <f t="shared" si="20"/>
        <v>0.37735849056603776</v>
      </c>
      <c r="L66" s="11">
        <f t="shared" si="21"/>
        <v>0.2808988764044944</v>
      </c>
      <c r="M66" s="11">
        <f t="shared" si="22"/>
        <v>0.37593984962406013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-0.27941807029764354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0.23391635756765242</v>
      </c>
      <c r="Q66" s="11">
        <f>2*'OddsRatio_working_3-way'!K66*'OddsRatio_working_3-way'!L66*'OddsRatio_working_3-way'!M66</f>
        <v>7.9698929324583459E-2</v>
      </c>
      <c r="R66" s="11">
        <f t="shared" si="23"/>
        <v>0</v>
      </c>
      <c r="S66" s="11">
        <f t="shared" si="24"/>
        <v>-0.8371554399415847</v>
      </c>
      <c r="T66" s="11">
        <f t="shared" si="25"/>
        <v>-0.28523183643665584</v>
      </c>
      <c r="U66" s="11">
        <f>'OddsRatio_working_3-way'!S66-'OddsRatio_working_3-way'!R66^2/3</f>
        <v>-0.8371554399415847</v>
      </c>
      <c r="V66" s="11">
        <f>'OddsRatio_working_3-way'!S66*'OddsRatio_working_3-way'!R66/3-2*'OddsRatio_working_3-way'!R66^3/27-'OddsRatio_working_3-way'!T66</f>
        <v>0.28523183643665584</v>
      </c>
      <c r="W66" s="11">
        <f>'OddsRatio_working_3-way'!V66^2+4*'OddsRatio_working_3-way'!U66^3/27</f>
        <v>-5.5617628736068514E-3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0.1474101110767457</v>
      </c>
      <c r="Y66" s="11">
        <f>IF('OddsRatio_working_3-way'!W66&gt;=0,IF('OddsRatio_working_3-way'!V66+SQRT('OddsRatio_working_3-way'!W66)&gt;0,0,PI()),ACOS('OddsRatio_working_3-way'!V66/(2*'OddsRatio_working_3-way'!X66)))</f>
        <v>0.25573680395638498</v>
      </c>
      <c r="Z66" s="11">
        <f>'OddsRatio_working_3-way'!X66^(1/3)*COS('OddsRatio_working_3-way'!Y66/3)</f>
        <v>0.52633535247234509</v>
      </c>
      <c r="AA66" s="11">
        <f>'OddsRatio_working_3-way'!X66^(1/3)*COS(('OddsRatio_working_3-way'!Y66+2*PI())/3)</f>
        <v>-0.30211870367776117</v>
      </c>
      <c r="AB66" s="11">
        <f>'OddsRatio_working_3-way'!X66^(1/3)*COS(('OddsRatio_working_3-way'!Y66+4*PI())/3)</f>
        <v>-0.22421664879458403</v>
      </c>
      <c r="AC66" s="11">
        <f>'OddsRatio_working_3-way'!X66^(1/3)*SIN('OddsRatio_working_3-way'!Y66/3)</f>
        <v>4.4976772357227378E-2</v>
      </c>
      <c r="AD66" s="11">
        <f>'OddsRatio_working_3-way'!X66^(1/3)*SIN(('OddsRatio_working_3-way'!Y66+2*PI())/3)</f>
        <v>0.43333139997227382</v>
      </c>
      <c r="AE66" s="11">
        <f>'OddsRatio_working_3-way'!X66^(1/3)*SIN(('OddsRatio_working_3-way'!Y66+4*PI())/3)</f>
        <v>-0.47830817232950112</v>
      </c>
      <c r="AF66" s="11">
        <f>-'OddsRatio_working_3-way'!U66/(3*'OddsRatio_working_3-way'!X66^(1/3))*COS(('OddsRatio_working_3-way'!Y66)/3)</f>
        <v>0.52633535247234509</v>
      </c>
      <c r="AG66" s="11">
        <f>-'OddsRatio_working_3-way'!U66/(3*'OddsRatio_working_3-way'!X66^(1/3))*COS(('OddsRatio_working_3-way'!Y66+2*PI())/3)</f>
        <v>-0.30211870367776117</v>
      </c>
      <c r="AH66" s="11">
        <f>-'OddsRatio_working_3-way'!U66/(3*'OddsRatio_working_3-way'!X66^(1/3))*COS(('OddsRatio_working_3-way'!Y66+4*PI())/3)</f>
        <v>-0.22421664879458403</v>
      </c>
      <c r="AI66" s="11">
        <f>'OddsRatio_working_3-way'!U66/(3*'OddsRatio_working_3-way'!X66^(1/3))*SIN(('OddsRatio_working_3-way'!Y66)/3)</f>
        <v>-4.4976772357227378E-2</v>
      </c>
      <c r="AJ66" s="11">
        <f>'OddsRatio_working_3-way'!U66/(3*'OddsRatio_working_3-way'!X66^(1/3))*SIN(('OddsRatio_working_3-way'!Y66+2*PI())/3)</f>
        <v>-0.43333139997227382</v>
      </c>
      <c r="AK66" s="11">
        <f>'OddsRatio_working_3-way'!U66/(3*'OddsRatio_working_3-way'!X66^(1/3))*SIN(('OddsRatio_working_3-way'!Y66+4*PI())/3)</f>
        <v>0.47830817232950112</v>
      </c>
      <c r="AL66" s="11">
        <f>'OddsRatio_working_3-way'!Z66+'OddsRatio_working_3-way'!AF66</f>
        <v>1.0526707049446902</v>
      </c>
      <c r="AM66" s="11">
        <f>'OddsRatio_working_3-way'!AA66+'OddsRatio_working_3-way'!AG66</f>
        <v>-0.60423740735552234</v>
      </c>
      <c r="AN66" s="11">
        <f>'OddsRatio_working_3-way'!AB66+'OddsRatio_working_3-way'!AH66</f>
        <v>-0.44843329758916806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1.0526707049446902</v>
      </c>
      <c r="AS66" s="11">
        <f>IF(('OddsRatio_working_3-way'!X66=0),IF(Q66&gt;0,-Q66^(1/3),(-Q66)^(1/3)),'OddsRatio_working_3-way'!AM66-'OddsRatio_working_3-way'!R66/3)</f>
        <v>-0.60423740735552234</v>
      </c>
      <c r="AT66" s="11">
        <f>IF(('OddsRatio_working_3-way'!X66=0),IF(Q66&gt;0,-Q66^(1/3),(-Q66)^(1/3)),'OddsRatio_working_3-way'!AN66-'OddsRatio_working_3-way'!R66/3)</f>
        <v>-0.44843329758916806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1.39</v>
      </c>
      <c r="B67" s="4">
        <f>IF('True_Odds_Calculator_3-way'!B68="","",'True_Odds_Calculator_3-way'!B68)</f>
        <v>5.6</v>
      </c>
      <c r="C67" s="4">
        <f>IF('True_Odds_Calculator_3-way'!C68="","",'True_Odds_Calculator_3-way'!C68)</f>
        <v>7.19</v>
      </c>
      <c r="D67" s="9">
        <f t="shared" si="13"/>
        <v>0.70303732642604055</v>
      </c>
      <c r="E67" s="9">
        <f t="shared" si="14"/>
        <v>0.1671640094427802</v>
      </c>
      <c r="F67" s="9">
        <f t="shared" si="15"/>
        <v>0.12979866413117924</v>
      </c>
      <c r="G67" s="9">
        <f t="shared" si="16"/>
        <v>1.0830758540582934</v>
      </c>
      <c r="H67" s="9">
        <f t="shared" si="17"/>
        <v>1.4223995830827338</v>
      </c>
      <c r="I67" s="9">
        <f t="shared" si="18"/>
        <v>5.9821489286681491</v>
      </c>
      <c r="J67" s="9">
        <f t="shared" si="19"/>
        <v>7.7042395366208369</v>
      </c>
      <c r="K67" s="11">
        <f t="shared" si="20"/>
        <v>0.71942446043165476</v>
      </c>
      <c r="L67" s="11">
        <f t="shared" si="21"/>
        <v>0.17857142857142858</v>
      </c>
      <c r="M67" s="11">
        <f t="shared" si="22"/>
        <v>0.13908205841446453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-0.19841813813006803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0.1997607159652767</v>
      </c>
      <c r="Q67" s="11">
        <f>2*'OddsRatio_working_3-way'!K67*'OddsRatio_working_3-way'!L67*'OddsRatio_working_3-way'!M67</f>
        <v>3.5735369582339298E-2</v>
      </c>
      <c r="R67" s="11">
        <f t="shared" si="23"/>
        <v>0</v>
      </c>
      <c r="S67" s="11">
        <f t="shared" si="24"/>
        <v>-1.0067664067804556</v>
      </c>
      <c r="T67" s="11">
        <f t="shared" si="25"/>
        <v>-0.1801013250054482</v>
      </c>
      <c r="U67" s="11">
        <f>'OddsRatio_working_3-way'!S67-'OddsRatio_working_3-way'!R67^2/3</f>
        <v>-1.0067664067804556</v>
      </c>
      <c r="V67" s="11">
        <f>'OddsRatio_working_3-way'!S67*'OddsRatio_working_3-way'!R67/3-2*'OddsRatio_working_3-way'!R67^3/27-'OddsRatio_working_3-way'!T67</f>
        <v>0.1801013250054482</v>
      </c>
      <c r="W67" s="11">
        <f>'OddsRatio_working_3-way'!V67^2+4*'OddsRatio_working_3-way'!U67^3/27</f>
        <v>-0.11873934723771964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0.19440668359552207</v>
      </c>
      <c r="Y67" s="11">
        <f>IF('OddsRatio_working_3-way'!W67&gt;=0,IF('OddsRatio_working_3-way'!V67+SQRT('OddsRatio_working_3-way'!W67)&gt;0,0,PI()),ACOS('OddsRatio_working_3-way'!V67/(2*'OddsRatio_working_3-way'!X67)))</f>
        <v>1.089185188391339</v>
      </c>
      <c r="Z67" s="11">
        <f>'OddsRatio_working_3-way'!X67^(1/3)*COS('OddsRatio_working_3-way'!Y67/3)</f>
        <v>0.54153792702914672</v>
      </c>
      <c r="AA67" s="11">
        <f>'OddsRatio_working_3-way'!X67^(1/3)*COS(('OddsRatio_working_3-way'!Y67+2*PI())/3)</f>
        <v>-0.4489377230849449</v>
      </c>
      <c r="AB67" s="11">
        <f>'OddsRatio_working_3-way'!X67^(1/3)*COS(('OddsRatio_working_3-way'!Y67+4*PI())/3)</f>
        <v>-9.2600203944201737E-2</v>
      </c>
      <c r="AC67" s="11">
        <f>'OddsRatio_working_3-way'!X67^(1/3)*SIN('OddsRatio_working_3-way'!Y67/3)</f>
        <v>0.20573156259827152</v>
      </c>
      <c r="AD67" s="11">
        <f>'OddsRatio_working_3-way'!X67^(1/3)*SIN(('OddsRatio_working_3-way'!Y67+2*PI())/3)</f>
        <v>0.36611982062086895</v>
      </c>
      <c r="AE67" s="11">
        <f>'OddsRatio_working_3-way'!X67^(1/3)*SIN(('OddsRatio_working_3-way'!Y67+4*PI())/3)</f>
        <v>-0.57185138321914042</v>
      </c>
      <c r="AF67" s="11">
        <f>-'OddsRatio_working_3-way'!U67/(3*'OddsRatio_working_3-way'!X67^(1/3))*COS(('OddsRatio_working_3-way'!Y67)/3)</f>
        <v>0.5415379270291466</v>
      </c>
      <c r="AG67" s="11">
        <f>-'OddsRatio_working_3-way'!U67/(3*'OddsRatio_working_3-way'!X67^(1/3))*COS(('OddsRatio_working_3-way'!Y67+2*PI())/3)</f>
        <v>-0.44893772308494478</v>
      </c>
      <c r="AH67" s="11">
        <f>-'OddsRatio_working_3-way'!U67/(3*'OddsRatio_working_3-way'!X67^(1/3))*COS(('OddsRatio_working_3-way'!Y67+4*PI())/3)</f>
        <v>-9.2600203944201723E-2</v>
      </c>
      <c r="AI67" s="11">
        <f>'OddsRatio_working_3-way'!U67/(3*'OddsRatio_working_3-way'!X67^(1/3))*SIN(('OddsRatio_working_3-way'!Y67)/3)</f>
        <v>-0.20573156259827147</v>
      </c>
      <c r="AJ67" s="11">
        <f>'OddsRatio_working_3-way'!U67/(3*'OddsRatio_working_3-way'!X67^(1/3))*SIN(('OddsRatio_working_3-way'!Y67+2*PI())/3)</f>
        <v>-0.36611982062086884</v>
      </c>
      <c r="AK67" s="11">
        <f>'OddsRatio_working_3-way'!U67/(3*'OddsRatio_working_3-way'!X67^(1/3))*SIN(('OddsRatio_working_3-way'!Y67+4*PI())/3)</f>
        <v>0.57185138321914031</v>
      </c>
      <c r="AL67" s="11">
        <f>'OddsRatio_working_3-way'!Z67+'OddsRatio_working_3-way'!AF67</f>
        <v>1.0830758540582934</v>
      </c>
      <c r="AM67" s="11">
        <f>'OddsRatio_working_3-way'!AA67+'OddsRatio_working_3-way'!AG67</f>
        <v>-0.89787544616988968</v>
      </c>
      <c r="AN67" s="11">
        <f>'OddsRatio_working_3-way'!AB67+'OddsRatio_working_3-way'!AH67</f>
        <v>-0.18520040788840347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1.0830758540582934</v>
      </c>
      <c r="AS67" s="11">
        <f>IF(('OddsRatio_working_3-way'!X67=0),IF(Q67&gt;0,-Q67^(1/3),(-Q67)^(1/3)),'OddsRatio_working_3-way'!AM67-'OddsRatio_working_3-way'!R67/3)</f>
        <v>-0.89787544616988968</v>
      </c>
      <c r="AT67" s="11">
        <f>IF(('OddsRatio_working_3-way'!X67=0),IF(Q67&gt;0,-Q67^(1/3),(-Q67)^(1/3)),'OddsRatio_working_3-way'!AN67-'OddsRatio_working_3-way'!R67/3)</f>
        <v>-0.18520040788840347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2.46</v>
      </c>
      <c r="B68" s="4">
        <f>IF('True_Odds_Calculator_3-way'!B69="","",'True_Odds_Calculator_3-way'!B69)</f>
        <v>3.47</v>
      </c>
      <c r="C68" s="4">
        <f>IF('True_Odds_Calculator_3-way'!C69="","",'True_Odds_Calculator_3-way'!C69)</f>
        <v>3</v>
      </c>
      <c r="D68" s="9">
        <f t="shared" ref="D68:D131" si="26">(K68/(AR68+K68-(AR68*K68)))</f>
        <v>0.3963671425707922</v>
      </c>
      <c r="E68" s="9">
        <f t="shared" ref="E68:E131" si="27">(L68/(AR68+L68-(AR68*L68)))</f>
        <v>0.27960798376227941</v>
      </c>
      <c r="F68" s="9">
        <f t="shared" ref="F68:F131" si="28">(M68/(AR68+M68-(AR68*M68)))</f>
        <v>0.32402487366692839</v>
      </c>
      <c r="G68" s="9">
        <f t="shared" ref="G68:G131" si="29">AR68</f>
        <v>1.0430914125252002</v>
      </c>
      <c r="H68" s="9">
        <f t="shared" ref="H68:H131" si="30">IF(A68="","",1/D68)</f>
        <v>2.5229134622867924</v>
      </c>
      <c r="I68" s="9">
        <f t="shared" ref="I68:I131" si="31">IF(B68="","",1/E68)</f>
        <v>3.5764357889372445</v>
      </c>
      <c r="J68" s="9">
        <f t="shared" ref="J68:J131" si="32">IF(C68="","",1/F68)</f>
        <v>3.0861828250504</v>
      </c>
      <c r="K68" s="11">
        <f t="shared" ref="K68:K131" si="33">1/A68</f>
        <v>0.4065040650406504</v>
      </c>
      <c r="L68" s="11">
        <f t="shared" ref="L68:L131" si="34">1/B68</f>
        <v>0.28818443804034583</v>
      </c>
      <c r="M68" s="11">
        <f t="shared" ref="M68:M131" si="35">1/C68</f>
        <v>0.33333333333333331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-0.28163976164257321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0.23156283436033209</v>
      </c>
      <c r="Q68" s="11">
        <f>2*'OddsRatio_working_3-way'!K68*'OddsRatio_working_3-way'!L68*'OddsRatio_working_3-way'!M68</f>
        <v>7.8098763696570678E-2</v>
      </c>
      <c r="R68" s="11">
        <f t="shared" ref="R68:R131" si="36">O68/N68</f>
        <v>0</v>
      </c>
      <c r="S68" s="11">
        <f t="shared" ref="S68:S131" si="37">P68/N68</f>
        <v>-0.82219510842438026</v>
      </c>
      <c r="T68" s="11">
        <f t="shared" ref="T68:T131" si="38">Q68/N68</f>
        <v>-0.27730020520215182</v>
      </c>
      <c r="U68" s="11">
        <f>'OddsRatio_working_3-way'!S68-'OddsRatio_working_3-way'!R68^2/3</f>
        <v>-0.82219510842438026</v>
      </c>
      <c r="V68" s="11">
        <f>'OddsRatio_working_3-way'!S68*'OddsRatio_working_3-way'!R68/3-2*'OddsRatio_working_3-way'!R68^3/27-'OddsRatio_working_3-way'!T68</f>
        <v>0.27730020520215182</v>
      </c>
      <c r="W68" s="11">
        <f>'OddsRatio_working_3-way'!V68^2+4*'OddsRatio_working_3-way'!U68^3/27</f>
        <v>-5.4464979434725308E-3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0.14347639330969053</v>
      </c>
      <c r="Y68" s="11">
        <f>IF('OddsRatio_working_3-way'!W68&gt;=0,IF('OddsRatio_working_3-way'!V68+SQRT('OddsRatio_working_3-way'!W68)&gt;0,0,PI()),ACOS('OddsRatio_working_3-way'!V68/(2*'OddsRatio_working_3-way'!X68)))</f>
        <v>0.26010966950071679</v>
      </c>
      <c r="Z68" s="11">
        <f>'OddsRatio_working_3-way'!X68^(1/3)*COS('OddsRatio_working_3-way'!Y68/3)</f>
        <v>0.52154570626260022</v>
      </c>
      <c r="AA68" s="11">
        <f>'OddsRatio_working_3-way'!X68^(1/3)*COS(('OddsRatio_working_3-way'!Y68+2*PI())/3)</f>
        <v>-0.3000326839432042</v>
      </c>
      <c r="AB68" s="11">
        <f>'OddsRatio_working_3-way'!X68^(1/3)*COS(('OddsRatio_working_3-way'!Y68+4*PI())/3)</f>
        <v>-0.22151302231939632</v>
      </c>
      <c r="AC68" s="11">
        <f>'OddsRatio_working_3-way'!X68^(1/3)*SIN('OddsRatio_working_3-way'!Y68/3)</f>
        <v>4.5333347775183962E-2</v>
      </c>
      <c r="AD68" s="11">
        <f>'OddsRatio_working_3-way'!X68^(1/3)*SIN(('OddsRatio_working_3-way'!Y68+2*PI())/3)</f>
        <v>0.42900515697051655</v>
      </c>
      <c r="AE68" s="11">
        <f>'OddsRatio_working_3-way'!X68^(1/3)*SIN(('OddsRatio_working_3-way'!Y68+4*PI())/3)</f>
        <v>-0.47433850474570038</v>
      </c>
      <c r="AF68" s="11">
        <f>-'OddsRatio_working_3-way'!U68/(3*'OddsRatio_working_3-way'!X68^(1/3))*COS(('OddsRatio_working_3-way'!Y68)/3)</f>
        <v>0.5215457062626</v>
      </c>
      <c r="AG68" s="11">
        <f>-'OddsRatio_working_3-way'!U68/(3*'OddsRatio_working_3-way'!X68^(1/3))*COS(('OddsRatio_working_3-way'!Y68+2*PI())/3)</f>
        <v>-0.30003268394320404</v>
      </c>
      <c r="AH68" s="11">
        <f>-'OddsRatio_working_3-way'!U68/(3*'OddsRatio_working_3-way'!X68^(1/3))*COS(('OddsRatio_working_3-way'!Y68+4*PI())/3)</f>
        <v>-0.22151302231939624</v>
      </c>
      <c r="AI68" s="11">
        <f>'OddsRatio_working_3-way'!U68/(3*'OddsRatio_working_3-way'!X68^(1/3))*SIN(('OddsRatio_working_3-way'!Y68)/3)</f>
        <v>-4.5333347775183941E-2</v>
      </c>
      <c r="AJ68" s="11">
        <f>'OddsRatio_working_3-way'!U68/(3*'OddsRatio_working_3-way'!X68^(1/3))*SIN(('OddsRatio_working_3-way'!Y68+2*PI())/3)</f>
        <v>-0.42900515697051639</v>
      </c>
      <c r="AK68" s="11">
        <f>'OddsRatio_working_3-way'!U68/(3*'OddsRatio_working_3-way'!X68^(1/3))*SIN(('OddsRatio_working_3-way'!Y68+4*PI())/3)</f>
        <v>0.47433850474570016</v>
      </c>
      <c r="AL68" s="11">
        <f>'OddsRatio_working_3-way'!Z68+'OddsRatio_working_3-way'!AF68</f>
        <v>1.0430914125252002</v>
      </c>
      <c r="AM68" s="11">
        <f>'OddsRatio_working_3-way'!AA68+'OddsRatio_working_3-way'!AG68</f>
        <v>-0.6000653678864083</v>
      </c>
      <c r="AN68" s="11">
        <f>'OddsRatio_working_3-way'!AB68+'OddsRatio_working_3-way'!AH68</f>
        <v>-0.44302604463879258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1.0430914125252002</v>
      </c>
      <c r="AS68" s="11">
        <f>IF(('OddsRatio_working_3-way'!X68=0),IF(Q68&gt;0,-Q68^(1/3),(-Q68)^(1/3)),'OddsRatio_working_3-way'!AM68-'OddsRatio_working_3-way'!R68/3)</f>
        <v>-0.6000653678864083</v>
      </c>
      <c r="AT68" s="11">
        <f>IF(('OddsRatio_working_3-way'!X68=0),IF(Q68&gt;0,-Q68^(1/3),(-Q68)^(1/3)),'OddsRatio_working_3-way'!AN68-'OddsRatio_working_3-way'!R68/3)</f>
        <v>-0.44302604463879258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3.96</v>
      </c>
      <c r="C69" s="4">
        <f>IF('True_Odds_Calculator_3-way'!C70="","",'True_Odds_Calculator_3-way'!C70)</f>
        <v>5.99</v>
      </c>
      <c r="D69" s="9">
        <f t="shared" si="26"/>
        <v>0.59947333482364717</v>
      </c>
      <c r="E69" s="9">
        <f t="shared" si="27"/>
        <v>0.24159521909813769</v>
      </c>
      <c r="F69" s="9">
        <f t="shared" si="28"/>
        <v>0.15893144607821516</v>
      </c>
      <c r="G69" s="9">
        <f t="shared" si="29"/>
        <v>1.0605252551859761</v>
      </c>
      <c r="H69" s="9">
        <f t="shared" si="30"/>
        <v>1.6681309107671647</v>
      </c>
      <c r="I69" s="9">
        <f t="shared" si="31"/>
        <v>4.1391547553504893</v>
      </c>
      <c r="J69" s="9">
        <f t="shared" si="32"/>
        <v>6.2920210233780205</v>
      </c>
      <c r="K69" s="11">
        <f t="shared" si="33"/>
        <v>0.61349693251533743</v>
      </c>
      <c r="L69" s="11">
        <f t="shared" si="34"/>
        <v>0.25252525252525254</v>
      </c>
      <c r="M69" s="11">
        <f t="shared" si="35"/>
        <v>0.1669449081803005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-0.24067068464172015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0.22191040964661626</v>
      </c>
      <c r="Q69" s="11">
        <f>2*'OddsRatio_working_3-way'!K69*'OddsRatio_working_3-way'!L69*'OddsRatio_working_3-way'!M69</f>
        <v>5.1727368215994461E-2</v>
      </c>
      <c r="R69" s="11">
        <f t="shared" si="36"/>
        <v>0</v>
      </c>
      <c r="S69" s="11">
        <f t="shared" si="37"/>
        <v>-0.92205002024641347</v>
      </c>
      <c r="T69" s="11">
        <f t="shared" si="38"/>
        <v>-0.21493007464951361</v>
      </c>
      <c r="U69" s="11">
        <f>'OddsRatio_working_3-way'!S69-'OddsRatio_working_3-way'!R69^2/3</f>
        <v>-0.92205002024641347</v>
      </c>
      <c r="V69" s="11">
        <f>'OddsRatio_working_3-way'!S69*'OddsRatio_working_3-way'!R69/3-2*'OddsRatio_working_3-way'!R69^3/27-'OddsRatio_working_3-way'!T69</f>
        <v>0.21493007464951361</v>
      </c>
      <c r="W69" s="11">
        <f>'OddsRatio_working_3-way'!V69^2+4*'OddsRatio_working_3-way'!U69^3/27</f>
        <v>-6.9939139922885307E-2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0.17039225107948042</v>
      </c>
      <c r="Y69" s="11">
        <f>IF('OddsRatio_working_3-way'!W69&gt;=0,IF('OddsRatio_working_3-way'!V69+SQRT('OddsRatio_working_3-way'!W69)&gt;0,0,PI()),ACOS('OddsRatio_working_3-way'!V69/(2*'OddsRatio_working_3-way'!X69)))</f>
        <v>0.88835166533944809</v>
      </c>
      <c r="Z69" s="11">
        <f>'OddsRatio_working_3-way'!X69^(1/3)*COS('OddsRatio_working_3-way'!Y69/3)</f>
        <v>0.53026262759298803</v>
      </c>
      <c r="AA69" s="11">
        <f>'OddsRatio_working_3-way'!X69^(1/3)*COS(('OddsRatio_working_3-way'!Y69+2*PI())/3)</f>
        <v>-0.40523364923469568</v>
      </c>
      <c r="AB69" s="11">
        <f>'OddsRatio_working_3-way'!X69^(1/3)*COS(('OddsRatio_working_3-way'!Y69+4*PI())/3)</f>
        <v>-0.12502897835829235</v>
      </c>
      <c r="AC69" s="11">
        <f>'OddsRatio_working_3-way'!X69^(1/3)*SIN('OddsRatio_working_3-way'!Y69/3)</f>
        <v>0.16177624215868197</v>
      </c>
      <c r="AD69" s="11">
        <f>'OddsRatio_working_3-way'!X69^(1/3)*SIN(('OddsRatio_working_3-way'!Y69+2*PI())/3)</f>
        <v>0.37833278509367407</v>
      </c>
      <c r="AE69" s="11">
        <f>'OddsRatio_working_3-way'!X69^(1/3)*SIN(('OddsRatio_working_3-way'!Y69+4*PI())/3)</f>
        <v>-0.54010902725235588</v>
      </c>
      <c r="AF69" s="11">
        <f>-'OddsRatio_working_3-way'!U69/(3*'OddsRatio_working_3-way'!X69^(1/3))*COS(('OddsRatio_working_3-way'!Y69)/3)</f>
        <v>0.53026262759298803</v>
      </c>
      <c r="AG69" s="11">
        <f>-'OddsRatio_working_3-way'!U69/(3*'OddsRatio_working_3-way'!X69^(1/3))*COS(('OddsRatio_working_3-way'!Y69+2*PI())/3)</f>
        <v>-0.40523364923469568</v>
      </c>
      <c r="AH69" s="11">
        <f>-'OddsRatio_working_3-way'!U69/(3*'OddsRatio_working_3-way'!X69^(1/3))*COS(('OddsRatio_working_3-way'!Y69+4*PI())/3)</f>
        <v>-0.12502897835829235</v>
      </c>
      <c r="AI69" s="11">
        <f>'OddsRatio_working_3-way'!U69/(3*'OddsRatio_working_3-way'!X69^(1/3))*SIN(('OddsRatio_working_3-way'!Y69)/3)</f>
        <v>-0.16177624215868197</v>
      </c>
      <c r="AJ69" s="11">
        <f>'OddsRatio_working_3-way'!U69/(3*'OddsRatio_working_3-way'!X69^(1/3))*SIN(('OddsRatio_working_3-way'!Y69+2*PI())/3)</f>
        <v>-0.37833278509367407</v>
      </c>
      <c r="AK69" s="11">
        <f>'OddsRatio_working_3-way'!U69/(3*'OddsRatio_working_3-way'!X69^(1/3))*SIN(('OddsRatio_working_3-way'!Y69+4*PI())/3)</f>
        <v>0.54010902725235588</v>
      </c>
      <c r="AL69" s="11">
        <f>'OddsRatio_working_3-way'!Z69+'OddsRatio_working_3-way'!AF69</f>
        <v>1.0605252551859761</v>
      </c>
      <c r="AM69" s="11">
        <f>'OddsRatio_working_3-way'!AA69+'OddsRatio_working_3-way'!AG69</f>
        <v>-0.81046729846939136</v>
      </c>
      <c r="AN69" s="11">
        <f>'OddsRatio_working_3-way'!AB69+'OddsRatio_working_3-way'!AH69</f>
        <v>-0.25005795671658471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1.0605252551859761</v>
      </c>
      <c r="AS69" s="11">
        <f>IF(('OddsRatio_working_3-way'!X69=0),IF(Q69&gt;0,-Q69^(1/3),(-Q69)^(1/3)),'OddsRatio_working_3-way'!AM69-'OddsRatio_working_3-way'!R69/3)</f>
        <v>-0.81046729846939136</v>
      </c>
      <c r="AT69" s="11">
        <f>IF(('OddsRatio_working_3-way'!X69=0),IF(Q69&gt;0,-Q69^(1/3),(-Q69)^(1/3)),'OddsRatio_working_3-way'!AN69-'OddsRatio_working_3-way'!R69/3)</f>
        <v>-0.25005795671658471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1.54</v>
      </c>
      <c r="B70" s="4">
        <f>IF('True_Odds_Calculator_3-way'!B71="","",'True_Odds_Calculator_3-way'!B71)</f>
        <v>4.42</v>
      </c>
      <c r="C70" s="4">
        <f>IF('True_Odds_Calculator_3-way'!C71="","",'True_Odds_Calculator_3-way'!C71)</f>
        <v>6.43</v>
      </c>
      <c r="D70" s="9">
        <f t="shared" si="26"/>
        <v>0.63588337543159412</v>
      </c>
      <c r="E70" s="9">
        <f t="shared" si="27"/>
        <v>0.21614311023840152</v>
      </c>
      <c r="F70" s="9">
        <f t="shared" si="28"/>
        <v>0.14797351433000419</v>
      </c>
      <c r="G70" s="9">
        <f t="shared" si="29"/>
        <v>1.060398921483654</v>
      </c>
      <c r="H70" s="9">
        <f t="shared" si="30"/>
        <v>1.5726154176011733</v>
      </c>
      <c r="I70" s="9">
        <f t="shared" si="31"/>
        <v>4.6265643114740973</v>
      </c>
      <c r="J70" s="9">
        <f t="shared" si="32"/>
        <v>6.7579661436562413</v>
      </c>
      <c r="K70" s="11">
        <f t="shared" si="33"/>
        <v>0.64935064935064934</v>
      </c>
      <c r="L70" s="11">
        <f t="shared" si="34"/>
        <v>0.22624434389140272</v>
      </c>
      <c r="M70" s="11">
        <f t="shared" si="35"/>
        <v>0.15552099533437014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-0.22912144117889233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0.21454165631276595</v>
      </c>
      <c r="Q70" s="11">
        <f>2*'OddsRatio_working_3-way'!K70*'OddsRatio_working_3-way'!L70*'OddsRatio_working_3-way'!M70</f>
        <v>4.5695773442548666E-2</v>
      </c>
      <c r="R70" s="11">
        <f t="shared" si="36"/>
        <v>0</v>
      </c>
      <c r="S70" s="11">
        <f t="shared" si="37"/>
        <v>-0.93636656267912155</v>
      </c>
      <c r="T70" s="11">
        <f t="shared" si="38"/>
        <v>-0.19943909748224106</v>
      </c>
      <c r="U70" s="11">
        <f>'OddsRatio_working_3-way'!S70-'OddsRatio_working_3-way'!R70^2/3</f>
        <v>-0.93636656267912155</v>
      </c>
      <c r="V70" s="11">
        <f>'OddsRatio_working_3-way'!S70*'OddsRatio_working_3-way'!R70/3-2*'OddsRatio_working_3-way'!R70^3/27-'OddsRatio_working_3-way'!T70</f>
        <v>0.19943909748224106</v>
      </c>
      <c r="W70" s="11">
        <f>'OddsRatio_working_3-way'!V70^2+4*'OddsRatio_working_3-way'!U70^3/27</f>
        <v>-8.1852145009681965E-2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0.174376101153665</v>
      </c>
      <c r="Y70" s="11">
        <f>IF('OddsRatio_working_3-way'!W70&gt;=0,IF('OddsRatio_working_3-way'!V70+SQRT('OddsRatio_working_3-way'!W70)&gt;0,0,PI()),ACOS('OddsRatio_working_3-way'!V70/(2*'OddsRatio_working_3-way'!X70)))</f>
        <v>0.96201912415621493</v>
      </c>
      <c r="Z70" s="11">
        <f>'OddsRatio_working_3-way'!X70^(1/3)*COS('OddsRatio_working_3-way'!Y70/3)</f>
        <v>0.530199460741827</v>
      </c>
      <c r="AA70" s="11">
        <f>'OddsRatio_working_3-way'!X70^(1/3)*COS(('OddsRatio_working_3-way'!Y70+2*PI())/3)</f>
        <v>-0.41760559760751298</v>
      </c>
      <c r="AB70" s="11">
        <f>'OddsRatio_working_3-way'!X70^(1/3)*COS(('OddsRatio_working_3-way'!Y70+4*PI())/3)</f>
        <v>-0.11259386313431401</v>
      </c>
      <c r="AC70" s="11">
        <f>'OddsRatio_working_3-way'!X70^(1/3)*SIN('OddsRatio_working_3-way'!Y70/3)</f>
        <v>0.17609860700409605</v>
      </c>
      <c r="AD70" s="11">
        <f>'OddsRatio_working_3-way'!X70^(1/3)*SIN(('OddsRatio_working_3-way'!Y70+2*PI())/3)</f>
        <v>0.37111689857318442</v>
      </c>
      <c r="AE70" s="11">
        <f>'OddsRatio_working_3-way'!X70^(1/3)*SIN(('OddsRatio_working_3-way'!Y70+4*PI())/3)</f>
        <v>-0.54721550557728038</v>
      </c>
      <c r="AF70" s="11">
        <f>-'OddsRatio_working_3-way'!U70/(3*'OddsRatio_working_3-way'!X70^(1/3))*COS(('OddsRatio_working_3-way'!Y70)/3)</f>
        <v>0.530199460741827</v>
      </c>
      <c r="AG70" s="11">
        <f>-'OddsRatio_working_3-way'!U70/(3*'OddsRatio_working_3-way'!X70^(1/3))*COS(('OddsRatio_working_3-way'!Y70+2*PI())/3)</f>
        <v>-0.41760559760751287</v>
      </c>
      <c r="AH70" s="11">
        <f>-'OddsRatio_working_3-way'!U70/(3*'OddsRatio_working_3-way'!X70^(1/3))*COS(('OddsRatio_working_3-way'!Y70+4*PI())/3)</f>
        <v>-0.11259386313431398</v>
      </c>
      <c r="AI70" s="11">
        <f>'OddsRatio_working_3-way'!U70/(3*'OddsRatio_working_3-way'!X70^(1/3))*SIN(('OddsRatio_working_3-way'!Y70)/3)</f>
        <v>-0.17609860700409602</v>
      </c>
      <c r="AJ70" s="11">
        <f>'OddsRatio_working_3-way'!U70/(3*'OddsRatio_working_3-way'!X70^(1/3))*SIN(('OddsRatio_working_3-way'!Y70+2*PI())/3)</f>
        <v>-0.37111689857318436</v>
      </c>
      <c r="AK70" s="11">
        <f>'OddsRatio_working_3-way'!U70/(3*'OddsRatio_working_3-way'!X70^(1/3))*SIN(('OddsRatio_working_3-way'!Y70+4*PI())/3)</f>
        <v>0.54721550557728038</v>
      </c>
      <c r="AL70" s="11">
        <f>'OddsRatio_working_3-way'!Z70+'OddsRatio_working_3-way'!AF70</f>
        <v>1.060398921483654</v>
      </c>
      <c r="AM70" s="11">
        <f>'OddsRatio_working_3-way'!AA70+'OddsRatio_working_3-way'!AG70</f>
        <v>-0.83521119521502585</v>
      </c>
      <c r="AN70" s="11">
        <f>'OddsRatio_working_3-way'!AB70+'OddsRatio_working_3-way'!AH70</f>
        <v>-0.22518772626862799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1.060398921483654</v>
      </c>
      <c r="AS70" s="11">
        <f>IF(('OddsRatio_working_3-way'!X70=0),IF(Q70&gt;0,-Q70^(1/3),(-Q70)^(1/3)),'OddsRatio_working_3-way'!AM70-'OddsRatio_working_3-way'!R70/3)</f>
        <v>-0.83521119521502585</v>
      </c>
      <c r="AT70" s="11">
        <f>IF(('OddsRatio_working_3-way'!X70=0),IF(Q70&gt;0,-Q70^(1/3),(-Q70)^(1/3)),'OddsRatio_working_3-way'!AN70-'OddsRatio_working_3-way'!R70/3)</f>
        <v>-0.22518772626862799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1.72</v>
      </c>
      <c r="B71" s="4">
        <f>IF('True_Odds_Calculator_3-way'!B72="","",'True_Odds_Calculator_3-way'!B72)</f>
        <v>4.1500000000000004</v>
      </c>
      <c r="C71" s="4">
        <f>IF('True_Odds_Calculator_3-way'!C72="","",'True_Odds_Calculator_3-way'!C72)</f>
        <v>4.76</v>
      </c>
      <c r="D71" s="9">
        <f t="shared" si="26"/>
        <v>0.56790948062562596</v>
      </c>
      <c r="E71" s="9">
        <f t="shared" si="27"/>
        <v>0.23101664132400604</v>
      </c>
      <c r="F71" s="9">
        <f t="shared" si="28"/>
        <v>0.20107387805036819</v>
      </c>
      <c r="G71" s="9">
        <f t="shared" si="29"/>
        <v>1.0567277741026284</v>
      </c>
      <c r="H71" s="9">
        <f t="shared" si="30"/>
        <v>1.7608439973538921</v>
      </c>
      <c r="I71" s="9">
        <f t="shared" si="31"/>
        <v>4.3286924884232798</v>
      </c>
      <c r="J71" s="9">
        <f t="shared" si="32"/>
        <v>4.973296430625882</v>
      </c>
      <c r="K71" s="11">
        <f t="shared" si="33"/>
        <v>0.58139534883720934</v>
      </c>
      <c r="L71" s="11">
        <f t="shared" si="34"/>
        <v>0.24096385542168672</v>
      </c>
      <c r="M71" s="11">
        <f t="shared" si="35"/>
        <v>0.21008403361344538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-0.25098478730242457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0.22456446854449263</v>
      </c>
      <c r="Q71" s="11">
        <f>2*'OddsRatio_working_3-way'!K71*'OddsRatio_working_3-way'!L71*'OddsRatio_working_3-way'!M71</f>
        <v>5.8863556630273296E-2</v>
      </c>
      <c r="R71" s="11">
        <f t="shared" si="36"/>
        <v>0</v>
      </c>
      <c r="S71" s="11">
        <f t="shared" si="37"/>
        <v>-0.89473338586813744</v>
      </c>
      <c r="T71" s="11">
        <f t="shared" si="38"/>
        <v>-0.23453037637434793</v>
      </c>
      <c r="U71" s="11">
        <f>'OddsRatio_working_3-way'!S71-'OddsRatio_working_3-way'!R71^2/3</f>
        <v>-0.89473338586813744</v>
      </c>
      <c r="V71" s="11">
        <f>'OddsRatio_working_3-way'!S71*'OddsRatio_working_3-way'!R71/3-2*'OddsRatio_working_3-way'!R71^3/27-'OddsRatio_working_3-way'!T71</f>
        <v>0.23453037637434793</v>
      </c>
      <c r="W71" s="11">
        <f>'OddsRatio_working_3-way'!V71^2+4*'OddsRatio_working_3-way'!U71^3/27</f>
        <v>-5.1110594718333888E-2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0.16287655767530451</v>
      </c>
      <c r="Y71" s="11">
        <f>IF('OddsRatio_working_3-way'!W71&gt;=0,IF('OddsRatio_working_3-way'!V71+SQRT('OddsRatio_working_3-way'!W71)&gt;0,0,PI()),ACOS('OddsRatio_working_3-way'!V71/(2*'OddsRatio_working_3-way'!X71)))</f>
        <v>0.76704649894314614</v>
      </c>
      <c r="Z71" s="11">
        <f>'OddsRatio_working_3-way'!X71^(1/3)*COS('OddsRatio_working_3-way'!Y71/3)</f>
        <v>0.52836388705131421</v>
      </c>
      <c r="AA71" s="11">
        <f>'OddsRatio_working_3-way'!X71^(1/3)*COS(('OddsRatio_working_3-way'!Y71+2*PI())/3)</f>
        <v>-0.38379401905339761</v>
      </c>
      <c r="AB71" s="11">
        <f>'OddsRatio_working_3-way'!X71^(1/3)*COS(('OddsRatio_working_3-way'!Y71+4*PI())/3)</f>
        <v>-0.14456986799791638</v>
      </c>
      <c r="AC71" s="11">
        <f>'OddsRatio_working_3-way'!X71^(1/3)*SIN('OddsRatio_working_3-way'!Y71/3)</f>
        <v>0.13811612800854173</v>
      </c>
      <c r="AD71" s="11">
        <f>'OddsRatio_working_3-way'!X71^(1/3)*SIN(('OddsRatio_working_3-way'!Y71+2*PI())/3)</f>
        <v>0.38851848462445926</v>
      </c>
      <c r="AE71" s="11">
        <f>'OddsRatio_working_3-way'!X71^(1/3)*SIN(('OddsRatio_working_3-way'!Y71+4*PI())/3)</f>
        <v>-0.52663461263300093</v>
      </c>
      <c r="AF71" s="11">
        <f>-'OddsRatio_working_3-way'!U71/(3*'OddsRatio_working_3-way'!X71^(1/3))*COS(('OddsRatio_working_3-way'!Y71)/3)</f>
        <v>0.52836388705131421</v>
      </c>
      <c r="AG71" s="11">
        <f>-'OddsRatio_working_3-way'!U71/(3*'OddsRatio_working_3-way'!X71^(1/3))*COS(('OddsRatio_working_3-way'!Y71+2*PI())/3)</f>
        <v>-0.38379401905339755</v>
      </c>
      <c r="AH71" s="11">
        <f>-'OddsRatio_working_3-way'!U71/(3*'OddsRatio_working_3-way'!X71^(1/3))*COS(('OddsRatio_working_3-way'!Y71+4*PI())/3)</f>
        <v>-0.14456986799791635</v>
      </c>
      <c r="AI71" s="11">
        <f>'OddsRatio_working_3-way'!U71/(3*'OddsRatio_working_3-way'!X71^(1/3))*SIN(('OddsRatio_working_3-way'!Y71)/3)</f>
        <v>-0.1381161280085417</v>
      </c>
      <c r="AJ71" s="11">
        <f>'OddsRatio_working_3-way'!U71/(3*'OddsRatio_working_3-way'!X71^(1/3))*SIN(('OddsRatio_working_3-way'!Y71+2*PI())/3)</f>
        <v>-0.38851848462445915</v>
      </c>
      <c r="AK71" s="11">
        <f>'OddsRatio_working_3-way'!U71/(3*'OddsRatio_working_3-way'!X71^(1/3))*SIN(('OddsRatio_working_3-way'!Y71+4*PI())/3)</f>
        <v>0.52663461263300082</v>
      </c>
      <c r="AL71" s="11">
        <f>'OddsRatio_working_3-way'!Z71+'OddsRatio_working_3-way'!AF71</f>
        <v>1.0567277741026284</v>
      </c>
      <c r="AM71" s="11">
        <f>'OddsRatio_working_3-way'!AA71+'OddsRatio_working_3-way'!AG71</f>
        <v>-0.76758803810679521</v>
      </c>
      <c r="AN71" s="11">
        <f>'OddsRatio_working_3-way'!AB71+'OddsRatio_working_3-way'!AH71</f>
        <v>-0.28913973599583276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1.0567277741026284</v>
      </c>
      <c r="AS71" s="11">
        <f>IF(('OddsRatio_working_3-way'!X71=0),IF(Q71&gt;0,-Q71^(1/3),(-Q71)^(1/3)),'OddsRatio_working_3-way'!AM71-'OddsRatio_working_3-way'!R71/3)</f>
        <v>-0.76758803810679521</v>
      </c>
      <c r="AT71" s="11">
        <f>IF(('OddsRatio_working_3-way'!X71=0),IF(Q71&gt;0,-Q71^(1/3),(-Q71)^(1/3)),'OddsRatio_working_3-way'!AN71-'OddsRatio_working_3-way'!R71/3)</f>
        <v>-0.28913973599583276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2.19</v>
      </c>
      <c r="B72" s="4">
        <f>IF('True_Odds_Calculator_3-way'!B73="","",'True_Odds_Calculator_3-way'!B73)</f>
        <v>3.27</v>
      </c>
      <c r="C72" s="4">
        <f>IF('True_Odds_Calculator_3-way'!C73="","",'True_Odds_Calculator_3-way'!C73)</f>
        <v>3.69</v>
      </c>
      <c r="D72" s="9">
        <f t="shared" si="26"/>
        <v>0.44394608032912036</v>
      </c>
      <c r="E72" s="9">
        <f t="shared" si="27"/>
        <v>0.29504862045551128</v>
      </c>
      <c r="F72" s="9">
        <f t="shared" si="28"/>
        <v>0.26100529921536847</v>
      </c>
      <c r="G72" s="9">
        <f t="shared" si="29"/>
        <v>1.0525426895484413</v>
      </c>
      <c r="H72" s="9">
        <f t="shared" si="30"/>
        <v>2.2525258005626445</v>
      </c>
      <c r="I72" s="9">
        <f t="shared" si="31"/>
        <v>3.3892719052749625</v>
      </c>
      <c r="J72" s="9">
        <f t="shared" si="32"/>
        <v>3.8313398348853069</v>
      </c>
      <c r="K72" s="11">
        <f t="shared" si="33"/>
        <v>0.45662100456621008</v>
      </c>
      <c r="L72" s="11">
        <f t="shared" si="34"/>
        <v>0.3058103975535168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-0.27498364534425235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0.23273241822946486</v>
      </c>
      <c r="Q72" s="11">
        <f>2*'OddsRatio_working_3-way'!K72*'OddsRatio_working_3-way'!L72*'OddsRatio_working_3-way'!M72</f>
        <v>7.5685339261614595E-2</v>
      </c>
      <c r="R72" s="11">
        <f t="shared" si="36"/>
        <v>0</v>
      </c>
      <c r="S72" s="11">
        <f t="shared" si="37"/>
        <v>-0.84635003633800432</v>
      </c>
      <c r="T72" s="11">
        <f t="shared" si="38"/>
        <v>-0.27523578417496075</v>
      </c>
      <c r="U72" s="11">
        <f>'OddsRatio_working_3-way'!S72-'OddsRatio_working_3-way'!R72^2/3</f>
        <v>-0.84635003633800432</v>
      </c>
      <c r="V72" s="11">
        <f>'OddsRatio_working_3-way'!S72*'OddsRatio_working_3-way'!R72/3-2*'OddsRatio_working_3-way'!R72^3/27-'OddsRatio_working_3-way'!T72</f>
        <v>0.27523578417496075</v>
      </c>
      <c r="W72" s="11">
        <f>'OddsRatio_working_3-way'!V72^2+4*'OddsRatio_working_3-way'!U72^3/27</f>
        <v>-1.4059726344486739E-2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0.14984530626190157</v>
      </c>
      <c r="Y72" s="11">
        <f>IF('OddsRatio_working_3-way'!W72&gt;=0,IF('OddsRatio_working_3-way'!V72+SQRT('OddsRatio_working_3-way'!W72)&gt;0,0,PI()),ACOS('OddsRatio_working_3-way'!V72/(2*'OddsRatio_working_3-way'!X72)))</f>
        <v>0.40677958611968656</v>
      </c>
      <c r="Z72" s="11">
        <f>'OddsRatio_working_3-way'!X72^(1/3)*COS('OddsRatio_working_3-way'!Y72/3)</f>
        <v>0.52627134477422077</v>
      </c>
      <c r="AA72" s="11">
        <f>'OddsRatio_working_3-way'!X72^(1/3)*COS(('OddsRatio_working_3-way'!Y72+2*PI())/3)</f>
        <v>-0.32531575630994752</v>
      </c>
      <c r="AB72" s="11">
        <f>'OddsRatio_working_3-way'!X72^(1/3)*COS(('OddsRatio_working_3-way'!Y72+4*PI())/3)</f>
        <v>-0.20095558846427342</v>
      </c>
      <c r="AC72" s="11">
        <f>'OddsRatio_working_3-way'!X72^(1/3)*SIN('OddsRatio_working_3-way'!Y72/3)</f>
        <v>7.1799376382167213E-2</v>
      </c>
      <c r="AD72" s="11">
        <f>'OddsRatio_working_3-way'!X72^(1/3)*SIN(('OddsRatio_working_3-way'!Y72+2*PI())/3)</f>
        <v>0.41986466566719055</v>
      </c>
      <c r="AE72" s="11">
        <f>'OddsRatio_working_3-way'!X72^(1/3)*SIN(('OddsRatio_working_3-way'!Y72+4*PI())/3)</f>
        <v>-0.49166404204935754</v>
      </c>
      <c r="AF72" s="11">
        <f>-'OddsRatio_working_3-way'!U72/(3*'OddsRatio_working_3-way'!X72^(1/3))*COS(('OddsRatio_working_3-way'!Y72)/3)</f>
        <v>0.52627134477422066</v>
      </c>
      <c r="AG72" s="11">
        <f>-'OddsRatio_working_3-way'!U72/(3*'OddsRatio_working_3-way'!X72^(1/3))*COS(('OddsRatio_working_3-way'!Y72+2*PI())/3)</f>
        <v>-0.32531575630994747</v>
      </c>
      <c r="AH72" s="11">
        <f>-'OddsRatio_working_3-way'!U72/(3*'OddsRatio_working_3-way'!X72^(1/3))*COS(('OddsRatio_working_3-way'!Y72+4*PI())/3)</f>
        <v>-0.20095558846427336</v>
      </c>
      <c r="AI72" s="11">
        <f>'OddsRatio_working_3-way'!U72/(3*'OddsRatio_working_3-way'!X72^(1/3))*SIN(('OddsRatio_working_3-way'!Y72)/3)</f>
        <v>-7.1799376382167199E-2</v>
      </c>
      <c r="AJ72" s="11">
        <f>'OddsRatio_working_3-way'!U72/(3*'OddsRatio_working_3-way'!X72^(1/3))*SIN(('OddsRatio_working_3-way'!Y72+2*PI())/3)</f>
        <v>-0.41986466566719044</v>
      </c>
      <c r="AK72" s="11">
        <f>'OddsRatio_working_3-way'!U72/(3*'OddsRatio_working_3-way'!X72^(1/3))*SIN(('OddsRatio_working_3-way'!Y72+4*PI())/3)</f>
        <v>0.49166404204935743</v>
      </c>
      <c r="AL72" s="11">
        <f>'OddsRatio_working_3-way'!Z72+'OddsRatio_working_3-way'!AF72</f>
        <v>1.0525426895484413</v>
      </c>
      <c r="AM72" s="11">
        <f>'OddsRatio_working_3-way'!AA72+'OddsRatio_working_3-way'!AG72</f>
        <v>-0.65063151261989494</v>
      </c>
      <c r="AN72" s="11">
        <f>'OddsRatio_working_3-way'!AB72+'OddsRatio_working_3-way'!AH72</f>
        <v>-0.40191117692854678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1.0525426895484413</v>
      </c>
      <c r="AS72" s="11">
        <f>IF(('OddsRatio_working_3-way'!X72=0),IF(Q72&gt;0,-Q72^(1/3),(-Q72)^(1/3)),'OddsRatio_working_3-way'!AM72-'OddsRatio_working_3-way'!R72/3)</f>
        <v>-0.65063151261989494</v>
      </c>
      <c r="AT72" s="11">
        <f>IF(('OddsRatio_working_3-way'!X72=0),IF(Q72&gt;0,-Q72^(1/3),(-Q72)^(1/3)),'OddsRatio_working_3-way'!AN72-'OddsRatio_working_3-way'!R72/3)</f>
        <v>-0.40191117692854678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2.2400000000000002</v>
      </c>
      <c r="B73" s="4">
        <f>IF('True_Odds_Calculator_3-way'!B74="","",'True_Odds_Calculator_3-way'!B74)</f>
        <v>3.34</v>
      </c>
      <c r="C73" s="4">
        <f>IF('True_Odds_Calculator_3-way'!C74="","",'True_Odds_Calculator_3-way'!C74)</f>
        <v>3.53</v>
      </c>
      <c r="D73" s="9">
        <f t="shared" si="26"/>
        <v>0.43547849185029769</v>
      </c>
      <c r="E73" s="9">
        <f t="shared" si="27"/>
        <v>0.29016710005169399</v>
      </c>
      <c r="F73" s="9">
        <f t="shared" si="28"/>
        <v>0.27435440809800848</v>
      </c>
      <c r="G73" s="9">
        <f t="shared" si="29"/>
        <v>1.0454231133931438</v>
      </c>
      <c r="H73" s="9">
        <f t="shared" si="30"/>
        <v>2.2963246606074983</v>
      </c>
      <c r="I73" s="9">
        <f t="shared" si="31"/>
        <v>3.4462900853399558</v>
      </c>
      <c r="J73" s="9">
        <f t="shared" si="32"/>
        <v>3.6449204768846539</v>
      </c>
      <c r="K73" s="11">
        <f t="shared" si="33"/>
        <v>0.4464285714285714</v>
      </c>
      <c r="L73" s="11">
        <f t="shared" si="34"/>
        <v>0.29940119760479045</v>
      </c>
      <c r="M73" s="11">
        <f t="shared" si="35"/>
        <v>0.28328611898016998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-0.27796420513889275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0.23135134021717796</v>
      </c>
      <c r="Q73" s="11">
        <f>2*'OddsRatio_working_3-way'!K73*'OddsRatio_working_3-way'!L73*'OddsRatio_working_3-way'!M73</f>
        <v>7.5728752935246474E-2</v>
      </c>
      <c r="R73" s="11">
        <f t="shared" si="36"/>
        <v>0</v>
      </c>
      <c r="S73" s="11">
        <f t="shared" si="37"/>
        <v>-0.83230623202572673</v>
      </c>
      <c r="T73" s="11">
        <f t="shared" si="38"/>
        <v>-0.2724406651475374</v>
      </c>
      <c r="U73" s="11">
        <f>'OddsRatio_working_3-way'!S73-'OddsRatio_working_3-way'!R73^2/3</f>
        <v>-0.83230623202572673</v>
      </c>
      <c r="V73" s="11">
        <f>'OddsRatio_working_3-way'!S73*'OddsRatio_working_3-way'!R73/3-2*'OddsRatio_working_3-way'!R73^3/27-'OddsRatio_working_3-way'!T73</f>
        <v>0.2724406651475374</v>
      </c>
      <c r="W73" s="11">
        <f>'OddsRatio_working_3-way'!V73^2+4*'OddsRatio_working_3-way'!U73^3/27</f>
        <v>-1.1193349984644371E-2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0.14613116198357295</v>
      </c>
      <c r="Y73" s="11">
        <f>IF('OddsRatio_working_3-way'!W73&gt;=0,IF('OddsRatio_working_3-way'!V73+SQRT('OddsRatio_working_3-way'!W73)&gt;0,0,PI()),ACOS('OddsRatio_working_3-way'!V73/(2*'OddsRatio_working_3-way'!X73)))</f>
        <v>0.37041129665456651</v>
      </c>
      <c r="Z73" s="11">
        <f>'OddsRatio_working_3-way'!X73^(1/3)*COS('OddsRatio_working_3-way'!Y73/3)</f>
        <v>0.52271155669657188</v>
      </c>
      <c r="AA73" s="11">
        <f>'OddsRatio_working_3-way'!X73^(1/3)*COS(('OddsRatio_working_3-way'!Y73+2*PI())/3)</f>
        <v>-0.31753432744237153</v>
      </c>
      <c r="AB73" s="11">
        <f>'OddsRatio_working_3-way'!X73^(1/3)*COS(('OddsRatio_working_3-way'!Y73+4*PI())/3)</f>
        <v>-0.20517722925420032</v>
      </c>
      <c r="AC73" s="11">
        <f>'OddsRatio_working_3-way'!X73^(1/3)*SIN('OddsRatio_working_3-way'!Y73/3)</f>
        <v>6.4869400884305831E-2</v>
      </c>
      <c r="AD73" s="11">
        <f>'OddsRatio_working_3-way'!X73^(1/3)*SIN(('OddsRatio_working_3-way'!Y73+2*PI())/3)</f>
        <v>0.42024678650878827</v>
      </c>
      <c r="AE73" s="11">
        <f>'OddsRatio_working_3-way'!X73^(1/3)*SIN(('OddsRatio_working_3-way'!Y73+4*PI())/3)</f>
        <v>-0.48511618739309414</v>
      </c>
      <c r="AF73" s="11">
        <f>-'OddsRatio_working_3-way'!U73/(3*'OddsRatio_working_3-way'!X73^(1/3))*COS(('OddsRatio_working_3-way'!Y73)/3)</f>
        <v>0.52271155669657177</v>
      </c>
      <c r="AG73" s="11">
        <f>-'OddsRatio_working_3-way'!U73/(3*'OddsRatio_working_3-way'!X73^(1/3))*COS(('OddsRatio_working_3-way'!Y73+2*PI())/3)</f>
        <v>-0.31753432744237142</v>
      </c>
      <c r="AH73" s="11">
        <f>-'OddsRatio_working_3-way'!U73/(3*'OddsRatio_working_3-way'!X73^(1/3))*COS(('OddsRatio_working_3-way'!Y73+4*PI())/3)</f>
        <v>-0.20517722925420029</v>
      </c>
      <c r="AI73" s="11">
        <f>'OddsRatio_working_3-way'!U73/(3*'OddsRatio_working_3-way'!X73^(1/3))*SIN(('OddsRatio_working_3-way'!Y73)/3)</f>
        <v>-6.4869400884305817E-2</v>
      </c>
      <c r="AJ73" s="11">
        <f>'OddsRatio_working_3-way'!U73/(3*'OddsRatio_working_3-way'!X73^(1/3))*SIN(('OddsRatio_working_3-way'!Y73+2*PI())/3)</f>
        <v>-0.42024678650878822</v>
      </c>
      <c r="AK73" s="11">
        <f>'OddsRatio_working_3-way'!U73/(3*'OddsRatio_working_3-way'!X73^(1/3))*SIN(('OddsRatio_working_3-way'!Y73+4*PI())/3)</f>
        <v>0.48511618739309403</v>
      </c>
      <c r="AL73" s="11">
        <f>'OddsRatio_working_3-way'!Z73+'OddsRatio_working_3-way'!AF73</f>
        <v>1.0454231133931438</v>
      </c>
      <c r="AM73" s="11">
        <f>'OddsRatio_working_3-way'!AA73+'OddsRatio_working_3-way'!AG73</f>
        <v>-0.63506865488474296</v>
      </c>
      <c r="AN73" s="11">
        <f>'OddsRatio_working_3-way'!AB73+'OddsRatio_working_3-way'!AH73</f>
        <v>-0.41035445850840058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1.0454231133931438</v>
      </c>
      <c r="AS73" s="11">
        <f>IF(('OddsRatio_working_3-way'!X73=0),IF(Q73&gt;0,-Q73^(1/3),(-Q73)^(1/3)),'OddsRatio_working_3-way'!AM73-'OddsRatio_working_3-way'!R73/3)</f>
        <v>-0.63506865488474296</v>
      </c>
      <c r="AT73" s="11">
        <f>IF(('OddsRatio_working_3-way'!X73=0),IF(Q73&gt;0,-Q73^(1/3),(-Q73)^(1/3)),'OddsRatio_working_3-way'!AN73-'OddsRatio_working_3-way'!R73/3)</f>
        <v>-0.41035445850840058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2.66</v>
      </c>
      <c r="B74" s="4">
        <f>IF('True_Odds_Calculator_3-way'!B75="","",'True_Odds_Calculator_3-way'!B75)</f>
        <v>3.21</v>
      </c>
      <c r="C74" s="4">
        <f>IF('True_Odds_Calculator_3-way'!C75="","",'True_Odds_Calculator_3-way'!C75)</f>
        <v>2.94</v>
      </c>
      <c r="D74" s="9">
        <f t="shared" si="26"/>
        <v>0.36631239362250123</v>
      </c>
      <c r="E74" s="9">
        <f t="shared" si="27"/>
        <v>0.30274834000657375</v>
      </c>
      <c r="F74" s="9">
        <f t="shared" si="28"/>
        <v>0.33093926637092497</v>
      </c>
      <c r="G74" s="9">
        <f t="shared" si="29"/>
        <v>1.0421146774180747</v>
      </c>
      <c r="H74" s="9">
        <f t="shared" si="30"/>
        <v>2.729910364514005</v>
      </c>
      <c r="I74" s="9">
        <f t="shared" si="31"/>
        <v>3.3030734370939454</v>
      </c>
      <c r="J74" s="9">
        <f t="shared" si="32"/>
        <v>3.0217024741910654</v>
      </c>
      <c r="K74" s="11">
        <f t="shared" si="33"/>
        <v>0.37593984962406013</v>
      </c>
      <c r="L74" s="11">
        <f t="shared" si="34"/>
        <v>0.3115264797507788</v>
      </c>
      <c r="M74" s="11">
        <f t="shared" si="35"/>
        <v>0.3401360544217687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-0.28350981082944504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0.23144197833256924</v>
      </c>
      <c r="Q74" s="11">
        <f>2*'OddsRatio_working_3-way'!K74*'OddsRatio_working_3-way'!L74*'OddsRatio_working_3-way'!M74</f>
        <v>7.9670216293483392E-2</v>
      </c>
      <c r="R74" s="11">
        <f t="shared" si="36"/>
        <v>0</v>
      </c>
      <c r="S74" s="11">
        <f t="shared" si="37"/>
        <v>-0.81634557074217451</v>
      </c>
      <c r="T74" s="11">
        <f t="shared" si="38"/>
        <v>-0.28101396583207389</v>
      </c>
      <c r="U74" s="11">
        <f>'OddsRatio_working_3-way'!S74-'OddsRatio_working_3-way'!R74^2/3</f>
        <v>-0.81634557074217451</v>
      </c>
      <c r="V74" s="11">
        <f>'OddsRatio_working_3-way'!S74*'OddsRatio_working_3-way'!R74/3-2*'OddsRatio_working_3-way'!R74^3/27-'OddsRatio_working_3-way'!T74</f>
        <v>0.28101396583207389</v>
      </c>
      <c r="W74" s="11">
        <f>'OddsRatio_working_3-way'!V74^2+4*'OddsRatio_working_3-way'!U74^3/27</f>
        <v>-1.6280531459405695E-3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0.14194796770173443</v>
      </c>
      <c r="Y74" s="11">
        <f>IF('OddsRatio_working_3-way'!W74&gt;=0,IF('OddsRatio_working_3-way'!V74+SQRT('OddsRatio_working_3-way'!W74)&gt;0,0,PI()),ACOS('OddsRatio_working_3-way'!V74/(2*'OddsRatio_working_3-way'!X74)))</f>
        <v>0.14260941118972581</v>
      </c>
      <c r="Z74" s="11">
        <f>'OddsRatio_working_3-way'!X74^(1/3)*COS('OddsRatio_working_3-way'!Y74/3)</f>
        <v>0.52105733870903737</v>
      </c>
      <c r="AA74" s="11">
        <f>'OddsRatio_working_3-way'!X74^(1/3)*COS(('OddsRatio_working_3-way'!Y74+2*PI())/3)</f>
        <v>-0.28199562113243115</v>
      </c>
      <c r="AB74" s="11">
        <f>'OddsRatio_working_3-way'!X74^(1/3)*COS(('OddsRatio_working_3-way'!Y74+4*PI())/3)</f>
        <v>-0.2390617175766061</v>
      </c>
      <c r="AC74" s="11">
        <f>'OddsRatio_working_3-way'!X74^(1/3)*SIN('OddsRatio_working_3-way'!Y74/3)</f>
        <v>2.4787900775316979E-2</v>
      </c>
      <c r="AD74" s="11">
        <f>'OddsRatio_working_3-way'!X74^(1/3)*SIN(('OddsRatio_working_3-way'!Y74+2*PI())/3)</f>
        <v>0.43885494176268058</v>
      </c>
      <c r="AE74" s="11">
        <f>'OddsRatio_working_3-way'!X74^(1/3)*SIN(('OddsRatio_working_3-way'!Y74+4*PI())/3)</f>
        <v>-0.46364284253799765</v>
      </c>
      <c r="AF74" s="11">
        <f>-'OddsRatio_working_3-way'!U74/(3*'OddsRatio_working_3-way'!X74^(1/3))*COS(('OddsRatio_working_3-way'!Y74)/3)</f>
        <v>0.52105733870903737</v>
      </c>
      <c r="AG74" s="11">
        <f>-'OddsRatio_working_3-way'!U74/(3*'OddsRatio_working_3-way'!X74^(1/3))*COS(('OddsRatio_working_3-way'!Y74+2*PI())/3)</f>
        <v>-0.28199562113243115</v>
      </c>
      <c r="AH74" s="11">
        <f>-'OddsRatio_working_3-way'!U74/(3*'OddsRatio_working_3-way'!X74^(1/3))*COS(('OddsRatio_working_3-way'!Y74+4*PI())/3)</f>
        <v>-0.2390617175766061</v>
      </c>
      <c r="AI74" s="11">
        <f>'OddsRatio_working_3-way'!U74/(3*'OddsRatio_working_3-way'!X74^(1/3))*SIN(('OddsRatio_working_3-way'!Y74)/3)</f>
        <v>-2.4787900775316979E-2</v>
      </c>
      <c r="AJ74" s="11">
        <f>'OddsRatio_working_3-way'!U74/(3*'OddsRatio_working_3-way'!X74^(1/3))*SIN(('OddsRatio_working_3-way'!Y74+2*PI())/3)</f>
        <v>-0.43885494176268058</v>
      </c>
      <c r="AK74" s="11">
        <f>'OddsRatio_working_3-way'!U74/(3*'OddsRatio_working_3-way'!X74^(1/3))*SIN(('OddsRatio_working_3-way'!Y74+4*PI())/3)</f>
        <v>0.46364284253799765</v>
      </c>
      <c r="AL74" s="11">
        <f>'OddsRatio_working_3-way'!Z74+'OddsRatio_working_3-way'!AF74</f>
        <v>1.0421146774180747</v>
      </c>
      <c r="AM74" s="11">
        <f>'OddsRatio_working_3-way'!AA74+'OddsRatio_working_3-way'!AG74</f>
        <v>-0.5639912422648623</v>
      </c>
      <c r="AN74" s="11">
        <f>'OddsRatio_working_3-way'!AB74+'OddsRatio_working_3-way'!AH74</f>
        <v>-0.47812343515321221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1.0421146774180747</v>
      </c>
      <c r="AS74" s="11">
        <f>IF(('OddsRatio_working_3-way'!X74=0),IF(Q74&gt;0,-Q74^(1/3),(-Q74)^(1/3)),'OddsRatio_working_3-way'!AM74-'OddsRatio_working_3-way'!R74/3)</f>
        <v>-0.5639912422648623</v>
      </c>
      <c r="AT74" s="11">
        <f>IF(('OddsRatio_working_3-way'!X74=0),IF(Q74&gt;0,-Q74^(1/3),(-Q74)^(1/3)),'OddsRatio_working_3-way'!AN74-'OddsRatio_working_3-way'!R74/3)</f>
        <v>-0.47812343515321221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2.5299999999999998</v>
      </c>
      <c r="B75" s="4">
        <f>IF('True_Odds_Calculator_3-way'!B76="","",'True_Odds_Calculator_3-way'!B76)</f>
        <v>3.17</v>
      </c>
      <c r="C75" s="4">
        <f>IF('True_Odds_Calculator_3-way'!C76="","",'True_Odds_Calculator_3-way'!C76)</f>
        <v>3.15</v>
      </c>
      <c r="D75" s="9">
        <f t="shared" si="26"/>
        <v>0.38520870059533752</v>
      </c>
      <c r="E75" s="9">
        <f t="shared" si="27"/>
        <v>0.30640998055515495</v>
      </c>
      <c r="F75" s="9">
        <f t="shared" si="28"/>
        <v>0.30838131884950754</v>
      </c>
      <c r="G75" s="9">
        <f t="shared" si="29"/>
        <v>1.0431342232790719</v>
      </c>
      <c r="H75" s="9">
        <f t="shared" si="30"/>
        <v>2.5959953616169793</v>
      </c>
      <c r="I75" s="9">
        <f t="shared" si="31"/>
        <v>3.2636012645155867</v>
      </c>
      <c r="J75" s="9">
        <f t="shared" si="32"/>
        <v>3.2427385800500055</v>
      </c>
      <c r="K75" s="11">
        <f t="shared" si="33"/>
        <v>0.39525691699604748</v>
      </c>
      <c r="L75" s="11">
        <f t="shared" si="34"/>
        <v>0.31545741324921134</v>
      </c>
      <c r="M75" s="11">
        <f t="shared" si="35"/>
        <v>0.31746031746031744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-0.28255258662610194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0.23156105997965826</v>
      </c>
      <c r="Q75" s="11">
        <f>2*'OddsRatio_working_3-way'!K75*'OddsRatio_working_3-way'!L75*'OddsRatio_working_3-way'!M75</f>
        <v>7.9166174352019919E-2</v>
      </c>
      <c r="R75" s="11">
        <f t="shared" si="36"/>
        <v>0</v>
      </c>
      <c r="S75" s="11">
        <f t="shared" si="37"/>
        <v>-0.81953261424599844</v>
      </c>
      <c r="T75" s="11">
        <f t="shared" si="38"/>
        <v>-0.28018209034051228</v>
      </c>
      <c r="U75" s="11">
        <f>'OddsRatio_working_3-way'!S75-'OddsRatio_working_3-way'!R75^2/3</f>
        <v>-0.81953261424599844</v>
      </c>
      <c r="V75" s="11">
        <f>'OddsRatio_working_3-way'!S75*'OddsRatio_working_3-way'!R75/3-2*'OddsRatio_working_3-way'!R75^3/27-'OddsRatio_working_3-way'!T75</f>
        <v>0.28018209034051228</v>
      </c>
      <c r="W75" s="11">
        <f>'OddsRatio_working_3-way'!V75^2+4*'OddsRatio_working_3-way'!U75^3/27</f>
        <v>-3.0425483621332738E-3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0.14278003371419992</v>
      </c>
      <c r="Y75" s="11">
        <f>IF('OddsRatio_working_3-way'!W75&gt;=0,IF('OddsRatio_working_3-way'!V75+SQRT('OddsRatio_working_3-way'!W75)&gt;0,0,PI()),ACOS('OddsRatio_working_3-way'!V75/(2*'OddsRatio_working_3-way'!X75)))</f>
        <v>0.1943836315237446</v>
      </c>
      <c r="Z75" s="11">
        <f>'OddsRatio_working_3-way'!X75^(1/3)*COS('OddsRatio_working_3-way'!Y75/3)</f>
        <v>0.52156711163953595</v>
      </c>
      <c r="AA75" s="11">
        <f>'OddsRatio_working_3-way'!X75^(1/3)*COS(('OddsRatio_working_3-way'!Y75+2*PI())/3)</f>
        <v>-0.29009165373644408</v>
      </c>
      <c r="AB75" s="11">
        <f>'OddsRatio_working_3-way'!X75^(1/3)*COS(('OddsRatio_working_3-way'!Y75+4*PI())/3)</f>
        <v>-0.23147545790309199</v>
      </c>
      <c r="AC75" s="11">
        <f>'OddsRatio_working_3-way'!X75^(1/3)*SIN('OddsRatio_working_3-way'!Y75/3)</f>
        <v>3.3842076443257686E-2</v>
      </c>
      <c r="AD75" s="11">
        <f>'OddsRatio_working_3-way'!X75^(1/3)*SIN(('OddsRatio_working_3-way'!Y75+2*PI())/3)</f>
        <v>0.43476933023668368</v>
      </c>
      <c r="AE75" s="11">
        <f>'OddsRatio_working_3-way'!X75^(1/3)*SIN(('OddsRatio_working_3-way'!Y75+4*PI())/3)</f>
        <v>-0.46861140667994133</v>
      </c>
      <c r="AF75" s="11">
        <f>-'OddsRatio_working_3-way'!U75/(3*'OddsRatio_working_3-way'!X75^(1/3))*COS(('OddsRatio_working_3-way'!Y75)/3)</f>
        <v>0.52156711163953595</v>
      </c>
      <c r="AG75" s="11">
        <f>-'OddsRatio_working_3-way'!U75/(3*'OddsRatio_working_3-way'!X75^(1/3))*COS(('OddsRatio_working_3-way'!Y75+2*PI())/3)</f>
        <v>-0.29009165373644408</v>
      </c>
      <c r="AH75" s="11">
        <f>-'OddsRatio_working_3-way'!U75/(3*'OddsRatio_working_3-way'!X75^(1/3))*COS(('OddsRatio_working_3-way'!Y75+4*PI())/3)</f>
        <v>-0.23147545790309199</v>
      </c>
      <c r="AI75" s="11">
        <f>'OddsRatio_working_3-way'!U75/(3*'OddsRatio_working_3-way'!X75^(1/3))*SIN(('OddsRatio_working_3-way'!Y75)/3)</f>
        <v>-3.3842076443257686E-2</v>
      </c>
      <c r="AJ75" s="11">
        <f>'OddsRatio_working_3-way'!U75/(3*'OddsRatio_working_3-way'!X75^(1/3))*SIN(('OddsRatio_working_3-way'!Y75+2*PI())/3)</f>
        <v>-0.43476933023668368</v>
      </c>
      <c r="AK75" s="11">
        <f>'OddsRatio_working_3-way'!U75/(3*'OddsRatio_working_3-way'!X75^(1/3))*SIN(('OddsRatio_working_3-way'!Y75+4*PI())/3)</f>
        <v>0.46861140667994133</v>
      </c>
      <c r="AL75" s="11">
        <f>'OddsRatio_working_3-way'!Z75+'OddsRatio_working_3-way'!AF75</f>
        <v>1.0431342232790719</v>
      </c>
      <c r="AM75" s="11">
        <f>'OddsRatio_working_3-way'!AA75+'OddsRatio_working_3-way'!AG75</f>
        <v>-0.58018330747288815</v>
      </c>
      <c r="AN75" s="11">
        <f>'OddsRatio_working_3-way'!AB75+'OddsRatio_working_3-way'!AH75</f>
        <v>-0.46295091580618397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1.0431342232790719</v>
      </c>
      <c r="AS75" s="11">
        <f>IF(('OddsRatio_working_3-way'!X75=0),IF(Q75&gt;0,-Q75^(1/3),(-Q75)^(1/3)),'OddsRatio_working_3-way'!AM75-'OddsRatio_working_3-way'!R75/3)</f>
        <v>-0.58018330747288815</v>
      </c>
      <c r="AT75" s="11">
        <f>IF(('OddsRatio_working_3-way'!X75=0),IF(Q75&gt;0,-Q75^(1/3),(-Q75)^(1/3)),'OddsRatio_working_3-way'!AN75-'OddsRatio_working_3-way'!R75/3)</f>
        <v>-0.46295091580618397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2.98</v>
      </c>
      <c r="B76" s="4">
        <f>IF('True_Odds_Calculator_3-way'!B77="","",'True_Odds_Calculator_3-way'!B77)</f>
        <v>3.25</v>
      </c>
      <c r="C76" s="4">
        <f>IF('True_Odds_Calculator_3-way'!C77="","",'True_Odds_Calculator_3-way'!C77)</f>
        <v>2.5</v>
      </c>
      <c r="D76" s="9">
        <f t="shared" si="26"/>
        <v>0.32131378265292881</v>
      </c>
      <c r="E76" s="9">
        <f t="shared" si="27"/>
        <v>0.29409577171938384</v>
      </c>
      <c r="F76" s="9">
        <f t="shared" si="28"/>
        <v>0.38459044562768746</v>
      </c>
      <c r="G76" s="9">
        <f t="shared" si="29"/>
        <v>1.0667790656593261</v>
      </c>
      <c r="H76" s="9">
        <f t="shared" si="30"/>
        <v>3.1122225500054652</v>
      </c>
      <c r="I76" s="9">
        <f t="shared" si="31"/>
        <v>3.4002528977334836</v>
      </c>
      <c r="J76" s="9">
        <f t="shared" si="32"/>
        <v>2.6001685984889895</v>
      </c>
      <c r="K76" s="11">
        <f t="shared" si="33"/>
        <v>0.33557046979865773</v>
      </c>
      <c r="L76" s="11">
        <f t="shared" si="34"/>
        <v>0.30769230769230771</v>
      </c>
      <c r="M76" s="11">
        <f t="shared" si="35"/>
        <v>0.4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-0.2759938048528654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0.23665462054723799</v>
      </c>
      <c r="Q76" s="11">
        <f>2*'OddsRatio_working_3-way'!K76*'OddsRatio_working_3-way'!L76*'OddsRatio_working_3-way'!M76</f>
        <v>8.2601961796592682E-2</v>
      </c>
      <c r="R76" s="11">
        <f t="shared" si="36"/>
        <v>0</v>
      </c>
      <c r="S76" s="11">
        <f t="shared" si="37"/>
        <v>-0.85746352413019034</v>
      </c>
      <c r="T76" s="11">
        <f t="shared" si="38"/>
        <v>-0.29928918817807698</v>
      </c>
      <c r="U76" s="11">
        <f>'OddsRatio_working_3-way'!S76-'OddsRatio_working_3-way'!R76^2/3</f>
        <v>-0.85746352413019034</v>
      </c>
      <c r="V76" s="11">
        <f>'OddsRatio_working_3-way'!S76*'OddsRatio_working_3-way'!R76/3-2*'OddsRatio_working_3-way'!R76^3/27-'OddsRatio_working_3-way'!T76</f>
        <v>0.29928918817807698</v>
      </c>
      <c r="W76" s="11">
        <f>'OddsRatio_working_3-way'!V76^2+4*'OddsRatio_working_3-way'!U76^3/27</f>
        <v>-3.8251892460037656E-3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0.15280641953653004</v>
      </c>
      <c r="Y76" s="11">
        <f>IF('OddsRatio_working_3-way'!W76&gt;=0,IF('OddsRatio_working_3-way'!V76+SQRT('OddsRatio_working_3-way'!W76)&gt;0,0,PI()),ACOS('OddsRatio_working_3-way'!V76/(2*'OddsRatio_working_3-way'!X76)))</f>
        <v>0.20378154852508445</v>
      </c>
      <c r="Z76" s="11">
        <f>'OddsRatio_working_3-way'!X76^(1/3)*COS('OddsRatio_working_3-way'!Y76/3)</f>
        <v>0.53338953282966306</v>
      </c>
      <c r="AA76" s="11">
        <f>'OddsRatio_working_3-way'!X76^(1/3)*COS(('OddsRatio_working_3-way'!Y76+2*PI())/3)</f>
        <v>-0.29812064322619408</v>
      </c>
      <c r="AB76" s="11">
        <f>'OddsRatio_working_3-way'!X76^(1/3)*COS(('OddsRatio_working_3-way'!Y76+4*PI())/3)</f>
        <v>-0.23526888960346906</v>
      </c>
      <c r="AC76" s="11">
        <f>'OddsRatio_working_3-way'!X76^(1/3)*SIN('OddsRatio_working_3-way'!Y76/3)</f>
        <v>3.6287476873120568E-2</v>
      </c>
      <c r="AD76" s="11">
        <f>'OddsRatio_working_3-way'!X76^(1/3)*SIN(('OddsRatio_working_3-way'!Y76+2*PI())/3)</f>
        <v>0.44378514710664185</v>
      </c>
      <c r="AE76" s="11">
        <f>'OddsRatio_working_3-way'!X76^(1/3)*SIN(('OddsRatio_working_3-way'!Y76+4*PI())/3)</f>
        <v>-0.48007262397976219</v>
      </c>
      <c r="AF76" s="11">
        <f>-'OddsRatio_working_3-way'!U76/(3*'OddsRatio_working_3-way'!X76^(1/3))*COS(('OddsRatio_working_3-way'!Y76)/3)</f>
        <v>0.53338953282966306</v>
      </c>
      <c r="AG76" s="11">
        <f>-'OddsRatio_working_3-way'!U76/(3*'OddsRatio_working_3-way'!X76^(1/3))*COS(('OddsRatio_working_3-way'!Y76+2*PI())/3)</f>
        <v>-0.29812064322619408</v>
      </c>
      <c r="AH76" s="11">
        <f>-'OddsRatio_working_3-way'!U76/(3*'OddsRatio_working_3-way'!X76^(1/3))*COS(('OddsRatio_working_3-way'!Y76+4*PI())/3)</f>
        <v>-0.23526888960346906</v>
      </c>
      <c r="AI76" s="11">
        <f>'OddsRatio_working_3-way'!U76/(3*'OddsRatio_working_3-way'!X76^(1/3))*SIN(('OddsRatio_working_3-way'!Y76)/3)</f>
        <v>-3.6287476873120568E-2</v>
      </c>
      <c r="AJ76" s="11">
        <f>'OddsRatio_working_3-way'!U76/(3*'OddsRatio_working_3-way'!X76^(1/3))*SIN(('OddsRatio_working_3-way'!Y76+2*PI())/3)</f>
        <v>-0.44378514710664185</v>
      </c>
      <c r="AK76" s="11">
        <f>'OddsRatio_working_3-way'!U76/(3*'OddsRatio_working_3-way'!X76^(1/3))*SIN(('OddsRatio_working_3-way'!Y76+4*PI())/3)</f>
        <v>0.48007262397976219</v>
      </c>
      <c r="AL76" s="11">
        <f>'OddsRatio_working_3-way'!Z76+'OddsRatio_working_3-way'!AF76</f>
        <v>1.0667790656593261</v>
      </c>
      <c r="AM76" s="11">
        <f>'OddsRatio_working_3-way'!AA76+'OddsRatio_working_3-way'!AG76</f>
        <v>-0.59624128645238816</v>
      </c>
      <c r="AN76" s="11">
        <f>'OddsRatio_working_3-way'!AB76+'OddsRatio_working_3-way'!AH76</f>
        <v>-0.47053777920693812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1.0667790656593261</v>
      </c>
      <c r="AS76" s="11">
        <f>IF(('OddsRatio_working_3-way'!X76=0),IF(Q76&gt;0,-Q76^(1/3),(-Q76)^(1/3)),'OddsRatio_working_3-way'!AM76-'OddsRatio_working_3-way'!R76/3)</f>
        <v>-0.59624128645238816</v>
      </c>
      <c r="AT76" s="11">
        <f>IF(('OddsRatio_working_3-way'!X76=0),IF(Q76&gt;0,-Q76^(1/3),(-Q76)^(1/3)),'OddsRatio_working_3-way'!AN76-'OddsRatio_working_3-way'!R76/3)</f>
        <v>-0.47053777920693812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1.97</v>
      </c>
      <c r="B77" s="4">
        <f>IF('True_Odds_Calculator_3-way'!B78="","",'True_Odds_Calculator_3-way'!B78)</f>
        <v>3.45</v>
      </c>
      <c r="C77" s="4">
        <f>IF('True_Odds_Calculator_3-way'!C78="","",'True_Odds_Calculator_3-way'!C78)</f>
        <v>4.04</v>
      </c>
      <c r="D77" s="9">
        <f t="shared" si="26"/>
        <v>0.48991931051262028</v>
      </c>
      <c r="E77" s="9">
        <f t="shared" si="27"/>
        <v>0.27550372821221752</v>
      </c>
      <c r="F77" s="9">
        <f t="shared" si="28"/>
        <v>0.23457696127516214</v>
      </c>
      <c r="G77" s="9">
        <f t="shared" si="29"/>
        <v>1.0733530392272186</v>
      </c>
      <c r="H77" s="9">
        <f t="shared" si="30"/>
        <v>2.041152448050402</v>
      </c>
      <c r="I77" s="9">
        <f t="shared" si="31"/>
        <v>3.6297149461066853</v>
      </c>
      <c r="J77" s="9">
        <f t="shared" si="32"/>
        <v>4.2629932392507452</v>
      </c>
      <c r="K77" s="11">
        <f t="shared" si="33"/>
        <v>0.50761421319796951</v>
      </c>
      <c r="L77" s="11">
        <f t="shared" si="34"/>
        <v>0.28985507246376813</v>
      </c>
      <c r="M77" s="11">
        <f t="shared" si="35"/>
        <v>0.24752475247524752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-0.26311445975760672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0.2352696095034354</v>
      </c>
      <c r="Q77" s="11">
        <f>2*'OddsRatio_working_3-way'!K77*'OddsRatio_working_3-way'!L77*'OddsRatio_working_3-way'!M77</f>
        <v>7.2838888391156487E-2</v>
      </c>
      <c r="R77" s="11">
        <f t="shared" si="36"/>
        <v>0</v>
      </c>
      <c r="S77" s="11">
        <f t="shared" si="37"/>
        <v>-0.89417210183042273</v>
      </c>
      <c r="T77" s="11">
        <f t="shared" si="38"/>
        <v>-0.27683346805895448</v>
      </c>
      <c r="U77" s="11">
        <f>'OddsRatio_working_3-way'!S77-'OddsRatio_working_3-way'!R77^2/3</f>
        <v>-0.89417210183042273</v>
      </c>
      <c r="V77" s="11">
        <f>'OddsRatio_working_3-way'!S77*'OddsRatio_working_3-way'!R77/3-2*'OddsRatio_working_3-way'!R77^3/27-'OddsRatio_working_3-way'!T77</f>
        <v>0.27683346805895448</v>
      </c>
      <c r="W77" s="11">
        <f>'OddsRatio_working_3-way'!V77^2+4*'OddsRatio_working_3-way'!U77^3/27</f>
        <v>-2.9278744055634368E-2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0.1627233181609066</v>
      </c>
      <c r="Y77" s="11">
        <f>IF('OddsRatio_working_3-way'!W77&gt;=0,IF('OddsRatio_working_3-way'!V77+SQRT('OddsRatio_working_3-way'!W77)&gt;0,0,PI()),ACOS('OddsRatio_working_3-way'!V77/(2*'OddsRatio_working_3-way'!X77)))</f>
        <v>0.55362097504566044</v>
      </c>
      <c r="Z77" s="11">
        <f>'OddsRatio_working_3-way'!X77^(1/3)*COS('OddsRatio_working_3-way'!Y77/3)</f>
        <v>0.53667651961360929</v>
      </c>
      <c r="AA77" s="11">
        <f>'OddsRatio_working_3-way'!X77^(1/3)*COS(('OddsRatio_working_3-way'!Y77+2*PI())/3)</f>
        <v>-0.35509516402297148</v>
      </c>
      <c r="AB77" s="11">
        <f>'OddsRatio_working_3-way'!X77^(1/3)*COS(('OddsRatio_working_3-way'!Y77+4*PI())/3)</f>
        <v>-0.18158135559063796</v>
      </c>
      <c r="AC77" s="11">
        <f>'OddsRatio_working_3-way'!X77^(1/3)*SIN('OddsRatio_working_3-way'!Y77/3)</f>
        <v>0.10017824400652507</v>
      </c>
      <c r="AD77" s="11">
        <f>'OddsRatio_working_3-way'!X77^(1/3)*SIN(('OddsRatio_working_3-way'!Y77+2*PI())/3)</f>
        <v>0.41468637759674071</v>
      </c>
      <c r="AE77" s="11">
        <f>'OddsRatio_working_3-way'!X77^(1/3)*SIN(('OddsRatio_working_3-way'!Y77+4*PI())/3)</f>
        <v>-0.51486462160326563</v>
      </c>
      <c r="AF77" s="11">
        <f>-'OddsRatio_working_3-way'!U77/(3*'OddsRatio_working_3-way'!X77^(1/3))*COS(('OddsRatio_working_3-way'!Y77)/3)</f>
        <v>0.53667651961360929</v>
      </c>
      <c r="AG77" s="11">
        <f>-'OddsRatio_working_3-way'!U77/(3*'OddsRatio_working_3-way'!X77^(1/3))*COS(('OddsRatio_working_3-way'!Y77+2*PI())/3)</f>
        <v>-0.35509516402297148</v>
      </c>
      <c r="AH77" s="11">
        <f>-'OddsRatio_working_3-way'!U77/(3*'OddsRatio_working_3-way'!X77^(1/3))*COS(('OddsRatio_working_3-way'!Y77+4*PI())/3)</f>
        <v>-0.18158135559063796</v>
      </c>
      <c r="AI77" s="11">
        <f>'OddsRatio_working_3-way'!U77/(3*'OddsRatio_working_3-way'!X77^(1/3))*SIN(('OddsRatio_working_3-way'!Y77)/3)</f>
        <v>-0.10017824400652507</v>
      </c>
      <c r="AJ77" s="11">
        <f>'OddsRatio_working_3-way'!U77/(3*'OddsRatio_working_3-way'!X77^(1/3))*SIN(('OddsRatio_working_3-way'!Y77+2*PI())/3)</f>
        <v>-0.41468637759674071</v>
      </c>
      <c r="AK77" s="11">
        <f>'OddsRatio_working_3-way'!U77/(3*'OddsRatio_working_3-way'!X77^(1/3))*SIN(('OddsRatio_working_3-way'!Y77+4*PI())/3)</f>
        <v>0.51486462160326563</v>
      </c>
      <c r="AL77" s="11">
        <f>'OddsRatio_working_3-way'!Z77+'OddsRatio_working_3-way'!AF77</f>
        <v>1.0733530392272186</v>
      </c>
      <c r="AM77" s="11">
        <f>'OddsRatio_working_3-way'!AA77+'OddsRatio_working_3-way'!AG77</f>
        <v>-0.71019032804594295</v>
      </c>
      <c r="AN77" s="11">
        <f>'OddsRatio_working_3-way'!AB77+'OddsRatio_working_3-way'!AH77</f>
        <v>-0.36316271118127591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1.0733530392272186</v>
      </c>
      <c r="AS77" s="11">
        <f>IF(('OddsRatio_working_3-way'!X77=0),IF(Q77&gt;0,-Q77^(1/3),(-Q77)^(1/3)),'OddsRatio_working_3-way'!AM77-'OddsRatio_working_3-way'!R77/3)</f>
        <v>-0.71019032804594295</v>
      </c>
      <c r="AT77" s="11">
        <f>IF(('OddsRatio_working_3-way'!X77=0),IF(Q77&gt;0,-Q77^(1/3),(-Q77)^(1/3)),'OddsRatio_working_3-way'!AN77-'OddsRatio_working_3-way'!R77/3)</f>
        <v>-0.36316271118127591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1.43</v>
      </c>
      <c r="B78" s="4">
        <f>IF('True_Odds_Calculator_3-way'!B79="","",'True_Odds_Calculator_3-way'!B79)</f>
        <v>4.51</v>
      </c>
      <c r="C78" s="4">
        <f>IF('True_Odds_Calculator_3-way'!C79="","",'True_Odds_Calculator_3-way'!C79)</f>
        <v>7.54</v>
      </c>
      <c r="D78" s="9">
        <f t="shared" si="26"/>
        <v>0.67590965501875067</v>
      </c>
      <c r="E78" s="9">
        <f t="shared" si="27"/>
        <v>0.20350196417457495</v>
      </c>
      <c r="F78" s="9">
        <f t="shared" si="28"/>
        <v>0.12058838080667453</v>
      </c>
      <c r="G78" s="9">
        <f t="shared" si="29"/>
        <v>1.1150876024691074</v>
      </c>
      <c r="H78" s="9">
        <f t="shared" si="30"/>
        <v>1.479487669061716</v>
      </c>
      <c r="I78" s="9">
        <f t="shared" si="31"/>
        <v>4.9139574846665663</v>
      </c>
      <c r="J78" s="9">
        <f t="shared" si="32"/>
        <v>8.292672920147961</v>
      </c>
      <c r="K78" s="11">
        <f t="shared" si="33"/>
        <v>0.69930069930069938</v>
      </c>
      <c r="L78" s="11">
        <f t="shared" si="34"/>
        <v>0.22172949002217296</v>
      </c>
      <c r="M78" s="11">
        <f t="shared" si="35"/>
        <v>0.13262599469496023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-0.20298754689763188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0.21551492788413984</v>
      </c>
      <c r="Q78" s="11">
        <f>2*'OddsRatio_working_3-way'!K78*'OddsRatio_working_3-way'!L78*'OddsRatio_working_3-way'!M78</f>
        <v>4.1128803031324407E-2</v>
      </c>
      <c r="R78" s="11">
        <f t="shared" si="36"/>
        <v>0</v>
      </c>
      <c r="S78" s="11">
        <f t="shared" si="37"/>
        <v>-1.0617150223152636</v>
      </c>
      <c r="T78" s="11">
        <f t="shared" si="38"/>
        <v>-0.20261737067085187</v>
      </c>
      <c r="U78" s="11">
        <f>'OddsRatio_working_3-way'!S78-'OddsRatio_working_3-way'!R78^2/3</f>
        <v>-1.0617150223152636</v>
      </c>
      <c r="V78" s="11">
        <f>'OddsRatio_working_3-way'!S78*'OddsRatio_working_3-way'!R78/3-2*'OddsRatio_working_3-way'!R78^3/27-'OddsRatio_working_3-way'!T78</f>
        <v>0.20261737067085187</v>
      </c>
      <c r="W78" s="11">
        <f>'OddsRatio_working_3-way'!V78^2+4*'OddsRatio_working_3-way'!U78^3/27</f>
        <v>-0.13625084637703677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0.21053779071380876</v>
      </c>
      <c r="Y78" s="11">
        <f>IF('OddsRatio_working_3-way'!W78&gt;=0,IF('OddsRatio_working_3-way'!V78+SQRT('OddsRatio_working_3-way'!W78)&gt;0,0,PI()),ACOS('OddsRatio_working_3-way'!V78/(2*'OddsRatio_working_3-way'!X78)))</f>
        <v>1.0687845954229025</v>
      </c>
      <c r="Z78" s="11">
        <f>'OddsRatio_working_3-way'!X78^(1/3)*COS('OddsRatio_working_3-way'!Y78/3)</f>
        <v>0.55754380123455372</v>
      </c>
      <c r="AA78" s="11">
        <f>'OddsRatio_working_3-way'!X78^(1/3)*COS(('OddsRatio_working_3-way'!Y78+2*PI())/3)</f>
        <v>-0.45845895595936137</v>
      </c>
      <c r="AB78" s="11">
        <f>'OddsRatio_working_3-way'!X78^(1/3)*COS(('OddsRatio_working_3-way'!Y78+4*PI())/3)</f>
        <v>-9.9084845275192457E-2</v>
      </c>
      <c r="AC78" s="11">
        <f>'OddsRatio_working_3-way'!X78^(1/3)*SIN('OddsRatio_working_3-way'!Y78/3)</f>
        <v>0.20748473954328739</v>
      </c>
      <c r="AD78" s="11">
        <f>'OddsRatio_working_3-way'!X78^(1/3)*SIN(('OddsRatio_working_3-way'!Y78+2*PI())/3)</f>
        <v>0.37910472582002142</v>
      </c>
      <c r="AE78" s="11">
        <f>'OddsRatio_working_3-way'!X78^(1/3)*SIN(('OddsRatio_working_3-way'!Y78+4*PI())/3)</f>
        <v>-0.5865894653633088</v>
      </c>
      <c r="AF78" s="11">
        <f>-'OddsRatio_working_3-way'!U78/(3*'OddsRatio_working_3-way'!X78^(1/3))*COS(('OddsRatio_working_3-way'!Y78)/3)</f>
        <v>0.5575438012345536</v>
      </c>
      <c r="AG78" s="11">
        <f>-'OddsRatio_working_3-way'!U78/(3*'OddsRatio_working_3-way'!X78^(1/3))*COS(('OddsRatio_working_3-way'!Y78+2*PI())/3)</f>
        <v>-0.45845895595936131</v>
      </c>
      <c r="AH78" s="11">
        <f>-'OddsRatio_working_3-way'!U78/(3*'OddsRatio_working_3-way'!X78^(1/3))*COS(('OddsRatio_working_3-way'!Y78+4*PI())/3)</f>
        <v>-9.9084845275192443E-2</v>
      </c>
      <c r="AI78" s="11">
        <f>'OddsRatio_working_3-way'!U78/(3*'OddsRatio_working_3-way'!X78^(1/3))*SIN(('OddsRatio_working_3-way'!Y78)/3)</f>
        <v>-0.20748473954328736</v>
      </c>
      <c r="AJ78" s="11">
        <f>'OddsRatio_working_3-way'!U78/(3*'OddsRatio_working_3-way'!X78^(1/3))*SIN(('OddsRatio_working_3-way'!Y78+2*PI())/3)</f>
        <v>-0.37910472582002136</v>
      </c>
      <c r="AK78" s="11">
        <f>'OddsRatio_working_3-way'!U78/(3*'OddsRatio_working_3-way'!X78^(1/3))*SIN(('OddsRatio_working_3-way'!Y78+4*PI())/3)</f>
        <v>0.58658946536330869</v>
      </c>
      <c r="AL78" s="11">
        <f>'OddsRatio_working_3-way'!Z78+'OddsRatio_working_3-way'!AF78</f>
        <v>1.1150876024691074</v>
      </c>
      <c r="AM78" s="11">
        <f>'OddsRatio_working_3-way'!AA78+'OddsRatio_working_3-way'!AG78</f>
        <v>-0.91691791191872274</v>
      </c>
      <c r="AN78" s="11">
        <f>'OddsRatio_working_3-way'!AB78+'OddsRatio_working_3-way'!AH78</f>
        <v>-0.19816969055038491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1.1150876024691074</v>
      </c>
      <c r="AS78" s="11">
        <f>IF(('OddsRatio_working_3-way'!X78=0),IF(Q78&gt;0,-Q78^(1/3),(-Q78)^(1/3)),'OddsRatio_working_3-way'!AM78-'OddsRatio_working_3-way'!R78/3)</f>
        <v>-0.91691791191872274</v>
      </c>
      <c r="AT78" s="11">
        <f>IF(('OddsRatio_working_3-way'!X78=0),IF(Q78&gt;0,-Q78^(1/3),(-Q78)^(1/3)),'OddsRatio_working_3-way'!AN78-'OddsRatio_working_3-way'!R78/3)</f>
        <v>-0.19816969055038491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1.9</v>
      </c>
      <c r="B79" s="4">
        <f>IF('True_Odds_Calculator_3-way'!B80="","",'True_Odds_Calculator_3-way'!B80)</f>
        <v>3.62</v>
      </c>
      <c r="C79" s="4">
        <f>IF('True_Odds_Calculator_3-way'!C80="","",'True_Odds_Calculator_3-way'!C80)</f>
        <v>4.1100000000000003</v>
      </c>
      <c r="D79" s="9">
        <f t="shared" si="26"/>
        <v>0.50804905094713548</v>
      </c>
      <c r="E79" s="9">
        <f t="shared" si="27"/>
        <v>0.26185761301905064</v>
      </c>
      <c r="F79" s="9">
        <f t="shared" si="28"/>
        <v>0.23009333603381379</v>
      </c>
      <c r="G79" s="9">
        <f t="shared" si="29"/>
        <v>1.0759043139540698</v>
      </c>
      <c r="H79" s="9">
        <f t="shared" si="30"/>
        <v>1.9683138825586626</v>
      </c>
      <c r="I79" s="9">
        <f t="shared" si="31"/>
        <v>3.8188693025596629</v>
      </c>
      <c r="J79" s="9">
        <f t="shared" si="32"/>
        <v>4.3460624163971575</v>
      </c>
      <c r="K79" s="11">
        <f t="shared" si="33"/>
        <v>0.52631578947368418</v>
      </c>
      <c r="L79" s="11">
        <f t="shared" si="34"/>
        <v>0.27624309392265195</v>
      </c>
      <c r="M79" s="11">
        <f t="shared" si="35"/>
        <v>0.24330900243309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-0.25941805354213043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0.23453601135960844</v>
      </c>
      <c r="Q79" s="11">
        <f>2*'OddsRatio_working_3-way'!K79*'OddsRatio_working_3-way'!L79*'OddsRatio_working_3-way'!M79</f>
        <v>7.0749928011948252E-2</v>
      </c>
      <c r="R79" s="11">
        <f t="shared" si="36"/>
        <v>0</v>
      </c>
      <c r="S79" s="11">
        <f t="shared" si="37"/>
        <v>-0.90408515582173599</v>
      </c>
      <c r="T79" s="11">
        <f t="shared" si="38"/>
        <v>-0.27272553720112702</v>
      </c>
      <c r="U79" s="11">
        <f>'OddsRatio_working_3-way'!S79-'OddsRatio_working_3-way'!R79^2/3</f>
        <v>-0.90408515582173599</v>
      </c>
      <c r="V79" s="11">
        <f>'OddsRatio_working_3-way'!S79*'OddsRatio_working_3-way'!R79/3-2*'OddsRatio_working_3-way'!R79^3/27-'OddsRatio_working_3-way'!T79</f>
        <v>0.27272553720112702</v>
      </c>
      <c r="W79" s="11">
        <f>'OddsRatio_working_3-way'!V79^2+4*'OddsRatio_working_3-way'!U79^3/27</f>
        <v>-3.5098122953433827E-2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0.16543680182707016</v>
      </c>
      <c r="Y79" s="11">
        <f>IF('OddsRatio_working_3-way'!W79&gt;=0,IF('OddsRatio_working_3-way'!V79+SQRT('OddsRatio_working_3-way'!W79)&gt;0,0,PI()),ACOS('OddsRatio_working_3-way'!V79/(2*'OddsRatio_working_3-way'!X79)))</f>
        <v>0.60190411636801899</v>
      </c>
      <c r="Z79" s="11">
        <f>'OddsRatio_working_3-way'!X79^(1/3)*COS('OddsRatio_working_3-way'!Y79/3)</f>
        <v>0.5379521569770348</v>
      </c>
      <c r="AA79" s="11">
        <f>'OddsRatio_working_3-way'!X79^(1/3)*COS(('OddsRatio_working_3-way'!Y79+2*PI())/3)</f>
        <v>-0.36372256421886362</v>
      </c>
      <c r="AB79" s="11">
        <f>'OddsRatio_working_3-way'!X79^(1/3)*COS(('OddsRatio_working_3-way'!Y79+4*PI())/3)</f>
        <v>-0.17422959275817135</v>
      </c>
      <c r="AC79" s="11">
        <f>'OddsRatio_working_3-way'!X79^(1/3)*SIN('OddsRatio_working_3-way'!Y79/3)</f>
        <v>0.10940381808237287</v>
      </c>
      <c r="AD79" s="11">
        <f>'OddsRatio_working_3-way'!X79^(1/3)*SIN(('OddsRatio_working_3-way'!Y79+2*PI())/3)</f>
        <v>0.41117832492155992</v>
      </c>
      <c r="AE79" s="11">
        <f>'OddsRatio_working_3-way'!X79^(1/3)*SIN(('OddsRatio_working_3-way'!Y79+4*PI())/3)</f>
        <v>-0.5205821430039328</v>
      </c>
      <c r="AF79" s="11">
        <f>-'OddsRatio_working_3-way'!U79/(3*'OddsRatio_working_3-way'!X79^(1/3))*COS(('OddsRatio_working_3-way'!Y79)/3)</f>
        <v>0.53795215697703491</v>
      </c>
      <c r="AG79" s="11">
        <f>-'OddsRatio_working_3-way'!U79/(3*'OddsRatio_working_3-way'!X79^(1/3))*COS(('OddsRatio_working_3-way'!Y79+2*PI())/3)</f>
        <v>-0.36372256421886373</v>
      </c>
      <c r="AH79" s="11">
        <f>-'OddsRatio_working_3-way'!U79/(3*'OddsRatio_working_3-way'!X79^(1/3))*COS(('OddsRatio_working_3-way'!Y79+4*PI())/3)</f>
        <v>-0.1742295927581714</v>
      </c>
      <c r="AI79" s="11">
        <f>'OddsRatio_working_3-way'!U79/(3*'OddsRatio_working_3-way'!X79^(1/3))*SIN(('OddsRatio_working_3-way'!Y79)/3)</f>
        <v>-0.1094038180823729</v>
      </c>
      <c r="AJ79" s="11">
        <f>'OddsRatio_working_3-way'!U79/(3*'OddsRatio_working_3-way'!X79^(1/3))*SIN(('OddsRatio_working_3-way'!Y79+2*PI())/3)</f>
        <v>-0.41117832492156003</v>
      </c>
      <c r="AK79" s="11">
        <f>'OddsRatio_working_3-way'!U79/(3*'OddsRatio_working_3-way'!X79^(1/3))*SIN(('OddsRatio_working_3-way'!Y79+4*PI())/3)</f>
        <v>0.52058214300393291</v>
      </c>
      <c r="AL79" s="11">
        <f>'OddsRatio_working_3-way'!Z79+'OddsRatio_working_3-way'!AF79</f>
        <v>1.0759043139540698</v>
      </c>
      <c r="AM79" s="11">
        <f>'OddsRatio_working_3-way'!AA79+'OddsRatio_working_3-way'!AG79</f>
        <v>-0.72744512843772735</v>
      </c>
      <c r="AN79" s="11">
        <f>'OddsRatio_working_3-way'!AB79+'OddsRatio_working_3-way'!AH79</f>
        <v>-0.34845918551634275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1.0759043139540698</v>
      </c>
      <c r="AS79" s="11">
        <f>IF(('OddsRatio_working_3-way'!X79=0),IF(Q79&gt;0,-Q79^(1/3),(-Q79)^(1/3)),'OddsRatio_working_3-way'!AM79-'OddsRatio_working_3-way'!R79/3)</f>
        <v>-0.72744512843772735</v>
      </c>
      <c r="AT79" s="11">
        <f>IF(('OddsRatio_working_3-way'!X79=0),IF(Q79&gt;0,-Q79^(1/3),(-Q79)^(1/3)),'OddsRatio_working_3-way'!AN79-'OddsRatio_working_3-way'!R79/3)</f>
        <v>-0.34845918551634275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3.33</v>
      </c>
      <c r="B80" s="4">
        <f>IF('True_Odds_Calculator_3-way'!B81="","",'True_Odds_Calculator_3-way'!B81)</f>
        <v>3.42</v>
      </c>
      <c r="C80" s="4">
        <f>IF('True_Odds_Calculator_3-way'!C81="","",'True_Odds_Calculator_3-way'!C81)</f>
        <v>2.21</v>
      </c>
      <c r="D80" s="9">
        <f t="shared" si="26"/>
        <v>0.28607046426103716</v>
      </c>
      <c r="E80" s="9">
        <f t="shared" si="27"/>
        <v>0.27839330199655166</v>
      </c>
      <c r="F80" s="9">
        <f t="shared" si="28"/>
        <v>0.43553623374241146</v>
      </c>
      <c r="G80" s="9">
        <f t="shared" si="29"/>
        <v>1.0710910923982349</v>
      </c>
      <c r="H80" s="9">
        <f t="shared" si="30"/>
        <v>3.4956422452878866</v>
      </c>
      <c r="I80" s="9">
        <f t="shared" si="31"/>
        <v>3.5920404436037279</v>
      </c>
      <c r="J80" s="9">
        <f t="shared" si="32"/>
        <v>2.2960202218018639</v>
      </c>
      <c r="K80" s="11">
        <f t="shared" si="33"/>
        <v>0.3003003003003003</v>
      </c>
      <c r="L80" s="11">
        <f t="shared" si="34"/>
        <v>0.29239766081871343</v>
      </c>
      <c r="M80" s="11">
        <f t="shared" si="35"/>
        <v>0.45248868778280543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-0.271077857249168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0.2368010623944577</v>
      </c>
      <c r="Q80" s="11">
        <f>2*'OddsRatio_working_3-way'!K80*'OddsRatio_working_3-way'!L80*'OddsRatio_working_3-way'!M80</f>
        <v>7.9463443756529403E-2</v>
      </c>
      <c r="R80" s="11">
        <f t="shared" si="36"/>
        <v>0</v>
      </c>
      <c r="S80" s="11">
        <f t="shared" si="37"/>
        <v>-0.87355368969438207</v>
      </c>
      <c r="T80" s="11">
        <f t="shared" si="38"/>
        <v>-0.29313882204509456</v>
      </c>
      <c r="U80" s="11">
        <f>'OddsRatio_working_3-way'!S80-'OddsRatio_working_3-way'!R80^2/3</f>
        <v>-0.87355368969438207</v>
      </c>
      <c r="V80" s="11">
        <f>'OddsRatio_working_3-way'!S80*'OddsRatio_working_3-way'!R80/3-2*'OddsRatio_working_3-way'!R80^3/27-'OddsRatio_working_3-way'!T80</f>
        <v>0.29313882204509456</v>
      </c>
      <c r="W80" s="11">
        <f>'OddsRatio_working_3-way'!V80^2+4*'OddsRatio_working_3-way'!U80^3/27</f>
        <v>-1.2825981973245526E-2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0.15712761609853243</v>
      </c>
      <c r="Y80" s="11">
        <f>IF('OddsRatio_working_3-way'!W80&gt;=0,IF('OddsRatio_working_3-way'!V80+SQRT('OddsRatio_working_3-way'!W80)&gt;0,0,PI()),ACOS('OddsRatio_working_3-way'!V80/(2*'OddsRatio_working_3-way'!X80)))</f>
        <v>0.36867711556798732</v>
      </c>
      <c r="Z80" s="11">
        <f>'OddsRatio_working_3-way'!X80^(1/3)*COS('OddsRatio_working_3-way'!Y80/3)</f>
        <v>0.53554554619911754</v>
      </c>
      <c r="AA80" s="11">
        <f>'OddsRatio_working_3-way'!X80^(1/3)*COS(('OddsRatio_working_3-way'!Y80+2*PI())/3)</f>
        <v>-0.32505844655560034</v>
      </c>
      <c r="AB80" s="11">
        <f>'OddsRatio_working_3-way'!X80^(1/3)*COS(('OddsRatio_working_3-way'!Y80+4*PI())/3)</f>
        <v>-0.21048709964351728</v>
      </c>
      <c r="AC80" s="11">
        <f>'OddsRatio_working_3-way'!X80^(1/3)*SIN('OddsRatio_working_3-way'!Y80/3)</f>
        <v>6.6147797981109244E-2</v>
      </c>
      <c r="AD80" s="11">
        <f>'OddsRatio_working_3-way'!X80^(1/3)*SIN(('OddsRatio_working_3-way'!Y80+2*PI())/3)</f>
        <v>0.43072214890149391</v>
      </c>
      <c r="AE80" s="11">
        <f>'OddsRatio_working_3-way'!X80^(1/3)*SIN(('OddsRatio_working_3-way'!Y80+4*PI())/3)</f>
        <v>-0.49686994688260305</v>
      </c>
      <c r="AF80" s="11">
        <f>-'OddsRatio_working_3-way'!U80/(3*'OddsRatio_working_3-way'!X80^(1/3))*COS(('OddsRatio_working_3-way'!Y80)/3)</f>
        <v>0.53554554619911743</v>
      </c>
      <c r="AG80" s="11">
        <f>-'OddsRatio_working_3-way'!U80/(3*'OddsRatio_working_3-way'!X80^(1/3))*COS(('OddsRatio_working_3-way'!Y80+2*PI())/3)</f>
        <v>-0.32505844655560029</v>
      </c>
      <c r="AH80" s="11">
        <f>-'OddsRatio_working_3-way'!U80/(3*'OddsRatio_working_3-way'!X80^(1/3))*COS(('OddsRatio_working_3-way'!Y80+4*PI())/3)</f>
        <v>-0.21048709964351725</v>
      </c>
      <c r="AI80" s="11">
        <f>'OddsRatio_working_3-way'!U80/(3*'OddsRatio_working_3-way'!X80^(1/3))*SIN(('OddsRatio_working_3-way'!Y80)/3)</f>
        <v>-6.614779798110923E-2</v>
      </c>
      <c r="AJ80" s="11">
        <f>'OddsRatio_working_3-way'!U80/(3*'OddsRatio_working_3-way'!X80^(1/3))*SIN(('OddsRatio_working_3-way'!Y80+2*PI())/3)</f>
        <v>-0.4307221489014938</v>
      </c>
      <c r="AK80" s="11">
        <f>'OddsRatio_working_3-way'!U80/(3*'OddsRatio_working_3-way'!X80^(1/3))*SIN(('OddsRatio_working_3-way'!Y80+4*PI())/3)</f>
        <v>0.49686994688260294</v>
      </c>
      <c r="AL80" s="11">
        <f>'OddsRatio_working_3-way'!Z80+'OddsRatio_working_3-way'!AF80</f>
        <v>1.0710910923982349</v>
      </c>
      <c r="AM80" s="11">
        <f>'OddsRatio_working_3-way'!AA80+'OddsRatio_working_3-way'!AG80</f>
        <v>-0.65011689311120069</v>
      </c>
      <c r="AN80" s="11">
        <f>'OddsRatio_working_3-way'!AB80+'OddsRatio_working_3-way'!AH80</f>
        <v>-0.4209741992870345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1.0710910923982349</v>
      </c>
      <c r="AS80" s="11">
        <f>IF(('OddsRatio_working_3-way'!X80=0),IF(Q80&gt;0,-Q80^(1/3),(-Q80)^(1/3)),'OddsRatio_working_3-way'!AM80-'OddsRatio_working_3-way'!R80/3)</f>
        <v>-0.65011689311120069</v>
      </c>
      <c r="AT80" s="11">
        <f>IF(('OddsRatio_working_3-way'!X80=0),IF(Q80&gt;0,-Q80^(1/3),(-Q80)^(1/3)),'OddsRatio_working_3-way'!AN80-'OddsRatio_working_3-way'!R80/3)</f>
        <v>-0.4209741992870345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2.19</v>
      </c>
      <c r="B81" s="4">
        <f>IF('True_Odds_Calculator_3-way'!B82="","",'True_Odds_Calculator_3-way'!B82)</f>
        <v>3.34</v>
      </c>
      <c r="C81" s="4">
        <f>IF('True_Odds_Calculator_3-way'!C82="","",'True_Odds_Calculator_3-way'!C82)</f>
        <v>3.48</v>
      </c>
      <c r="D81" s="9">
        <f t="shared" si="26"/>
        <v>0.44027009328904243</v>
      </c>
      <c r="E81" s="9">
        <f t="shared" si="27"/>
        <v>0.28571982424869019</v>
      </c>
      <c r="F81" s="9">
        <f t="shared" si="28"/>
        <v>0.27401008246226738</v>
      </c>
      <c r="G81" s="9">
        <f t="shared" si="29"/>
        <v>1.0683470744738148</v>
      </c>
      <c r="H81" s="9">
        <f t="shared" si="30"/>
        <v>2.2713330186238392</v>
      </c>
      <c r="I81" s="9">
        <f t="shared" si="31"/>
        <v>3.4999321542687261</v>
      </c>
      <c r="J81" s="9">
        <f t="shared" si="32"/>
        <v>3.6495007446950614</v>
      </c>
      <c r="K81" s="11">
        <f t="shared" si="33"/>
        <v>0.45662100456621008</v>
      </c>
      <c r="L81" s="11">
        <f t="shared" si="34"/>
        <v>0.29940119760479045</v>
      </c>
      <c r="M81" s="11">
        <f t="shared" si="35"/>
        <v>0.28735632183908044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-0.27129680176727311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0.23610470760573013</v>
      </c>
      <c r="Q81" s="11">
        <f>2*'OddsRatio_working_3-way'!K81*'OddsRatio_working_3-way'!L81*'OddsRatio_working_3-way'!M81</f>
        <v>7.8570618171624002E-2</v>
      </c>
      <c r="R81" s="11">
        <f t="shared" si="36"/>
        <v>0</v>
      </c>
      <c r="S81" s="11">
        <f t="shared" si="37"/>
        <v>-0.87028194238820455</v>
      </c>
      <c r="T81" s="11">
        <f t="shared" si="38"/>
        <v>-0.28961129530389501</v>
      </c>
      <c r="U81" s="11">
        <f>'OddsRatio_working_3-way'!S81-'OddsRatio_working_3-way'!R81^2/3</f>
        <v>-0.87028194238820455</v>
      </c>
      <c r="V81" s="11">
        <f>'OddsRatio_working_3-way'!S81*'OddsRatio_working_3-way'!R81/3-2*'OddsRatio_working_3-way'!R81^3/27-'OddsRatio_working_3-way'!T81</f>
        <v>0.28961129530389501</v>
      </c>
      <c r="W81" s="11">
        <f>'OddsRatio_working_3-way'!V81^2+4*'OddsRatio_working_3-way'!U81^3/27</f>
        <v>-1.3776173791829743E-2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0.15624570086839959</v>
      </c>
      <c r="Y81" s="11">
        <f>IF('OddsRatio_working_3-way'!W81&gt;=0,IF('OddsRatio_working_3-way'!V81+SQRT('OddsRatio_working_3-way'!W81)&gt;0,0,PI()),ACOS('OddsRatio_working_3-way'!V81/(2*'OddsRatio_working_3-way'!X81)))</f>
        <v>0.38504469840618327</v>
      </c>
      <c r="Z81" s="11">
        <f>'OddsRatio_working_3-way'!X81^(1/3)*COS('OddsRatio_working_3-way'!Y81/3)</f>
        <v>0.53417353723690741</v>
      </c>
      <c r="AA81" s="11">
        <f>'OddsRatio_working_3-way'!X81^(1/3)*COS(('OddsRatio_working_3-way'!Y81+2*PI())/3)</f>
        <v>-0.32678986471831156</v>
      </c>
      <c r="AB81" s="11">
        <f>'OddsRatio_working_3-way'!X81^(1/3)*COS(('OddsRatio_working_3-way'!Y81+4*PI())/3)</f>
        <v>-0.20738367251859602</v>
      </c>
      <c r="AC81" s="11">
        <f>'OddsRatio_working_3-way'!X81^(1/3)*SIN('OddsRatio_working_3-way'!Y81/3)</f>
        <v>6.8939197209414133E-2</v>
      </c>
      <c r="AD81" s="11">
        <f>'OddsRatio_working_3-way'!X81^(1/3)*SIN(('OddsRatio_working_3-way'!Y81+2*PI())/3)</f>
        <v>0.42813825467184763</v>
      </c>
      <c r="AE81" s="11">
        <f>'OddsRatio_working_3-way'!X81^(1/3)*SIN(('OddsRatio_working_3-way'!Y81+4*PI())/3)</f>
        <v>-0.49707745188126162</v>
      </c>
      <c r="AF81" s="11">
        <f>-'OddsRatio_working_3-way'!U81/(3*'OddsRatio_working_3-way'!X81^(1/3))*COS(('OddsRatio_working_3-way'!Y81)/3)</f>
        <v>0.5341735372369073</v>
      </c>
      <c r="AG81" s="11">
        <f>-'OddsRatio_working_3-way'!U81/(3*'OddsRatio_working_3-way'!X81^(1/3))*COS(('OddsRatio_working_3-way'!Y81+2*PI())/3)</f>
        <v>-0.32678986471831151</v>
      </c>
      <c r="AH81" s="11">
        <f>-'OddsRatio_working_3-way'!U81/(3*'OddsRatio_working_3-way'!X81^(1/3))*COS(('OddsRatio_working_3-way'!Y81+4*PI())/3)</f>
        <v>-0.20738367251859599</v>
      </c>
      <c r="AI81" s="11">
        <f>'OddsRatio_working_3-way'!U81/(3*'OddsRatio_working_3-way'!X81^(1/3))*SIN(('OddsRatio_working_3-way'!Y81)/3)</f>
        <v>-6.8939197209414119E-2</v>
      </c>
      <c r="AJ81" s="11">
        <f>'OddsRatio_working_3-way'!U81/(3*'OddsRatio_working_3-way'!X81^(1/3))*SIN(('OddsRatio_working_3-way'!Y81+2*PI())/3)</f>
        <v>-0.42813825467184757</v>
      </c>
      <c r="AK81" s="11">
        <f>'OddsRatio_working_3-way'!U81/(3*'OddsRatio_working_3-way'!X81^(1/3))*SIN(('OddsRatio_working_3-way'!Y81+4*PI())/3)</f>
        <v>0.49707745188126157</v>
      </c>
      <c r="AL81" s="11">
        <f>'OddsRatio_working_3-way'!Z81+'OddsRatio_working_3-way'!AF81</f>
        <v>1.0683470744738148</v>
      </c>
      <c r="AM81" s="11">
        <f>'OddsRatio_working_3-way'!AA81+'OddsRatio_working_3-way'!AG81</f>
        <v>-0.65357972943662301</v>
      </c>
      <c r="AN81" s="11">
        <f>'OddsRatio_working_3-way'!AB81+'OddsRatio_working_3-way'!AH81</f>
        <v>-0.41476734503719204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1.0683470744738148</v>
      </c>
      <c r="AS81" s="11">
        <f>IF(('OddsRatio_working_3-way'!X81=0),IF(Q81&gt;0,-Q81^(1/3),(-Q81)^(1/3)),'OddsRatio_working_3-way'!AM81-'OddsRatio_working_3-way'!R81/3)</f>
        <v>-0.65357972943662301</v>
      </c>
      <c r="AT81" s="11">
        <f>IF(('OddsRatio_working_3-way'!X81=0),IF(Q81&gt;0,-Q81^(1/3),(-Q81)^(1/3)),'OddsRatio_working_3-way'!AN81-'OddsRatio_working_3-way'!R81/3)</f>
        <v>-0.41476734503719204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1.43</v>
      </c>
      <c r="B82" s="4">
        <f>IF('True_Odds_Calculator_3-way'!B83="","",'True_Odds_Calculator_3-way'!B83)</f>
        <v>4.54</v>
      </c>
      <c r="C82" s="4">
        <f>IF('True_Odds_Calculator_3-way'!C83="","",'True_Odds_Calculator_3-way'!C83)</f>
        <v>7.62</v>
      </c>
      <c r="D82" s="9">
        <f t="shared" si="26"/>
        <v>0.67710799619953665</v>
      </c>
      <c r="E82" s="9">
        <f t="shared" si="27"/>
        <v>0.20301047947841974</v>
      </c>
      <c r="F82" s="9">
        <f t="shared" si="28"/>
        <v>0.11988152432204374</v>
      </c>
      <c r="G82" s="9">
        <f t="shared" si="29"/>
        <v>1.1089983296017347</v>
      </c>
      <c r="H82" s="9">
        <f t="shared" si="30"/>
        <v>1.4768692817287457</v>
      </c>
      <c r="I82" s="9">
        <f t="shared" si="31"/>
        <v>4.9258540867901415</v>
      </c>
      <c r="J82" s="9">
        <f t="shared" si="32"/>
        <v>8.3415689419634838</v>
      </c>
      <c r="K82" s="11">
        <f t="shared" si="33"/>
        <v>0.69930069930069938</v>
      </c>
      <c r="L82" s="11">
        <f t="shared" si="34"/>
        <v>0.22026431718061673</v>
      </c>
      <c r="M82" s="11">
        <f t="shared" si="35"/>
        <v>0.13123359580052493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-0.20369616162047399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0.214066692265728</v>
      </c>
      <c r="Q82" s="11">
        <f>2*'OddsRatio_working_3-way'!K82*'OddsRatio_working_3-way'!L82*'OddsRatio_working_3-way'!M82</f>
        <v>4.0428081636586961E-2</v>
      </c>
      <c r="R82" s="11">
        <f t="shared" si="36"/>
        <v>0</v>
      </c>
      <c r="S82" s="11">
        <f t="shared" si="37"/>
        <v>-1.0509117627094826</v>
      </c>
      <c r="T82" s="11">
        <f t="shared" si="38"/>
        <v>-0.19847247643238575</v>
      </c>
      <c r="U82" s="11">
        <f>'OddsRatio_working_3-way'!S82-'OddsRatio_working_3-way'!R82^2/3</f>
        <v>-1.0509117627094826</v>
      </c>
      <c r="V82" s="11">
        <f>'OddsRatio_working_3-way'!S82*'OddsRatio_working_3-way'!R82/3-2*'OddsRatio_working_3-way'!R82^3/27-'OddsRatio_working_3-way'!T82</f>
        <v>0.19847247643238575</v>
      </c>
      <c r="W82" s="11">
        <f>'OddsRatio_working_3-way'!V82^2+4*'OddsRatio_working_3-way'!U82^3/27</f>
        <v>-0.1325558278839773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0.2073325539954961</v>
      </c>
      <c r="Y82" s="11">
        <f>IF('OddsRatio_working_3-way'!W82&gt;=0,IF('OddsRatio_working_3-way'!V82+SQRT('OddsRatio_working_3-way'!W82)&gt;0,0,PI()),ACOS('OddsRatio_working_3-way'!V82/(2*'OddsRatio_working_3-way'!X82)))</f>
        <v>1.071698999971805</v>
      </c>
      <c r="Z82" s="11">
        <f>'OddsRatio_working_3-way'!X82^(1/3)*COS('OddsRatio_working_3-way'!Y82/3)</f>
        <v>0.55449916480086736</v>
      </c>
      <c r="AA82" s="11">
        <f>'OddsRatio_working_3-way'!X82^(1/3)*COS(('OddsRatio_working_3-way'!Y82+2*PI())/3)</f>
        <v>-0.45648670984261858</v>
      </c>
      <c r="AB82" s="11">
        <f>'OddsRatio_working_3-way'!X82^(1/3)*COS(('OddsRatio_working_3-way'!Y82+4*PI())/3)</f>
        <v>-9.8012454958248799E-2</v>
      </c>
      <c r="AC82" s="11">
        <f>'OddsRatio_working_3-way'!X82^(1/3)*SIN('OddsRatio_working_3-way'!Y82/3)</f>
        <v>0.20696520755504144</v>
      </c>
      <c r="AD82" s="11">
        <f>'OddsRatio_working_3-way'!X82^(1/3)*SIN(('OddsRatio_working_3-way'!Y82+2*PI())/3)</f>
        <v>0.37672775931728464</v>
      </c>
      <c r="AE82" s="11">
        <f>'OddsRatio_working_3-way'!X82^(1/3)*SIN(('OddsRatio_working_3-way'!Y82+4*PI())/3)</f>
        <v>-0.58369296687232586</v>
      </c>
      <c r="AF82" s="11">
        <f>-'OddsRatio_working_3-way'!U82/(3*'OddsRatio_working_3-way'!X82^(1/3))*COS(('OddsRatio_working_3-way'!Y82)/3)</f>
        <v>0.55449916480086736</v>
      </c>
      <c r="AG82" s="11">
        <f>-'OddsRatio_working_3-way'!U82/(3*'OddsRatio_working_3-way'!X82^(1/3))*COS(('OddsRatio_working_3-way'!Y82+2*PI())/3)</f>
        <v>-0.45648670984261847</v>
      </c>
      <c r="AH82" s="11">
        <f>-'OddsRatio_working_3-way'!U82/(3*'OddsRatio_working_3-way'!X82^(1/3))*COS(('OddsRatio_working_3-way'!Y82+4*PI())/3)</f>
        <v>-9.8012454958248785E-2</v>
      </c>
      <c r="AI82" s="11">
        <f>'OddsRatio_working_3-way'!U82/(3*'OddsRatio_working_3-way'!X82^(1/3))*SIN(('OddsRatio_working_3-way'!Y82)/3)</f>
        <v>-0.20696520755504141</v>
      </c>
      <c r="AJ82" s="11">
        <f>'OddsRatio_working_3-way'!U82/(3*'OddsRatio_working_3-way'!X82^(1/3))*SIN(('OddsRatio_working_3-way'!Y82+2*PI())/3)</f>
        <v>-0.37672775931728453</v>
      </c>
      <c r="AK82" s="11">
        <f>'OddsRatio_working_3-way'!U82/(3*'OddsRatio_working_3-way'!X82^(1/3))*SIN(('OddsRatio_working_3-way'!Y82+4*PI())/3)</f>
        <v>0.58369296687232575</v>
      </c>
      <c r="AL82" s="11">
        <f>'OddsRatio_working_3-way'!Z82+'OddsRatio_working_3-way'!AF82</f>
        <v>1.1089983296017347</v>
      </c>
      <c r="AM82" s="11">
        <f>'OddsRatio_working_3-way'!AA82+'OddsRatio_working_3-way'!AG82</f>
        <v>-0.91297341968523704</v>
      </c>
      <c r="AN82" s="11">
        <f>'OddsRatio_working_3-way'!AB82+'OddsRatio_working_3-way'!AH82</f>
        <v>-0.19602490991649757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1.1089983296017347</v>
      </c>
      <c r="AS82" s="11">
        <f>IF(('OddsRatio_working_3-way'!X82=0),IF(Q82&gt;0,-Q82^(1/3),(-Q82)^(1/3)),'OddsRatio_working_3-way'!AM82-'OddsRatio_working_3-way'!R82/3)</f>
        <v>-0.91297341968523704</v>
      </c>
      <c r="AT82" s="11">
        <f>IF(('OddsRatio_working_3-way'!X82=0),IF(Q82&gt;0,-Q82^(1/3),(-Q82)^(1/3)),'OddsRatio_working_3-way'!AN82-'OddsRatio_working_3-way'!R82/3)</f>
        <v>-0.19602490991649757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2.04</v>
      </c>
      <c r="B83" s="4">
        <f>IF('True_Odds_Calculator_3-way'!B84="","",'True_Odds_Calculator_3-way'!B84)</f>
        <v>3.34</v>
      </c>
      <c r="C83" s="4">
        <f>IF('True_Odds_Calculator_3-way'!C84="","",'True_Odds_Calculator_3-way'!C84)</f>
        <v>3.9</v>
      </c>
      <c r="D83" s="9">
        <f t="shared" si="26"/>
        <v>0.47235337053354443</v>
      </c>
      <c r="E83" s="9">
        <f t="shared" si="27"/>
        <v>0.28462595998055312</v>
      </c>
      <c r="F83" s="9">
        <f t="shared" si="28"/>
        <v>0.24302066948590262</v>
      </c>
      <c r="G83" s="9">
        <f t="shared" si="29"/>
        <v>1.0740952854005315</v>
      </c>
      <c r="H83" s="9">
        <f t="shared" si="30"/>
        <v>2.1170590968165528</v>
      </c>
      <c r="I83" s="9">
        <f t="shared" si="31"/>
        <v>3.5133829678372428</v>
      </c>
      <c r="J83" s="9">
        <f t="shared" si="32"/>
        <v>4.1148763276615403</v>
      </c>
      <c r="K83" s="11">
        <f t="shared" si="33"/>
        <v>0.49019607843137253</v>
      </c>
      <c r="L83" s="11">
        <f t="shared" si="34"/>
        <v>0.29940119760479045</v>
      </c>
      <c r="M83" s="11">
        <f t="shared" si="35"/>
        <v>0.25641025641025644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-0.26558647411060232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0.23632975376547055</v>
      </c>
      <c r="Q83" s="11">
        <f>2*'OddsRatio_working_3-way'!K83*'OddsRatio_working_3-way'!L83*'OddsRatio_working_3-way'!M83</f>
        <v>7.5264252791551148E-2</v>
      </c>
      <c r="R83" s="11">
        <f t="shared" si="36"/>
        <v>0</v>
      </c>
      <c r="S83" s="11">
        <f t="shared" si="37"/>
        <v>-0.88984107551746805</v>
      </c>
      <c r="T83" s="11">
        <f t="shared" si="38"/>
        <v>-0.28338887755333381</v>
      </c>
      <c r="U83" s="11">
        <f>'OddsRatio_working_3-way'!S83-'OddsRatio_working_3-way'!R83^2/3</f>
        <v>-0.88984107551746805</v>
      </c>
      <c r="V83" s="11">
        <f>'OddsRatio_working_3-way'!S83*'OddsRatio_working_3-way'!R83/3-2*'OddsRatio_working_3-way'!R83^3/27-'OddsRatio_working_3-way'!T83</f>
        <v>0.28338887755333381</v>
      </c>
      <c r="W83" s="11">
        <f>'OddsRatio_working_3-way'!V83^2+4*'OddsRatio_working_3-way'!U83^3/27</f>
        <v>-2.4074657439700359E-2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0.1615424970097952</v>
      </c>
      <c r="Y83" s="11">
        <f>IF('OddsRatio_working_3-way'!W83&gt;=0,IF('OddsRatio_working_3-way'!V83+SQRT('OddsRatio_working_3-way'!W83)&gt;0,0,PI()),ACOS('OddsRatio_working_3-way'!V83/(2*'OddsRatio_working_3-way'!X83)))</f>
        <v>0.50093453778231112</v>
      </c>
      <c r="Z83" s="11">
        <f>'OddsRatio_working_3-way'!X83^(1/3)*COS('OddsRatio_working_3-way'!Y83/3)</f>
        <v>0.53704764270026573</v>
      </c>
      <c r="AA83" s="11">
        <f>'OddsRatio_working_3-way'!X83^(1/3)*COS(('OddsRatio_working_3-way'!Y83+2*PI())/3)</f>
        <v>-0.34691477096762868</v>
      </c>
      <c r="AB83" s="11">
        <f>'OddsRatio_working_3-way'!X83^(1/3)*COS(('OddsRatio_working_3-way'!Y83+4*PI())/3)</f>
        <v>-0.19013287173263743</v>
      </c>
      <c r="AC83" s="11">
        <f>'OddsRatio_working_3-way'!X83^(1/3)*SIN('OddsRatio_working_3-way'!Y83/3)</f>
        <v>9.0518071727383215E-2</v>
      </c>
      <c r="AD83" s="11">
        <f>'OddsRatio_working_3-way'!X83^(1/3)*SIN(('OddsRatio_working_3-way'!Y83+2*PI())/3)</f>
        <v>0.41983786575728699</v>
      </c>
      <c r="AE83" s="11">
        <f>'OddsRatio_working_3-way'!X83^(1/3)*SIN(('OddsRatio_working_3-way'!Y83+4*PI())/3)</f>
        <v>-0.51035593748467001</v>
      </c>
      <c r="AF83" s="11">
        <f>-'OddsRatio_working_3-way'!U83/(3*'OddsRatio_working_3-way'!X83^(1/3))*COS(('OddsRatio_working_3-way'!Y83)/3)</f>
        <v>0.53704764270026573</v>
      </c>
      <c r="AG83" s="11">
        <f>-'OddsRatio_working_3-way'!U83/(3*'OddsRatio_working_3-way'!X83^(1/3))*COS(('OddsRatio_working_3-way'!Y83+2*PI())/3)</f>
        <v>-0.34691477096762868</v>
      </c>
      <c r="AH83" s="11">
        <f>-'OddsRatio_working_3-way'!U83/(3*'OddsRatio_working_3-way'!X83^(1/3))*COS(('OddsRatio_working_3-way'!Y83+4*PI())/3)</f>
        <v>-0.19013287173263743</v>
      </c>
      <c r="AI83" s="11">
        <f>'OddsRatio_working_3-way'!U83/(3*'OddsRatio_working_3-way'!X83^(1/3))*SIN(('OddsRatio_working_3-way'!Y83)/3)</f>
        <v>-9.0518071727383215E-2</v>
      </c>
      <c r="AJ83" s="11">
        <f>'OddsRatio_working_3-way'!U83/(3*'OddsRatio_working_3-way'!X83^(1/3))*SIN(('OddsRatio_working_3-way'!Y83+2*PI())/3)</f>
        <v>-0.41983786575728699</v>
      </c>
      <c r="AK83" s="11">
        <f>'OddsRatio_working_3-way'!U83/(3*'OddsRatio_working_3-way'!X83^(1/3))*SIN(('OddsRatio_working_3-way'!Y83+4*PI())/3)</f>
        <v>0.51035593748467001</v>
      </c>
      <c r="AL83" s="11">
        <f>'OddsRatio_working_3-way'!Z83+'OddsRatio_working_3-way'!AF83</f>
        <v>1.0740952854005315</v>
      </c>
      <c r="AM83" s="11">
        <f>'OddsRatio_working_3-way'!AA83+'OddsRatio_working_3-way'!AG83</f>
        <v>-0.69382954193525737</v>
      </c>
      <c r="AN83" s="11">
        <f>'OddsRatio_working_3-way'!AB83+'OddsRatio_working_3-way'!AH83</f>
        <v>-0.38026574346527486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1.0740952854005315</v>
      </c>
      <c r="AS83" s="11">
        <f>IF(('OddsRatio_working_3-way'!X83=0),IF(Q83&gt;0,-Q83^(1/3),(-Q83)^(1/3)),'OddsRatio_working_3-way'!AM83-'OddsRatio_working_3-way'!R83/3)</f>
        <v>-0.69382954193525737</v>
      </c>
      <c r="AT83" s="11">
        <f>IF(('OddsRatio_working_3-way'!X83=0),IF(Q83&gt;0,-Q83^(1/3),(-Q83)^(1/3)),'OddsRatio_working_3-way'!AN83-'OddsRatio_working_3-way'!R83/3)</f>
        <v>-0.38026574346527486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1.29</v>
      </c>
      <c r="B84" s="4">
        <f>IF('True_Odds_Calculator_3-way'!B85="","",'True_Odds_Calculator_3-way'!B85)</f>
        <v>5.3</v>
      </c>
      <c r="C84" s="4">
        <f>IF('True_Odds_Calculator_3-way'!C85="","",'True_Odds_Calculator_3-way'!C85)</f>
        <v>11.88</v>
      </c>
      <c r="D84" s="9">
        <f t="shared" si="26"/>
        <v>0.75361292756970855</v>
      </c>
      <c r="E84" s="9">
        <f t="shared" si="27"/>
        <v>0.17100600116280409</v>
      </c>
      <c r="F84" s="9">
        <f t="shared" si="28"/>
        <v>7.5381071267487318E-2</v>
      </c>
      <c r="G84" s="9">
        <f t="shared" si="29"/>
        <v>1.1273832540626412</v>
      </c>
      <c r="H84" s="9">
        <f t="shared" si="30"/>
        <v>1.3269411436781662</v>
      </c>
      <c r="I84" s="9">
        <f t="shared" si="31"/>
        <v>5.8477479924693556</v>
      </c>
      <c r="J84" s="9">
        <f t="shared" si="32"/>
        <v>13.265929804201535</v>
      </c>
      <c r="K84" s="11">
        <f t="shared" si="33"/>
        <v>0.77519379844961234</v>
      </c>
      <c r="L84" s="11">
        <f t="shared" si="34"/>
        <v>0.18867924528301888</v>
      </c>
      <c r="M84" s="11">
        <f t="shared" si="35"/>
        <v>8.4175084175084167E-2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-0.1670372487982551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0.19046197925823491</v>
      </c>
      <c r="Q84" s="11">
        <f>2*'OddsRatio_working_3-way'!K84*'OddsRatio_working_3-way'!L84*'OddsRatio_working_3-way'!M84</f>
        <v>2.4623397447735604E-2</v>
      </c>
      <c r="R84" s="11">
        <f t="shared" si="36"/>
        <v>0</v>
      </c>
      <c r="S84" s="11">
        <f t="shared" si="37"/>
        <v>-1.14023656776263</v>
      </c>
      <c r="T84" s="11">
        <f t="shared" si="38"/>
        <v>-0.14741261380253781</v>
      </c>
      <c r="U84" s="11">
        <f>'OddsRatio_working_3-way'!S84-'OddsRatio_working_3-way'!R84^2/3</f>
        <v>-1.14023656776263</v>
      </c>
      <c r="V84" s="11">
        <f>'OddsRatio_working_3-way'!S84*'OddsRatio_working_3-way'!R84/3-2*'OddsRatio_working_3-way'!R84^3/27-'OddsRatio_working_3-way'!T84</f>
        <v>0.14741261380253781</v>
      </c>
      <c r="W84" s="11">
        <f>'OddsRatio_working_3-way'!V84^2+4*'OddsRatio_working_3-way'!U84^3/27</f>
        <v>-0.19789419118880888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0.23432065097687454</v>
      </c>
      <c r="Y84" s="11">
        <f>IF('OddsRatio_working_3-way'!W84&gt;=0,IF('OddsRatio_working_3-way'!V84+SQRT('OddsRatio_working_3-way'!W84)&gt;0,0,PI()),ACOS('OddsRatio_working_3-way'!V84/(2*'OddsRatio_working_3-way'!X84)))</f>
        <v>1.2508104184844113</v>
      </c>
      <c r="Z84" s="11">
        <f>'OddsRatio_working_3-way'!X84^(1/3)*COS('OddsRatio_working_3-way'!Y84/3)</f>
        <v>0.56369162703132059</v>
      </c>
      <c r="AA84" s="11">
        <f>'OddsRatio_working_3-way'!X84^(1/3)*COS(('OddsRatio_working_3-way'!Y84+2*PI())/3)</f>
        <v>-0.49805856557192663</v>
      </c>
      <c r="AB84" s="11">
        <f>'OddsRatio_working_3-way'!X84^(1/3)*COS(('OddsRatio_working_3-way'!Y84+4*PI())/3)</f>
        <v>-6.5633061459394126E-2</v>
      </c>
      <c r="AC84" s="11">
        <f>'OddsRatio_working_3-way'!X84^(1/3)*SIN('OddsRatio_working_3-way'!Y84/3)</f>
        <v>0.24966098120383032</v>
      </c>
      <c r="AD84" s="11">
        <f>'OddsRatio_working_3-way'!X84^(1/3)*SIN(('OddsRatio_working_3-way'!Y84+2*PI())/3)</f>
        <v>0.36334077830779138</v>
      </c>
      <c r="AE84" s="11">
        <f>'OddsRatio_working_3-way'!X84^(1/3)*SIN(('OddsRatio_working_3-way'!Y84+4*PI())/3)</f>
        <v>-0.61300175951162172</v>
      </c>
      <c r="AF84" s="11">
        <f>-'OddsRatio_working_3-way'!U84/(3*'OddsRatio_working_3-way'!X84^(1/3))*COS(('OddsRatio_working_3-way'!Y84)/3)</f>
        <v>0.56369162703132059</v>
      </c>
      <c r="AG84" s="11">
        <f>-'OddsRatio_working_3-way'!U84/(3*'OddsRatio_working_3-way'!X84^(1/3))*COS(('OddsRatio_working_3-way'!Y84+2*PI())/3)</f>
        <v>-0.49805856557192663</v>
      </c>
      <c r="AH84" s="11">
        <f>-'OddsRatio_working_3-way'!U84/(3*'OddsRatio_working_3-way'!X84^(1/3))*COS(('OddsRatio_working_3-way'!Y84+4*PI())/3)</f>
        <v>-6.5633061459394126E-2</v>
      </c>
      <c r="AI84" s="11">
        <f>'OddsRatio_working_3-way'!U84/(3*'OddsRatio_working_3-way'!X84^(1/3))*SIN(('OddsRatio_working_3-way'!Y84)/3)</f>
        <v>-0.24966098120383032</v>
      </c>
      <c r="AJ84" s="11">
        <f>'OddsRatio_working_3-way'!U84/(3*'OddsRatio_working_3-way'!X84^(1/3))*SIN(('OddsRatio_working_3-way'!Y84+2*PI())/3)</f>
        <v>-0.36334077830779138</v>
      </c>
      <c r="AK84" s="11">
        <f>'OddsRatio_working_3-way'!U84/(3*'OddsRatio_working_3-way'!X84^(1/3))*SIN(('OddsRatio_working_3-way'!Y84+4*PI())/3)</f>
        <v>0.61300175951162172</v>
      </c>
      <c r="AL84" s="11">
        <f>'OddsRatio_working_3-way'!Z84+'OddsRatio_working_3-way'!AF84</f>
        <v>1.1273832540626412</v>
      </c>
      <c r="AM84" s="11">
        <f>'OddsRatio_working_3-way'!AA84+'OddsRatio_working_3-way'!AG84</f>
        <v>-0.99611713114385325</v>
      </c>
      <c r="AN84" s="11">
        <f>'OddsRatio_working_3-way'!AB84+'OddsRatio_working_3-way'!AH84</f>
        <v>-0.13126612291878825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1.1273832540626412</v>
      </c>
      <c r="AS84" s="11">
        <f>IF(('OddsRatio_working_3-way'!X84=0),IF(Q84&gt;0,-Q84^(1/3),(-Q84)^(1/3)),'OddsRatio_working_3-way'!AM84-'OddsRatio_working_3-way'!R84/3)</f>
        <v>-0.99611713114385325</v>
      </c>
      <c r="AT84" s="11">
        <f>IF(('OddsRatio_working_3-way'!X84=0),IF(Q84&gt;0,-Q84^(1/3),(-Q84)^(1/3)),'OddsRatio_working_3-way'!AN84-'OddsRatio_working_3-way'!R84/3)</f>
        <v>-0.13126612291878825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2.5</v>
      </c>
      <c r="B85" s="4">
        <f>IF('True_Odds_Calculator_3-way'!B86="","",'True_Odds_Calculator_3-way'!B86)</f>
        <v>3.13</v>
      </c>
      <c r="C85" s="4">
        <f>IF('True_Odds_Calculator_3-way'!C86="","",'True_Odds_Calculator_3-way'!C86)</f>
        <v>3.08</v>
      </c>
      <c r="D85" s="9">
        <f t="shared" si="26"/>
        <v>0.38428463603078966</v>
      </c>
      <c r="E85" s="9">
        <f t="shared" si="27"/>
        <v>0.30532694879887923</v>
      </c>
      <c r="F85" s="9">
        <f t="shared" si="28"/>
        <v>0.31038841517033122</v>
      </c>
      <c r="G85" s="9">
        <f t="shared" si="29"/>
        <v>1.0681585232044477</v>
      </c>
      <c r="H85" s="9">
        <f t="shared" si="30"/>
        <v>2.6022377848066713</v>
      </c>
      <c r="I85" s="9">
        <f t="shared" si="31"/>
        <v>3.2751776544254736</v>
      </c>
      <c r="J85" s="9">
        <f t="shared" si="32"/>
        <v>3.2217697282652513</v>
      </c>
      <c r="K85" s="11">
        <f t="shared" si="33"/>
        <v>0.4</v>
      </c>
      <c r="L85" s="11">
        <f t="shared" si="34"/>
        <v>0.31948881789137379</v>
      </c>
      <c r="M85" s="11">
        <f t="shared" si="35"/>
        <v>0.32467532467532467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-0.27573959586739138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0.23691962989087589</v>
      </c>
      <c r="Q85" s="11">
        <f>2*'OddsRatio_working_3-way'!K85*'OddsRatio_working_3-way'!L85*'OddsRatio_working_3-way'!M85</f>
        <v>8.2984108543213975E-2</v>
      </c>
      <c r="R85" s="11">
        <f t="shared" si="36"/>
        <v>0</v>
      </c>
      <c r="S85" s="11">
        <f t="shared" si="37"/>
        <v>-0.85921511977850007</v>
      </c>
      <c r="T85" s="11">
        <f t="shared" si="38"/>
        <v>-0.30095100517635731</v>
      </c>
      <c r="U85" s="11">
        <f>'OddsRatio_working_3-way'!S85-'OddsRatio_working_3-way'!R85^2/3</f>
        <v>-0.85921511977850007</v>
      </c>
      <c r="V85" s="11">
        <f>'OddsRatio_working_3-way'!S85*'OddsRatio_working_3-way'!R85/3-2*'OddsRatio_working_3-way'!R85^3/27-'OddsRatio_working_3-way'!T85</f>
        <v>0.30095100517635731</v>
      </c>
      <c r="W85" s="11">
        <f>'OddsRatio_working_3-way'!V85^2+4*'OddsRatio_working_3-way'!U85^3/27</f>
        <v>-3.4012475435450384E-3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0.15327487975872375</v>
      </c>
      <c r="Y85" s="11">
        <f>IF('OddsRatio_working_3-way'!W85&gt;=0,IF('OddsRatio_working_3-way'!V85+SQRT('OddsRatio_working_3-way'!W85)&gt;0,0,PI()),ACOS('OddsRatio_working_3-way'!V85/(2*'OddsRatio_working_3-way'!X85)))</f>
        <v>0.19141387989725311</v>
      </c>
      <c r="Z85" s="11">
        <f>'OddsRatio_working_3-way'!X85^(1/3)*COS('OddsRatio_working_3-way'!Y85/3)</f>
        <v>0.53407926160222385</v>
      </c>
      <c r="AA85" s="11">
        <f>'OddsRatio_working_3-way'!X85^(1/3)*COS(('OddsRatio_working_3-way'!Y85+2*PI())/3)</f>
        <v>-0.29659105529203061</v>
      </c>
      <c r="AB85" s="11">
        <f>'OddsRatio_working_3-way'!X85^(1/3)*COS(('OddsRatio_working_3-way'!Y85+4*PI())/3)</f>
        <v>-0.23748820631019324</v>
      </c>
      <c r="AC85" s="11">
        <f>'OddsRatio_working_3-way'!X85^(1/3)*SIN('OddsRatio_working_3-way'!Y85/3)</f>
        <v>3.4123045769537654E-2</v>
      </c>
      <c r="AD85" s="11">
        <f>'OddsRatio_working_3-way'!X85^(1/3)*SIN(('OddsRatio_working_3-way'!Y85+2*PI())/3)</f>
        <v>0.44546468529719208</v>
      </c>
      <c r="AE85" s="11">
        <f>'OddsRatio_working_3-way'!X85^(1/3)*SIN(('OddsRatio_working_3-way'!Y85+4*PI())/3)</f>
        <v>-0.47958773106672964</v>
      </c>
      <c r="AF85" s="11">
        <f>-'OddsRatio_working_3-way'!U85/(3*'OddsRatio_working_3-way'!X85^(1/3))*COS(('OddsRatio_working_3-way'!Y85)/3)</f>
        <v>0.53407926160222385</v>
      </c>
      <c r="AG85" s="11">
        <f>-'OddsRatio_working_3-way'!U85/(3*'OddsRatio_working_3-way'!X85^(1/3))*COS(('OddsRatio_working_3-way'!Y85+2*PI())/3)</f>
        <v>-0.29659105529203061</v>
      </c>
      <c r="AH85" s="11">
        <f>-'OddsRatio_working_3-way'!U85/(3*'OddsRatio_working_3-way'!X85^(1/3))*COS(('OddsRatio_working_3-way'!Y85+4*PI())/3)</f>
        <v>-0.23748820631019324</v>
      </c>
      <c r="AI85" s="11">
        <f>'OddsRatio_working_3-way'!U85/(3*'OddsRatio_working_3-way'!X85^(1/3))*SIN(('OddsRatio_working_3-way'!Y85)/3)</f>
        <v>-3.4123045769537654E-2</v>
      </c>
      <c r="AJ85" s="11">
        <f>'OddsRatio_working_3-way'!U85/(3*'OddsRatio_working_3-way'!X85^(1/3))*SIN(('OddsRatio_working_3-way'!Y85+2*PI())/3)</f>
        <v>-0.44546468529719208</v>
      </c>
      <c r="AK85" s="11">
        <f>'OddsRatio_working_3-way'!U85/(3*'OddsRatio_working_3-way'!X85^(1/3))*SIN(('OddsRatio_working_3-way'!Y85+4*PI())/3)</f>
        <v>0.47958773106672964</v>
      </c>
      <c r="AL85" s="11">
        <f>'OddsRatio_working_3-way'!Z85+'OddsRatio_working_3-way'!AF85</f>
        <v>1.0681585232044477</v>
      </c>
      <c r="AM85" s="11">
        <f>'OddsRatio_working_3-way'!AA85+'OddsRatio_working_3-way'!AG85</f>
        <v>-0.59318211058406123</v>
      </c>
      <c r="AN85" s="11">
        <f>'OddsRatio_working_3-way'!AB85+'OddsRatio_working_3-way'!AH85</f>
        <v>-0.47497641262038648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1.0681585232044477</v>
      </c>
      <c r="AS85" s="11">
        <f>IF(('OddsRatio_working_3-way'!X85=0),IF(Q85&gt;0,-Q85^(1/3),(-Q85)^(1/3)),'OddsRatio_working_3-way'!AM85-'OddsRatio_working_3-way'!R85/3)</f>
        <v>-0.59318211058406123</v>
      </c>
      <c r="AT85" s="11">
        <f>IF(('OddsRatio_working_3-way'!X85=0),IF(Q85&gt;0,-Q85^(1/3),(-Q85)^(1/3)),'OddsRatio_working_3-way'!AN85-'OddsRatio_working_3-way'!R85/3)</f>
        <v>-0.47497641262038648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2.79</v>
      </c>
      <c r="B86" s="4">
        <f>IF('True_Odds_Calculator_3-way'!B87="","",'True_Odds_Calculator_3-way'!B87)</f>
        <v>3.13</v>
      </c>
      <c r="C86" s="4">
        <f>IF('True_Odds_Calculator_3-way'!C87="","",'True_Odds_Calculator_3-way'!C87)</f>
        <v>2.73</v>
      </c>
      <c r="D86" s="9">
        <f t="shared" si="26"/>
        <v>0.34345112688743018</v>
      </c>
      <c r="E86" s="9">
        <f t="shared" si="27"/>
        <v>0.30536925747975985</v>
      </c>
      <c r="F86" s="9">
        <f t="shared" si="28"/>
        <v>0.35117961563280981</v>
      </c>
      <c r="G86" s="9">
        <f t="shared" si="29"/>
        <v>1.067945484049539</v>
      </c>
      <c r="H86" s="9">
        <f t="shared" si="30"/>
        <v>2.911622416448675</v>
      </c>
      <c r="I86" s="9">
        <f t="shared" si="31"/>
        <v>3.2747238810255186</v>
      </c>
      <c r="J86" s="9">
        <f t="shared" si="32"/>
        <v>2.8475456874057032</v>
      </c>
      <c r="K86" s="11">
        <f t="shared" si="33"/>
        <v>0.35842293906810035</v>
      </c>
      <c r="L86" s="11">
        <f t="shared" si="34"/>
        <v>0.31948881789137379</v>
      </c>
      <c r="M86" s="11">
        <f t="shared" si="35"/>
        <v>0.36630036630036628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-0.27667349083405979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0.23699395027850148</v>
      </c>
      <c r="Q86" s="11">
        <f>2*'OddsRatio_working_3-way'!K86*'OddsRatio_working_3-way'!L86*'OddsRatio_working_3-way'!M86</f>
        <v>8.389166381539874E-2</v>
      </c>
      <c r="R86" s="11">
        <f t="shared" si="36"/>
        <v>0</v>
      </c>
      <c r="S86" s="11">
        <f t="shared" si="37"/>
        <v>-0.85658351135867628</v>
      </c>
      <c r="T86" s="11">
        <f t="shared" si="38"/>
        <v>-0.3032154022508588</v>
      </c>
      <c r="U86" s="11">
        <f>'OddsRatio_working_3-way'!S86-'OddsRatio_working_3-way'!R86^2/3</f>
        <v>-0.85658351135867628</v>
      </c>
      <c r="V86" s="11">
        <f>'OddsRatio_working_3-way'!S86*'OddsRatio_working_3-way'!R86/3-2*'OddsRatio_working_3-way'!R86^3/27-'OddsRatio_working_3-way'!T86</f>
        <v>0.3032154022508588</v>
      </c>
      <c r="W86" s="11">
        <f>'OddsRatio_working_3-way'!V86^2+4*'OddsRatio_working_3-way'!U86^3/27</f>
        <v>-1.1723561196556459E-3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0.15257124260636878</v>
      </c>
      <c r="Y86" s="11">
        <f>IF('OddsRatio_working_3-way'!W86&gt;=0,IF('OddsRatio_working_3-way'!V86+SQRT('OddsRatio_working_3-way'!W86)&gt;0,0,PI()),ACOS('OddsRatio_working_3-way'!V86/(2*'OddsRatio_working_3-way'!X86)))</f>
        <v>0.11244565784350824</v>
      </c>
      <c r="Z86" s="11">
        <f>'OddsRatio_working_3-way'!X86^(1/3)*COS('OddsRatio_working_3-way'!Y86/3)</f>
        <v>0.53397274202476952</v>
      </c>
      <c r="AA86" s="11">
        <f>'OddsRatio_working_3-way'!X86^(1/3)*COS(('OddsRatio_working_3-way'!Y86+2*PI())/3)</f>
        <v>-0.28432738945366548</v>
      </c>
      <c r="AB86" s="11">
        <f>'OddsRatio_working_3-way'!X86^(1/3)*COS(('OddsRatio_working_3-way'!Y86+4*PI())/3)</f>
        <v>-0.24964535257110415</v>
      </c>
      <c r="AC86" s="11">
        <f>'OddsRatio_working_3-way'!X86^(1/3)*SIN('OddsRatio_working_3-way'!Y86/3)</f>
        <v>2.002368333019125E-2</v>
      </c>
      <c r="AD86" s="11">
        <f>'OddsRatio_working_3-way'!X86^(1/3)*SIN(('OddsRatio_working_3-way'!Y86+2*PI())/3)</f>
        <v>0.45242211785678921</v>
      </c>
      <c r="AE86" s="11">
        <f>'OddsRatio_working_3-way'!X86^(1/3)*SIN(('OddsRatio_working_3-way'!Y86+4*PI())/3)</f>
        <v>-0.47244580118698049</v>
      </c>
      <c r="AF86" s="11">
        <f>-'OddsRatio_working_3-way'!U86/(3*'OddsRatio_working_3-way'!X86^(1/3))*COS(('OddsRatio_working_3-way'!Y86)/3)</f>
        <v>0.53397274202476941</v>
      </c>
      <c r="AG86" s="11">
        <f>-'OddsRatio_working_3-way'!U86/(3*'OddsRatio_working_3-way'!X86^(1/3))*COS(('OddsRatio_working_3-way'!Y86+2*PI())/3)</f>
        <v>-0.28432738945366542</v>
      </c>
      <c r="AH86" s="11">
        <f>-'OddsRatio_working_3-way'!U86/(3*'OddsRatio_working_3-way'!X86^(1/3))*COS(('OddsRatio_working_3-way'!Y86+4*PI())/3)</f>
        <v>-0.2496453525711041</v>
      </c>
      <c r="AI86" s="11">
        <f>'OddsRatio_working_3-way'!U86/(3*'OddsRatio_working_3-way'!X86^(1/3))*SIN(('OddsRatio_working_3-way'!Y86)/3)</f>
        <v>-2.0023683330191246E-2</v>
      </c>
      <c r="AJ86" s="11">
        <f>'OddsRatio_working_3-way'!U86/(3*'OddsRatio_working_3-way'!X86^(1/3))*SIN(('OddsRatio_working_3-way'!Y86+2*PI())/3)</f>
        <v>-0.4524221178567891</v>
      </c>
      <c r="AK86" s="11">
        <f>'OddsRatio_working_3-way'!U86/(3*'OddsRatio_working_3-way'!X86^(1/3))*SIN(('OddsRatio_working_3-way'!Y86+4*PI())/3)</f>
        <v>0.47244580118698043</v>
      </c>
      <c r="AL86" s="11">
        <f>'OddsRatio_working_3-way'!Z86+'OddsRatio_working_3-way'!AF86</f>
        <v>1.067945484049539</v>
      </c>
      <c r="AM86" s="11">
        <f>'OddsRatio_working_3-way'!AA86+'OddsRatio_working_3-way'!AG86</f>
        <v>-0.56865477890733085</v>
      </c>
      <c r="AN86" s="11">
        <f>'OddsRatio_working_3-way'!AB86+'OddsRatio_working_3-way'!AH86</f>
        <v>-0.49929070514220825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1.067945484049539</v>
      </c>
      <c r="AS86" s="11">
        <f>IF(('OddsRatio_working_3-way'!X86=0),IF(Q86&gt;0,-Q86^(1/3),(-Q86)^(1/3)),'OddsRatio_working_3-way'!AM86-'OddsRatio_working_3-way'!R86/3)</f>
        <v>-0.56865477890733085</v>
      </c>
      <c r="AT86" s="11">
        <f>IF(('OddsRatio_working_3-way'!X86=0),IF(Q86&gt;0,-Q86^(1/3),(-Q86)^(1/3)),'OddsRatio_working_3-way'!AN86-'OddsRatio_working_3-way'!R86/3)</f>
        <v>-0.49929070514220825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2.62</v>
      </c>
      <c r="B87" s="4">
        <f>IF('True_Odds_Calculator_3-way'!B88="","",'True_Odds_Calculator_3-way'!B88)</f>
        <v>3.1</v>
      </c>
      <c r="C87" s="4">
        <f>IF('True_Odds_Calculator_3-way'!C88="","",'True_Odds_Calculator_3-way'!C88)</f>
        <v>2.95</v>
      </c>
      <c r="D87" s="9">
        <f t="shared" si="26"/>
        <v>0.36660865432981882</v>
      </c>
      <c r="E87" s="9">
        <f t="shared" si="27"/>
        <v>0.30867849510244566</v>
      </c>
      <c r="F87" s="9">
        <f t="shared" si="28"/>
        <v>0.3247128505677358</v>
      </c>
      <c r="G87" s="9">
        <f t="shared" si="29"/>
        <v>1.0664841310329258</v>
      </c>
      <c r="H87" s="9">
        <f t="shared" si="30"/>
        <v>2.7277042922733399</v>
      </c>
      <c r="I87" s="9">
        <f t="shared" si="31"/>
        <v>3.2396166751691444</v>
      </c>
      <c r="J87" s="9">
        <f t="shared" si="32"/>
        <v>3.0796440555142053</v>
      </c>
      <c r="K87" s="11">
        <f t="shared" si="33"/>
        <v>0.38167938931297707</v>
      </c>
      <c r="L87" s="11">
        <f t="shared" si="34"/>
        <v>0.32258064516129031</v>
      </c>
      <c r="M87" s="11">
        <f t="shared" si="35"/>
        <v>0.33898305084745761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-0.27687511216657845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0.23664539501416951</v>
      </c>
      <c r="Q87" s="11">
        <f>2*'OddsRatio_working_3-way'!K87*'OddsRatio_working_3-way'!L87*'OddsRatio_working_3-way'!M87</f>
        <v>8.3472802474133856E-2</v>
      </c>
      <c r="R87" s="11">
        <f t="shared" si="36"/>
        <v>0</v>
      </c>
      <c r="S87" s="11">
        <f t="shared" si="37"/>
        <v>-0.85470085470085433</v>
      </c>
      <c r="T87" s="11">
        <f t="shared" si="38"/>
        <v>-0.30148178296326428</v>
      </c>
      <c r="U87" s="11">
        <f>'OddsRatio_working_3-way'!S87-'OddsRatio_working_3-way'!R87^2/3</f>
        <v>-0.85470085470085433</v>
      </c>
      <c r="V87" s="11">
        <f>'OddsRatio_working_3-way'!S87*'OddsRatio_working_3-way'!R87/3-2*'OddsRatio_working_3-way'!R87^3/27-'OddsRatio_working_3-way'!T87</f>
        <v>0.30148178296326428</v>
      </c>
      <c r="W87" s="11">
        <f>'OddsRatio_working_3-way'!V87^2+4*'OddsRatio_working_3-way'!U87^3/27</f>
        <v>-1.608076235038669E-3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0.15206852213208644</v>
      </c>
      <c r="Y87" s="11">
        <f>IF('OddsRatio_working_3-way'!W87&gt;=0,IF('OddsRatio_working_3-way'!V87+SQRT('OddsRatio_working_3-way'!W87)&gt;0,0,PI()),ACOS('OddsRatio_working_3-way'!V87/(2*'OddsRatio_working_3-way'!X87)))</f>
        <v>0.13223622529315615</v>
      </c>
      <c r="Z87" s="11">
        <f>'OddsRatio_working_3-way'!X87^(1/3)*COS('OddsRatio_working_3-way'!Y87/3)</f>
        <v>0.53324206551646303</v>
      </c>
      <c r="AA87" s="11">
        <f>'OddsRatio_working_3-way'!X87^(1/3)*COS(('OddsRatio_working_3-way'!Y87+2*PI())/3)</f>
        <v>-0.28698984097117508</v>
      </c>
      <c r="AB87" s="11">
        <f>'OddsRatio_working_3-way'!X87^(1/3)*COS(('OddsRatio_working_3-way'!Y87+4*PI())/3)</f>
        <v>-0.24625222454528808</v>
      </c>
      <c r="AC87" s="11">
        <f>'OddsRatio_working_3-way'!X87^(1/3)*SIN('OddsRatio_working_3-way'!Y87/3)</f>
        <v>2.3519873809629572E-2</v>
      </c>
      <c r="AD87" s="11">
        <f>'OddsRatio_working_3-way'!X87^(1/3)*SIN(('OddsRatio_working_3-way'!Y87+2*PI())/3)</f>
        <v>0.45004123819892822</v>
      </c>
      <c r="AE87" s="11">
        <f>'OddsRatio_working_3-way'!X87^(1/3)*SIN(('OddsRatio_working_3-way'!Y87+4*PI())/3)</f>
        <v>-0.47356111200855777</v>
      </c>
      <c r="AF87" s="11">
        <f>-'OddsRatio_working_3-way'!U87/(3*'OddsRatio_working_3-way'!X87^(1/3))*COS(('OddsRatio_working_3-way'!Y87)/3)</f>
        <v>0.53324206551646292</v>
      </c>
      <c r="AG87" s="11">
        <f>-'OddsRatio_working_3-way'!U87/(3*'OddsRatio_working_3-way'!X87^(1/3))*COS(('OddsRatio_working_3-way'!Y87+2*PI())/3)</f>
        <v>-0.28698984097117503</v>
      </c>
      <c r="AH87" s="11">
        <f>-'OddsRatio_working_3-way'!U87/(3*'OddsRatio_working_3-way'!X87^(1/3))*COS(('OddsRatio_working_3-way'!Y87+4*PI())/3)</f>
        <v>-0.24625222454528803</v>
      </c>
      <c r="AI87" s="11">
        <f>'OddsRatio_working_3-way'!U87/(3*'OddsRatio_working_3-way'!X87^(1/3))*SIN(('OddsRatio_working_3-way'!Y87)/3)</f>
        <v>-2.3519873809629568E-2</v>
      </c>
      <c r="AJ87" s="11">
        <f>'OddsRatio_working_3-way'!U87/(3*'OddsRatio_working_3-way'!X87^(1/3))*SIN(('OddsRatio_working_3-way'!Y87+2*PI())/3)</f>
        <v>-0.45004123819892811</v>
      </c>
      <c r="AK87" s="11">
        <f>'OddsRatio_working_3-way'!U87/(3*'OddsRatio_working_3-way'!X87^(1/3))*SIN(('OddsRatio_working_3-way'!Y87+4*PI())/3)</f>
        <v>0.47356111200855766</v>
      </c>
      <c r="AL87" s="11">
        <f>'OddsRatio_working_3-way'!Z87+'OddsRatio_working_3-way'!AF87</f>
        <v>1.0664841310329258</v>
      </c>
      <c r="AM87" s="11">
        <f>'OddsRatio_working_3-way'!AA87+'OddsRatio_working_3-way'!AG87</f>
        <v>-0.57397968194235016</v>
      </c>
      <c r="AN87" s="11">
        <f>'OddsRatio_working_3-way'!AB87+'OddsRatio_working_3-way'!AH87</f>
        <v>-0.49250444909057611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1.0664841310329258</v>
      </c>
      <c r="AS87" s="11">
        <f>IF(('OddsRatio_working_3-way'!X87=0),IF(Q87&gt;0,-Q87^(1/3),(-Q87)^(1/3)),'OddsRatio_working_3-way'!AM87-'OddsRatio_working_3-way'!R87/3)</f>
        <v>-0.57397968194235016</v>
      </c>
      <c r="AT87" s="11">
        <f>IF(('OddsRatio_working_3-way'!X87=0),IF(Q87&gt;0,-Q87^(1/3),(-Q87)^(1/3)),'OddsRatio_working_3-way'!AN87-'OddsRatio_working_3-way'!R87/3)</f>
        <v>-0.49250444909057611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2.12</v>
      </c>
      <c r="B88" s="4">
        <f>IF('True_Odds_Calculator_3-way'!B89="","",'True_Odds_Calculator_3-way'!B89)</f>
        <v>3.16</v>
      </c>
      <c r="C88" s="4">
        <f>IF('True_Odds_Calculator_3-way'!C89="","",'True_Odds_Calculator_3-way'!C89)</f>
        <v>3.88</v>
      </c>
      <c r="D88" s="9">
        <f t="shared" si="26"/>
        <v>0.45415050800994938</v>
      </c>
      <c r="E88" s="9">
        <f t="shared" si="27"/>
        <v>0.30138860604466844</v>
      </c>
      <c r="F88" s="9">
        <f t="shared" si="28"/>
        <v>0.24446088594538221</v>
      </c>
      <c r="G88" s="9">
        <f t="shared" si="29"/>
        <v>1.0731367889113592</v>
      </c>
      <c r="H88" s="9">
        <f t="shared" si="30"/>
        <v>2.2019132035807218</v>
      </c>
      <c r="I88" s="9">
        <f t="shared" si="31"/>
        <v>3.3179754640485353</v>
      </c>
      <c r="J88" s="9">
        <f t="shared" si="32"/>
        <v>4.0906339520647137</v>
      </c>
      <c r="K88" s="11">
        <f t="shared" si="33"/>
        <v>0.47169811320754712</v>
      </c>
      <c r="L88" s="11">
        <f t="shared" si="34"/>
        <v>0.31645569620253161</v>
      </c>
      <c r="M88" s="11">
        <f t="shared" si="35"/>
        <v>0.25773195876288663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-0.26804616153582883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0.23698782928997214</v>
      </c>
      <c r="Q88" s="11">
        <f>2*'OddsRatio_working_3-way'!K88*'OddsRatio_working_3-way'!L88*'OddsRatio_working_3-way'!M88</f>
        <v>7.6944100418822117E-2</v>
      </c>
      <c r="R88" s="11">
        <f t="shared" si="36"/>
        <v>0</v>
      </c>
      <c r="S88" s="11">
        <f t="shared" si="37"/>
        <v>-0.88413065843621408</v>
      </c>
      <c r="T88" s="11">
        <f t="shared" si="38"/>
        <v>-0.28705540858318634</v>
      </c>
      <c r="U88" s="11">
        <f>'OddsRatio_working_3-way'!S88-'OddsRatio_working_3-way'!R88^2/3</f>
        <v>-0.88413065843621408</v>
      </c>
      <c r="V88" s="11">
        <f>'OddsRatio_working_3-way'!S88*'OddsRatio_working_3-way'!R88/3-2*'OddsRatio_working_3-way'!R88^3/27-'OddsRatio_working_3-way'!T88</f>
        <v>0.28705540858318634</v>
      </c>
      <c r="W88" s="11">
        <f>'OddsRatio_working_3-way'!V88^2+4*'OddsRatio_working_3-way'!U88^3/27</f>
        <v>-1.9986371770988179E-2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0.15998998356760355</v>
      </c>
      <c r="Y88" s="11">
        <f>IF('OddsRatio_working_3-way'!W88&gt;=0,IF('OddsRatio_working_3-way'!V88+SQRT('OddsRatio_working_3-way'!W88)&gt;0,0,PI()),ACOS('OddsRatio_working_3-way'!V88/(2*'OddsRatio_working_3-way'!X88)))</f>
        <v>0.45762507506385308</v>
      </c>
      <c r="Z88" s="11">
        <f>'OddsRatio_working_3-way'!X88^(1/3)*COS('OddsRatio_working_3-way'!Y88/3)</f>
        <v>0.5365683944556795</v>
      </c>
      <c r="AA88" s="11">
        <f>'OddsRatio_working_3-way'!X88^(1/3)*COS(('OddsRatio_working_3-way'!Y88+2*PI())/3)</f>
        <v>-0.33972251441472656</v>
      </c>
      <c r="AB88" s="11">
        <f>'OddsRatio_working_3-way'!X88^(1/3)*COS(('OddsRatio_working_3-way'!Y88+4*PI())/3)</f>
        <v>-0.19684588004095327</v>
      </c>
      <c r="AC88" s="11">
        <f>'OddsRatio_working_3-way'!X88^(1/3)*SIN('OddsRatio_working_3-way'!Y88/3)</f>
        <v>8.2489863316605988E-2</v>
      </c>
      <c r="AD88" s="11">
        <f>'OddsRatio_working_3-way'!X88^(1/3)*SIN(('OddsRatio_working_3-way'!Y88+2*PI())/3)</f>
        <v>0.42343692880814482</v>
      </c>
      <c r="AE88" s="11">
        <f>'OddsRatio_working_3-way'!X88^(1/3)*SIN(('OddsRatio_working_3-way'!Y88+4*PI())/3)</f>
        <v>-0.50592679212475056</v>
      </c>
      <c r="AF88" s="11">
        <f>-'OddsRatio_working_3-way'!U88/(3*'OddsRatio_working_3-way'!X88^(1/3))*COS(('OddsRatio_working_3-way'!Y88)/3)</f>
        <v>0.53656839445567961</v>
      </c>
      <c r="AG88" s="11">
        <f>-'OddsRatio_working_3-way'!U88/(3*'OddsRatio_working_3-way'!X88^(1/3))*COS(('OddsRatio_working_3-way'!Y88+2*PI())/3)</f>
        <v>-0.33972251441472662</v>
      </c>
      <c r="AH88" s="11">
        <f>-'OddsRatio_working_3-way'!U88/(3*'OddsRatio_working_3-way'!X88^(1/3))*COS(('OddsRatio_working_3-way'!Y88+4*PI())/3)</f>
        <v>-0.1968458800409533</v>
      </c>
      <c r="AI88" s="11">
        <f>'OddsRatio_working_3-way'!U88/(3*'OddsRatio_working_3-way'!X88^(1/3))*SIN(('OddsRatio_working_3-way'!Y88)/3)</f>
        <v>-8.2489863316606016E-2</v>
      </c>
      <c r="AJ88" s="11">
        <f>'OddsRatio_working_3-way'!U88/(3*'OddsRatio_working_3-way'!X88^(1/3))*SIN(('OddsRatio_working_3-way'!Y88+2*PI())/3)</f>
        <v>-0.42343692880814487</v>
      </c>
      <c r="AK88" s="11">
        <f>'OddsRatio_working_3-way'!U88/(3*'OddsRatio_working_3-way'!X88^(1/3))*SIN(('OddsRatio_working_3-way'!Y88+4*PI())/3)</f>
        <v>0.50592679212475067</v>
      </c>
      <c r="AL88" s="11">
        <f>'OddsRatio_working_3-way'!Z88+'OddsRatio_working_3-way'!AF88</f>
        <v>1.0731367889113592</v>
      </c>
      <c r="AM88" s="11">
        <f>'OddsRatio_working_3-way'!AA88+'OddsRatio_working_3-way'!AG88</f>
        <v>-0.67944502882945312</v>
      </c>
      <c r="AN88" s="11">
        <f>'OddsRatio_working_3-way'!AB88+'OddsRatio_working_3-way'!AH88</f>
        <v>-0.39369176008190654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1.0731367889113592</v>
      </c>
      <c r="AS88" s="11">
        <f>IF(('OddsRatio_working_3-way'!X88=0),IF(Q88&gt;0,-Q88^(1/3),(-Q88)^(1/3)),'OddsRatio_working_3-way'!AM88-'OddsRatio_working_3-way'!R88/3)</f>
        <v>-0.67944502882945312</v>
      </c>
      <c r="AT88" s="11">
        <f>IF(('OddsRatio_working_3-way'!X88=0),IF(Q88&gt;0,-Q88^(1/3),(-Q88)^(1/3)),'OddsRatio_working_3-way'!AN88-'OddsRatio_working_3-way'!R88/3)</f>
        <v>-0.39369176008190654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4.18</v>
      </c>
      <c r="D89" s="9">
        <f t="shared" si="26"/>
        <v>0.5138663651057821</v>
      </c>
      <c r="E89" s="9">
        <f t="shared" si="27"/>
        <v>0.25981826751826603</v>
      </c>
      <c r="F89" s="9">
        <f t="shared" si="28"/>
        <v>0.22631536737595168</v>
      </c>
      <c r="G89" s="9">
        <f t="shared" si="29"/>
        <v>1.0750355007052197</v>
      </c>
      <c r="H89" s="9">
        <f t="shared" si="30"/>
        <v>1.9460312406205935</v>
      </c>
      <c r="I89" s="9">
        <f t="shared" si="31"/>
        <v>3.8488440768688323</v>
      </c>
      <c r="J89" s="9">
        <f t="shared" si="32"/>
        <v>4.4186128922425985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0.23923444976076558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-0.25854055132000797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0.23393517311202811</v>
      </c>
      <c r="Q89" s="11">
        <f>2*'OddsRatio_working_3-way'!K89*'OddsRatio_working_3-way'!L89*'OddsRatio_working_3-way'!M89</f>
        <v>6.9727324325492723E-2</v>
      </c>
      <c r="R89" s="11">
        <f t="shared" si="36"/>
        <v>0</v>
      </c>
      <c r="S89" s="11">
        <f t="shared" si="37"/>
        <v>-0.90482971401447732</v>
      </c>
      <c r="T89" s="11">
        <f t="shared" si="38"/>
        <v>-0.26969589091340601</v>
      </c>
      <c r="U89" s="11">
        <f>'OddsRatio_working_3-way'!S89-'OddsRatio_working_3-way'!R89^2/3</f>
        <v>-0.90482971401447732</v>
      </c>
      <c r="V89" s="11">
        <f>'OddsRatio_working_3-way'!S89*'OddsRatio_working_3-way'!R89/3-2*'OddsRatio_working_3-way'!R89^3/27-'OddsRatio_working_3-way'!T89</f>
        <v>0.26969589091340601</v>
      </c>
      <c r="W89" s="11">
        <f>'OddsRatio_working_3-way'!V89^2+4*'OddsRatio_working_3-way'!U89^3/27</f>
        <v>-3.7012170614779655E-2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0.16564121180306809</v>
      </c>
      <c r="Y89" s="11">
        <f>IF('OddsRatio_working_3-way'!W89&gt;=0,IF('OddsRatio_working_3-way'!V89+SQRT('OddsRatio_working_3-way'!W89)&gt;0,0,PI()),ACOS('OddsRatio_working_3-way'!V89/(2*'OddsRatio_working_3-way'!X89)))</f>
        <v>0.61962448175443818</v>
      </c>
      <c r="Z89" s="11">
        <f>'OddsRatio_working_3-way'!X89^(1/3)*COS('OddsRatio_working_3-way'!Y89/3)</f>
        <v>0.53751775035260985</v>
      </c>
      <c r="AA89" s="11">
        <f>'OddsRatio_working_3-way'!X89^(1/3)*COS(('OddsRatio_working_3-way'!Y89+2*PI())/3)</f>
        <v>-0.3662956864094053</v>
      </c>
      <c r="AB89" s="11">
        <f>'OddsRatio_working_3-way'!X89^(1/3)*COS(('OddsRatio_working_3-way'!Y89+4*PI())/3)</f>
        <v>-0.17122206394320422</v>
      </c>
      <c r="AC89" s="11">
        <f>'OddsRatio_working_3-way'!X89^(1/3)*SIN('OddsRatio_working_3-way'!Y89/3)</f>
        <v>0.11262580844265654</v>
      </c>
      <c r="AD89" s="11">
        <f>'OddsRatio_working_3-way'!X89^(1/3)*SIN(('OddsRatio_working_3-way'!Y89+2*PI())/3)</f>
        <v>0.40919112256909379</v>
      </c>
      <c r="AE89" s="11">
        <f>'OddsRatio_working_3-way'!X89^(1/3)*SIN(('OddsRatio_working_3-way'!Y89+4*PI())/3)</f>
        <v>-0.52181693101175031</v>
      </c>
      <c r="AF89" s="11">
        <f>-'OddsRatio_working_3-way'!U89/(3*'OddsRatio_working_3-way'!X89^(1/3))*COS(('OddsRatio_working_3-way'!Y89)/3)</f>
        <v>0.53751775035260974</v>
      </c>
      <c r="AG89" s="11">
        <f>-'OddsRatio_working_3-way'!U89/(3*'OddsRatio_working_3-way'!X89^(1/3))*COS(('OddsRatio_working_3-way'!Y89+2*PI())/3)</f>
        <v>-0.36629568640940519</v>
      </c>
      <c r="AH89" s="11">
        <f>-'OddsRatio_working_3-way'!U89/(3*'OddsRatio_working_3-way'!X89^(1/3))*COS(('OddsRatio_working_3-way'!Y89+4*PI())/3)</f>
        <v>-0.17122206394320419</v>
      </c>
      <c r="AI89" s="11">
        <f>'OddsRatio_working_3-way'!U89/(3*'OddsRatio_working_3-way'!X89^(1/3))*SIN(('OddsRatio_working_3-way'!Y89)/3)</f>
        <v>-0.11262580844265652</v>
      </c>
      <c r="AJ89" s="11">
        <f>'OddsRatio_working_3-way'!U89/(3*'OddsRatio_working_3-way'!X89^(1/3))*SIN(('OddsRatio_working_3-way'!Y89+2*PI())/3)</f>
        <v>-0.40919112256909368</v>
      </c>
      <c r="AK89" s="11">
        <f>'OddsRatio_working_3-way'!U89/(3*'OddsRatio_working_3-way'!X89^(1/3))*SIN(('OddsRatio_working_3-way'!Y89+4*PI())/3)</f>
        <v>0.5218169310117502</v>
      </c>
      <c r="AL89" s="11">
        <f>'OddsRatio_working_3-way'!Z89+'OddsRatio_working_3-way'!AF89</f>
        <v>1.0750355007052197</v>
      </c>
      <c r="AM89" s="11">
        <f>'OddsRatio_working_3-way'!AA89+'OddsRatio_working_3-way'!AG89</f>
        <v>-0.73259137281881048</v>
      </c>
      <c r="AN89" s="11">
        <f>'OddsRatio_working_3-way'!AB89+'OddsRatio_working_3-way'!AH89</f>
        <v>-0.34244412788640843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1.0750355007052197</v>
      </c>
      <c r="AS89" s="11">
        <f>IF(('OddsRatio_working_3-way'!X89=0),IF(Q89&gt;0,-Q89^(1/3),(-Q89)^(1/3)),'OddsRatio_working_3-way'!AM89-'OddsRatio_working_3-way'!R89/3)</f>
        <v>-0.73259137281881048</v>
      </c>
      <c r="AT89" s="11">
        <f>IF(('OddsRatio_working_3-way'!X89=0),IF(Q89&gt;0,-Q89^(1/3),(-Q89)^(1/3)),'OddsRatio_working_3-way'!AN89-'OddsRatio_working_3-way'!R89/3)</f>
        <v>-0.34244412788640843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1.96</v>
      </c>
      <c r="B90" s="4">
        <f>IF('True_Odds_Calculator_3-way'!B91="","",'True_Odds_Calculator_3-way'!B91)</f>
        <v>3.47</v>
      </c>
      <c r="C90" s="4">
        <f>IF('True_Odds_Calculator_3-way'!C91="","",'True_Odds_Calculator_3-way'!C91)</f>
        <v>4.04</v>
      </c>
      <c r="D90" s="9">
        <f t="shared" si="26"/>
        <v>0.49212325297001241</v>
      </c>
      <c r="E90" s="9">
        <f t="shared" si="27"/>
        <v>0.27357692683375295</v>
      </c>
      <c r="F90" s="9">
        <f t="shared" si="28"/>
        <v>0.23429982019623427</v>
      </c>
      <c r="G90" s="9">
        <f t="shared" si="29"/>
        <v>1.0750117474909771</v>
      </c>
      <c r="H90" s="9">
        <f t="shared" si="30"/>
        <v>2.0320112775913377</v>
      </c>
      <c r="I90" s="9">
        <f t="shared" si="31"/>
        <v>3.6552790163027136</v>
      </c>
      <c r="J90" s="9">
        <f t="shared" si="32"/>
        <v>4.268035712372571</v>
      </c>
      <c r="K90" s="11">
        <f t="shared" si="33"/>
        <v>0.51020408163265307</v>
      </c>
      <c r="L90" s="11">
        <f t="shared" si="34"/>
        <v>0.28818443804034583</v>
      </c>
      <c r="M90" s="11">
        <f t="shared" si="35"/>
        <v>0.24752475247524752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-0.26234624874002999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0.23547096814015936</v>
      </c>
      <c r="Q90" s="11">
        <f>2*'OddsRatio_working_3-way'!K90*'OddsRatio_working_3-way'!L90*'OddsRatio_working_3-way'!M90</f>
        <v>7.2788552748117255E-2</v>
      </c>
      <c r="R90" s="11">
        <f t="shared" si="36"/>
        <v>0</v>
      </c>
      <c r="S90" s="11">
        <f t="shared" si="37"/>
        <v>-0.89755797641878055</v>
      </c>
      <c r="T90" s="11">
        <f t="shared" si="38"/>
        <v>-0.27745223382342515</v>
      </c>
      <c r="U90" s="11">
        <f>'OddsRatio_working_3-way'!S90-'OddsRatio_working_3-way'!R90^2/3</f>
        <v>-0.89755797641878055</v>
      </c>
      <c r="V90" s="11">
        <f>'OddsRatio_working_3-way'!S90*'OddsRatio_working_3-way'!R90/3-2*'OddsRatio_working_3-way'!R90^3/27-'OddsRatio_working_3-way'!T90</f>
        <v>0.27745223382342515</v>
      </c>
      <c r="W90" s="11">
        <f>'OddsRatio_working_3-way'!V90^2+4*'OddsRatio_working_3-way'!U90^3/27</f>
        <v>-3.0143512691345839E-2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0.16364844541344903</v>
      </c>
      <c r="Y90" s="11">
        <f>IF('OddsRatio_working_3-way'!W90&gt;=0,IF('OddsRatio_working_3-way'!V90+SQRT('OddsRatio_working_3-way'!W90)&gt;0,0,PI()),ACOS('OddsRatio_working_3-way'!V90/(2*'OddsRatio_working_3-way'!X90)))</f>
        <v>0.55914658337034351</v>
      </c>
      <c r="Z90" s="11">
        <f>'OddsRatio_working_3-way'!X90^(1/3)*COS('OddsRatio_working_3-way'!Y90/3)</f>
        <v>0.53750587374548853</v>
      </c>
      <c r="AA90" s="11">
        <f>'OddsRatio_working_3-way'!X90^(1/3)*COS(('OddsRatio_working_3-way'!Y90+2*PI())/3)</f>
        <v>-0.35653146996324092</v>
      </c>
      <c r="AB90" s="11">
        <f>'OddsRatio_working_3-way'!X90^(1/3)*COS(('OddsRatio_working_3-way'!Y90+4*PI())/3)</f>
        <v>-0.18097440378224763</v>
      </c>
      <c r="AC90" s="11">
        <f>'OddsRatio_working_3-way'!X90^(1/3)*SIN('OddsRatio_working_3-way'!Y90/3)</f>
        <v>0.1013579194177375</v>
      </c>
      <c r="AD90" s="11">
        <f>'OddsRatio_working_3-way'!X90^(1/3)*SIN(('OddsRatio_working_3-way'!Y90+2*PI())/3)</f>
        <v>0.41481478163807539</v>
      </c>
      <c r="AE90" s="11">
        <f>'OddsRatio_working_3-way'!X90^(1/3)*SIN(('OddsRatio_working_3-way'!Y90+4*PI())/3)</f>
        <v>-0.51617270105581281</v>
      </c>
      <c r="AF90" s="11">
        <f>-'OddsRatio_working_3-way'!U90/(3*'OddsRatio_working_3-way'!X90^(1/3))*COS(('OddsRatio_working_3-way'!Y90)/3)</f>
        <v>0.53750587374548853</v>
      </c>
      <c r="AG90" s="11">
        <f>-'OddsRatio_working_3-way'!U90/(3*'OddsRatio_working_3-way'!X90^(1/3))*COS(('OddsRatio_working_3-way'!Y90+2*PI())/3)</f>
        <v>-0.35653146996324092</v>
      </c>
      <c r="AH90" s="11">
        <f>-'OddsRatio_working_3-way'!U90/(3*'OddsRatio_working_3-way'!X90^(1/3))*COS(('OddsRatio_working_3-way'!Y90+4*PI())/3)</f>
        <v>-0.18097440378224763</v>
      </c>
      <c r="AI90" s="11">
        <f>'OddsRatio_working_3-way'!U90/(3*'OddsRatio_working_3-way'!X90^(1/3))*SIN(('OddsRatio_working_3-way'!Y90)/3)</f>
        <v>-0.1013579194177375</v>
      </c>
      <c r="AJ90" s="11">
        <f>'OddsRatio_working_3-way'!U90/(3*'OddsRatio_working_3-way'!X90^(1/3))*SIN(('OddsRatio_working_3-way'!Y90+2*PI())/3)</f>
        <v>-0.41481478163807539</v>
      </c>
      <c r="AK90" s="11">
        <f>'OddsRatio_working_3-way'!U90/(3*'OddsRatio_working_3-way'!X90^(1/3))*SIN(('OddsRatio_working_3-way'!Y90+4*PI())/3)</f>
        <v>0.51617270105581281</v>
      </c>
      <c r="AL90" s="11">
        <f>'OddsRatio_working_3-way'!Z90+'OddsRatio_working_3-way'!AF90</f>
        <v>1.0750117474909771</v>
      </c>
      <c r="AM90" s="11">
        <f>'OddsRatio_working_3-way'!AA90+'OddsRatio_working_3-way'!AG90</f>
        <v>-0.71306293992648184</v>
      </c>
      <c r="AN90" s="11">
        <f>'OddsRatio_working_3-way'!AB90+'OddsRatio_working_3-way'!AH90</f>
        <v>-0.36194880756449527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1.0750117474909771</v>
      </c>
      <c r="AS90" s="11">
        <f>IF(('OddsRatio_working_3-way'!X90=0),IF(Q90&gt;0,-Q90^(1/3),(-Q90)^(1/3)),'OddsRatio_working_3-way'!AM90-'OddsRatio_working_3-way'!R90/3)</f>
        <v>-0.71306293992648184</v>
      </c>
      <c r="AT90" s="11">
        <f>IF(('OddsRatio_working_3-way'!X90=0),IF(Q90&gt;0,-Q90^(1/3),(-Q90)^(1/3)),'OddsRatio_working_3-way'!AN90-'OddsRatio_working_3-way'!R90/3)</f>
        <v>-0.36194880756449527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2.65</v>
      </c>
      <c r="B91" s="4">
        <f>IF('True_Odds_Calculator_3-way'!B92="","",'True_Odds_Calculator_3-way'!B92)</f>
        <v>3.15</v>
      </c>
      <c r="C91" s="4">
        <f>IF('True_Odds_Calculator_3-way'!C92="","",'True_Odds_Calculator_3-way'!C92)</f>
        <v>2.87</v>
      </c>
      <c r="D91" s="9">
        <f t="shared" si="26"/>
        <v>0.36235722104059981</v>
      </c>
      <c r="E91" s="9">
        <f t="shared" si="27"/>
        <v>0.30367884964668829</v>
      </c>
      <c r="F91" s="9">
        <f t="shared" si="28"/>
        <v>0.33396392931271202</v>
      </c>
      <c r="G91" s="9">
        <f t="shared" si="29"/>
        <v>1.0664894933141233</v>
      </c>
      <c r="H91" s="9">
        <f t="shared" si="30"/>
        <v>2.7597076639683036</v>
      </c>
      <c r="I91" s="9">
        <f t="shared" si="31"/>
        <v>3.2929524106253649</v>
      </c>
      <c r="J91" s="9">
        <f t="shared" si="32"/>
        <v>2.9943353524974112</v>
      </c>
      <c r="K91" s="11">
        <f t="shared" si="33"/>
        <v>0.37735849056603776</v>
      </c>
      <c r="L91" s="11">
        <f t="shared" si="34"/>
        <v>0.31746031746031744</v>
      </c>
      <c r="M91" s="11">
        <f t="shared" si="35"/>
        <v>0.34843205574912889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-0.2769017409080522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0.23667083032016303</v>
      </c>
      <c r="Q91" s="11">
        <f>2*'OddsRatio_working_3-way'!K91*'OddsRatio_working_3-way'!L91*'OddsRatio_working_3-way'!M91</f>
        <v>8.3481774363373201E-2</v>
      </c>
      <c r="R91" s="11">
        <f t="shared" si="36"/>
        <v>0</v>
      </c>
      <c r="S91" s="11">
        <f t="shared" si="37"/>
        <v>-0.85471051768775907</v>
      </c>
      <c r="T91" s="11">
        <f t="shared" si="38"/>
        <v>-0.30148519142425362</v>
      </c>
      <c r="U91" s="11">
        <f>'OddsRatio_working_3-way'!S91-'OddsRatio_working_3-way'!R91^2/3</f>
        <v>-0.85471051768775907</v>
      </c>
      <c r="V91" s="11">
        <f>'OddsRatio_working_3-way'!S91*'OddsRatio_working_3-way'!R91/3-2*'OddsRatio_working_3-way'!R91^3/27-'OddsRatio_working_3-way'!T91</f>
        <v>0.30148519142425362</v>
      </c>
      <c r="W91" s="11">
        <f>'OddsRatio_working_3-way'!V91^2+4*'OddsRatio_working_3-way'!U91^3/27</f>
        <v>-1.6091583890436717E-3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0.15207110099979756</v>
      </c>
      <c r="Y91" s="11">
        <f>IF('OddsRatio_working_3-way'!W91&gt;=0,IF('OddsRatio_working_3-way'!V91+SQRT('OddsRatio_working_3-way'!W91)&gt;0,0,PI()),ACOS('OddsRatio_working_3-way'!V91/(2*'OddsRatio_working_3-way'!X91)))</f>
        <v>0.13227871678407332</v>
      </c>
      <c r="Z91" s="11">
        <f>'OddsRatio_working_3-way'!X91^(1/3)*COS('OddsRatio_working_3-way'!Y91/3)</f>
        <v>0.53324474665706167</v>
      </c>
      <c r="AA91" s="11">
        <f>'OddsRatio_working_3-way'!X91^(1/3)*COS(('OddsRatio_working_3-way'!Y91+2*PI())/3)</f>
        <v>-0.28699783759132241</v>
      </c>
      <c r="AB91" s="11">
        <f>'OddsRatio_working_3-way'!X91^(1/3)*COS(('OddsRatio_working_3-way'!Y91+4*PI())/3)</f>
        <v>-0.24624690906573918</v>
      </c>
      <c r="AC91" s="11">
        <f>'OddsRatio_working_3-way'!X91^(1/3)*SIN('OddsRatio_working_3-way'!Y91/3)</f>
        <v>2.352755955397267E-2</v>
      </c>
      <c r="AD91" s="11">
        <f>'OddsRatio_working_3-way'!X91^(1/3)*SIN(('OddsRatio_working_3-way'!Y91+2*PI())/3)</f>
        <v>0.45003971726262626</v>
      </c>
      <c r="AE91" s="11">
        <f>'OddsRatio_working_3-way'!X91^(1/3)*SIN(('OddsRatio_working_3-way'!Y91+4*PI())/3)</f>
        <v>-0.47356727681659894</v>
      </c>
      <c r="AF91" s="11">
        <f>-'OddsRatio_working_3-way'!U91/(3*'OddsRatio_working_3-way'!X91^(1/3))*COS(('OddsRatio_working_3-way'!Y91)/3)</f>
        <v>0.53324474665706167</v>
      </c>
      <c r="AG91" s="11">
        <f>-'OddsRatio_working_3-way'!U91/(3*'OddsRatio_working_3-way'!X91^(1/3))*COS(('OddsRatio_working_3-way'!Y91+2*PI())/3)</f>
        <v>-0.28699783759132241</v>
      </c>
      <c r="AH91" s="11">
        <f>-'OddsRatio_working_3-way'!U91/(3*'OddsRatio_working_3-way'!X91^(1/3))*COS(('OddsRatio_working_3-way'!Y91+4*PI())/3)</f>
        <v>-0.24624690906573918</v>
      </c>
      <c r="AI91" s="11">
        <f>'OddsRatio_working_3-way'!U91/(3*'OddsRatio_working_3-way'!X91^(1/3))*SIN(('OddsRatio_working_3-way'!Y91)/3)</f>
        <v>-2.352755955397267E-2</v>
      </c>
      <c r="AJ91" s="11">
        <f>'OddsRatio_working_3-way'!U91/(3*'OddsRatio_working_3-way'!X91^(1/3))*SIN(('OddsRatio_working_3-way'!Y91+2*PI())/3)</f>
        <v>-0.45003971726262626</v>
      </c>
      <c r="AK91" s="11">
        <f>'OddsRatio_working_3-way'!U91/(3*'OddsRatio_working_3-way'!X91^(1/3))*SIN(('OddsRatio_working_3-way'!Y91+4*PI())/3)</f>
        <v>0.47356727681659894</v>
      </c>
      <c r="AL91" s="11">
        <f>'OddsRatio_working_3-way'!Z91+'OddsRatio_working_3-way'!AF91</f>
        <v>1.0664894933141233</v>
      </c>
      <c r="AM91" s="11">
        <f>'OddsRatio_working_3-way'!AA91+'OddsRatio_working_3-way'!AG91</f>
        <v>-0.57399567518264483</v>
      </c>
      <c r="AN91" s="11">
        <f>'OddsRatio_working_3-way'!AB91+'OddsRatio_working_3-way'!AH91</f>
        <v>-0.49249381813147836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1.0664894933141233</v>
      </c>
      <c r="AS91" s="11">
        <f>IF(('OddsRatio_working_3-way'!X91=0),IF(Q91&gt;0,-Q91^(1/3),(-Q91)^(1/3)),'OddsRatio_working_3-way'!AM91-'OddsRatio_working_3-way'!R91/3)</f>
        <v>-0.57399567518264483</v>
      </c>
      <c r="AT91" s="11">
        <f>IF(('OddsRatio_working_3-way'!X91=0),IF(Q91&gt;0,-Q91^(1/3),(-Q91)^(1/3)),'OddsRatio_working_3-way'!AN91-'OddsRatio_working_3-way'!R91/3)</f>
        <v>-0.49249381813147836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2.5499999999999998</v>
      </c>
      <c r="B92" s="4">
        <f>IF('True_Odds_Calculator_3-way'!B93="","",'True_Odds_Calculator_3-way'!B93)</f>
        <v>3.23</v>
      </c>
      <c r="C92" s="4">
        <f>IF('True_Odds_Calculator_3-way'!C93="","",'True_Odds_Calculator_3-way'!C93)</f>
        <v>2.92</v>
      </c>
      <c r="D92" s="9">
        <f t="shared" si="26"/>
        <v>0.3765506583257141</v>
      </c>
      <c r="E92" s="9">
        <f t="shared" si="27"/>
        <v>0.29567863192244997</v>
      </c>
      <c r="F92" s="9">
        <f t="shared" si="28"/>
        <v>0.3277707097518357</v>
      </c>
      <c r="G92" s="9">
        <f t="shared" si="29"/>
        <v>1.0681839822397103</v>
      </c>
      <c r="H92" s="9">
        <f t="shared" si="30"/>
        <v>2.6556851724715504</v>
      </c>
      <c r="I92" s="9">
        <f t="shared" si="31"/>
        <v>3.3820502803945538</v>
      </c>
      <c r="J92" s="9">
        <f t="shared" si="32"/>
        <v>3.0509132459002446</v>
      </c>
      <c r="K92" s="11">
        <f t="shared" si="33"/>
        <v>0.39215686274509809</v>
      </c>
      <c r="L92" s="11">
        <f t="shared" si="34"/>
        <v>0.30959752321981426</v>
      </c>
      <c r="M92" s="11">
        <f t="shared" si="35"/>
        <v>0.34246575342465752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-0.27593845969619024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0.23700052140114714</v>
      </c>
      <c r="Q92" s="11">
        <f>2*'OddsRatio_working_3-way'!K92*'OddsRatio_working_3-way'!L92*'OddsRatio_working_3-way'!M92</f>
        <v>8.315807768461303E-2</v>
      </c>
      <c r="R92" s="11">
        <f t="shared" si="36"/>
        <v>0</v>
      </c>
      <c r="S92" s="11">
        <f t="shared" si="37"/>
        <v>-0.85888904961666457</v>
      </c>
      <c r="T92" s="11">
        <f t="shared" si="38"/>
        <v>-0.30136457881286477</v>
      </c>
      <c r="U92" s="11">
        <f>'OddsRatio_working_3-way'!S92-'OddsRatio_working_3-way'!R92^2/3</f>
        <v>-0.85888904961666457</v>
      </c>
      <c r="V92" s="11">
        <f>'OddsRatio_working_3-way'!S92*'OddsRatio_working_3-way'!R92/3-2*'OddsRatio_working_3-way'!R92^3/27-'OddsRatio_working_3-way'!T92</f>
        <v>0.30136457881286477</v>
      </c>
      <c r="W92" s="11">
        <f>'OddsRatio_working_3-way'!V92^2+4*'OddsRatio_working_3-way'!U92^3/27</f>
        <v>-3.0451989602119228E-3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0.15318763684063028</v>
      </c>
      <c r="Y92" s="11">
        <f>IF('OddsRatio_working_3-way'!W92&gt;=0,IF('OddsRatio_working_3-way'!V92+SQRT('OddsRatio_working_3-way'!W92)&gt;0,0,PI()),ACOS('OddsRatio_working_3-way'!V92/(2*'OddsRatio_working_3-way'!X92)))</f>
        <v>0.18110515047822018</v>
      </c>
      <c r="Z92" s="11">
        <f>'OddsRatio_working_3-way'!X92^(1/3)*COS('OddsRatio_working_3-way'!Y92/3)</f>
        <v>0.53409199111985517</v>
      </c>
      <c r="AA92" s="11">
        <f>'OddsRatio_working_3-way'!X92^(1/3)*COS(('OddsRatio_working_3-way'!Y92+2*PI())/3)</f>
        <v>-0.29500258995888146</v>
      </c>
      <c r="AB92" s="11">
        <f>'OddsRatio_working_3-way'!X92^(1/3)*COS(('OddsRatio_working_3-way'!Y92+4*PI())/3)</f>
        <v>-0.23908940116097382</v>
      </c>
      <c r="AC92" s="11">
        <f>'OddsRatio_working_3-way'!X92^(1/3)*SIN('OddsRatio_working_3-way'!Y92/3)</f>
        <v>3.2281494603722455E-2</v>
      </c>
      <c r="AD92" s="11">
        <f>'OddsRatio_working_3-way'!X92^(1/3)*SIN(('OddsRatio_working_3-way'!Y92+2*PI())/3)</f>
        <v>0.44639648496574613</v>
      </c>
      <c r="AE92" s="11">
        <f>'OddsRatio_working_3-way'!X92^(1/3)*SIN(('OddsRatio_working_3-way'!Y92+4*PI())/3)</f>
        <v>-0.4786779795694685</v>
      </c>
      <c r="AF92" s="11">
        <f>-'OddsRatio_working_3-way'!U92/(3*'OddsRatio_working_3-way'!X92^(1/3))*COS(('OddsRatio_working_3-way'!Y92)/3)</f>
        <v>0.53409199111985506</v>
      </c>
      <c r="AG92" s="11">
        <f>-'OddsRatio_working_3-way'!U92/(3*'OddsRatio_working_3-way'!X92^(1/3))*COS(('OddsRatio_working_3-way'!Y92+2*PI())/3)</f>
        <v>-0.2950025899588814</v>
      </c>
      <c r="AH92" s="11">
        <f>-'OddsRatio_working_3-way'!U92/(3*'OddsRatio_working_3-way'!X92^(1/3))*COS(('OddsRatio_working_3-way'!Y92+4*PI())/3)</f>
        <v>-0.23908940116097377</v>
      </c>
      <c r="AI92" s="11">
        <f>'OddsRatio_working_3-way'!U92/(3*'OddsRatio_working_3-way'!X92^(1/3))*SIN(('OddsRatio_working_3-way'!Y92)/3)</f>
        <v>-3.2281494603722448E-2</v>
      </c>
      <c r="AJ92" s="11">
        <f>'OddsRatio_working_3-way'!U92/(3*'OddsRatio_working_3-way'!X92^(1/3))*SIN(('OddsRatio_working_3-way'!Y92+2*PI())/3)</f>
        <v>-0.44639648496574608</v>
      </c>
      <c r="AK92" s="11">
        <f>'OddsRatio_working_3-way'!U92/(3*'OddsRatio_working_3-way'!X92^(1/3))*SIN(('OddsRatio_working_3-way'!Y92+4*PI())/3)</f>
        <v>0.47867797956946839</v>
      </c>
      <c r="AL92" s="11">
        <f>'OddsRatio_working_3-way'!Z92+'OddsRatio_working_3-way'!AF92</f>
        <v>1.0681839822397103</v>
      </c>
      <c r="AM92" s="11">
        <f>'OddsRatio_working_3-way'!AA92+'OddsRatio_working_3-way'!AG92</f>
        <v>-0.5900051799177628</v>
      </c>
      <c r="AN92" s="11">
        <f>'OddsRatio_working_3-way'!AB92+'OddsRatio_working_3-way'!AH92</f>
        <v>-0.47817880232194759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1.0681839822397103</v>
      </c>
      <c r="AS92" s="11">
        <f>IF(('OddsRatio_working_3-way'!X92=0),IF(Q92&gt;0,-Q92^(1/3),(-Q92)^(1/3)),'OddsRatio_working_3-way'!AM92-'OddsRatio_working_3-way'!R92/3)</f>
        <v>-0.5900051799177628</v>
      </c>
      <c r="AT92" s="11">
        <f>IF(('OddsRatio_working_3-way'!X92=0),IF(Q92&gt;0,-Q92^(1/3),(-Q92)^(1/3)),'OddsRatio_working_3-way'!AN92-'OddsRatio_working_3-way'!R92/3)</f>
        <v>-0.47817880232194759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</v>
      </c>
      <c r="B93" s="4">
        <f>IF('True_Odds_Calculator_3-way'!B94="","",'True_Odds_Calculator_3-way'!B94)</f>
        <v>3.34</v>
      </c>
      <c r="C93" s="4">
        <f>IF('True_Odds_Calculator_3-way'!C94="","",'True_Odds_Calculator_3-way'!C94)</f>
        <v>3.85</v>
      </c>
      <c r="D93" s="9">
        <f t="shared" si="26"/>
        <v>0.46820565337203268</v>
      </c>
      <c r="E93" s="9">
        <f t="shared" si="27"/>
        <v>0.28511456040399036</v>
      </c>
      <c r="F93" s="9">
        <f t="shared" si="28"/>
        <v>0.24667978622397713</v>
      </c>
      <c r="G93" s="9">
        <f t="shared" si="29"/>
        <v>1.0715222599823324</v>
      </c>
      <c r="H93" s="9">
        <f t="shared" si="30"/>
        <v>2.1358135955812725</v>
      </c>
      <c r="I93" s="9">
        <f t="shared" si="31"/>
        <v>3.5073620883586569</v>
      </c>
      <c r="J93" s="9">
        <f t="shared" si="32"/>
        <v>4.0538384409496482</v>
      </c>
      <c r="K93" s="11">
        <f t="shared" si="33"/>
        <v>0.4854368932038835</v>
      </c>
      <c r="L93" s="11">
        <f t="shared" si="34"/>
        <v>0.29940119760479045</v>
      </c>
      <c r="M93" s="11">
        <f t="shared" si="35"/>
        <v>0.25974025974025972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-0.26686533627990527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0.23594218699154457</v>
      </c>
      <c r="Q93" s="11">
        <f>2*'OddsRatio_working_3-way'!K93*'OddsRatio_working_3-way'!L93*'OddsRatio_working_3-way'!M93</f>
        <v>7.5501499837294275E-2</v>
      </c>
      <c r="R93" s="11">
        <f t="shared" si="36"/>
        <v>0</v>
      </c>
      <c r="S93" s="11">
        <f t="shared" si="37"/>
        <v>-0.88412451868261166</v>
      </c>
      <c r="T93" s="11">
        <f t="shared" si="38"/>
        <v>-0.28291984597843578</v>
      </c>
      <c r="U93" s="11">
        <f>'OddsRatio_working_3-way'!S93-'OddsRatio_working_3-way'!R93^2/3</f>
        <v>-0.88412451868261166</v>
      </c>
      <c r="V93" s="11">
        <f>'OddsRatio_working_3-way'!S93*'OddsRatio_working_3-way'!R93/3-2*'OddsRatio_working_3-way'!R93^3/27-'OddsRatio_working_3-way'!T93</f>
        <v>0.28291984597843578</v>
      </c>
      <c r="W93" s="11">
        <f>'OddsRatio_working_3-way'!V93^2+4*'OddsRatio_working_3-way'!U93^3/27</f>
        <v>-2.2341407082775003E-2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0.15998831701974117</v>
      </c>
      <c r="Y93" s="11">
        <f>IF('OddsRatio_working_3-way'!W93&gt;=0,IF('OddsRatio_working_3-way'!V93+SQRT('OddsRatio_working_3-way'!W93)&gt;0,0,PI()),ACOS('OddsRatio_working_3-way'!V93/(2*'OddsRatio_working_3-way'!X93)))</f>
        <v>0.48604114125934106</v>
      </c>
      <c r="Z93" s="11">
        <f>'OddsRatio_working_3-way'!X93^(1/3)*COS('OddsRatio_working_3-way'!Y93/3)</f>
        <v>0.53576112999116632</v>
      </c>
      <c r="AA93" s="11">
        <f>'OddsRatio_working_3-way'!X93^(1/3)*COS(('OddsRatio_working_3-way'!Y93+2*PI())/3)</f>
        <v>-0.34371682521188351</v>
      </c>
      <c r="AB93" s="11">
        <f>'OddsRatio_working_3-way'!X93^(1/3)*COS(('OddsRatio_working_3-way'!Y93+4*PI())/3)</f>
        <v>-0.19204430477928314</v>
      </c>
      <c r="AC93" s="11">
        <f>'OddsRatio_working_3-way'!X93^(1/3)*SIN('OddsRatio_working_3-way'!Y93/3)</f>
        <v>8.7568170500431017E-2</v>
      </c>
      <c r="AD93" s="11">
        <f>'OddsRatio_working_3-way'!X93^(1/3)*SIN(('OddsRatio_working_3-way'!Y93+2*PI())/3)</f>
        <v>0.42019866368239139</v>
      </c>
      <c r="AE93" s="11">
        <f>'OddsRatio_working_3-way'!X93^(1/3)*SIN(('OddsRatio_working_3-way'!Y93+4*PI())/3)</f>
        <v>-0.50776683418282231</v>
      </c>
      <c r="AF93" s="11">
        <f>-'OddsRatio_working_3-way'!U93/(3*'OddsRatio_working_3-way'!X93^(1/3))*COS(('OddsRatio_working_3-way'!Y93)/3)</f>
        <v>0.53576112999116621</v>
      </c>
      <c r="AG93" s="11">
        <f>-'OddsRatio_working_3-way'!U93/(3*'OddsRatio_working_3-way'!X93^(1/3))*COS(('OddsRatio_working_3-way'!Y93+2*PI())/3)</f>
        <v>-0.34371682521188346</v>
      </c>
      <c r="AH93" s="11">
        <f>-'OddsRatio_working_3-way'!U93/(3*'OddsRatio_working_3-way'!X93^(1/3))*COS(('OddsRatio_working_3-way'!Y93+4*PI())/3)</f>
        <v>-0.19204430477928308</v>
      </c>
      <c r="AI93" s="11">
        <f>'OddsRatio_working_3-way'!U93/(3*'OddsRatio_working_3-way'!X93^(1/3))*SIN(('OddsRatio_working_3-way'!Y93)/3)</f>
        <v>-8.7568170500431003E-2</v>
      </c>
      <c r="AJ93" s="11">
        <f>'OddsRatio_working_3-way'!U93/(3*'OddsRatio_working_3-way'!X93^(1/3))*SIN(('OddsRatio_working_3-way'!Y93+2*PI())/3)</f>
        <v>-0.42019866368239134</v>
      </c>
      <c r="AK93" s="11">
        <f>'OddsRatio_working_3-way'!U93/(3*'OddsRatio_working_3-way'!X93^(1/3))*SIN(('OddsRatio_working_3-way'!Y93+4*PI())/3)</f>
        <v>0.5077668341828222</v>
      </c>
      <c r="AL93" s="11">
        <f>'OddsRatio_working_3-way'!Z93+'OddsRatio_working_3-way'!AF93</f>
        <v>1.0715222599823324</v>
      </c>
      <c r="AM93" s="11">
        <f>'OddsRatio_working_3-way'!AA93+'OddsRatio_working_3-way'!AG93</f>
        <v>-0.68743365042376703</v>
      </c>
      <c r="AN93" s="11">
        <f>'OddsRatio_working_3-way'!AB93+'OddsRatio_working_3-way'!AH93</f>
        <v>-0.38408860955856622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1.0715222599823324</v>
      </c>
      <c r="AS93" s="11">
        <f>IF(('OddsRatio_working_3-way'!X93=0),IF(Q93&gt;0,-Q93^(1/3),(-Q93)^(1/3)),'OddsRatio_working_3-way'!AM93-'OddsRatio_working_3-way'!R93/3)</f>
        <v>-0.68743365042376703</v>
      </c>
      <c r="AT93" s="11">
        <f>IF(('OddsRatio_working_3-way'!X93=0),IF(Q93&gt;0,-Q93^(1/3),(-Q93)^(1/3)),'OddsRatio_working_3-way'!AN93-'OddsRatio_working_3-way'!R93/3)</f>
        <v>-0.38408860955856622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2.4500000000000002</v>
      </c>
      <c r="B94" s="4">
        <f>IF('True_Odds_Calculator_3-way'!B95="","",'True_Odds_Calculator_3-way'!B95)</f>
        <v>3.22</v>
      </c>
      <c r="C94" s="4">
        <f>IF('True_Odds_Calculator_3-way'!C95="","",'True_Odds_Calculator_3-way'!C95)</f>
        <v>3.07</v>
      </c>
      <c r="D94" s="9">
        <f t="shared" si="26"/>
        <v>0.39220056898733141</v>
      </c>
      <c r="E94" s="9">
        <f t="shared" si="27"/>
        <v>0.29650113447756699</v>
      </c>
      <c r="F94" s="9">
        <f t="shared" si="28"/>
        <v>0.31129829653510149</v>
      </c>
      <c r="G94" s="9">
        <f t="shared" si="29"/>
        <v>1.0687695391935728</v>
      </c>
      <c r="H94" s="9">
        <f t="shared" si="30"/>
        <v>2.5497158318306807</v>
      </c>
      <c r="I94" s="9">
        <f t="shared" si="31"/>
        <v>3.3726683770097314</v>
      </c>
      <c r="J94" s="9">
        <f t="shared" si="32"/>
        <v>3.2123529461306948</v>
      </c>
      <c r="K94" s="11">
        <f t="shared" si="33"/>
        <v>0.4081632653061224</v>
      </c>
      <c r="L94" s="11">
        <f t="shared" si="34"/>
        <v>0.3105590062111801</v>
      </c>
      <c r="M94" s="11">
        <f t="shared" si="35"/>
        <v>0.32573289902280134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-0.27512559234955025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0.23700175439103555</v>
      </c>
      <c r="Q94" s="11">
        <f>2*'OddsRatio_working_3-way'!K94*'OddsRatio_working_3-way'!L94*'OddsRatio_working_3-way'!M94</f>
        <v>8.2579008498618642E-2</v>
      </c>
      <c r="R94" s="11">
        <f t="shared" si="36"/>
        <v>0</v>
      </c>
      <c r="S94" s="11">
        <f t="shared" si="37"/>
        <v>-0.86143114628871775</v>
      </c>
      <c r="T94" s="11">
        <f t="shared" si="38"/>
        <v>-0.30015022518770645</v>
      </c>
      <c r="U94" s="11">
        <f>'OddsRatio_working_3-way'!S94-'OddsRatio_working_3-way'!R94^2/3</f>
        <v>-0.86143114628871775</v>
      </c>
      <c r="V94" s="11">
        <f>'OddsRatio_working_3-way'!S94*'OddsRatio_working_3-way'!R94/3-2*'OddsRatio_working_3-way'!R94^3/27-'OddsRatio_working_3-way'!T94</f>
        <v>0.30015022518770645</v>
      </c>
      <c r="W94" s="11">
        <f>'OddsRatio_working_3-way'!V94^2+4*'OddsRatio_working_3-way'!U94^3/27</f>
        <v>-4.6115778190694012E-3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0.15386823543157005</v>
      </c>
      <c r="Y94" s="11">
        <f>IF('OddsRatio_working_3-way'!W94&gt;=0,IF('OddsRatio_working_3-way'!V94+SQRT('OddsRatio_working_3-way'!W94)&gt;0,0,PI()),ACOS('OddsRatio_working_3-way'!V94/(2*'OddsRatio_working_3-way'!X94)))</f>
        <v>0.22250265706179073</v>
      </c>
      <c r="Z94" s="11">
        <f>'OddsRatio_working_3-way'!X94^(1/3)*COS('OddsRatio_working_3-way'!Y94/3)</f>
        <v>0.53438476959678638</v>
      </c>
      <c r="AA94" s="11">
        <f>'OddsRatio_working_3-way'!X94^(1/3)*COS(('OddsRatio_working_3-way'!Y94+2*PI())/3)</f>
        <v>-0.30157952032058544</v>
      </c>
      <c r="AB94" s="11">
        <f>'OddsRatio_working_3-way'!X94^(1/3)*COS(('OddsRatio_working_3-way'!Y94+4*PI())/3)</f>
        <v>-0.23280524927620078</v>
      </c>
      <c r="AC94" s="11">
        <f>'OddsRatio_working_3-way'!X94^(1/3)*SIN('OddsRatio_working_3-way'!Y94/3)</f>
        <v>3.9706843900795825E-2</v>
      </c>
      <c r="AD94" s="11">
        <f>'OddsRatio_working_3-way'!X94^(1/3)*SIN(('OddsRatio_working_3-way'!Y94+2*PI())/3)</f>
        <v>0.44293736391591321</v>
      </c>
      <c r="AE94" s="11">
        <f>'OddsRatio_working_3-way'!X94^(1/3)*SIN(('OddsRatio_working_3-way'!Y94+4*PI())/3)</f>
        <v>-0.48264420781670903</v>
      </c>
      <c r="AF94" s="11">
        <f>-'OddsRatio_working_3-way'!U94/(3*'OddsRatio_working_3-way'!X94^(1/3))*COS(('OddsRatio_working_3-way'!Y94)/3)</f>
        <v>0.53438476959678638</v>
      </c>
      <c r="AG94" s="11">
        <f>-'OddsRatio_working_3-way'!U94/(3*'OddsRatio_working_3-way'!X94^(1/3))*COS(('OddsRatio_working_3-way'!Y94+2*PI())/3)</f>
        <v>-0.30157952032058544</v>
      </c>
      <c r="AH94" s="11">
        <f>-'OddsRatio_working_3-way'!U94/(3*'OddsRatio_working_3-way'!X94^(1/3))*COS(('OddsRatio_working_3-way'!Y94+4*PI())/3)</f>
        <v>-0.23280524927620078</v>
      </c>
      <c r="AI94" s="11">
        <f>'OddsRatio_working_3-way'!U94/(3*'OddsRatio_working_3-way'!X94^(1/3))*SIN(('OddsRatio_working_3-way'!Y94)/3)</f>
        <v>-3.9706843900795825E-2</v>
      </c>
      <c r="AJ94" s="11">
        <f>'OddsRatio_working_3-way'!U94/(3*'OddsRatio_working_3-way'!X94^(1/3))*SIN(('OddsRatio_working_3-way'!Y94+2*PI())/3)</f>
        <v>-0.44293736391591321</v>
      </c>
      <c r="AK94" s="11">
        <f>'OddsRatio_working_3-way'!U94/(3*'OddsRatio_working_3-way'!X94^(1/3))*SIN(('OddsRatio_working_3-way'!Y94+4*PI())/3)</f>
        <v>0.48264420781670903</v>
      </c>
      <c r="AL94" s="11">
        <f>'OddsRatio_working_3-way'!Z94+'OddsRatio_working_3-way'!AF94</f>
        <v>1.0687695391935728</v>
      </c>
      <c r="AM94" s="11">
        <f>'OddsRatio_working_3-way'!AA94+'OddsRatio_working_3-way'!AG94</f>
        <v>-0.60315904064117087</v>
      </c>
      <c r="AN94" s="11">
        <f>'OddsRatio_working_3-way'!AB94+'OddsRatio_working_3-way'!AH94</f>
        <v>-0.46561049855240155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1.0687695391935728</v>
      </c>
      <c r="AS94" s="11">
        <f>IF(('OddsRatio_working_3-way'!X94=0),IF(Q94&gt;0,-Q94^(1/3),(-Q94)^(1/3)),'OddsRatio_working_3-way'!AM94-'OddsRatio_working_3-way'!R94/3)</f>
        <v>-0.60315904064117087</v>
      </c>
      <c r="AT94" s="11">
        <f>IF(('OddsRatio_working_3-way'!X94=0),IF(Q94&gt;0,-Q94^(1/3),(-Q94)^(1/3)),'OddsRatio_working_3-way'!AN94-'OddsRatio_working_3-way'!R94/3)</f>
        <v>-0.46561049855240155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3.07</v>
      </c>
      <c r="B95" s="4">
        <f>IF('True_Odds_Calculator_3-way'!B96="","",'True_Odds_Calculator_3-way'!B96)</f>
        <v>3.14</v>
      </c>
      <c r="C95" s="4">
        <f>IF('True_Odds_Calculator_3-way'!C96="","",'True_Odds_Calculator_3-way'!C96)</f>
        <v>2.5</v>
      </c>
      <c r="D95" s="9">
        <f t="shared" si="26"/>
        <v>0.31140798720877871</v>
      </c>
      <c r="E95" s="9">
        <f t="shared" si="27"/>
        <v>0.30432163866798562</v>
      </c>
      <c r="F95" s="9">
        <f t="shared" si="28"/>
        <v>0.38427037412323584</v>
      </c>
      <c r="G95" s="9">
        <f t="shared" si="29"/>
        <v>1.0682229099439575</v>
      </c>
      <c r="H95" s="9">
        <f t="shared" si="30"/>
        <v>3.211221423583992</v>
      </c>
      <c r="I95" s="9">
        <f t="shared" si="31"/>
        <v>3.2859970272800689</v>
      </c>
      <c r="J95" s="9">
        <f t="shared" si="32"/>
        <v>2.6023343649159361</v>
      </c>
      <c r="K95" s="11">
        <f t="shared" si="33"/>
        <v>0.32573289902280134</v>
      </c>
      <c r="L95" s="11">
        <f t="shared" si="34"/>
        <v>0.31847133757961782</v>
      </c>
      <c r="M95" s="11">
        <f t="shared" si="35"/>
        <v>0.4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-0.27571941326583549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0.23693437623187208</v>
      </c>
      <c r="Q95" s="11">
        <f>2*'OddsRatio_working_3-way'!K95*'OddsRatio_working_3-way'!L95*'OddsRatio_working_3-way'!M95</f>
        <v>8.2989273636382505E-2</v>
      </c>
      <c r="R95" s="11">
        <f t="shared" si="36"/>
        <v>0</v>
      </c>
      <c r="S95" s="11">
        <f t="shared" si="37"/>
        <v>-0.85933149728354918</v>
      </c>
      <c r="T95" s="11">
        <f t="shared" si="38"/>
        <v>-0.30099176787514853</v>
      </c>
      <c r="U95" s="11">
        <f>'OddsRatio_working_3-way'!S95-'OddsRatio_working_3-way'!R95^2/3</f>
        <v>-0.85933149728354918</v>
      </c>
      <c r="V95" s="11">
        <f>'OddsRatio_working_3-way'!S95*'OddsRatio_working_3-way'!R95/3-2*'OddsRatio_working_3-way'!R95^3/27-'OddsRatio_working_3-way'!T95</f>
        <v>0.30099176787514853</v>
      </c>
      <c r="W95" s="11">
        <f>'OddsRatio_working_3-way'!V95^2+4*'OddsRatio_working_3-way'!U95^3/27</f>
        <v>-3.4149006884835326E-3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0.15330602158517032</v>
      </c>
      <c r="Y95" s="11">
        <f>IF('OddsRatio_working_3-way'!W95&gt;=0,IF('OddsRatio_working_3-way'!V95+SQRT('OddsRatio_working_3-way'!W95)&gt;0,0,PI()),ACOS('OddsRatio_working_3-way'!V95/(2*'OddsRatio_working_3-way'!X95)))</f>
        <v>0.1917630030684605</v>
      </c>
      <c r="Z95" s="11">
        <f>'OddsRatio_working_3-way'!X95^(1/3)*COS('OddsRatio_working_3-way'!Y95/3)</f>
        <v>0.53411145497197887</v>
      </c>
      <c r="AA95" s="11">
        <f>'OddsRatio_working_3-way'!X95^(1/3)*COS(('OddsRatio_working_3-way'!Y95+2*PI())/3)</f>
        <v>-0.29666298287506931</v>
      </c>
      <c r="AB95" s="11">
        <f>'OddsRatio_working_3-way'!X95^(1/3)*COS(('OddsRatio_working_3-way'!Y95+4*PI())/3)</f>
        <v>-0.23744847209690964</v>
      </c>
      <c r="AC95" s="11">
        <f>'OddsRatio_working_3-way'!X95^(1/3)*SIN('OddsRatio_working_3-way'!Y95/3)</f>
        <v>3.4187513737702409E-2</v>
      </c>
      <c r="AD95" s="11">
        <f>'OddsRatio_working_3-way'!X95^(1/3)*SIN(('OddsRatio_working_3-way'!Y95+2*PI())/3)</f>
        <v>0.44546033158915072</v>
      </c>
      <c r="AE95" s="11">
        <f>'OddsRatio_working_3-way'!X95^(1/3)*SIN(('OddsRatio_working_3-way'!Y95+4*PI())/3)</f>
        <v>-0.47964784532685317</v>
      </c>
      <c r="AF95" s="11">
        <f>-'OddsRatio_working_3-way'!U95/(3*'OddsRatio_working_3-way'!X95^(1/3))*COS(('OddsRatio_working_3-way'!Y95)/3)</f>
        <v>0.53411145497197876</v>
      </c>
      <c r="AG95" s="11">
        <f>-'OddsRatio_working_3-way'!U95/(3*'OddsRatio_working_3-way'!X95^(1/3))*COS(('OddsRatio_working_3-way'!Y95+2*PI())/3)</f>
        <v>-0.29666298287506926</v>
      </c>
      <c r="AH95" s="11">
        <f>-'OddsRatio_working_3-way'!U95/(3*'OddsRatio_working_3-way'!X95^(1/3))*COS(('OddsRatio_working_3-way'!Y95+4*PI())/3)</f>
        <v>-0.23744847209690959</v>
      </c>
      <c r="AI95" s="11">
        <f>'OddsRatio_working_3-way'!U95/(3*'OddsRatio_working_3-way'!X95^(1/3))*SIN(('OddsRatio_working_3-way'!Y95)/3)</f>
        <v>-3.4187513737702402E-2</v>
      </c>
      <c r="AJ95" s="11">
        <f>'OddsRatio_working_3-way'!U95/(3*'OddsRatio_working_3-way'!X95^(1/3))*SIN(('OddsRatio_working_3-way'!Y95+2*PI())/3)</f>
        <v>-0.4454603315891506</v>
      </c>
      <c r="AK95" s="11">
        <f>'OddsRatio_working_3-way'!U95/(3*'OddsRatio_working_3-way'!X95^(1/3))*SIN(('OddsRatio_working_3-way'!Y95+4*PI())/3)</f>
        <v>0.47964784532685306</v>
      </c>
      <c r="AL95" s="11">
        <f>'OddsRatio_working_3-way'!Z95+'OddsRatio_working_3-way'!AF95</f>
        <v>1.0682229099439575</v>
      </c>
      <c r="AM95" s="11">
        <f>'OddsRatio_working_3-way'!AA95+'OddsRatio_working_3-way'!AG95</f>
        <v>-0.59332596575013863</v>
      </c>
      <c r="AN95" s="11">
        <f>'OddsRatio_working_3-way'!AB95+'OddsRatio_working_3-way'!AH95</f>
        <v>-0.47489694419381923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1.0682229099439575</v>
      </c>
      <c r="AS95" s="11">
        <f>IF(('OddsRatio_working_3-way'!X95=0),IF(Q95&gt;0,-Q95^(1/3),(-Q95)^(1/3)),'OddsRatio_working_3-way'!AM95-'OddsRatio_working_3-way'!R95/3)</f>
        <v>-0.59332596575013863</v>
      </c>
      <c r="AT95" s="11">
        <f>IF(('OddsRatio_working_3-way'!X95=0),IF(Q95&gt;0,-Q95^(1/3),(-Q95)^(1/3)),'OddsRatio_working_3-way'!AN95-'OddsRatio_working_3-way'!R95/3)</f>
        <v>-0.47489694419381923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2.17</v>
      </c>
      <c r="B96" s="4">
        <f>IF('True_Odds_Calculator_3-way'!B97="","",'True_Odds_Calculator_3-way'!B97)</f>
        <v>3.41</v>
      </c>
      <c r="C96" s="4">
        <f>IF('True_Odds_Calculator_3-way'!C97="","",'True_Odds_Calculator_3-way'!C97)</f>
        <v>3.31</v>
      </c>
      <c r="D96" s="9">
        <f t="shared" si="26"/>
        <v>0.4396994904895562</v>
      </c>
      <c r="E96" s="9">
        <f t="shared" si="27"/>
        <v>0.27587728128449973</v>
      </c>
      <c r="F96" s="9">
        <f t="shared" si="28"/>
        <v>0.28442322822594418</v>
      </c>
      <c r="G96" s="9">
        <f t="shared" si="29"/>
        <v>1.0891286770305579</v>
      </c>
      <c r="H96" s="9">
        <f t="shared" si="30"/>
        <v>2.2742805521257528</v>
      </c>
      <c r="I96" s="9">
        <f t="shared" si="31"/>
        <v>3.6248001116436455</v>
      </c>
      <c r="J96" s="9">
        <f t="shared" si="32"/>
        <v>3.5158872439405888</v>
      </c>
      <c r="K96" s="11">
        <f t="shared" si="33"/>
        <v>0.46082949308755761</v>
      </c>
      <c r="L96" s="11">
        <f t="shared" si="34"/>
        <v>0.29325513196480935</v>
      </c>
      <c r="M96" s="11">
        <f t="shared" si="35"/>
        <v>0.30211480362537763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-0.26593333354291704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0.24047680221542414</v>
      </c>
      <c r="Q96" s="11">
        <f>2*'OddsRatio_working_3-way'!K96*'OddsRatio_working_3-way'!L96*'OddsRatio_working_3-way'!M96</f>
        <v>8.1655960005237394E-2</v>
      </c>
      <c r="R96" s="11">
        <f t="shared" si="36"/>
        <v>0</v>
      </c>
      <c r="S96" s="11">
        <f t="shared" si="37"/>
        <v>-0.90427476319592459</v>
      </c>
      <c r="T96" s="11">
        <f t="shared" si="38"/>
        <v>-0.30705424896296252</v>
      </c>
      <c r="U96" s="11">
        <f>'OddsRatio_working_3-way'!S96-'OddsRatio_working_3-way'!R96^2/3</f>
        <v>-0.90427476319592459</v>
      </c>
      <c r="V96" s="11">
        <f>'OddsRatio_working_3-way'!S96*'OddsRatio_working_3-way'!R96/3-2*'OddsRatio_working_3-way'!R96^3/27-'OddsRatio_working_3-way'!T96</f>
        <v>0.30705424896296252</v>
      </c>
      <c r="W96" s="11">
        <f>'OddsRatio_working_3-way'!V96^2+4*'OddsRatio_working_3-way'!U96^3/27</f>
        <v>-1.5263923957115538E-2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0.16548884838813499</v>
      </c>
      <c r="Y96" s="11">
        <f>IF('OddsRatio_working_3-way'!W96&gt;=0,IF('OddsRatio_working_3-way'!V96+SQRT('OddsRatio_working_3-way'!W96)&gt;0,0,PI()),ACOS('OddsRatio_working_3-way'!V96/(2*'OddsRatio_working_3-way'!X96)))</f>
        <v>0.38254174318647927</v>
      </c>
      <c r="Z96" s="11">
        <f>'OddsRatio_working_3-way'!X96^(1/3)*COS('OddsRatio_working_3-way'!Y96/3)</f>
        <v>0.54456433851527897</v>
      </c>
      <c r="AA96" s="11">
        <f>'OddsRatio_working_3-way'!X96^(1/3)*COS(('OddsRatio_working_3-way'!Y96+2*PI())/3)</f>
        <v>-0.33274663578173624</v>
      </c>
      <c r="AB96" s="11">
        <f>'OddsRatio_working_3-way'!X96^(1/3)*COS(('OddsRatio_working_3-way'!Y96+4*PI())/3)</f>
        <v>-0.21181770273354286</v>
      </c>
      <c r="AC96" s="11">
        <f>'OddsRatio_working_3-way'!X96^(1/3)*SIN('OddsRatio_working_3-way'!Y96/3)</f>
        <v>6.9818352048188898E-2</v>
      </c>
      <c r="AD96" s="11">
        <f>'OddsRatio_working_3-way'!X96^(1/3)*SIN(('OddsRatio_working_3-way'!Y96+2*PI())/3)</f>
        <v>0.43669737512520579</v>
      </c>
      <c r="AE96" s="11">
        <f>'OddsRatio_working_3-way'!X96^(1/3)*SIN(('OddsRatio_working_3-way'!Y96+4*PI())/3)</f>
        <v>-0.50651572717339455</v>
      </c>
      <c r="AF96" s="11">
        <f>-'OddsRatio_working_3-way'!U96/(3*'OddsRatio_working_3-way'!X96^(1/3))*COS(('OddsRatio_working_3-way'!Y96)/3)</f>
        <v>0.54456433851527897</v>
      </c>
      <c r="AG96" s="11">
        <f>-'OddsRatio_working_3-way'!U96/(3*'OddsRatio_working_3-way'!X96^(1/3))*COS(('OddsRatio_working_3-way'!Y96+2*PI())/3)</f>
        <v>-0.33274663578173624</v>
      </c>
      <c r="AH96" s="11">
        <f>-'OddsRatio_working_3-way'!U96/(3*'OddsRatio_working_3-way'!X96^(1/3))*COS(('OddsRatio_working_3-way'!Y96+4*PI())/3)</f>
        <v>-0.21181770273354286</v>
      </c>
      <c r="AI96" s="11">
        <f>'OddsRatio_working_3-way'!U96/(3*'OddsRatio_working_3-way'!X96^(1/3))*SIN(('OddsRatio_working_3-way'!Y96)/3)</f>
        <v>-6.9818352048188898E-2</v>
      </c>
      <c r="AJ96" s="11">
        <f>'OddsRatio_working_3-way'!U96/(3*'OddsRatio_working_3-way'!X96^(1/3))*SIN(('OddsRatio_working_3-way'!Y96+2*PI())/3)</f>
        <v>-0.43669737512520579</v>
      </c>
      <c r="AK96" s="11">
        <f>'OddsRatio_working_3-way'!U96/(3*'OddsRatio_working_3-way'!X96^(1/3))*SIN(('OddsRatio_working_3-way'!Y96+4*PI())/3)</f>
        <v>0.50651572717339455</v>
      </c>
      <c r="AL96" s="11">
        <f>'OddsRatio_working_3-way'!Z96+'OddsRatio_working_3-way'!AF96</f>
        <v>1.0891286770305579</v>
      </c>
      <c r="AM96" s="11">
        <f>'OddsRatio_working_3-way'!AA96+'OddsRatio_working_3-way'!AG96</f>
        <v>-0.66549327156347249</v>
      </c>
      <c r="AN96" s="11">
        <f>'OddsRatio_working_3-way'!AB96+'OddsRatio_working_3-way'!AH96</f>
        <v>-0.42363540546708572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1.0891286770305579</v>
      </c>
      <c r="AS96" s="11">
        <f>IF(('OddsRatio_working_3-way'!X96=0),IF(Q96&gt;0,-Q96^(1/3),(-Q96)^(1/3)),'OddsRatio_working_3-way'!AM96-'OddsRatio_working_3-way'!R96/3)</f>
        <v>-0.66549327156347249</v>
      </c>
      <c r="AT96" s="11">
        <f>IF(('OddsRatio_working_3-way'!X96=0),IF(Q96&gt;0,-Q96^(1/3),(-Q96)^(1/3)),'OddsRatio_working_3-way'!AN96-'OddsRatio_working_3-way'!R96/3)</f>
        <v>-0.42363540546708572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3.5</v>
      </c>
      <c r="C97" s="4">
        <f>IF('True_Odds_Calculator_3-way'!C98="","",'True_Odds_Calculator_3-way'!C98)</f>
        <v>2.96</v>
      </c>
      <c r="D97" s="9">
        <f t="shared" si="26"/>
        <v>0.41102244945591415</v>
      </c>
      <c r="E97" s="9">
        <f t="shared" si="27"/>
        <v>0.26925626841259392</v>
      </c>
      <c r="F97" s="9">
        <f t="shared" si="28"/>
        <v>0.31972128213149204</v>
      </c>
      <c r="G97" s="9">
        <f t="shared" si="29"/>
        <v>1.085573585187853</v>
      </c>
      <c r="H97" s="9">
        <f t="shared" si="30"/>
        <v>2.432957132447966</v>
      </c>
      <c r="I97" s="9">
        <f t="shared" si="31"/>
        <v>3.7139339629696324</v>
      </c>
      <c r="J97" s="9">
        <f t="shared" si="32"/>
        <v>3.1277242269681915</v>
      </c>
      <c r="K97" s="11">
        <f t="shared" si="33"/>
        <v>0.43103448275862072</v>
      </c>
      <c r="L97" s="11">
        <f t="shared" si="34"/>
        <v>0.2857142857142857</v>
      </c>
      <c r="M97" s="11">
        <f t="shared" si="35"/>
        <v>0.33783783783783783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-0.26910531220876044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0.2404806284116629</v>
      </c>
      <c r="Q97" s="11">
        <f>2*'OddsRatio_working_3-way'!K97*'OddsRatio_working_3-way'!L97*'OddsRatio_working_3-way'!M97</f>
        <v>8.3211290107841826E-2</v>
      </c>
      <c r="R97" s="11">
        <f t="shared" si="36"/>
        <v>0</v>
      </c>
      <c r="S97" s="11">
        <f t="shared" si="37"/>
        <v>-0.8936301793444652</v>
      </c>
      <c r="T97" s="11">
        <f t="shared" si="38"/>
        <v>-0.30921459492888065</v>
      </c>
      <c r="U97" s="11">
        <f>'OddsRatio_working_3-way'!S97-'OddsRatio_working_3-way'!R97^2/3</f>
        <v>-0.8936301793444652</v>
      </c>
      <c r="V97" s="11">
        <f>'OddsRatio_working_3-way'!S97*'OddsRatio_working_3-way'!R97/3-2*'OddsRatio_working_3-way'!R97^3/27-'OddsRatio_working_3-way'!T97</f>
        <v>0.30921459492888065</v>
      </c>
      <c r="W97" s="11">
        <f>'OddsRatio_working_3-way'!V97^2+4*'OddsRatio_working_3-way'!U97^3/27</f>
        <v>-1.0109390403712629E-2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0.16257541028761419</v>
      </c>
      <c r="Y97" s="11">
        <f>IF('OddsRatio_working_3-way'!W97&gt;=0,IF('OddsRatio_working_3-way'!V97+SQRT('OddsRatio_working_3-way'!W97)&gt;0,0,PI()),ACOS('OddsRatio_working_3-way'!V97/(2*'OddsRatio_working_3-way'!X97)))</f>
        <v>0.3143802530341695</v>
      </c>
      <c r="Z97" s="11">
        <f>'OddsRatio_working_3-way'!X97^(1/3)*COS('OddsRatio_working_3-way'!Y97/3)</f>
        <v>0.54278679259392659</v>
      </c>
      <c r="AA97" s="11">
        <f>'OddsRatio_working_3-way'!X97^(1/3)*COS(('OddsRatio_working_3-way'!Y97+2*PI())/3)</f>
        <v>-0.32083445388389764</v>
      </c>
      <c r="AB97" s="11">
        <f>'OddsRatio_working_3-way'!X97^(1/3)*COS(('OddsRatio_working_3-way'!Y97+4*PI())/3)</f>
        <v>-0.22195233871002912</v>
      </c>
      <c r="AC97" s="11">
        <f>'OddsRatio_working_3-way'!X97^(1/3)*SIN('OddsRatio_working_3-way'!Y97/3)</f>
        <v>5.7089615813672764E-2</v>
      </c>
      <c r="AD97" s="11">
        <f>'OddsRatio_working_3-way'!X97^(1/3)*SIN(('OddsRatio_working_3-way'!Y97+2*PI())/3)</f>
        <v>0.44152234331817936</v>
      </c>
      <c r="AE97" s="11">
        <f>'OddsRatio_working_3-way'!X97^(1/3)*SIN(('OddsRatio_working_3-way'!Y97+4*PI())/3)</f>
        <v>-0.49861195913185197</v>
      </c>
      <c r="AF97" s="11">
        <f>-'OddsRatio_working_3-way'!U97/(3*'OddsRatio_working_3-way'!X97^(1/3))*COS(('OddsRatio_working_3-way'!Y97)/3)</f>
        <v>0.54278679259392648</v>
      </c>
      <c r="AG97" s="11">
        <f>-'OddsRatio_working_3-way'!U97/(3*'OddsRatio_working_3-way'!X97^(1/3))*COS(('OddsRatio_working_3-way'!Y97+2*PI())/3)</f>
        <v>-0.32083445388389759</v>
      </c>
      <c r="AH97" s="11">
        <f>-'OddsRatio_working_3-way'!U97/(3*'OddsRatio_working_3-way'!X97^(1/3))*COS(('OddsRatio_working_3-way'!Y97+4*PI())/3)</f>
        <v>-0.22195233871002906</v>
      </c>
      <c r="AI97" s="11">
        <f>'OddsRatio_working_3-way'!U97/(3*'OddsRatio_working_3-way'!X97^(1/3))*SIN(('OddsRatio_working_3-way'!Y97)/3)</f>
        <v>-5.7089615813672757E-2</v>
      </c>
      <c r="AJ97" s="11">
        <f>'OddsRatio_working_3-way'!U97/(3*'OddsRatio_working_3-way'!X97^(1/3))*SIN(('OddsRatio_working_3-way'!Y97+2*PI())/3)</f>
        <v>-0.4415223433181793</v>
      </c>
      <c r="AK97" s="11">
        <f>'OddsRatio_working_3-way'!U97/(3*'OddsRatio_working_3-way'!X97^(1/3))*SIN(('OddsRatio_working_3-way'!Y97+4*PI())/3)</f>
        <v>0.49861195913185186</v>
      </c>
      <c r="AL97" s="11">
        <f>'OddsRatio_working_3-way'!Z97+'OddsRatio_working_3-way'!AF97</f>
        <v>1.085573585187853</v>
      </c>
      <c r="AM97" s="11">
        <f>'OddsRatio_working_3-way'!AA97+'OddsRatio_working_3-way'!AG97</f>
        <v>-0.64166890776779528</v>
      </c>
      <c r="AN97" s="11">
        <f>'OddsRatio_working_3-way'!AB97+'OddsRatio_working_3-way'!AH97</f>
        <v>-0.44390467742005818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1.085573585187853</v>
      </c>
      <c r="AS97" s="11">
        <f>IF(('OddsRatio_working_3-way'!X97=0),IF(Q97&gt;0,-Q97^(1/3),(-Q97)^(1/3)),'OddsRatio_working_3-way'!AM97-'OddsRatio_working_3-way'!R97/3)</f>
        <v>-0.64166890776779528</v>
      </c>
      <c r="AT97" s="11">
        <f>IF(('OddsRatio_working_3-way'!X97=0),IF(Q97&gt;0,-Q97^(1/3),(-Q97)^(1/3)),'OddsRatio_working_3-way'!AN97-'OddsRatio_working_3-way'!R97/3)</f>
        <v>-0.44390467742005818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1.92</v>
      </c>
      <c r="B98" s="4">
        <f>IF('True_Odds_Calculator_3-way'!B99="","",'True_Odds_Calculator_3-way'!B99)</f>
        <v>3.52</v>
      </c>
      <c r="C98" s="4">
        <f>IF('True_Odds_Calculator_3-way'!C99="","",'True_Odds_Calculator_3-way'!C99)</f>
        <v>3.96</v>
      </c>
      <c r="D98" s="9">
        <f t="shared" si="26"/>
        <v>0.49818118668627048</v>
      </c>
      <c r="E98" s="9">
        <f t="shared" si="27"/>
        <v>0.26601892426367518</v>
      </c>
      <c r="F98" s="9">
        <f t="shared" si="28"/>
        <v>0.23579988905005431</v>
      </c>
      <c r="G98" s="9">
        <f t="shared" si="29"/>
        <v>1.0948932766629138</v>
      </c>
      <c r="H98" s="9">
        <f t="shared" si="30"/>
        <v>2.0073018145298809</v>
      </c>
      <c r="I98" s="9">
        <f t="shared" si="31"/>
        <v>3.7591310571905421</v>
      </c>
      <c r="J98" s="9">
        <f t="shared" si="32"/>
        <v>4.2408840989222245</v>
      </c>
      <c r="K98" s="11">
        <f t="shared" si="33"/>
        <v>0.52083333333333337</v>
      </c>
      <c r="L98" s="11">
        <f t="shared" si="34"/>
        <v>0.28409090909090912</v>
      </c>
      <c r="M98" s="11">
        <f t="shared" si="35"/>
        <v>0.25252525252525254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-0.25641356749311284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0.23913376186103463</v>
      </c>
      <c r="Q98" s="11">
        <f>2*'OddsRatio_working_3-way'!K98*'OddsRatio_working_3-way'!L98*'OddsRatio_working_3-way'!M98</f>
        <v>7.4729300581573316E-2</v>
      </c>
      <c r="R98" s="11">
        <f t="shared" si="36"/>
        <v>0</v>
      </c>
      <c r="S98" s="11">
        <f t="shared" si="37"/>
        <v>-0.93260962826180271</v>
      </c>
      <c r="T98" s="11">
        <f t="shared" si="38"/>
        <v>-0.29144050883181333</v>
      </c>
      <c r="U98" s="11">
        <f>'OddsRatio_working_3-way'!S98-'OddsRatio_working_3-way'!R98^2/3</f>
        <v>-0.93260962826180271</v>
      </c>
      <c r="V98" s="11">
        <f>'OddsRatio_working_3-way'!S98*'OddsRatio_working_3-way'!R98/3-2*'OddsRatio_working_3-way'!R98^3/27-'OddsRatio_working_3-way'!T98</f>
        <v>0.29144050883181333</v>
      </c>
      <c r="W98" s="11">
        <f>'OddsRatio_working_3-way'!V98^2+4*'OddsRatio_working_3-way'!U98^3/27</f>
        <v>-3.5232388414572172E-2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0.17332769441344223</v>
      </c>
      <c r="Y98" s="11">
        <f>IF('OddsRatio_working_3-way'!W98&gt;=0,IF('OddsRatio_working_3-way'!V98+SQRT('OddsRatio_working_3-way'!W98)&gt;0,0,PI()),ACOS('OddsRatio_working_3-way'!V98/(2*'OddsRatio_working_3-way'!X98)))</f>
        <v>0.57218268103750691</v>
      </c>
      <c r="Z98" s="11">
        <f>'OddsRatio_working_3-way'!X98^(1/3)*COS('OddsRatio_working_3-way'!Y98/3)</f>
        <v>0.5474466383314569</v>
      </c>
      <c r="AA98" s="11">
        <f>'OddsRatio_working_3-way'!X98^(1/3)*COS(('OddsRatio_working_3-way'!Y98+2*PI())/3)</f>
        <v>-0.36526041929535308</v>
      </c>
      <c r="AB98" s="11">
        <f>'OddsRatio_working_3-way'!X98^(1/3)*COS(('OddsRatio_working_3-way'!Y98+4*PI())/3)</f>
        <v>-0.18218621903610374</v>
      </c>
      <c r="AC98" s="11">
        <f>'OddsRatio_working_3-way'!X98^(1/3)*SIN('OddsRatio_working_3-way'!Y98/3)</f>
        <v>0.10569793880135299</v>
      </c>
      <c r="AD98" s="11">
        <f>'OddsRatio_working_3-way'!X98^(1/3)*SIN(('OddsRatio_working_3-way'!Y98+2*PI())/3)</f>
        <v>0.42125372661075705</v>
      </c>
      <c r="AE98" s="11">
        <f>'OddsRatio_working_3-way'!X98^(1/3)*SIN(('OddsRatio_working_3-way'!Y98+4*PI())/3)</f>
        <v>-0.52695166541211003</v>
      </c>
      <c r="AF98" s="11">
        <f>-'OddsRatio_working_3-way'!U98/(3*'OddsRatio_working_3-way'!X98^(1/3))*COS(('OddsRatio_working_3-way'!Y98)/3)</f>
        <v>0.5474466383314569</v>
      </c>
      <c r="AG98" s="11">
        <f>-'OddsRatio_working_3-way'!U98/(3*'OddsRatio_working_3-way'!X98^(1/3))*COS(('OddsRatio_working_3-way'!Y98+2*PI())/3)</f>
        <v>-0.36526041929535308</v>
      </c>
      <c r="AH98" s="11">
        <f>-'OddsRatio_working_3-way'!U98/(3*'OddsRatio_working_3-way'!X98^(1/3))*COS(('OddsRatio_working_3-way'!Y98+4*PI())/3)</f>
        <v>-0.18218621903610374</v>
      </c>
      <c r="AI98" s="11">
        <f>'OddsRatio_working_3-way'!U98/(3*'OddsRatio_working_3-way'!X98^(1/3))*SIN(('OddsRatio_working_3-way'!Y98)/3)</f>
        <v>-0.10569793880135299</v>
      </c>
      <c r="AJ98" s="11">
        <f>'OddsRatio_working_3-way'!U98/(3*'OddsRatio_working_3-way'!X98^(1/3))*SIN(('OddsRatio_working_3-way'!Y98+2*PI())/3)</f>
        <v>-0.42125372661075705</v>
      </c>
      <c r="AK98" s="11">
        <f>'OddsRatio_working_3-way'!U98/(3*'OddsRatio_working_3-way'!X98^(1/3))*SIN(('OddsRatio_working_3-way'!Y98+4*PI())/3)</f>
        <v>0.52695166541211003</v>
      </c>
      <c r="AL98" s="11">
        <f>'OddsRatio_working_3-way'!Z98+'OddsRatio_working_3-way'!AF98</f>
        <v>1.0948932766629138</v>
      </c>
      <c r="AM98" s="11">
        <f>'OddsRatio_working_3-way'!AA98+'OddsRatio_working_3-way'!AG98</f>
        <v>-0.73052083859070616</v>
      </c>
      <c r="AN98" s="11">
        <f>'OddsRatio_working_3-way'!AB98+'OddsRatio_working_3-way'!AH98</f>
        <v>-0.36437243807220748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1.0948932766629138</v>
      </c>
      <c r="AS98" s="11">
        <f>IF(('OddsRatio_working_3-way'!X98=0),IF(Q98&gt;0,-Q98^(1/3),(-Q98)^(1/3)),'OddsRatio_working_3-way'!AM98-'OddsRatio_working_3-way'!R98/3)</f>
        <v>-0.73052083859070616</v>
      </c>
      <c r="AT98" s="11">
        <f>IF(('OddsRatio_working_3-way'!X98=0),IF(Q98&gt;0,-Q98^(1/3),(-Q98)^(1/3)),'OddsRatio_working_3-way'!AN98-'OddsRatio_working_3-way'!R98/3)</f>
        <v>-0.36437243807220748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2.15</v>
      </c>
      <c r="B99" s="4">
        <f>IF('True_Odds_Calculator_3-way'!B100="","",'True_Odds_Calculator_3-way'!B100)</f>
        <v>3.27</v>
      </c>
      <c r="C99" s="4">
        <f>IF('True_Odds_Calculator_3-way'!C100="","",'True_Odds_Calculator_3-way'!C100)</f>
        <v>3.51</v>
      </c>
      <c r="D99" s="9">
        <f t="shared" si="26"/>
        <v>0.44403796504236609</v>
      </c>
      <c r="E99" s="9">
        <f t="shared" si="27"/>
        <v>0.28806348915925778</v>
      </c>
      <c r="F99" s="9">
        <f t="shared" si="28"/>
        <v>0.26789854579837624</v>
      </c>
      <c r="G99" s="9">
        <f t="shared" si="29"/>
        <v>1.0887475527979256</v>
      </c>
      <c r="H99" s="9">
        <f t="shared" si="30"/>
        <v>2.2520596857176143</v>
      </c>
      <c r="I99" s="9">
        <f t="shared" si="31"/>
        <v>3.4714569448512909</v>
      </c>
      <c r="J99" s="9">
        <f t="shared" si="32"/>
        <v>3.7327563575227929</v>
      </c>
      <c r="K99" s="11">
        <f t="shared" si="33"/>
        <v>0.46511627906976744</v>
      </c>
      <c r="L99" s="11">
        <f t="shared" si="34"/>
        <v>0.3058103975535168</v>
      </c>
      <c r="M99" s="11">
        <f t="shared" si="35"/>
        <v>0.28490028490028491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-0.26552418836040204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0.24030420161563038</v>
      </c>
      <c r="Q99" s="11">
        <f>2*'OddsRatio_working_3-way'!K99*'OddsRatio_working_3-way'!L99*'OddsRatio_working_3-way'!M99</f>
        <v>8.104694826834076E-2</v>
      </c>
      <c r="R99" s="11">
        <f t="shared" si="36"/>
        <v>0</v>
      </c>
      <c r="S99" s="11">
        <f t="shared" si="37"/>
        <v>-0.90501811943949906</v>
      </c>
      <c r="T99" s="11">
        <f t="shared" si="38"/>
        <v>-0.30523376709595246</v>
      </c>
      <c r="U99" s="11">
        <f>'OddsRatio_working_3-way'!S99-'OddsRatio_working_3-way'!R99^2/3</f>
        <v>-0.90501811943949906</v>
      </c>
      <c r="V99" s="11">
        <f>'OddsRatio_working_3-way'!S99*'OddsRatio_working_3-way'!R99/3-2*'OddsRatio_working_3-way'!R99^3/27-'OddsRatio_working_3-way'!T99</f>
        <v>0.30523376709595246</v>
      </c>
      <c r="W99" s="11">
        <f>'OddsRatio_working_3-way'!V99^2+4*'OddsRatio_working_3-way'!U99^3/27</f>
        <v>-1.6648961752293231E-2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0.16569294970507903</v>
      </c>
      <c r="Y99" s="11">
        <f>IF('OddsRatio_working_3-way'!W99&gt;=0,IF('OddsRatio_working_3-way'!V99+SQRT('OddsRatio_working_3-way'!W99)&gt;0,0,PI()),ACOS('OddsRatio_working_3-way'!V99/(2*'OddsRatio_working_3-way'!X99)))</f>
        <v>0.39994465882412933</v>
      </c>
      <c r="Z99" s="11">
        <f>'OddsRatio_working_3-way'!X99^(1/3)*COS('OddsRatio_working_3-way'!Y99/3)</f>
        <v>0.54437377639896278</v>
      </c>
      <c r="AA99" s="11">
        <f>'OddsRatio_working_3-way'!X99^(1/3)*COS(('OddsRatio_working_3-way'!Y99+2*PI())/3)</f>
        <v>-0.33541206939118551</v>
      </c>
      <c r="AB99" s="11">
        <f>'OddsRatio_working_3-way'!X99^(1/3)*COS(('OddsRatio_working_3-way'!Y99+4*PI())/3)</f>
        <v>-0.20896170700777747</v>
      </c>
      <c r="AC99" s="11">
        <f>'OddsRatio_working_3-way'!X99^(1/3)*SIN('OddsRatio_working_3-way'!Y99/3)</f>
        <v>7.3006150761186384E-2</v>
      </c>
      <c r="AD99" s="11">
        <f>'OddsRatio_working_3-way'!X99^(1/3)*SIN(('OddsRatio_working_3-way'!Y99+2*PI())/3)</f>
        <v>0.43493844413497829</v>
      </c>
      <c r="AE99" s="11">
        <f>'OddsRatio_working_3-way'!X99^(1/3)*SIN(('OddsRatio_working_3-way'!Y99+4*PI())/3)</f>
        <v>-0.50794459489616461</v>
      </c>
      <c r="AF99" s="11">
        <f>-'OddsRatio_working_3-way'!U99/(3*'OddsRatio_working_3-way'!X99^(1/3))*COS(('OddsRatio_working_3-way'!Y99)/3)</f>
        <v>0.54437377639896278</v>
      </c>
      <c r="AG99" s="11">
        <f>-'OddsRatio_working_3-way'!U99/(3*'OddsRatio_working_3-way'!X99^(1/3))*COS(('OddsRatio_working_3-way'!Y99+2*PI())/3)</f>
        <v>-0.33541206939118551</v>
      </c>
      <c r="AH99" s="11">
        <f>-'OddsRatio_working_3-way'!U99/(3*'OddsRatio_working_3-way'!X99^(1/3))*COS(('OddsRatio_working_3-way'!Y99+4*PI())/3)</f>
        <v>-0.20896170700777747</v>
      </c>
      <c r="AI99" s="11">
        <f>'OddsRatio_working_3-way'!U99/(3*'OddsRatio_working_3-way'!X99^(1/3))*SIN(('OddsRatio_working_3-way'!Y99)/3)</f>
        <v>-7.3006150761186384E-2</v>
      </c>
      <c r="AJ99" s="11">
        <f>'OddsRatio_working_3-way'!U99/(3*'OddsRatio_working_3-way'!X99^(1/3))*SIN(('OddsRatio_working_3-way'!Y99+2*PI())/3)</f>
        <v>-0.43493844413497829</v>
      </c>
      <c r="AK99" s="11">
        <f>'OddsRatio_working_3-way'!U99/(3*'OddsRatio_working_3-way'!X99^(1/3))*SIN(('OddsRatio_working_3-way'!Y99+4*PI())/3)</f>
        <v>0.50794459489616461</v>
      </c>
      <c r="AL99" s="11">
        <f>'OddsRatio_working_3-way'!Z99+'OddsRatio_working_3-way'!AF99</f>
        <v>1.0887475527979256</v>
      </c>
      <c r="AM99" s="11">
        <f>'OddsRatio_working_3-way'!AA99+'OddsRatio_working_3-way'!AG99</f>
        <v>-0.67082413878237102</v>
      </c>
      <c r="AN99" s="11">
        <f>'OddsRatio_working_3-way'!AB99+'OddsRatio_working_3-way'!AH99</f>
        <v>-0.41792341401555494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1.0887475527979256</v>
      </c>
      <c r="AS99" s="11">
        <f>IF(('OddsRatio_working_3-way'!X99=0),IF(Q99&gt;0,-Q99^(1/3),(-Q99)^(1/3)),'OddsRatio_working_3-way'!AM99-'OddsRatio_working_3-way'!R99/3)</f>
        <v>-0.67082413878237102</v>
      </c>
      <c r="AT99" s="11">
        <f>IF(('OddsRatio_working_3-way'!X99=0),IF(Q99&gt;0,-Q99^(1/3),(-Q99)^(1/3)),'OddsRatio_working_3-way'!AN99-'OddsRatio_working_3-way'!R99/3)</f>
        <v>-0.41792341401555494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2.48</v>
      </c>
      <c r="B100" s="4">
        <f>IF('True_Odds_Calculator_3-way'!B101="","",'True_Odds_Calculator_3-way'!B101)</f>
        <v>3.32</v>
      </c>
      <c r="C100" s="4">
        <f>IF('True_Odds_Calculator_3-way'!C101="","",'True_Odds_Calculator_3-way'!C101)</f>
        <v>2.85</v>
      </c>
      <c r="D100" s="9">
        <f t="shared" si="26"/>
        <v>0.38354275390014314</v>
      </c>
      <c r="E100" s="9">
        <f t="shared" si="27"/>
        <v>0.28413075983234254</v>
      </c>
      <c r="F100" s="9">
        <f t="shared" si="28"/>
        <v>0.33232648626751454</v>
      </c>
      <c r="G100" s="9">
        <f t="shared" si="29"/>
        <v>1.0859940959597196</v>
      </c>
      <c r="H100" s="9">
        <f t="shared" si="30"/>
        <v>2.6072712620203844</v>
      </c>
      <c r="I100" s="9">
        <f t="shared" si="31"/>
        <v>3.5195063026265494</v>
      </c>
      <c r="J100" s="9">
        <f t="shared" si="32"/>
        <v>3.0090890775254815</v>
      </c>
      <c r="K100" s="11">
        <f t="shared" si="33"/>
        <v>0.40322580645161293</v>
      </c>
      <c r="L100" s="11">
        <f t="shared" si="34"/>
        <v>0.30120481927710846</v>
      </c>
      <c r="M100" s="11">
        <f t="shared" si="35"/>
        <v>0.35087719298245612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-0.27069909519231439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0.24077634817708868</v>
      </c>
      <c r="Q100" s="11">
        <f>2*'OddsRatio_working_3-way'!K100*'OddsRatio_working_3-way'!L100*'OddsRatio_working_3-way'!M100</f>
        <v>8.5230565726403071E-2</v>
      </c>
      <c r="R100" s="11">
        <f t="shared" si="36"/>
        <v>0</v>
      </c>
      <c r="S100" s="11">
        <f t="shared" si="37"/>
        <v>-0.88946122263922789</v>
      </c>
      <c r="T100" s="11">
        <f t="shared" si="38"/>
        <v>-0.31485353013777978</v>
      </c>
      <c r="U100" s="11">
        <f>'OddsRatio_working_3-way'!S100-'OddsRatio_working_3-way'!R100^2/3</f>
        <v>-0.88946122263922789</v>
      </c>
      <c r="V100" s="11">
        <f>'OddsRatio_working_3-way'!S100*'OddsRatio_working_3-way'!R100/3-2*'OddsRatio_working_3-way'!R100^3/27-'OddsRatio_working_3-way'!T100</f>
        <v>0.31485353013777978</v>
      </c>
      <c r="W100" s="11">
        <f>'OddsRatio_working_3-way'!V100^2+4*'OddsRatio_working_3-way'!U100^3/27</f>
        <v>-5.1175476340876991E-3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0.16143906983310258</v>
      </c>
      <c r="Y100" s="11">
        <f>IF('OddsRatio_working_3-way'!W100&gt;=0,IF('OddsRatio_working_3-way'!V100+SQRT('OddsRatio_working_3-way'!W100)&gt;0,0,PI()),ACOS('OddsRatio_working_3-way'!V100/(2*'OddsRatio_working_3-way'!X100)))</f>
        <v>0.22341443580277698</v>
      </c>
      <c r="Z100" s="11">
        <f>'OddsRatio_working_3-way'!X100^(1/3)*COS('OddsRatio_working_3-way'!Y100/3)</f>
        <v>0.54299704797985981</v>
      </c>
      <c r="AA100" s="11">
        <f>'OddsRatio_working_3-way'!X100^(1/3)*COS(('OddsRatio_working_3-way'!Y100+2*PI())/3)</f>
        <v>-0.30658356458667541</v>
      </c>
      <c r="AB100" s="11">
        <f>'OddsRatio_working_3-way'!X100^(1/3)*COS(('OddsRatio_working_3-way'!Y100+4*PI())/3)</f>
        <v>-0.23641348339318452</v>
      </c>
      <c r="AC100" s="11">
        <f>'OddsRatio_working_3-way'!X100^(1/3)*SIN('OddsRatio_working_3-way'!Y100/3)</f>
        <v>4.0512715266119888E-2</v>
      </c>
      <c r="AD100" s="11">
        <f>'OddsRatio_working_3-way'!X100^(1/3)*SIN(('OddsRatio_working_3-way'!Y100+2*PI())/3)</f>
        <v>0.44999288009745636</v>
      </c>
      <c r="AE100" s="11">
        <f>'OddsRatio_working_3-way'!X100^(1/3)*SIN(('OddsRatio_working_3-way'!Y100+4*PI())/3)</f>
        <v>-0.49050559536357619</v>
      </c>
      <c r="AF100" s="11">
        <f>-'OddsRatio_working_3-way'!U100/(3*'OddsRatio_working_3-way'!X100^(1/3))*COS(('OddsRatio_working_3-way'!Y100)/3)</f>
        <v>0.54299704797985993</v>
      </c>
      <c r="AG100" s="11">
        <f>-'OddsRatio_working_3-way'!U100/(3*'OddsRatio_working_3-way'!X100^(1/3))*COS(('OddsRatio_working_3-way'!Y100+2*PI())/3)</f>
        <v>-0.30658356458667546</v>
      </c>
      <c r="AH100" s="11">
        <f>-'OddsRatio_working_3-way'!U100/(3*'OddsRatio_working_3-way'!X100^(1/3))*COS(('OddsRatio_working_3-way'!Y100+4*PI())/3)</f>
        <v>-0.23641348339318458</v>
      </c>
      <c r="AI100" s="11">
        <f>'OddsRatio_working_3-way'!U100/(3*'OddsRatio_working_3-way'!X100^(1/3))*SIN(('OddsRatio_working_3-way'!Y100)/3)</f>
        <v>-4.0512715266119895E-2</v>
      </c>
      <c r="AJ100" s="11">
        <f>'OddsRatio_working_3-way'!U100/(3*'OddsRatio_working_3-way'!X100^(1/3))*SIN(('OddsRatio_working_3-way'!Y100+2*PI())/3)</f>
        <v>-0.44999288009745647</v>
      </c>
      <c r="AK100" s="11">
        <f>'OddsRatio_working_3-way'!U100/(3*'OddsRatio_working_3-way'!X100^(1/3))*SIN(('OddsRatio_working_3-way'!Y100+4*PI())/3)</f>
        <v>0.4905055953635763</v>
      </c>
      <c r="AL100" s="11">
        <f>'OddsRatio_working_3-way'!Z100+'OddsRatio_working_3-way'!AF100</f>
        <v>1.0859940959597196</v>
      </c>
      <c r="AM100" s="11">
        <f>'OddsRatio_working_3-way'!AA100+'OddsRatio_working_3-way'!AG100</f>
        <v>-0.61316712917335092</v>
      </c>
      <c r="AN100" s="11">
        <f>'OddsRatio_working_3-way'!AB100+'OddsRatio_working_3-way'!AH100</f>
        <v>-0.4728269667863691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1.0859940959597196</v>
      </c>
      <c r="AS100" s="11">
        <f>IF(('OddsRatio_working_3-way'!X100=0),IF(Q100&gt;0,-Q100^(1/3),(-Q100)^(1/3)),'OddsRatio_working_3-way'!AM100-'OddsRatio_working_3-way'!R100/3)</f>
        <v>-0.61316712917335092</v>
      </c>
      <c r="AT100" s="11">
        <f>IF(('OddsRatio_working_3-way'!X100=0),IF(Q100&gt;0,-Q100^(1/3),(-Q100)^(1/3)),'OddsRatio_working_3-way'!AN100-'OddsRatio_working_3-way'!R100/3)</f>
        <v>-0.4728269667863691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2.08</v>
      </c>
      <c r="B101" s="4">
        <f>IF('True_Odds_Calculator_3-way'!B102="","",'True_Odds_Calculator_3-way'!B102)</f>
        <v>3.62</v>
      </c>
      <c r="C101" s="4">
        <f>IF('True_Odds_Calculator_3-way'!C102="","",'True_Odds_Calculator_3-way'!C102)</f>
        <v>3.35</v>
      </c>
      <c r="D101" s="9">
        <f t="shared" si="26"/>
        <v>0.45952368686223755</v>
      </c>
      <c r="E101" s="9">
        <f t="shared" si="27"/>
        <v>0.25951831939437631</v>
      </c>
      <c r="F101" s="9">
        <f t="shared" si="28"/>
        <v>0.28095799374338593</v>
      </c>
      <c r="G101" s="9">
        <f t="shared" si="29"/>
        <v>1.08904294814544</v>
      </c>
      <c r="H101" s="9">
        <f t="shared" si="30"/>
        <v>2.1761663839970757</v>
      </c>
      <c r="I101" s="9">
        <f t="shared" si="31"/>
        <v>3.8532925241410521</v>
      </c>
      <c r="J101" s="9">
        <f t="shared" si="32"/>
        <v>3.5592509281417843</v>
      </c>
      <c r="K101" s="11">
        <f t="shared" si="33"/>
        <v>0.48076923076923073</v>
      </c>
      <c r="L101" s="11">
        <f t="shared" si="34"/>
        <v>0.27624309392265195</v>
      </c>
      <c r="M101" s="11">
        <f t="shared" si="35"/>
        <v>0.29850746268656714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-0.26361868938351163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0.23984941421240594</v>
      </c>
      <c r="Q101" s="11">
        <f>2*'OddsRatio_working_3-way'!K101*'OddsRatio_working_3-way'!L101*'OddsRatio_working_3-way'!M101</f>
        <v>7.9289062549555658E-2</v>
      </c>
      <c r="R101" s="11">
        <f t="shared" si="36"/>
        <v>0</v>
      </c>
      <c r="S101" s="11">
        <f t="shared" si="37"/>
        <v>-0.90983463567514278</v>
      </c>
      <c r="T101" s="11">
        <f t="shared" si="38"/>
        <v>-0.30077178038847685</v>
      </c>
      <c r="U101" s="11">
        <f>'OddsRatio_working_3-way'!S101-'OddsRatio_working_3-way'!R101^2/3</f>
        <v>-0.90983463567514278</v>
      </c>
      <c r="V101" s="11">
        <f>'OddsRatio_working_3-way'!S101*'OddsRatio_working_3-way'!R101/3-2*'OddsRatio_working_3-way'!R101^3/27-'OddsRatio_working_3-way'!T101</f>
        <v>0.30077178038847685</v>
      </c>
      <c r="W101" s="11">
        <f>'OddsRatio_working_3-way'!V101^2+4*'OddsRatio_working_3-way'!U101^3/27</f>
        <v>-2.1115633908029979E-2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0.1670174375522539</v>
      </c>
      <c r="Y101" s="11">
        <f>IF('OddsRatio_working_3-way'!W101&gt;=0,IF('OddsRatio_working_3-way'!V101+SQRT('OddsRatio_working_3-way'!W101)&gt;0,0,PI()),ACOS('OddsRatio_working_3-way'!V101/(2*'OddsRatio_working_3-way'!X101)))</f>
        <v>0.45006162975752839</v>
      </c>
      <c r="Z101" s="11">
        <f>'OddsRatio_working_3-way'!X101^(1/3)*COS('OddsRatio_working_3-way'!Y101/3)</f>
        <v>0.54452147407272</v>
      </c>
      <c r="AA101" s="11">
        <f>'OddsRatio_working_3-way'!X101^(1/3)*COS(('OddsRatio_working_3-way'!Y101+2*PI())/3)</f>
        <v>-0.34354139446907322</v>
      </c>
      <c r="AB101" s="11">
        <f>'OddsRatio_working_3-way'!X101^(1/3)*COS(('OddsRatio_working_3-way'!Y101+4*PI())/3)</f>
        <v>-0.20098007960364711</v>
      </c>
      <c r="AC101" s="11">
        <f>'OddsRatio_working_3-way'!X101^(1/3)*SIN('OddsRatio_working_3-way'!Y101/3)</f>
        <v>8.2307813513580977E-2</v>
      </c>
      <c r="AD101" s="11">
        <f>'OddsRatio_working_3-way'!X101^(1/3)*SIN(('OddsRatio_working_3-way'!Y101+2*PI())/3)</f>
        <v>0.4304155226963346</v>
      </c>
      <c r="AE101" s="11">
        <f>'OddsRatio_working_3-way'!X101^(1/3)*SIN(('OddsRatio_working_3-way'!Y101+4*PI())/3)</f>
        <v>-0.51272333620991539</v>
      </c>
      <c r="AF101" s="11">
        <f>-'OddsRatio_working_3-way'!U101/(3*'OddsRatio_working_3-way'!X101^(1/3))*COS(('OddsRatio_working_3-way'!Y101)/3)</f>
        <v>0.54452147407272</v>
      </c>
      <c r="AG101" s="11">
        <f>-'OddsRatio_working_3-way'!U101/(3*'OddsRatio_working_3-way'!X101^(1/3))*COS(('OddsRatio_working_3-way'!Y101+2*PI())/3)</f>
        <v>-0.34354139446907322</v>
      </c>
      <c r="AH101" s="11">
        <f>-'OddsRatio_working_3-way'!U101/(3*'OddsRatio_working_3-way'!X101^(1/3))*COS(('OddsRatio_working_3-way'!Y101+4*PI())/3)</f>
        <v>-0.20098007960364711</v>
      </c>
      <c r="AI101" s="11">
        <f>'OddsRatio_working_3-way'!U101/(3*'OddsRatio_working_3-way'!X101^(1/3))*SIN(('OddsRatio_working_3-way'!Y101)/3)</f>
        <v>-8.2307813513580977E-2</v>
      </c>
      <c r="AJ101" s="11">
        <f>'OddsRatio_working_3-way'!U101/(3*'OddsRatio_working_3-way'!X101^(1/3))*SIN(('OddsRatio_working_3-way'!Y101+2*PI())/3)</f>
        <v>-0.4304155226963346</v>
      </c>
      <c r="AK101" s="11">
        <f>'OddsRatio_working_3-way'!U101/(3*'OddsRatio_working_3-way'!X101^(1/3))*SIN(('OddsRatio_working_3-way'!Y101+4*PI())/3)</f>
        <v>0.51272333620991539</v>
      </c>
      <c r="AL101" s="11">
        <f>'OddsRatio_working_3-way'!Z101+'OddsRatio_working_3-way'!AF101</f>
        <v>1.08904294814544</v>
      </c>
      <c r="AM101" s="11">
        <f>'OddsRatio_working_3-way'!AA101+'OddsRatio_working_3-way'!AG101</f>
        <v>-0.68708278893814645</v>
      </c>
      <c r="AN101" s="11">
        <f>'OddsRatio_working_3-way'!AB101+'OddsRatio_working_3-way'!AH101</f>
        <v>-0.40196015920729422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1.08904294814544</v>
      </c>
      <c r="AS101" s="11">
        <f>IF(('OddsRatio_working_3-way'!X101=0),IF(Q101&gt;0,-Q101^(1/3),(-Q101)^(1/3)),'OddsRatio_working_3-way'!AM101-'OddsRatio_working_3-way'!R101/3)</f>
        <v>-0.68708278893814645</v>
      </c>
      <c r="AT101" s="11">
        <f>IF(('OddsRatio_working_3-way'!X101=0),IF(Q101&gt;0,-Q101^(1/3),(-Q101)^(1/3)),'OddsRatio_working_3-way'!AN101-'OddsRatio_working_3-way'!R101/3)</f>
        <v>-0.40196015920729422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1.84</v>
      </c>
      <c r="B102" s="4">
        <f>IF('True_Odds_Calculator_3-way'!B103="","",'True_Odds_Calculator_3-way'!B103)</f>
        <v>4.1100000000000003</v>
      </c>
      <c r="C102" s="4">
        <f>IF('True_Odds_Calculator_3-way'!C103="","",'True_Odds_Calculator_3-way'!C103)</f>
        <v>3.68</v>
      </c>
      <c r="D102" s="9">
        <f t="shared" si="26"/>
        <v>0.52006095756283643</v>
      </c>
      <c r="E102" s="9">
        <f t="shared" si="27"/>
        <v>0.22641093162509596</v>
      </c>
      <c r="F102" s="9">
        <f t="shared" si="28"/>
        <v>0.25352811081206744</v>
      </c>
      <c r="G102" s="9">
        <f t="shared" si="29"/>
        <v>1.0986327556272109</v>
      </c>
      <c r="H102" s="9">
        <f t="shared" si="30"/>
        <v>1.9228515147268574</v>
      </c>
      <c r="I102" s="9">
        <f t="shared" si="31"/>
        <v>4.4167478700006262</v>
      </c>
      <c r="J102" s="9">
        <f t="shared" si="32"/>
        <v>3.9443357850809257</v>
      </c>
      <c r="K102" s="11">
        <f t="shared" si="33"/>
        <v>0.54347826086956519</v>
      </c>
      <c r="L102" s="11">
        <f t="shared" si="34"/>
        <v>0.24330900243309</v>
      </c>
      <c r="M102" s="11">
        <f t="shared" si="35"/>
        <v>0.27173913043478259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-0.25157472438011397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0.23823527382611451</v>
      </c>
      <c r="Q102" s="11">
        <f>2*'OddsRatio_working_3-way'!K102*'OddsRatio_working_3-way'!L102*'OddsRatio_working_3-way'!M102</f>
        <v>7.1865844291437261E-2</v>
      </c>
      <c r="R102" s="11">
        <f t="shared" si="36"/>
        <v>0</v>
      </c>
      <c r="S102" s="11">
        <f t="shared" si="37"/>
        <v>-0.94697618933353434</v>
      </c>
      <c r="T102" s="11">
        <f t="shared" si="38"/>
        <v>-0.28566400884872833</v>
      </c>
      <c r="U102" s="11">
        <f>'OddsRatio_working_3-way'!S102-'OddsRatio_working_3-way'!R102^2/3</f>
        <v>-0.94697618933353434</v>
      </c>
      <c r="V102" s="11">
        <f>'OddsRatio_working_3-way'!S102*'OddsRatio_working_3-way'!R102/3-2*'OddsRatio_working_3-way'!R102^3/27-'OddsRatio_working_3-way'!T102</f>
        <v>0.28566400884872833</v>
      </c>
      <c r="W102" s="11">
        <f>'OddsRatio_working_3-way'!V102^2+4*'OddsRatio_working_3-way'!U102^3/27</f>
        <v>-4.4205564974508935E-2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0.17734816810869183</v>
      </c>
      <c r="Y102" s="11">
        <f>IF('OddsRatio_working_3-way'!W102&gt;=0,IF('OddsRatio_working_3-way'!V102+SQRT('OddsRatio_working_3-way'!W102)&gt;0,0,PI()),ACOS('OddsRatio_working_3-way'!V102/(2*'OddsRatio_working_3-way'!X102)))</f>
        <v>0.63448637608640868</v>
      </c>
      <c r="Z102" s="11">
        <f>'OddsRatio_working_3-way'!X102^(1/3)*COS('OddsRatio_working_3-way'!Y102/3)</f>
        <v>0.54931637781360543</v>
      </c>
      <c r="AA102" s="11">
        <f>'OddsRatio_working_3-way'!X102^(1/3)*COS(('OddsRatio_working_3-way'!Y102+2*PI())/3)</f>
        <v>-0.37679870551352845</v>
      </c>
      <c r="AB102" s="11">
        <f>'OddsRatio_working_3-way'!X102^(1/3)*COS(('OddsRatio_working_3-way'!Y102+4*PI())/3)</f>
        <v>-0.17251767230007686</v>
      </c>
      <c r="AC102" s="11">
        <f>'OddsRatio_working_3-way'!X102^(1/3)*SIN('OddsRatio_working_3-way'!Y102/3)</f>
        <v>0.11794170951612108</v>
      </c>
      <c r="AD102" s="11">
        <f>'OddsRatio_working_3-way'!X102^(1/3)*SIN(('OddsRatio_working_3-way'!Y102+2*PI())/3)</f>
        <v>0.41675108314337234</v>
      </c>
      <c r="AE102" s="11">
        <f>'OddsRatio_working_3-way'!X102^(1/3)*SIN(('OddsRatio_working_3-way'!Y102+4*PI())/3)</f>
        <v>-0.53469279265949343</v>
      </c>
      <c r="AF102" s="11">
        <f>-'OddsRatio_working_3-way'!U102/(3*'OddsRatio_working_3-way'!X102^(1/3))*COS(('OddsRatio_working_3-way'!Y102)/3)</f>
        <v>0.54931637781360543</v>
      </c>
      <c r="AG102" s="11">
        <f>-'OddsRatio_working_3-way'!U102/(3*'OddsRatio_working_3-way'!X102^(1/3))*COS(('OddsRatio_working_3-way'!Y102+2*PI())/3)</f>
        <v>-0.37679870551352845</v>
      </c>
      <c r="AH102" s="11">
        <f>-'OddsRatio_working_3-way'!U102/(3*'OddsRatio_working_3-way'!X102^(1/3))*COS(('OddsRatio_working_3-way'!Y102+4*PI())/3)</f>
        <v>-0.17251767230007686</v>
      </c>
      <c r="AI102" s="11">
        <f>'OddsRatio_working_3-way'!U102/(3*'OddsRatio_working_3-way'!X102^(1/3))*SIN(('OddsRatio_working_3-way'!Y102)/3)</f>
        <v>-0.11794170951612108</v>
      </c>
      <c r="AJ102" s="11">
        <f>'OddsRatio_working_3-way'!U102/(3*'OddsRatio_working_3-way'!X102^(1/3))*SIN(('OddsRatio_working_3-way'!Y102+2*PI())/3)</f>
        <v>-0.41675108314337234</v>
      </c>
      <c r="AK102" s="11">
        <f>'OddsRatio_working_3-way'!U102/(3*'OddsRatio_working_3-way'!X102^(1/3))*SIN(('OddsRatio_working_3-way'!Y102+4*PI())/3)</f>
        <v>0.53469279265949343</v>
      </c>
      <c r="AL102" s="11">
        <f>'OddsRatio_working_3-way'!Z102+'OddsRatio_working_3-way'!AF102</f>
        <v>1.0986327556272109</v>
      </c>
      <c r="AM102" s="11">
        <f>'OddsRatio_working_3-way'!AA102+'OddsRatio_working_3-way'!AG102</f>
        <v>-0.75359741102705691</v>
      </c>
      <c r="AN102" s="11">
        <f>'OddsRatio_working_3-way'!AB102+'OddsRatio_working_3-way'!AH102</f>
        <v>-0.34503534460015373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1.0986327556272109</v>
      </c>
      <c r="AS102" s="11">
        <f>IF(('OddsRatio_working_3-way'!X102=0),IF(Q102&gt;0,-Q102^(1/3),(-Q102)^(1/3)),'OddsRatio_working_3-way'!AM102-'OddsRatio_working_3-way'!R102/3)</f>
        <v>-0.75359741102705691</v>
      </c>
      <c r="AT102" s="11">
        <f>IF(('OddsRatio_working_3-way'!X102=0),IF(Q102&gt;0,-Q102^(1/3),(-Q102)^(1/3)),'OddsRatio_working_3-way'!AN102-'OddsRatio_working_3-way'!R102/3)</f>
        <v>-0.34503534460015373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1.1000000000000001</v>
      </c>
      <c r="B103" s="4">
        <f>IF('True_Odds_Calculator_3-way'!B104="","",'True_Odds_Calculator_3-way'!B104)</f>
        <v>8.83</v>
      </c>
      <c r="C103" s="4">
        <f>IF('True_Odds_Calculator_3-way'!C104="","",'True_Odds_Calculator_3-way'!C104)</f>
        <v>25.94</v>
      </c>
      <c r="D103" s="9">
        <f t="shared" si="26"/>
        <v>0.88286145212813116</v>
      </c>
      <c r="E103" s="9">
        <f t="shared" si="27"/>
        <v>8.7804888808028156E-2</v>
      </c>
      <c r="F103" s="9">
        <f t="shared" si="28"/>
        <v>2.9333659063840889E-2</v>
      </c>
      <c r="G103" s="9">
        <f t="shared" si="29"/>
        <v>1.3268055547051827</v>
      </c>
      <c r="H103" s="9">
        <f t="shared" si="30"/>
        <v>1.1326805554705184</v>
      </c>
      <c r="I103" s="9">
        <f t="shared" si="31"/>
        <v>11.388887493341581</v>
      </c>
      <c r="J103" s="9">
        <f t="shared" si="32"/>
        <v>34.090530534347259</v>
      </c>
      <c r="K103" s="11">
        <f t="shared" si="33"/>
        <v>0.90909090909090906</v>
      </c>
      <c r="L103" s="11">
        <f t="shared" si="34"/>
        <v>0.11325028312570781</v>
      </c>
      <c r="M103" s="11">
        <f t="shared" si="35"/>
        <v>3.8550501156515031E-2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-7.750591553530839E-2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0.13045969041641603</v>
      </c>
      <c r="Q103" s="11">
        <f>2*'OddsRatio_working_3-way'!K103*'OddsRatio_working_3-way'!L103*'OddsRatio_working_3-way'!M103</f>
        <v>7.9379184920240972E-3</v>
      </c>
      <c r="R103" s="11">
        <f t="shared" si="36"/>
        <v>0</v>
      </c>
      <c r="S103" s="11">
        <f t="shared" si="37"/>
        <v>-1.683222364581761</v>
      </c>
      <c r="T103" s="11">
        <f t="shared" si="38"/>
        <v>-0.10241693730342324</v>
      </c>
      <c r="U103" s="11">
        <f>'OddsRatio_working_3-way'!S103-'OddsRatio_working_3-way'!R103^2/3</f>
        <v>-1.683222364581761</v>
      </c>
      <c r="V103" s="11">
        <f>'OddsRatio_working_3-way'!S103*'OddsRatio_working_3-way'!R103/3-2*'OddsRatio_working_3-way'!R103^3/27-'OddsRatio_working_3-way'!T103</f>
        <v>0.10241693730342324</v>
      </c>
      <c r="W103" s="11">
        <f>'OddsRatio_working_3-way'!V103^2+4*'OddsRatio_working_3-way'!U103^3/27</f>
        <v>-0.69602466315477451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0.42027190371275946</v>
      </c>
      <c r="Y103" s="11">
        <f>IF('OddsRatio_working_3-way'!W103&gt;=0,IF('OddsRatio_working_3-way'!V103+SQRT('OddsRatio_working_3-way'!W103)&gt;0,0,PI()),ACOS('OddsRatio_working_3-way'!V103/(2*'OddsRatio_working_3-way'!X103)))</f>
        <v>1.4486467540285681</v>
      </c>
      <c r="Z103" s="11">
        <f>'OddsRatio_working_3-way'!X103^(1/3)*COS('OddsRatio_working_3-way'!Y103/3)</f>
        <v>0.66340277735259134</v>
      </c>
      <c r="AA103" s="11">
        <f>'OddsRatio_working_3-way'!X103^(1/3)*COS(('OddsRatio_working_3-way'!Y103+2*PI())/3)</f>
        <v>-0.63291253952581406</v>
      </c>
      <c r="AB103" s="11">
        <f>'OddsRatio_working_3-way'!X103^(1/3)*COS(('OddsRatio_working_3-way'!Y103+4*PI())/3)</f>
        <v>-3.0490237826777608E-2</v>
      </c>
      <c r="AC103" s="11">
        <f>'OddsRatio_working_3-way'!X103^(1/3)*SIN('OddsRatio_working_3-way'!Y103/3)</f>
        <v>0.34780867805177296</v>
      </c>
      <c r="AD103" s="11">
        <f>'OddsRatio_working_3-way'!X103^(1/3)*SIN(('OddsRatio_working_3-way'!Y103+2*PI())/3)</f>
        <v>0.40061931910260967</v>
      </c>
      <c r="AE103" s="11">
        <f>'OddsRatio_working_3-way'!X103^(1/3)*SIN(('OddsRatio_working_3-way'!Y103+4*PI())/3)</f>
        <v>-0.74842799715438246</v>
      </c>
      <c r="AF103" s="11">
        <f>-'OddsRatio_working_3-way'!U103/(3*'OddsRatio_working_3-way'!X103^(1/3))*COS(('OddsRatio_working_3-way'!Y103)/3)</f>
        <v>0.66340277735259134</v>
      </c>
      <c r="AG103" s="11">
        <f>-'OddsRatio_working_3-way'!U103/(3*'OddsRatio_working_3-way'!X103^(1/3))*COS(('OddsRatio_working_3-way'!Y103+2*PI())/3)</f>
        <v>-0.63291253952581406</v>
      </c>
      <c r="AH103" s="11">
        <f>-'OddsRatio_working_3-way'!U103/(3*'OddsRatio_working_3-way'!X103^(1/3))*COS(('OddsRatio_working_3-way'!Y103+4*PI())/3)</f>
        <v>-3.0490237826777608E-2</v>
      </c>
      <c r="AI103" s="11">
        <f>'OddsRatio_working_3-way'!U103/(3*'OddsRatio_working_3-way'!X103^(1/3))*SIN(('OddsRatio_working_3-way'!Y103)/3)</f>
        <v>-0.34780867805177296</v>
      </c>
      <c r="AJ103" s="11">
        <f>'OddsRatio_working_3-way'!U103/(3*'OddsRatio_working_3-way'!X103^(1/3))*SIN(('OddsRatio_working_3-way'!Y103+2*PI())/3)</f>
        <v>-0.40061931910260967</v>
      </c>
      <c r="AK103" s="11">
        <f>'OddsRatio_working_3-way'!U103/(3*'OddsRatio_working_3-way'!X103^(1/3))*SIN(('OddsRatio_working_3-way'!Y103+4*PI())/3)</f>
        <v>0.74842799715438246</v>
      </c>
      <c r="AL103" s="11">
        <f>'OddsRatio_working_3-way'!Z103+'OddsRatio_working_3-way'!AF103</f>
        <v>1.3268055547051827</v>
      </c>
      <c r="AM103" s="11">
        <f>'OddsRatio_working_3-way'!AA103+'OddsRatio_working_3-way'!AG103</f>
        <v>-1.2658250790516281</v>
      </c>
      <c r="AN103" s="11">
        <f>'OddsRatio_working_3-way'!AB103+'OddsRatio_working_3-way'!AH103</f>
        <v>-6.0980475653555216E-2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1.3268055547051827</v>
      </c>
      <c r="AS103" s="11">
        <f>IF(('OddsRatio_working_3-way'!X103=0),IF(Q103&gt;0,-Q103^(1/3),(-Q103)^(1/3)),'OddsRatio_working_3-way'!AM103-'OddsRatio_working_3-way'!R103/3)</f>
        <v>-1.2658250790516281</v>
      </c>
      <c r="AT103" s="11">
        <f>IF(('OddsRatio_working_3-way'!X103=0),IF(Q103&gt;0,-Q103^(1/3),(-Q103)^(1/3)),'OddsRatio_working_3-way'!AN103-'OddsRatio_working_3-way'!R103/3)</f>
        <v>-6.0980475653555216E-2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2.91</v>
      </c>
      <c r="B104" s="4">
        <f>IF('True_Odds_Calculator_3-way'!B105="","",'True_Odds_Calculator_3-way'!B105)</f>
        <v>3.68</v>
      </c>
      <c r="C104" s="4">
        <f>IF('True_Odds_Calculator_3-way'!C105="","",'True_Odds_Calculator_3-way'!C105)</f>
        <v>2.27</v>
      </c>
      <c r="D104" s="9">
        <f t="shared" si="26"/>
        <v>0.32484141334451083</v>
      </c>
      <c r="E104" s="9">
        <f t="shared" si="27"/>
        <v>0.2553414628260503</v>
      </c>
      <c r="F104" s="9">
        <f t="shared" si="28"/>
        <v>0.4198171238294387</v>
      </c>
      <c r="G104" s="9">
        <f t="shared" si="29"/>
        <v>1.0881807445189451</v>
      </c>
      <c r="H104" s="9">
        <f t="shared" si="30"/>
        <v>3.0784252220311861</v>
      </c>
      <c r="I104" s="9">
        <f t="shared" si="31"/>
        <v>3.9163243953107743</v>
      </c>
      <c r="J104" s="9">
        <f t="shared" si="32"/>
        <v>2.3819895455390601</v>
      </c>
      <c r="K104" s="11">
        <f t="shared" si="33"/>
        <v>0.3436426116838488</v>
      </c>
      <c r="L104" s="11">
        <f t="shared" si="34"/>
        <v>0.27173913043478259</v>
      </c>
      <c r="M104" s="11">
        <f t="shared" si="35"/>
        <v>0.44052863436123346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-0.26742697841324115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0.24106321878799003</v>
      </c>
      <c r="Q104" s="11">
        <f>2*'OddsRatio_working_3-way'!K104*'OddsRatio_working_3-way'!L104*'OddsRatio_working_3-way'!M104</f>
        <v>8.2274136105116066E-2</v>
      </c>
      <c r="R104" s="11">
        <f t="shared" si="36"/>
        <v>0</v>
      </c>
      <c r="S104" s="11">
        <f t="shared" si="37"/>
        <v>-0.90141697826569855</v>
      </c>
      <c r="T104" s="11">
        <f t="shared" si="38"/>
        <v>-0.30765084582447055</v>
      </c>
      <c r="U104" s="11">
        <f>'OddsRatio_working_3-way'!S104-'OddsRatio_working_3-way'!R104^2/3</f>
        <v>-0.90141697826569855</v>
      </c>
      <c r="V104" s="11">
        <f>'OddsRatio_working_3-way'!S104*'OddsRatio_working_3-way'!R104/3-2*'OddsRatio_working_3-way'!R104^3/27-'OddsRatio_working_3-way'!T104</f>
        <v>0.30765084582447055</v>
      </c>
      <c r="W104" s="11">
        <f>'OddsRatio_working_3-way'!V104^2+4*'OddsRatio_working_3-way'!U104^3/27</f>
        <v>-1.3861872791590069E-2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0.1647049754319084</v>
      </c>
      <c r="Y104" s="11">
        <f>IF('OddsRatio_working_3-way'!W104&gt;=0,IF('OddsRatio_working_3-way'!V104+SQRT('OddsRatio_working_3-way'!W104)&gt;0,0,PI()),ACOS('OddsRatio_working_3-way'!V104/(2*'OddsRatio_working_3-way'!X104)))</f>
        <v>0.36549988665766664</v>
      </c>
      <c r="Z104" s="11">
        <f>'OddsRatio_working_3-way'!X104^(1/3)*COS('OddsRatio_working_3-way'!Y104/3)</f>
        <v>0.54409037225947254</v>
      </c>
      <c r="AA104" s="11">
        <f>'OddsRatio_working_3-way'!X104^(1/3)*COS(('OddsRatio_working_3-way'!Y104+2*PI())/3)</f>
        <v>-0.32973829384058861</v>
      </c>
      <c r="AB104" s="11">
        <f>'OddsRatio_working_3-way'!X104^(1/3)*COS(('OddsRatio_working_3-way'!Y104+4*PI())/3)</f>
        <v>-0.21435207841888412</v>
      </c>
      <c r="AC104" s="11">
        <f>'OddsRatio_working_3-way'!X104^(1/3)*SIN('OddsRatio_working_3-way'!Y104/3)</f>
        <v>6.661826253449353E-2</v>
      </c>
      <c r="AD104" s="11">
        <f>'OddsRatio_working_3-way'!X104^(1/3)*SIN(('OddsRatio_working_3-way'!Y104+2*PI())/3)</f>
        <v>0.43788695306398867</v>
      </c>
      <c r="AE104" s="11">
        <f>'OddsRatio_working_3-way'!X104^(1/3)*SIN(('OddsRatio_working_3-way'!Y104+4*PI())/3)</f>
        <v>-0.50450521559848194</v>
      </c>
      <c r="AF104" s="11">
        <f>-'OddsRatio_working_3-way'!U104/(3*'OddsRatio_working_3-way'!X104^(1/3))*COS(('OddsRatio_working_3-way'!Y104)/3)</f>
        <v>0.54409037225947254</v>
      </c>
      <c r="AG104" s="11">
        <f>-'OddsRatio_working_3-way'!U104/(3*'OddsRatio_working_3-way'!X104^(1/3))*COS(('OddsRatio_working_3-way'!Y104+2*PI())/3)</f>
        <v>-0.32973829384058861</v>
      </c>
      <c r="AH104" s="11">
        <f>-'OddsRatio_working_3-way'!U104/(3*'OddsRatio_working_3-way'!X104^(1/3))*COS(('OddsRatio_working_3-way'!Y104+4*PI())/3)</f>
        <v>-0.21435207841888412</v>
      </c>
      <c r="AI104" s="11">
        <f>'OddsRatio_working_3-way'!U104/(3*'OddsRatio_working_3-way'!X104^(1/3))*SIN(('OddsRatio_working_3-way'!Y104)/3)</f>
        <v>-6.661826253449353E-2</v>
      </c>
      <c r="AJ104" s="11">
        <f>'OddsRatio_working_3-way'!U104/(3*'OddsRatio_working_3-way'!X104^(1/3))*SIN(('OddsRatio_working_3-way'!Y104+2*PI())/3)</f>
        <v>-0.43788695306398867</v>
      </c>
      <c r="AK104" s="11">
        <f>'OddsRatio_working_3-way'!U104/(3*'OddsRatio_working_3-way'!X104^(1/3))*SIN(('OddsRatio_working_3-way'!Y104+4*PI())/3)</f>
        <v>0.50450521559848194</v>
      </c>
      <c r="AL104" s="11">
        <f>'OddsRatio_working_3-way'!Z104+'OddsRatio_working_3-way'!AF104</f>
        <v>1.0881807445189451</v>
      </c>
      <c r="AM104" s="11">
        <f>'OddsRatio_working_3-way'!AA104+'OddsRatio_working_3-way'!AG104</f>
        <v>-0.65947658768117723</v>
      </c>
      <c r="AN104" s="11">
        <f>'OddsRatio_working_3-way'!AB104+'OddsRatio_working_3-way'!AH104</f>
        <v>-0.42870415683776825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1.0881807445189451</v>
      </c>
      <c r="AS104" s="11">
        <f>IF(('OddsRatio_working_3-way'!X104=0),IF(Q104&gt;0,-Q104^(1/3),(-Q104)^(1/3)),'OddsRatio_working_3-way'!AM104-'OddsRatio_working_3-way'!R104/3)</f>
        <v>-0.65947658768117723</v>
      </c>
      <c r="AT104" s="11">
        <f>IF(('OddsRatio_working_3-way'!X104=0),IF(Q104&gt;0,-Q104^(1/3),(-Q104)^(1/3)),'OddsRatio_working_3-way'!AN104-'OddsRatio_working_3-way'!R104/3)</f>
        <v>-0.42870415683776825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2.89</v>
      </c>
      <c r="B105" s="4">
        <f>IF('True_Odds_Calculator_3-way'!B106="","",'True_Odds_Calculator_3-way'!B106)</f>
        <v>3.71</v>
      </c>
      <c r="C105" s="4">
        <f>IF('True_Odds_Calculator_3-way'!C106="","",'True_Odds_Calculator_3-way'!C106)</f>
        <v>2.27</v>
      </c>
      <c r="D105" s="9">
        <f t="shared" si="26"/>
        <v>0.32708617996710659</v>
      </c>
      <c r="E105" s="9">
        <f t="shared" si="27"/>
        <v>0.25317207833133987</v>
      </c>
      <c r="F105" s="9">
        <f t="shared" si="28"/>
        <v>0.41974174170155343</v>
      </c>
      <c r="G105" s="9">
        <f t="shared" si="29"/>
        <v>1.0885175835135166</v>
      </c>
      <c r="H105" s="9">
        <f t="shared" si="30"/>
        <v>3.0572982328405467</v>
      </c>
      <c r="I105" s="9">
        <f t="shared" si="31"/>
        <v>3.9498826513216296</v>
      </c>
      <c r="J105" s="9">
        <f t="shared" si="32"/>
        <v>2.3824173310621659</v>
      </c>
      <c r="K105" s="11">
        <f t="shared" si="33"/>
        <v>0.34602076124567471</v>
      </c>
      <c r="L105" s="11">
        <f t="shared" si="34"/>
        <v>0.26954177897574122</v>
      </c>
      <c r="M105" s="11">
        <f t="shared" si="35"/>
        <v>0.44052863436123346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-0.26726199532407469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0.24117955620742967</v>
      </c>
      <c r="Q105" s="11">
        <f>2*'OddsRatio_working_3-way'!K105*'OddsRatio_working_3-way'!L105*'OddsRatio_working_3-way'!M105</f>
        <v>8.2173613699294601E-2</v>
      </c>
      <c r="R105" s="11">
        <f t="shared" si="36"/>
        <v>0</v>
      </c>
      <c r="S105" s="11">
        <f t="shared" si="37"/>
        <v>-0.90240872412473705</v>
      </c>
      <c r="T105" s="11">
        <f t="shared" si="38"/>
        <v>-0.30746464195050666</v>
      </c>
      <c r="U105" s="11">
        <f>'OddsRatio_working_3-way'!S105-'OddsRatio_working_3-way'!R105^2/3</f>
        <v>-0.90240872412473705</v>
      </c>
      <c r="V105" s="11">
        <f>'OddsRatio_working_3-way'!S105*'OddsRatio_working_3-way'!R105/3-2*'OddsRatio_working_3-way'!R105^3/27-'OddsRatio_working_3-way'!T105</f>
        <v>0.30746464195050666</v>
      </c>
      <c r="W105" s="11">
        <f>'OddsRatio_working_3-way'!V105^2+4*'OddsRatio_working_3-way'!U105^3/27</f>
        <v>-1.4334957486330749E-2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0.16497686469326844</v>
      </c>
      <c r="Y105" s="11">
        <f>IF('OddsRatio_working_3-way'!W105&gt;=0,IF('OddsRatio_working_3-way'!V105+SQRT('OddsRatio_working_3-way'!W105)&gt;0,0,PI()),ACOS('OddsRatio_working_3-way'!V105/(2*'OddsRatio_working_3-way'!X105)))</f>
        <v>0.37134069056707442</v>
      </c>
      <c r="Z105" s="11">
        <f>'OddsRatio_working_3-way'!X105^(1/3)*COS('OddsRatio_working_3-way'!Y105/3)</f>
        <v>0.54425879175675829</v>
      </c>
      <c r="AA105" s="11">
        <f>'OddsRatio_working_3-way'!X105^(1/3)*COS(('OddsRatio_working_3-way'!Y105+2*PI())/3)</f>
        <v>-0.33077201457663857</v>
      </c>
      <c r="AB105" s="11">
        <f>'OddsRatio_working_3-way'!X105^(1/3)*COS(('OddsRatio_working_3-way'!Y105+4*PI())/3)</f>
        <v>-0.21348677718011988</v>
      </c>
      <c r="AC105" s="11">
        <f>'OddsRatio_working_3-way'!X105^(1/3)*SIN('OddsRatio_working_3-way'!Y105/3)</f>
        <v>6.7714663382849219E-2</v>
      </c>
      <c r="AD105" s="11">
        <f>'OddsRatio_working_3-way'!X105^(1/3)*SIN(('OddsRatio_working_3-way'!Y105+2*PI())/3)</f>
        <v>0.43748460820295271</v>
      </c>
      <c r="AE105" s="11">
        <f>'OddsRatio_working_3-way'!X105^(1/3)*SIN(('OddsRatio_working_3-way'!Y105+4*PI())/3)</f>
        <v>-0.50519927158580191</v>
      </c>
      <c r="AF105" s="11">
        <f>-'OddsRatio_working_3-way'!U105/(3*'OddsRatio_working_3-way'!X105^(1/3))*COS(('OddsRatio_working_3-way'!Y105)/3)</f>
        <v>0.54425879175675829</v>
      </c>
      <c r="AG105" s="11">
        <f>-'OddsRatio_working_3-way'!U105/(3*'OddsRatio_working_3-way'!X105^(1/3))*COS(('OddsRatio_working_3-way'!Y105+2*PI())/3)</f>
        <v>-0.33077201457663857</v>
      </c>
      <c r="AH105" s="11">
        <f>-'OddsRatio_working_3-way'!U105/(3*'OddsRatio_working_3-way'!X105^(1/3))*COS(('OddsRatio_working_3-way'!Y105+4*PI())/3)</f>
        <v>-0.21348677718011988</v>
      </c>
      <c r="AI105" s="11">
        <f>'OddsRatio_working_3-way'!U105/(3*'OddsRatio_working_3-way'!X105^(1/3))*SIN(('OddsRatio_working_3-way'!Y105)/3)</f>
        <v>-6.7714663382849219E-2</v>
      </c>
      <c r="AJ105" s="11">
        <f>'OddsRatio_working_3-way'!U105/(3*'OddsRatio_working_3-way'!X105^(1/3))*SIN(('OddsRatio_working_3-way'!Y105+2*PI())/3)</f>
        <v>-0.43748460820295271</v>
      </c>
      <c r="AK105" s="11">
        <f>'OddsRatio_working_3-way'!U105/(3*'OddsRatio_working_3-way'!X105^(1/3))*SIN(('OddsRatio_working_3-way'!Y105+4*PI())/3)</f>
        <v>0.50519927158580191</v>
      </c>
      <c r="AL105" s="11">
        <f>'OddsRatio_working_3-way'!Z105+'OddsRatio_working_3-way'!AF105</f>
        <v>1.0885175835135166</v>
      </c>
      <c r="AM105" s="11">
        <f>'OddsRatio_working_3-way'!AA105+'OddsRatio_working_3-way'!AG105</f>
        <v>-0.66154402915327715</v>
      </c>
      <c r="AN105" s="11">
        <f>'OddsRatio_working_3-way'!AB105+'OddsRatio_working_3-way'!AH105</f>
        <v>-0.42697355436023976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1.0885175835135166</v>
      </c>
      <c r="AS105" s="11">
        <f>IF(('OddsRatio_working_3-way'!X105=0),IF(Q105&gt;0,-Q105^(1/3),(-Q105)^(1/3)),'OddsRatio_working_3-way'!AM105-'OddsRatio_working_3-way'!R105/3)</f>
        <v>-0.66154402915327715</v>
      </c>
      <c r="AT105" s="11">
        <f>IF(('OddsRatio_working_3-way'!X105=0),IF(Q105&gt;0,-Q105^(1/3),(-Q105)^(1/3)),'OddsRatio_working_3-way'!AN105-'OddsRatio_working_3-way'!R105/3)</f>
        <v>-0.42697355436023976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2.81</v>
      </c>
      <c r="B106" s="4">
        <f>IF('True_Odds_Calculator_3-way'!B107="","",'True_Odds_Calculator_3-way'!B107)</f>
        <v>3.14</v>
      </c>
      <c r="C106" s="4">
        <f>IF('True_Odds_Calculator_3-way'!C107="","",'True_Odds_Calculator_3-way'!C107)</f>
        <v>2.78</v>
      </c>
      <c r="D106" s="9">
        <f t="shared" si="26"/>
        <v>0.34432784158475005</v>
      </c>
      <c r="E106" s="9">
        <f t="shared" si="27"/>
        <v>0.30756122321306406</v>
      </c>
      <c r="F106" s="9">
        <f t="shared" si="28"/>
        <v>0.348110935202186</v>
      </c>
      <c r="G106" s="9">
        <f t="shared" si="29"/>
        <v>1.0520491448263631</v>
      </c>
      <c r="H106" s="9">
        <f t="shared" si="30"/>
        <v>2.9042089521357166</v>
      </c>
      <c r="I106" s="9">
        <f t="shared" si="31"/>
        <v>3.2513851699284166</v>
      </c>
      <c r="J106" s="9">
        <f t="shared" si="32"/>
        <v>2.8726474777909257</v>
      </c>
      <c r="K106" s="11">
        <f t="shared" si="33"/>
        <v>0.35587188612099646</v>
      </c>
      <c r="L106" s="11">
        <f t="shared" si="34"/>
        <v>0.31847133757961782</v>
      </c>
      <c r="M106" s="11">
        <f t="shared" si="35"/>
        <v>0.35971223021582738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-0.28108106257021259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0.23360054844353551</v>
      </c>
      <c r="Q106" s="11">
        <f>2*'OddsRatio_working_3-way'!K106*'OddsRatio_working_3-way'!L106*'OddsRatio_working_3-way'!M106</f>
        <v>8.1535968043118842E-2</v>
      </c>
      <c r="R106" s="11">
        <f t="shared" si="36"/>
        <v>0</v>
      </c>
      <c r="S106" s="11">
        <f t="shared" si="37"/>
        <v>-0.83107892900178326</v>
      </c>
      <c r="T106" s="11">
        <f t="shared" si="38"/>
        <v>-0.29007990541074458</v>
      </c>
      <c r="U106" s="11">
        <f>'OddsRatio_working_3-way'!S106-'OddsRatio_working_3-way'!R106^2/3</f>
        <v>-0.83107892900178326</v>
      </c>
      <c r="V106" s="11">
        <f>'OddsRatio_working_3-way'!S106*'OddsRatio_working_3-way'!R106/3-2*'OddsRatio_working_3-way'!R106^3/27-'OddsRatio_working_3-way'!T106</f>
        <v>0.29007990541074458</v>
      </c>
      <c r="W106" s="11">
        <f>'OddsRatio_working_3-way'!V106^2+4*'OddsRatio_working_3-way'!U106^3/27</f>
        <v>-8.9360735134574876E-4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0.14580805779727357</v>
      </c>
      <c r="Y106" s="11">
        <f>IF('OddsRatio_working_3-way'!W106&gt;=0,IF('OddsRatio_working_3-way'!V106+SQRT('OddsRatio_working_3-way'!W106)&gt;0,0,PI()),ACOS('OddsRatio_working_3-way'!V106/(2*'OddsRatio_working_3-way'!X106)))</f>
        <v>0.10268934745413105</v>
      </c>
      <c r="Z106" s="11">
        <f>'OddsRatio_working_3-way'!X106^(1/3)*COS('OddsRatio_working_3-way'!Y106/3)</f>
        <v>0.52602457241318168</v>
      </c>
      <c r="AA106" s="11">
        <f>'OddsRatio_working_3-way'!X106^(1/3)*COS(('OddsRatio_working_3-way'!Y106+2*PI())/3)</f>
        <v>-0.27861177862118219</v>
      </c>
      <c r="AB106" s="11">
        <f>'OddsRatio_working_3-way'!X106^(1/3)*COS(('OddsRatio_working_3-way'!Y106+4*PI())/3)</f>
        <v>-0.2474127937919996</v>
      </c>
      <c r="AC106" s="11">
        <f>'OddsRatio_working_3-way'!X106^(1/3)*SIN('OddsRatio_working_3-way'!Y106/3)</f>
        <v>1.8012742289571643E-2</v>
      </c>
      <c r="AD106" s="11">
        <f>'OddsRatio_working_3-way'!X106^(1/3)*SIN(('OddsRatio_working_3-way'!Y106+2*PI())/3)</f>
        <v>0.44654427157987653</v>
      </c>
      <c r="AE106" s="11">
        <f>'OddsRatio_working_3-way'!X106^(1/3)*SIN(('OddsRatio_working_3-way'!Y106+4*PI())/3)</f>
        <v>-0.46455701386944814</v>
      </c>
      <c r="AF106" s="11">
        <f>-'OddsRatio_working_3-way'!U106/(3*'OddsRatio_working_3-way'!X106^(1/3))*COS(('OddsRatio_working_3-way'!Y106)/3)</f>
        <v>0.52602457241318157</v>
      </c>
      <c r="AG106" s="11">
        <f>-'OddsRatio_working_3-way'!U106/(3*'OddsRatio_working_3-way'!X106^(1/3))*COS(('OddsRatio_working_3-way'!Y106+2*PI())/3)</f>
        <v>-0.27861177862118214</v>
      </c>
      <c r="AH106" s="11">
        <f>-'OddsRatio_working_3-way'!U106/(3*'OddsRatio_working_3-way'!X106^(1/3))*COS(('OddsRatio_working_3-way'!Y106+4*PI())/3)</f>
        <v>-0.24741279379199954</v>
      </c>
      <c r="AI106" s="11">
        <f>'OddsRatio_working_3-way'!U106/(3*'OddsRatio_working_3-way'!X106^(1/3))*SIN(('OddsRatio_working_3-way'!Y106)/3)</f>
        <v>-1.8012742289571639E-2</v>
      </c>
      <c r="AJ106" s="11">
        <f>'OddsRatio_working_3-way'!U106/(3*'OddsRatio_working_3-way'!X106^(1/3))*SIN(('OddsRatio_working_3-way'!Y106+2*PI())/3)</f>
        <v>-0.44654427157987642</v>
      </c>
      <c r="AK106" s="11">
        <f>'OddsRatio_working_3-way'!U106/(3*'OddsRatio_working_3-way'!X106^(1/3))*SIN(('OddsRatio_working_3-way'!Y106+4*PI())/3)</f>
        <v>0.46455701386944803</v>
      </c>
      <c r="AL106" s="11">
        <f>'OddsRatio_working_3-way'!Z106+'OddsRatio_working_3-way'!AF106</f>
        <v>1.0520491448263631</v>
      </c>
      <c r="AM106" s="11">
        <f>'OddsRatio_working_3-way'!AA106+'OddsRatio_working_3-way'!AG106</f>
        <v>-0.55722355724236428</v>
      </c>
      <c r="AN106" s="11">
        <f>'OddsRatio_working_3-way'!AB106+'OddsRatio_working_3-way'!AH106</f>
        <v>-0.49482558758399914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1.0520491448263631</v>
      </c>
      <c r="AS106" s="11">
        <f>IF(('OddsRatio_working_3-way'!X106=0),IF(Q106&gt;0,-Q106^(1/3),(-Q106)^(1/3)),'OddsRatio_working_3-way'!AM106-'OddsRatio_working_3-way'!R106/3)</f>
        <v>-0.55722355724236428</v>
      </c>
      <c r="AT106" s="11">
        <f>IF(('OddsRatio_working_3-way'!X106=0),IF(Q106&gt;0,-Q106^(1/3),(-Q106)^(1/3)),'OddsRatio_working_3-way'!AN106-'OddsRatio_working_3-way'!R106/3)</f>
        <v>-0.49482558758399914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1.99</v>
      </c>
      <c r="B107" s="4">
        <f>IF('True_Odds_Calculator_3-way'!B108="","",'True_Odds_Calculator_3-way'!B108)</f>
        <v>3.69</v>
      </c>
      <c r="C107" s="4">
        <f>IF('True_Odds_Calculator_3-way'!C108="","",'True_Odds_Calculator_3-way'!C108)</f>
        <v>3.83</v>
      </c>
      <c r="D107" s="9">
        <f t="shared" si="26"/>
        <v>0.48889723513060057</v>
      </c>
      <c r="E107" s="9">
        <f t="shared" si="27"/>
        <v>0.26037702417861475</v>
      </c>
      <c r="F107" s="9">
        <f t="shared" si="28"/>
        <v>0.25072574069078446</v>
      </c>
      <c r="G107" s="9">
        <f t="shared" si="29"/>
        <v>1.0559794205465036</v>
      </c>
      <c r="H107" s="9">
        <f t="shared" si="30"/>
        <v>2.0454196263410389</v>
      </c>
      <c r="I107" s="9">
        <f t="shared" si="31"/>
        <v>3.840584641270095</v>
      </c>
      <c r="J107" s="9">
        <f t="shared" si="32"/>
        <v>3.9884217601466059</v>
      </c>
      <c r="K107" s="11">
        <f t="shared" si="33"/>
        <v>0.50251256281407031</v>
      </c>
      <c r="L107" s="11">
        <f t="shared" si="34"/>
        <v>0.2710027100271003</v>
      </c>
      <c r="M107" s="11">
        <f t="shared" si="35"/>
        <v>0.2610966057441253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-0.26797587248475696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0.23147429605946479</v>
      </c>
      <c r="Q107" s="11">
        <f>2*'OddsRatio_working_3-way'!K107*'OddsRatio_working_3-way'!L107*'OddsRatio_working_3-way'!M107</f>
        <v>7.1113455010588258E-2</v>
      </c>
      <c r="R107" s="11">
        <f t="shared" si="36"/>
        <v>0</v>
      </c>
      <c r="S107" s="11">
        <f t="shared" si="37"/>
        <v>-0.86378782504992702</v>
      </c>
      <c r="T107" s="11">
        <f t="shared" si="38"/>
        <v>-0.26537260370197446</v>
      </c>
      <c r="U107" s="11">
        <f>'OddsRatio_working_3-way'!S107-'OddsRatio_working_3-way'!R107^2/3</f>
        <v>-0.86378782504992702</v>
      </c>
      <c r="V107" s="11">
        <f>'OddsRatio_working_3-way'!S107*'OddsRatio_working_3-way'!R107/3-2*'OddsRatio_working_3-way'!R107^3/27-'OddsRatio_working_3-way'!T107</f>
        <v>0.26537260370197446</v>
      </c>
      <c r="W107" s="11">
        <f>'OddsRatio_working_3-way'!V107^2+4*'OddsRatio_working_3-way'!U107^3/27</f>
        <v>-2.5058491933776753E-2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0.15450008958682027</v>
      </c>
      <c r="Y107" s="11">
        <f>IF('OddsRatio_working_3-way'!W107&gt;=0,IF('OddsRatio_working_3-way'!V107+SQRT('OddsRatio_working_3-way'!W107)&gt;0,0,PI()),ACOS('OddsRatio_working_3-way'!V107/(2*'OddsRatio_working_3-way'!X107)))</f>
        <v>0.53785307106141178</v>
      </c>
      <c r="Z107" s="11">
        <f>'OddsRatio_working_3-way'!X107^(1/3)*COS('OddsRatio_working_3-way'!Y107/3)</f>
        <v>0.52798971027325192</v>
      </c>
      <c r="AA107" s="11">
        <f>'OddsRatio_working_3-way'!X107^(1/3)*COS(('OddsRatio_working_3-way'!Y107+2*PI())/3)</f>
        <v>-0.34686285648007248</v>
      </c>
      <c r="AB107" s="11">
        <f>'OddsRatio_working_3-way'!X107^(1/3)*COS(('OddsRatio_working_3-way'!Y107+4*PI())/3)</f>
        <v>-0.1811268537931795</v>
      </c>
      <c r="AC107" s="11">
        <f>'OddsRatio_working_3-way'!X107^(1/3)*SIN('OddsRatio_working_3-way'!Y107/3)</f>
        <v>9.5687725765690179E-2</v>
      </c>
      <c r="AD107" s="11">
        <f>'OddsRatio_working_3-way'!X107^(1/3)*SIN(('OddsRatio_working_3-way'!Y107+2*PI())/3)</f>
        <v>0.40940863915057663</v>
      </c>
      <c r="AE107" s="11">
        <f>'OddsRatio_working_3-way'!X107^(1/3)*SIN(('OddsRatio_working_3-way'!Y107+4*PI())/3)</f>
        <v>-0.50509636491626675</v>
      </c>
      <c r="AF107" s="11">
        <f>-'OddsRatio_working_3-way'!U107/(3*'OddsRatio_working_3-way'!X107^(1/3))*COS(('OddsRatio_working_3-way'!Y107)/3)</f>
        <v>0.52798971027325181</v>
      </c>
      <c r="AG107" s="11">
        <f>-'OddsRatio_working_3-way'!U107/(3*'OddsRatio_working_3-way'!X107^(1/3))*COS(('OddsRatio_working_3-way'!Y107+2*PI())/3)</f>
        <v>-0.34686285648007242</v>
      </c>
      <c r="AH107" s="11">
        <f>-'OddsRatio_working_3-way'!U107/(3*'OddsRatio_working_3-way'!X107^(1/3))*COS(('OddsRatio_working_3-way'!Y107+4*PI())/3)</f>
        <v>-0.18112685379317947</v>
      </c>
      <c r="AI107" s="11">
        <f>'OddsRatio_working_3-way'!U107/(3*'OddsRatio_working_3-way'!X107^(1/3))*SIN(('OddsRatio_working_3-way'!Y107)/3)</f>
        <v>-9.5687725765690165E-2</v>
      </c>
      <c r="AJ107" s="11">
        <f>'OddsRatio_working_3-way'!U107/(3*'OddsRatio_working_3-way'!X107^(1/3))*SIN(('OddsRatio_working_3-way'!Y107+2*PI())/3)</f>
        <v>-0.40940863915057651</v>
      </c>
      <c r="AK107" s="11">
        <f>'OddsRatio_working_3-way'!U107/(3*'OddsRatio_working_3-way'!X107^(1/3))*SIN(('OddsRatio_working_3-way'!Y107+4*PI())/3)</f>
        <v>0.50509636491626664</v>
      </c>
      <c r="AL107" s="11">
        <f>'OddsRatio_working_3-way'!Z107+'OddsRatio_working_3-way'!AF107</f>
        <v>1.0559794205465036</v>
      </c>
      <c r="AM107" s="11">
        <f>'OddsRatio_working_3-way'!AA107+'OddsRatio_working_3-way'!AG107</f>
        <v>-0.69372571296014485</v>
      </c>
      <c r="AN107" s="11">
        <f>'OddsRatio_working_3-way'!AB107+'OddsRatio_working_3-way'!AH107</f>
        <v>-0.362253707586359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1.0559794205465036</v>
      </c>
      <c r="AS107" s="11">
        <f>IF(('OddsRatio_working_3-way'!X107=0),IF(Q107&gt;0,-Q107^(1/3),(-Q107)^(1/3)),'OddsRatio_working_3-way'!AM107-'OddsRatio_working_3-way'!R107/3)</f>
        <v>-0.69372571296014485</v>
      </c>
      <c r="AT107" s="11">
        <f>IF(('OddsRatio_working_3-way'!X107=0),IF(Q107&gt;0,-Q107^(1/3),(-Q107)^(1/3)),'OddsRatio_working_3-way'!AN107-'OddsRatio_working_3-way'!R107/3)</f>
        <v>-0.362253707586359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1.63</v>
      </c>
      <c r="B108" s="4">
        <f>IF('True_Odds_Calculator_3-way'!B109="","",'True_Odds_Calculator_3-way'!B109)</f>
        <v>3.87</v>
      </c>
      <c r="C108" s="4">
        <f>IF('True_Odds_Calculator_3-way'!C109="","",'True_Odds_Calculator_3-way'!C109)</f>
        <v>6.02</v>
      </c>
      <c r="D108" s="9">
        <f t="shared" si="26"/>
        <v>0.59736467444643415</v>
      </c>
      <c r="E108" s="9">
        <f t="shared" si="27"/>
        <v>0.2456681089802096</v>
      </c>
      <c r="F108" s="9">
        <f t="shared" si="28"/>
        <v>0.15696721657335619</v>
      </c>
      <c r="G108" s="9">
        <f t="shared" si="29"/>
        <v>1.0698719202756861</v>
      </c>
      <c r="H108" s="9">
        <f t="shared" si="30"/>
        <v>1.6740193097736822</v>
      </c>
      <c r="I108" s="9">
        <f t="shared" si="31"/>
        <v>4.0705324111912198</v>
      </c>
      <c r="J108" s="9">
        <f t="shared" si="32"/>
        <v>6.3707570397839444</v>
      </c>
      <c r="K108" s="11">
        <f t="shared" si="33"/>
        <v>0.61349693251533743</v>
      </c>
      <c r="L108" s="11">
        <f t="shared" si="34"/>
        <v>0.25839793281653745</v>
      </c>
      <c r="M108" s="11">
        <f t="shared" si="35"/>
        <v>0.16611295681063123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-0.23901827218824956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0.22435953647319767</v>
      </c>
      <c r="Q108" s="11">
        <f>2*'OddsRatio_working_3-way'!K108*'OddsRatio_working_3-way'!L108*'OddsRatio_working_3-way'!M108</f>
        <v>5.2666557857558131E-2</v>
      </c>
      <c r="R108" s="11">
        <f t="shared" si="36"/>
        <v>0</v>
      </c>
      <c r="S108" s="11">
        <f t="shared" si="37"/>
        <v>-0.93867106652203247</v>
      </c>
      <c r="T108" s="11">
        <f t="shared" si="38"/>
        <v>-0.2203453207798198</v>
      </c>
      <c r="U108" s="11">
        <f>'OddsRatio_working_3-way'!S108-'OddsRatio_working_3-way'!R108^2/3</f>
        <v>-0.93867106652203247</v>
      </c>
      <c r="V108" s="11">
        <f>'OddsRatio_working_3-way'!S108*'OddsRatio_working_3-way'!R108/3-2*'OddsRatio_working_3-way'!R108^3/27-'OddsRatio_working_3-way'!T108</f>
        <v>0.2203453207798198</v>
      </c>
      <c r="W108" s="11">
        <f>'OddsRatio_working_3-way'!V108^2+4*'OddsRatio_working_3-way'!U108^3/27</f>
        <v>-7.3976271623865636E-2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0.17502023598246241</v>
      </c>
      <c r="Y108" s="11">
        <f>IF('OddsRatio_working_3-way'!W108&gt;=0,IF('OddsRatio_working_3-way'!V108+SQRT('OddsRatio_working_3-way'!W108)&gt;0,0,PI()),ACOS('OddsRatio_working_3-way'!V108/(2*'OddsRatio_working_3-way'!X108)))</f>
        <v>0.88990574155191315</v>
      </c>
      <c r="Z108" s="11">
        <f>'OddsRatio_working_3-way'!X108^(1/3)*COS('OddsRatio_working_3-way'!Y108/3)</f>
        <v>0.53493596013784306</v>
      </c>
      <c r="AA108" s="11">
        <f>'OddsRatio_working_3-way'!X108^(1/3)*COS(('OddsRatio_working_3-way'!Y108+2*PI())/3)</f>
        <v>-0.40906743467260653</v>
      </c>
      <c r="AB108" s="11">
        <f>'OddsRatio_working_3-way'!X108^(1/3)*COS(('OddsRatio_working_3-way'!Y108+4*PI())/3)</f>
        <v>-0.12586852546523666</v>
      </c>
      <c r="AC108" s="11">
        <f>'OddsRatio_working_3-way'!X108^(1/3)*SIN('OddsRatio_working_3-way'!Y108/3)</f>
        <v>0.16350496646508347</v>
      </c>
      <c r="AD108" s="11">
        <f>'OddsRatio_working_3-way'!X108^(1/3)*SIN(('OddsRatio_working_3-way'!Y108+2*PI())/3)</f>
        <v>0.38151564764465018</v>
      </c>
      <c r="AE108" s="11">
        <f>'OddsRatio_working_3-way'!X108^(1/3)*SIN(('OddsRatio_working_3-way'!Y108+4*PI())/3)</f>
        <v>-0.54502061410973368</v>
      </c>
      <c r="AF108" s="11">
        <f>-'OddsRatio_working_3-way'!U108/(3*'OddsRatio_working_3-way'!X108^(1/3))*COS(('OddsRatio_working_3-way'!Y108)/3)</f>
        <v>0.53493596013784306</v>
      </c>
      <c r="AG108" s="11">
        <f>-'OddsRatio_working_3-way'!U108/(3*'OddsRatio_working_3-way'!X108^(1/3))*COS(('OddsRatio_working_3-way'!Y108+2*PI())/3)</f>
        <v>-0.40906743467260653</v>
      </c>
      <c r="AH108" s="11">
        <f>-'OddsRatio_working_3-way'!U108/(3*'OddsRatio_working_3-way'!X108^(1/3))*COS(('OddsRatio_working_3-way'!Y108+4*PI())/3)</f>
        <v>-0.12586852546523666</v>
      </c>
      <c r="AI108" s="11">
        <f>'OddsRatio_working_3-way'!U108/(3*'OddsRatio_working_3-way'!X108^(1/3))*SIN(('OddsRatio_working_3-way'!Y108)/3)</f>
        <v>-0.16350496646508347</v>
      </c>
      <c r="AJ108" s="11">
        <f>'OddsRatio_working_3-way'!U108/(3*'OddsRatio_working_3-way'!X108^(1/3))*SIN(('OddsRatio_working_3-way'!Y108+2*PI())/3)</f>
        <v>-0.38151564764465018</v>
      </c>
      <c r="AK108" s="11">
        <f>'OddsRatio_working_3-way'!U108/(3*'OddsRatio_working_3-way'!X108^(1/3))*SIN(('OddsRatio_working_3-way'!Y108+4*PI())/3)</f>
        <v>0.54502061410973368</v>
      </c>
      <c r="AL108" s="11">
        <f>'OddsRatio_working_3-way'!Z108+'OddsRatio_working_3-way'!AF108</f>
        <v>1.0698719202756861</v>
      </c>
      <c r="AM108" s="11">
        <f>'OddsRatio_working_3-way'!AA108+'OddsRatio_working_3-way'!AG108</f>
        <v>-0.81813486934521307</v>
      </c>
      <c r="AN108" s="11">
        <f>'OddsRatio_working_3-way'!AB108+'OddsRatio_working_3-way'!AH108</f>
        <v>-0.25173705093047333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1.0698719202756861</v>
      </c>
      <c r="AS108" s="11">
        <f>IF(('OddsRatio_working_3-way'!X108=0),IF(Q108&gt;0,-Q108^(1/3),(-Q108)^(1/3)),'OddsRatio_working_3-way'!AM108-'OddsRatio_working_3-way'!R108/3)</f>
        <v>-0.81813486934521307</v>
      </c>
      <c r="AT108" s="11">
        <f>IF(('OddsRatio_working_3-way'!X108=0),IF(Q108&gt;0,-Q108^(1/3),(-Q108)^(1/3)),'OddsRatio_working_3-way'!AN108-'OddsRatio_working_3-way'!R108/3)</f>
        <v>-0.25173705093047333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2.1</v>
      </c>
      <c r="B109" s="4">
        <f>IF('True_Odds_Calculator_3-way'!B110="","",'True_Odds_Calculator_3-way'!B110)</f>
        <v>3.24</v>
      </c>
      <c r="C109" s="4">
        <f>IF('True_Odds_Calculator_3-way'!C110="","",'True_Odds_Calculator_3-way'!C110)</f>
        <v>3.86</v>
      </c>
      <c r="D109" s="9">
        <f t="shared" si="26"/>
        <v>0.45933389564658306</v>
      </c>
      <c r="E109" s="9">
        <f t="shared" si="27"/>
        <v>0.29438315616873356</v>
      </c>
      <c r="F109" s="9">
        <f t="shared" si="28"/>
        <v>0.24628294818468352</v>
      </c>
      <c r="G109" s="9">
        <f t="shared" si="29"/>
        <v>1.0700595905934738</v>
      </c>
      <c r="H109" s="9">
        <f t="shared" si="30"/>
        <v>2.1770655496528213</v>
      </c>
      <c r="I109" s="9">
        <f t="shared" si="31"/>
        <v>3.3969334829293811</v>
      </c>
      <c r="J109" s="9">
        <f t="shared" si="32"/>
        <v>4.0603704290973344</v>
      </c>
      <c r="K109" s="11">
        <f t="shared" si="33"/>
        <v>0.47619047619047616</v>
      </c>
      <c r="L109" s="11">
        <f t="shared" si="34"/>
        <v>0.30864197530864196</v>
      </c>
      <c r="M109" s="11">
        <f t="shared" si="35"/>
        <v>0.2590673575129534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-0.26832128616814865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0.23606960855089812</v>
      </c>
      <c r="Q109" s="11">
        <f>2*'OddsRatio_working_3-way'!K109*'OddsRatio_working_3-way'!L109*'OddsRatio_working_3-way'!M109</f>
        <v>7.6151486629321974E-2</v>
      </c>
      <c r="R109" s="11">
        <f t="shared" si="36"/>
        <v>0</v>
      </c>
      <c r="S109" s="11">
        <f t="shared" si="37"/>
        <v>-0.87980201616565223</v>
      </c>
      <c r="T109" s="11">
        <f t="shared" si="38"/>
        <v>-0.28380710198892006</v>
      </c>
      <c r="U109" s="11">
        <f>'OddsRatio_working_3-way'!S109-'OddsRatio_working_3-way'!R109^2/3</f>
        <v>-0.87980201616565223</v>
      </c>
      <c r="V109" s="11">
        <f>'OddsRatio_working_3-way'!S109*'OddsRatio_working_3-way'!R109/3-2*'OddsRatio_working_3-way'!R109^3/27-'OddsRatio_working_3-way'!T109</f>
        <v>0.28380710198892006</v>
      </c>
      <c r="W109" s="11">
        <f>'OddsRatio_working_3-way'!V109^2+4*'OddsRatio_working_3-way'!U109^3/27</f>
        <v>-2.0344217368790468E-2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0.15881647309720404</v>
      </c>
      <c r="Y109" s="11">
        <f>IF('OddsRatio_working_3-way'!W109&gt;=0,IF('OddsRatio_working_3-way'!V109+SQRT('OddsRatio_working_3-way'!W109)&gt;0,0,PI()),ACOS('OddsRatio_working_3-way'!V109/(2*'OddsRatio_working_3-way'!X109)))</f>
        <v>0.46570211745625301</v>
      </c>
      <c r="Z109" s="11">
        <f>'OddsRatio_working_3-way'!X109^(1/3)*COS('OddsRatio_working_3-way'!Y109/3)</f>
        <v>0.53502979529673689</v>
      </c>
      <c r="AA109" s="11">
        <f>'OddsRatio_working_3-way'!X109^(1/3)*COS(('OddsRatio_working_3-way'!Y109+2*PI())/3)</f>
        <v>-0.34002588060930961</v>
      </c>
      <c r="AB109" s="11">
        <f>'OddsRatio_working_3-way'!X109^(1/3)*COS(('OddsRatio_working_3-way'!Y109+4*PI())/3)</f>
        <v>-0.19500391468742739</v>
      </c>
      <c r="AC109" s="11">
        <f>'OddsRatio_working_3-way'!X109^(1/3)*SIN('OddsRatio_working_3-way'!Y109/3)</f>
        <v>8.3728471063407625E-2</v>
      </c>
      <c r="AD109" s="11">
        <f>'OddsRatio_working_3-way'!X109^(1/3)*SIN(('OddsRatio_working_3-way'!Y109+2*PI())/3)</f>
        <v>0.4214851589768584</v>
      </c>
      <c r="AE109" s="11">
        <f>'OddsRatio_working_3-way'!X109^(1/3)*SIN(('OddsRatio_working_3-way'!Y109+4*PI())/3)</f>
        <v>-0.50521363004026587</v>
      </c>
      <c r="AF109" s="11">
        <f>-'OddsRatio_working_3-way'!U109/(3*'OddsRatio_working_3-way'!X109^(1/3))*COS(('OddsRatio_working_3-way'!Y109)/3)</f>
        <v>0.53502979529673689</v>
      </c>
      <c r="AG109" s="11">
        <f>-'OddsRatio_working_3-way'!U109/(3*'OddsRatio_working_3-way'!X109^(1/3))*COS(('OddsRatio_working_3-way'!Y109+2*PI())/3)</f>
        <v>-0.34002588060930961</v>
      </c>
      <c r="AH109" s="11">
        <f>-'OddsRatio_working_3-way'!U109/(3*'OddsRatio_working_3-way'!X109^(1/3))*COS(('OddsRatio_working_3-way'!Y109+4*PI())/3)</f>
        <v>-0.19500391468742739</v>
      </c>
      <c r="AI109" s="11">
        <f>'OddsRatio_working_3-way'!U109/(3*'OddsRatio_working_3-way'!X109^(1/3))*SIN(('OddsRatio_working_3-way'!Y109)/3)</f>
        <v>-8.3728471063407625E-2</v>
      </c>
      <c r="AJ109" s="11">
        <f>'OddsRatio_working_3-way'!U109/(3*'OddsRatio_working_3-way'!X109^(1/3))*SIN(('OddsRatio_working_3-way'!Y109+2*PI())/3)</f>
        <v>-0.4214851589768584</v>
      </c>
      <c r="AK109" s="11">
        <f>'OddsRatio_working_3-way'!U109/(3*'OddsRatio_working_3-way'!X109^(1/3))*SIN(('OddsRatio_working_3-way'!Y109+4*PI())/3)</f>
        <v>0.50521363004026587</v>
      </c>
      <c r="AL109" s="11">
        <f>'OddsRatio_working_3-way'!Z109+'OddsRatio_working_3-way'!AF109</f>
        <v>1.0700595905934738</v>
      </c>
      <c r="AM109" s="11">
        <f>'OddsRatio_working_3-way'!AA109+'OddsRatio_working_3-way'!AG109</f>
        <v>-0.68005176121861921</v>
      </c>
      <c r="AN109" s="11">
        <f>'OddsRatio_working_3-way'!AB109+'OddsRatio_working_3-way'!AH109</f>
        <v>-0.39000782937485479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1.0700595905934738</v>
      </c>
      <c r="AS109" s="11">
        <f>IF(('OddsRatio_working_3-way'!X109=0),IF(Q109&gt;0,-Q109^(1/3),(-Q109)^(1/3)),'OddsRatio_working_3-way'!AM109-'OddsRatio_working_3-way'!R109/3)</f>
        <v>-0.68005176121861921</v>
      </c>
      <c r="AT109" s="11">
        <f>IF(('OddsRatio_working_3-way'!X109=0),IF(Q109&gt;0,-Q109^(1/3),(-Q109)^(1/3)),'OddsRatio_working_3-way'!AN109-'OddsRatio_working_3-way'!R109/3)</f>
        <v>-0.39000782937485479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2.73</v>
      </c>
      <c r="B110" s="4">
        <f>IF('True_Odds_Calculator_3-way'!B111="","",'True_Odds_Calculator_3-way'!B111)</f>
        <v>3.14</v>
      </c>
      <c r="C110" s="4">
        <f>IF('True_Odds_Calculator_3-way'!C111="","",'True_Odds_Calculator_3-way'!C111)</f>
        <v>2.78</v>
      </c>
      <c r="D110" s="9">
        <f t="shared" si="26"/>
        <v>0.35108657113830077</v>
      </c>
      <c r="E110" s="9">
        <f t="shared" si="27"/>
        <v>0.30429017158311333</v>
      </c>
      <c r="F110" s="9">
        <f t="shared" si="28"/>
        <v>0.344623257278586</v>
      </c>
      <c r="G110" s="9">
        <f t="shared" si="29"/>
        <v>1.0683816995163768</v>
      </c>
      <c r="H110" s="9">
        <f t="shared" si="30"/>
        <v>2.8483003401633322</v>
      </c>
      <c r="I110" s="9">
        <f t="shared" si="31"/>
        <v>3.2863368369650465</v>
      </c>
      <c r="J110" s="9">
        <f t="shared" si="32"/>
        <v>2.90171942513915</v>
      </c>
      <c r="K110" s="11">
        <f t="shared" si="33"/>
        <v>0.36630036630036628</v>
      </c>
      <c r="L110" s="11">
        <f t="shared" si="34"/>
        <v>0.31847133757961782</v>
      </c>
      <c r="M110" s="11">
        <f t="shared" si="35"/>
        <v>0.35971223021582738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-0.27653034008713806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0.23708897374296267</v>
      </c>
      <c r="Q110" s="11">
        <f>2*'OddsRatio_working_3-way'!K110*'OddsRatio_working_3-way'!L110*'OddsRatio_working_3-way'!M110</f>
        <v>8.3925300439986777E-2</v>
      </c>
      <c r="R110" s="11">
        <f t="shared" si="36"/>
        <v>0</v>
      </c>
      <c r="S110" s="11">
        <f t="shared" si="37"/>
        <v>-0.85737056435924197</v>
      </c>
      <c r="T110" s="11">
        <f t="shared" si="38"/>
        <v>-0.30349400508291746</v>
      </c>
      <c r="U110" s="11">
        <f>'OddsRatio_working_3-way'!S110-'OddsRatio_working_3-way'!R110^2/3</f>
        <v>-0.85737056435924197</v>
      </c>
      <c r="V110" s="11">
        <f>'OddsRatio_working_3-way'!S110*'OddsRatio_working_3-way'!R110/3-2*'OddsRatio_working_3-way'!R110^3/27-'OddsRatio_working_3-way'!T110</f>
        <v>0.30349400508291746</v>
      </c>
      <c r="W110" s="11">
        <f>'OddsRatio_working_3-way'!V110^2+4*'OddsRatio_working_3-way'!U110^3/27</f>
        <v>-1.2602226512578862E-3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0.15278157101932141</v>
      </c>
      <c r="Y110" s="11">
        <f>IF('OddsRatio_working_3-way'!W110&gt;=0,IF('OddsRatio_working_3-way'!V110+SQRT('OddsRatio_working_3-way'!W110)&gt;0,0,PI()),ACOS('OddsRatio_working_3-way'!V110/(2*'OddsRatio_working_3-way'!X110)))</f>
        <v>0.11644061980298681</v>
      </c>
      <c r="Z110" s="11">
        <f>'OddsRatio_working_3-way'!X110^(1/3)*COS('OddsRatio_working_3-way'!Y110/3)</f>
        <v>0.53419084975818842</v>
      </c>
      <c r="AA110" s="11">
        <f>'OddsRatio_working_3-way'!X110^(1/3)*COS(('OddsRatio_working_3-way'!Y110+2*PI())/3)</f>
        <v>-0.2850604775029783</v>
      </c>
      <c r="AB110" s="11">
        <f>'OddsRatio_working_3-way'!X110^(1/3)*COS(('OddsRatio_working_3-way'!Y110+4*PI())/3)</f>
        <v>-0.24913037225521001</v>
      </c>
      <c r="AC110" s="11">
        <f>'OddsRatio_working_3-way'!X110^(1/3)*SIN('OddsRatio_working_3-way'!Y110/3)</f>
        <v>2.0744255936810643E-2</v>
      </c>
      <c r="AD110" s="11">
        <f>'OddsRatio_working_3-way'!X110^(1/3)*SIN(('OddsRatio_working_3-way'!Y110+2*PI())/3)</f>
        <v>0.45225071839138226</v>
      </c>
      <c r="AE110" s="11">
        <f>'OddsRatio_working_3-way'!X110^(1/3)*SIN(('OddsRatio_working_3-way'!Y110+4*PI())/3)</f>
        <v>-0.47299497432819287</v>
      </c>
      <c r="AF110" s="11">
        <f>-'OddsRatio_working_3-way'!U110/(3*'OddsRatio_working_3-way'!X110^(1/3))*COS(('OddsRatio_working_3-way'!Y110)/3)</f>
        <v>0.53419084975818842</v>
      </c>
      <c r="AG110" s="11">
        <f>-'OddsRatio_working_3-way'!U110/(3*'OddsRatio_working_3-way'!X110^(1/3))*COS(('OddsRatio_working_3-way'!Y110+2*PI())/3)</f>
        <v>-0.2850604775029783</v>
      </c>
      <c r="AH110" s="11">
        <f>-'OddsRatio_working_3-way'!U110/(3*'OddsRatio_working_3-way'!X110^(1/3))*COS(('OddsRatio_working_3-way'!Y110+4*PI())/3)</f>
        <v>-0.24913037225521001</v>
      </c>
      <c r="AI110" s="11">
        <f>'OddsRatio_working_3-way'!U110/(3*'OddsRatio_working_3-way'!X110^(1/3))*SIN(('OddsRatio_working_3-way'!Y110)/3)</f>
        <v>-2.0744255936810643E-2</v>
      </c>
      <c r="AJ110" s="11">
        <f>'OddsRatio_working_3-way'!U110/(3*'OddsRatio_working_3-way'!X110^(1/3))*SIN(('OddsRatio_working_3-way'!Y110+2*PI())/3)</f>
        <v>-0.45225071839138226</v>
      </c>
      <c r="AK110" s="11">
        <f>'OddsRatio_working_3-way'!U110/(3*'OddsRatio_working_3-way'!X110^(1/3))*SIN(('OddsRatio_working_3-way'!Y110+4*PI())/3)</f>
        <v>0.47299497432819287</v>
      </c>
      <c r="AL110" s="11">
        <f>'OddsRatio_working_3-way'!Z110+'OddsRatio_working_3-way'!AF110</f>
        <v>1.0683816995163768</v>
      </c>
      <c r="AM110" s="11">
        <f>'OddsRatio_working_3-way'!AA110+'OddsRatio_working_3-way'!AG110</f>
        <v>-0.57012095500595661</v>
      </c>
      <c r="AN110" s="11">
        <f>'OddsRatio_working_3-way'!AB110+'OddsRatio_working_3-way'!AH110</f>
        <v>-0.49826074451042002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1.0683816995163768</v>
      </c>
      <c r="AS110" s="11">
        <f>IF(('OddsRatio_working_3-way'!X110=0),IF(Q110&gt;0,-Q110^(1/3),(-Q110)^(1/3)),'OddsRatio_working_3-way'!AM110-'OddsRatio_working_3-way'!R110/3)</f>
        <v>-0.57012095500595661</v>
      </c>
      <c r="AT110" s="11">
        <f>IF(('OddsRatio_working_3-way'!X110=0),IF(Q110&gt;0,-Q110^(1/3),(-Q110)^(1/3)),'OddsRatio_working_3-way'!AN110-'OddsRatio_working_3-way'!R110/3)</f>
        <v>-0.49826074451042002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2.67</v>
      </c>
      <c r="B111" s="4">
        <f>IF('True_Odds_Calculator_3-way'!B112="","",'True_Odds_Calculator_3-way'!B112)</f>
        <v>3.11</v>
      </c>
      <c r="C111" s="4">
        <f>IF('True_Odds_Calculator_3-way'!C112="","",'True_Odds_Calculator_3-way'!C112)</f>
        <v>2.87</v>
      </c>
      <c r="D111" s="9">
        <f t="shared" si="26"/>
        <v>0.35916065798868002</v>
      </c>
      <c r="E111" s="9">
        <f t="shared" si="27"/>
        <v>0.30727854972887436</v>
      </c>
      <c r="F111" s="9">
        <f t="shared" si="28"/>
        <v>0.33356079228244562</v>
      </c>
      <c r="G111" s="9">
        <f t="shared" si="29"/>
        <v>1.0684247408662579</v>
      </c>
      <c r="H111" s="9">
        <f t="shared" si="30"/>
        <v>2.7842693172466508</v>
      </c>
      <c r="I111" s="9">
        <f t="shared" si="31"/>
        <v>3.2543762032278036</v>
      </c>
      <c r="J111" s="9">
        <f t="shared" si="32"/>
        <v>2.9979542654199025</v>
      </c>
      <c r="K111" s="11">
        <f t="shared" si="33"/>
        <v>0.37453183520599254</v>
      </c>
      <c r="L111" s="11">
        <f t="shared" si="34"/>
        <v>0.32154340836012862</v>
      </c>
      <c r="M111" s="11">
        <f t="shared" si="35"/>
        <v>0.34843205574912889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-0.27649481136804011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0.23707999024321424</v>
      </c>
      <c r="Q111" s="11">
        <f>2*'OddsRatio_working_3-way'!K111*'OddsRatio_working_3-way'!L111*'OddsRatio_working_3-way'!M111</f>
        <v>8.3922120440075854E-2</v>
      </c>
      <c r="R111" s="11">
        <f t="shared" si="36"/>
        <v>0</v>
      </c>
      <c r="S111" s="11">
        <f t="shared" si="37"/>
        <v>-0.85744824313407786</v>
      </c>
      <c r="T111" s="11">
        <f t="shared" si="38"/>
        <v>-0.3035215019943639</v>
      </c>
      <c r="U111" s="11">
        <f>'OddsRatio_working_3-way'!S111-'OddsRatio_working_3-way'!R111^2/3</f>
        <v>-0.85744824313407786</v>
      </c>
      <c r="V111" s="11">
        <f>'OddsRatio_working_3-way'!S111*'OddsRatio_working_3-way'!R111/3-2*'OddsRatio_working_3-way'!R111^3/27-'OddsRatio_working_3-way'!T111</f>
        <v>0.3035215019943639</v>
      </c>
      <c r="W111" s="11">
        <f>'OddsRatio_working_3-way'!V111^2+4*'OddsRatio_working_3-way'!U111^3/27</f>
        <v>-1.2689118752374218E-3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0.15280233477286273</v>
      </c>
      <c r="Y111" s="11">
        <f>IF('OddsRatio_working_3-way'!W111&gt;=0,IF('OddsRatio_working_3-way'!V111+SQRT('OddsRatio_working_3-way'!W111)&gt;0,0,PI()),ACOS('OddsRatio_working_3-way'!V111/(2*'OddsRatio_working_3-way'!X111)))</f>
        <v>0.11682723919803961</v>
      </c>
      <c r="Z111" s="11">
        <f>'OddsRatio_working_3-way'!X111^(1/3)*COS('OddsRatio_working_3-way'!Y111/3)</f>
        <v>0.53421237043312897</v>
      </c>
      <c r="AA111" s="11">
        <f>'OddsRatio_working_3-way'!X111^(1/3)*COS(('OddsRatio_working_3-way'!Y111+2*PI())/3)</f>
        <v>-0.28513167385578159</v>
      </c>
      <c r="AB111" s="11">
        <f>'OddsRatio_working_3-way'!X111^(1/3)*COS(('OddsRatio_working_3-way'!Y111+4*PI())/3)</f>
        <v>-0.24908069657734727</v>
      </c>
      <c r="AC111" s="11">
        <f>'OddsRatio_working_3-way'!X111^(1/3)*SIN('OddsRatio_working_3-way'!Y111/3)</f>
        <v>2.081404143625307E-2</v>
      </c>
      <c r="AD111" s="11">
        <f>'OddsRatio_working_3-way'!X111^(1/3)*SIN(('OddsRatio_working_3-way'!Y111+2*PI())/3)</f>
        <v>0.45223446309286613</v>
      </c>
      <c r="AE111" s="11">
        <f>'OddsRatio_working_3-way'!X111^(1/3)*SIN(('OddsRatio_working_3-way'!Y111+4*PI())/3)</f>
        <v>-0.47304850452911923</v>
      </c>
      <c r="AF111" s="11">
        <f>-'OddsRatio_working_3-way'!U111/(3*'OddsRatio_working_3-way'!X111^(1/3))*COS(('OddsRatio_working_3-way'!Y111)/3)</f>
        <v>0.53421237043312886</v>
      </c>
      <c r="AG111" s="11">
        <f>-'OddsRatio_working_3-way'!U111/(3*'OddsRatio_working_3-way'!X111^(1/3))*COS(('OddsRatio_working_3-way'!Y111+2*PI())/3)</f>
        <v>-0.28513167385578153</v>
      </c>
      <c r="AH111" s="11">
        <f>-'OddsRatio_working_3-way'!U111/(3*'OddsRatio_working_3-way'!X111^(1/3))*COS(('OddsRatio_working_3-way'!Y111+4*PI())/3)</f>
        <v>-0.24908069657734724</v>
      </c>
      <c r="AI111" s="11">
        <f>'OddsRatio_working_3-way'!U111/(3*'OddsRatio_working_3-way'!X111^(1/3))*SIN(('OddsRatio_working_3-way'!Y111)/3)</f>
        <v>-2.0814041436253063E-2</v>
      </c>
      <c r="AJ111" s="11">
        <f>'OddsRatio_working_3-way'!U111/(3*'OddsRatio_working_3-way'!X111^(1/3))*SIN(('OddsRatio_working_3-way'!Y111+2*PI())/3)</f>
        <v>-0.45223446309286602</v>
      </c>
      <c r="AK111" s="11">
        <f>'OddsRatio_working_3-way'!U111/(3*'OddsRatio_working_3-way'!X111^(1/3))*SIN(('OddsRatio_working_3-way'!Y111+4*PI())/3)</f>
        <v>0.47304850452911912</v>
      </c>
      <c r="AL111" s="11">
        <f>'OddsRatio_working_3-way'!Z111+'OddsRatio_working_3-way'!AF111</f>
        <v>1.0684247408662579</v>
      </c>
      <c r="AM111" s="11">
        <f>'OddsRatio_working_3-way'!AA111+'OddsRatio_working_3-way'!AG111</f>
        <v>-0.57026334771156306</v>
      </c>
      <c r="AN111" s="11">
        <f>'OddsRatio_working_3-way'!AB111+'OddsRatio_working_3-way'!AH111</f>
        <v>-0.49816139315469454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1.0684247408662579</v>
      </c>
      <c r="AS111" s="11">
        <f>IF(('OddsRatio_working_3-way'!X111=0),IF(Q111&gt;0,-Q111^(1/3),(-Q111)^(1/3)),'OddsRatio_working_3-way'!AM111-'OddsRatio_working_3-way'!R111/3)</f>
        <v>-0.57026334771156306</v>
      </c>
      <c r="AT111" s="11">
        <f>IF(('OddsRatio_working_3-way'!X111=0),IF(Q111&gt;0,-Q111^(1/3),(-Q111)^(1/3)),'OddsRatio_working_3-way'!AN111-'OddsRatio_working_3-way'!R111/3)</f>
        <v>-0.49816139315469454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1.79</v>
      </c>
      <c r="B112" s="4">
        <f>IF('True_Odds_Calculator_3-way'!B113="","",'True_Odds_Calculator_3-way'!B113)</f>
        <v>3.34</v>
      </c>
      <c r="C112" s="4">
        <f>IF('True_Odds_Calculator_3-way'!C113="","",'True_Odds_Calculator_3-way'!C113)</f>
        <v>5.28</v>
      </c>
      <c r="D112" s="9">
        <f t="shared" si="26"/>
        <v>0.53920054458854649</v>
      </c>
      <c r="E112" s="9">
        <f t="shared" si="27"/>
        <v>0.28317866115748008</v>
      </c>
      <c r="F112" s="9">
        <f t="shared" si="28"/>
        <v>0.17762079425397334</v>
      </c>
      <c r="G112" s="9">
        <f t="shared" si="29"/>
        <v>1.0817690296158982</v>
      </c>
      <c r="H112" s="9">
        <f t="shared" si="30"/>
        <v>1.8545975333965596</v>
      </c>
      <c r="I112" s="9">
        <f t="shared" si="31"/>
        <v>3.5313395293012011</v>
      </c>
      <c r="J112" s="9">
        <f t="shared" si="32"/>
        <v>5.6299714467560449</v>
      </c>
      <c r="K112" s="11">
        <f t="shared" si="33"/>
        <v>0.55865921787709494</v>
      </c>
      <c r="L112" s="11">
        <f t="shared" si="34"/>
        <v>0.29940119760479045</v>
      </c>
      <c r="M112" s="11">
        <f t="shared" si="35"/>
        <v>0.18939393939393939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-0.25064168260736019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0.2347387500266101</v>
      </c>
      <c r="Q112" s="11">
        <f>2*'OddsRatio_working_3-way'!K112*'OddsRatio_working_3-way'!L112*'OddsRatio_working_3-way'!M112</f>
        <v>6.3357287456574929E-2</v>
      </c>
      <c r="R112" s="11">
        <f t="shared" si="36"/>
        <v>0</v>
      </c>
      <c r="S112" s="11">
        <f t="shared" si="37"/>
        <v>-0.93655112583303768</v>
      </c>
      <c r="T112" s="11">
        <f t="shared" si="38"/>
        <v>-0.2527803308591195</v>
      </c>
      <c r="U112" s="11">
        <f>'OddsRatio_working_3-way'!S112-'OddsRatio_working_3-way'!R112^2/3</f>
        <v>-0.93655112583303768</v>
      </c>
      <c r="V112" s="11">
        <f>'OddsRatio_working_3-way'!S112*'OddsRatio_working_3-way'!R112/3-2*'OddsRatio_working_3-way'!R112^3/27-'OddsRatio_working_3-way'!T112</f>
        <v>0.2527803308591195</v>
      </c>
      <c r="W112" s="11">
        <f>'OddsRatio_working_3-way'!V112^2+4*'OddsRatio_working_3-way'!U112^3/27</f>
        <v>-5.7802137883627258E-2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0.17442765947010325</v>
      </c>
      <c r="Y112" s="11">
        <f>IF('OddsRatio_working_3-way'!W112&gt;=0,IF('OddsRatio_working_3-way'!V112+SQRT('OddsRatio_working_3-way'!W112)&gt;0,0,PI()),ACOS('OddsRatio_working_3-way'!V112/(2*'OddsRatio_working_3-way'!X112)))</f>
        <v>0.76034348848974498</v>
      </c>
      <c r="Z112" s="11">
        <f>'OddsRatio_working_3-way'!X112^(1/3)*COS('OddsRatio_working_3-way'!Y112/3)</f>
        <v>0.54088451480794897</v>
      </c>
      <c r="AA112" s="11">
        <f>'OddsRatio_working_3-way'!X112^(1/3)*COS(('OddsRatio_working_3-way'!Y112+2*PI())/3)</f>
        <v>-0.39177130458141934</v>
      </c>
      <c r="AB112" s="11">
        <f>'OddsRatio_working_3-way'!X112^(1/3)*COS(('OddsRatio_working_3-way'!Y112+4*PI())/3)</f>
        <v>-0.14911321022652979</v>
      </c>
      <c r="AC112" s="11">
        <f>'OddsRatio_working_3-way'!X112^(1/3)*SIN('OddsRatio_working_3-way'!Y112/3)</f>
        <v>0.14009871609683705</v>
      </c>
      <c r="AD112" s="11">
        <f>'OddsRatio_working_3-way'!X112^(1/3)*SIN(('OddsRatio_working_3-way'!Y112+2*PI())/3)</f>
        <v>0.39837037228888561</v>
      </c>
      <c r="AE112" s="11">
        <f>'OddsRatio_working_3-way'!X112^(1/3)*SIN(('OddsRatio_working_3-way'!Y112+4*PI())/3)</f>
        <v>-0.53846908838572272</v>
      </c>
      <c r="AF112" s="11">
        <f>-'OddsRatio_working_3-way'!U112/(3*'OddsRatio_working_3-way'!X112^(1/3))*COS(('OddsRatio_working_3-way'!Y112)/3)</f>
        <v>0.54088451480794908</v>
      </c>
      <c r="AG112" s="11">
        <f>-'OddsRatio_working_3-way'!U112/(3*'OddsRatio_working_3-way'!X112^(1/3))*COS(('OddsRatio_working_3-way'!Y112+2*PI())/3)</f>
        <v>-0.3917713045814194</v>
      </c>
      <c r="AH112" s="11">
        <f>-'OddsRatio_working_3-way'!U112/(3*'OddsRatio_working_3-way'!X112^(1/3))*COS(('OddsRatio_working_3-way'!Y112+4*PI())/3)</f>
        <v>-0.14911321022652982</v>
      </c>
      <c r="AI112" s="11">
        <f>'OddsRatio_working_3-way'!U112/(3*'OddsRatio_working_3-way'!X112^(1/3))*SIN(('OddsRatio_working_3-way'!Y112)/3)</f>
        <v>-0.14009871609683708</v>
      </c>
      <c r="AJ112" s="11">
        <f>'OddsRatio_working_3-way'!U112/(3*'OddsRatio_working_3-way'!X112^(1/3))*SIN(('OddsRatio_working_3-way'!Y112+2*PI())/3)</f>
        <v>-0.39837037228888572</v>
      </c>
      <c r="AK112" s="11">
        <f>'OddsRatio_working_3-way'!U112/(3*'OddsRatio_working_3-way'!X112^(1/3))*SIN(('OddsRatio_working_3-way'!Y112+4*PI())/3)</f>
        <v>0.53846908838572283</v>
      </c>
      <c r="AL112" s="11">
        <f>'OddsRatio_working_3-way'!Z112+'OddsRatio_working_3-way'!AF112</f>
        <v>1.0817690296158982</v>
      </c>
      <c r="AM112" s="11">
        <f>'OddsRatio_working_3-way'!AA112+'OddsRatio_working_3-way'!AG112</f>
        <v>-0.7835426091628388</v>
      </c>
      <c r="AN112" s="11">
        <f>'OddsRatio_working_3-way'!AB112+'OddsRatio_working_3-way'!AH112</f>
        <v>-0.29822642045305958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1.0817690296158982</v>
      </c>
      <c r="AS112" s="11">
        <f>IF(('OddsRatio_working_3-way'!X112=0),IF(Q112&gt;0,-Q112^(1/3),(-Q112)^(1/3)),'OddsRatio_working_3-way'!AM112-'OddsRatio_working_3-way'!R112/3)</f>
        <v>-0.7835426091628388</v>
      </c>
      <c r="AT112" s="11">
        <f>IF(('OddsRatio_working_3-way'!X112=0),IF(Q112&gt;0,-Q112^(1/3),(-Q112)^(1/3)),'OddsRatio_working_3-way'!AN112-'OddsRatio_working_3-way'!R112/3)</f>
        <v>-0.29822642045305958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2.72</v>
      </c>
      <c r="B113" s="4">
        <f>IF('True_Odds_Calculator_3-way'!B114="","",'True_Odds_Calculator_3-way'!B114)</f>
        <v>3.09</v>
      </c>
      <c r="C113" s="4">
        <f>IF('True_Odds_Calculator_3-way'!C114="","",'True_Odds_Calculator_3-way'!C114)</f>
        <v>2.83</v>
      </c>
      <c r="D113" s="9">
        <f t="shared" si="26"/>
        <v>0.35236724561975497</v>
      </c>
      <c r="E113" s="9">
        <f t="shared" si="27"/>
        <v>0.3092795483339586</v>
      </c>
      <c r="F113" s="9">
        <f t="shared" si="28"/>
        <v>0.33835320604628655</v>
      </c>
      <c r="G113" s="9">
        <f t="shared" si="29"/>
        <v>1.0685745506482895</v>
      </c>
      <c r="H113" s="9">
        <f t="shared" si="30"/>
        <v>2.8379482271150587</v>
      </c>
      <c r="I113" s="9">
        <f t="shared" si="31"/>
        <v>3.233320810854925</v>
      </c>
      <c r="J113" s="9">
        <f t="shared" si="32"/>
        <v>2.9554914276863702</v>
      </c>
      <c r="K113" s="11">
        <f t="shared" si="33"/>
        <v>0.36764705882352938</v>
      </c>
      <c r="L113" s="11">
        <f t="shared" si="34"/>
        <v>0.3236245954692557</v>
      </c>
      <c r="M113" s="11">
        <f t="shared" si="35"/>
        <v>0.35335689045936397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-0.27657441583103459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0.23711841592789987</v>
      </c>
      <c r="Q113" s="11">
        <f>2*'OddsRatio_working_3-way'!K113*'OddsRatio_working_3-way'!L113*'OddsRatio_working_3-way'!M113</f>
        <v>8.4084544655283644E-2</v>
      </c>
      <c r="R113" s="11">
        <f t="shared" si="36"/>
        <v>0</v>
      </c>
      <c r="S113" s="11">
        <f t="shared" si="37"/>
        <v>-0.85734038419793945</v>
      </c>
      <c r="T113" s="11">
        <f t="shared" si="38"/>
        <v>-0.30402141283614875</v>
      </c>
      <c r="U113" s="11">
        <f>'OddsRatio_working_3-way'!S113-'OddsRatio_working_3-way'!R113^2/3</f>
        <v>-0.85734038419793945</v>
      </c>
      <c r="V113" s="11">
        <f>'OddsRatio_working_3-way'!S113*'OddsRatio_working_3-way'!R113/3-2*'OddsRatio_working_3-way'!R113^3/27-'OddsRatio_working_3-way'!T113</f>
        <v>0.30402141283614875</v>
      </c>
      <c r="W113" s="11">
        <f>'OddsRatio_working_3-way'!V113^2+4*'OddsRatio_working_3-way'!U113^3/27</f>
        <v>-9.299546734793801E-4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0.15277350403159523</v>
      </c>
      <c r="Y113" s="11">
        <f>IF('OddsRatio_working_3-way'!W113&gt;=0,IF('OddsRatio_working_3-way'!V113+SQRT('OddsRatio_working_3-way'!W113)&gt;0,0,PI()),ACOS('OddsRatio_working_3-way'!V113/(2*'OddsRatio_working_3-way'!X113)))</f>
        <v>9.9971569186220632E-2</v>
      </c>
      <c r="Z113" s="11">
        <f>'OddsRatio_working_3-way'!X113^(1/3)*COS('OddsRatio_working_3-way'!Y113/3)</f>
        <v>0.53428727532414488</v>
      </c>
      <c r="AA113" s="11">
        <f>'OddsRatio_working_3-way'!X113^(1/3)*COS(('OddsRatio_working_3-way'!Y113+2*PI())/3)</f>
        <v>-0.28256850782395571</v>
      </c>
      <c r="AB113" s="11">
        <f>'OddsRatio_working_3-way'!X113^(1/3)*COS(('OddsRatio_working_3-way'!Y113+4*PI())/3)</f>
        <v>-0.25171876750018929</v>
      </c>
      <c r="AC113" s="11">
        <f>'OddsRatio_working_3-way'!X113^(1/3)*SIN('OddsRatio_working_3-way'!Y113/3)</f>
        <v>1.7811105880356566E-2</v>
      </c>
      <c r="AD113" s="11">
        <f>'OddsRatio_working_3-way'!X113^(1/3)*SIN(('OddsRatio_working_3-way'!Y113+2*PI())/3)</f>
        <v>0.45380080040930176</v>
      </c>
      <c r="AE113" s="11">
        <f>'OddsRatio_working_3-way'!X113^(1/3)*SIN(('OddsRatio_working_3-way'!Y113+4*PI())/3)</f>
        <v>-0.47161190628965838</v>
      </c>
      <c r="AF113" s="11">
        <f>-'OddsRatio_working_3-way'!U113/(3*'OddsRatio_working_3-way'!X113^(1/3))*COS(('OddsRatio_working_3-way'!Y113)/3)</f>
        <v>0.53428727532414477</v>
      </c>
      <c r="AG113" s="11">
        <f>-'OddsRatio_working_3-way'!U113/(3*'OddsRatio_working_3-way'!X113^(1/3))*COS(('OddsRatio_working_3-way'!Y113+2*PI())/3)</f>
        <v>-0.28256850782395565</v>
      </c>
      <c r="AH113" s="11">
        <f>-'OddsRatio_working_3-way'!U113/(3*'OddsRatio_working_3-way'!X113^(1/3))*COS(('OddsRatio_working_3-way'!Y113+4*PI())/3)</f>
        <v>-0.25171876750018923</v>
      </c>
      <c r="AI113" s="11">
        <f>'OddsRatio_working_3-way'!U113/(3*'OddsRatio_working_3-way'!X113^(1/3))*SIN(('OddsRatio_working_3-way'!Y113)/3)</f>
        <v>-1.7811105880356559E-2</v>
      </c>
      <c r="AJ113" s="11">
        <f>'OddsRatio_working_3-way'!U113/(3*'OddsRatio_working_3-way'!X113^(1/3))*SIN(('OddsRatio_working_3-way'!Y113+2*PI())/3)</f>
        <v>-0.45380080040930171</v>
      </c>
      <c r="AK113" s="11">
        <f>'OddsRatio_working_3-way'!U113/(3*'OddsRatio_working_3-way'!X113^(1/3))*SIN(('OddsRatio_working_3-way'!Y113+4*PI())/3)</f>
        <v>0.47161190628965827</v>
      </c>
      <c r="AL113" s="11">
        <f>'OddsRatio_working_3-way'!Z113+'OddsRatio_working_3-way'!AF113</f>
        <v>1.0685745506482895</v>
      </c>
      <c r="AM113" s="11">
        <f>'OddsRatio_working_3-way'!AA113+'OddsRatio_working_3-way'!AG113</f>
        <v>-0.56513701564791141</v>
      </c>
      <c r="AN113" s="11">
        <f>'OddsRatio_working_3-way'!AB113+'OddsRatio_working_3-way'!AH113</f>
        <v>-0.50343753500037858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1.0685745506482895</v>
      </c>
      <c r="AS113" s="11">
        <f>IF(('OddsRatio_working_3-way'!X113=0),IF(Q113&gt;0,-Q113^(1/3),(-Q113)^(1/3)),'OddsRatio_working_3-way'!AM113-'OddsRatio_working_3-way'!R113/3)</f>
        <v>-0.56513701564791141</v>
      </c>
      <c r="AT113" s="11">
        <f>IF(('OddsRatio_working_3-way'!X113=0),IF(Q113&gt;0,-Q113^(1/3),(-Q113)^(1/3)),'OddsRatio_working_3-way'!AN113-'OddsRatio_working_3-way'!R113/3)</f>
        <v>-0.50343753500037858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2.6</v>
      </c>
      <c r="B114" s="4">
        <f>IF('True_Odds_Calculator_3-way'!B115="","",'True_Odds_Calculator_3-way'!B115)</f>
        <v>3.01</v>
      </c>
      <c r="C114" s="4">
        <f>IF('True_Odds_Calculator_3-way'!C115="","",'True_Odds_Calculator_3-way'!C115)</f>
        <v>3.05</v>
      </c>
      <c r="D114" s="9">
        <f t="shared" si="26"/>
        <v>0.36899167551616419</v>
      </c>
      <c r="E114" s="9">
        <f t="shared" si="27"/>
        <v>0.3176319042432576</v>
      </c>
      <c r="F114" s="9">
        <f t="shared" si="28"/>
        <v>0.31337642024057843</v>
      </c>
      <c r="G114" s="9">
        <f t="shared" si="29"/>
        <v>1.0688051491967083</v>
      </c>
      <c r="H114" s="9">
        <f t="shared" si="30"/>
        <v>2.710088238714734</v>
      </c>
      <c r="I114" s="9">
        <f t="shared" si="31"/>
        <v>3.1482983498853834</v>
      </c>
      <c r="J114" s="9">
        <f t="shared" si="32"/>
        <v>3.1910505558532516</v>
      </c>
      <c r="K114" s="11">
        <f t="shared" si="33"/>
        <v>0.38461538461538458</v>
      </c>
      <c r="L114" s="11">
        <f t="shared" si="34"/>
        <v>0.33222591362126247</v>
      </c>
      <c r="M114" s="11">
        <f t="shared" si="35"/>
        <v>0.32786885245901642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-0.27620416183130647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0.23712467479146856</v>
      </c>
      <c r="Q114" s="11">
        <f>2*'OddsRatio_working_3-way'!K114*'OddsRatio_working_3-way'!L114*'OddsRatio_working_3-way'!M114</f>
        <v>8.3789637735501257E-2</v>
      </c>
      <c r="R114" s="11">
        <f t="shared" si="36"/>
        <v>0</v>
      </c>
      <c r="S114" s="11">
        <f t="shared" si="37"/>
        <v>-0.85851231646644788</v>
      </c>
      <c r="T114" s="11">
        <f t="shared" si="38"/>
        <v>-0.3033612425676494</v>
      </c>
      <c r="U114" s="11">
        <f>'OddsRatio_working_3-way'!S114-'OddsRatio_working_3-way'!R114^2/3</f>
        <v>-0.85851231646644788</v>
      </c>
      <c r="V114" s="11">
        <f>'OddsRatio_working_3-way'!S114*'OddsRatio_working_3-way'!R114/3-2*'OddsRatio_working_3-way'!R114^3/27-'OddsRatio_working_3-way'!T114</f>
        <v>0.3033612425676494</v>
      </c>
      <c r="W114" s="11">
        <f>'OddsRatio_working_3-way'!V114^2+4*'OddsRatio_working_3-way'!U114^3/27</f>
        <v>-1.71430236635009E-3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0.15308685921604956</v>
      </c>
      <c r="Y114" s="11">
        <f>IF('OddsRatio_working_3-way'!W114&gt;=0,IF('OddsRatio_working_3-way'!V114+SQRT('OddsRatio_working_3-way'!W114)&gt;0,0,PI()),ACOS('OddsRatio_working_3-way'!V114/(2*'OddsRatio_working_3-way'!X114)))</f>
        <v>0.13564645709929168</v>
      </c>
      <c r="Z114" s="11">
        <f>'OddsRatio_working_3-way'!X114^(1/3)*COS('OddsRatio_working_3-way'!Y114/3)</f>
        <v>0.53440257459835416</v>
      </c>
      <c r="AA114" s="11">
        <f>'OddsRatio_working_3-way'!X114^(1/3)*COS(('OddsRatio_working_3-way'!Y114+2*PI())/3)</f>
        <v>-0.28814156699166904</v>
      </c>
      <c r="AB114" s="11">
        <f>'OddsRatio_working_3-way'!X114^(1/3)*COS(('OddsRatio_working_3-way'!Y114+4*PI())/3)</f>
        <v>-0.24626100760668529</v>
      </c>
      <c r="AC114" s="11">
        <f>'OddsRatio_working_3-way'!X114^(1/3)*SIN('OddsRatio_working_3-way'!Y114/3)</f>
        <v>2.4179752234732742E-2</v>
      </c>
      <c r="AD114" s="11">
        <f>'OddsRatio_working_3-way'!X114^(1/3)*SIN(('OddsRatio_working_3-way'!Y114+2*PI())/3)</f>
        <v>0.45071632933261707</v>
      </c>
      <c r="AE114" s="11">
        <f>'OddsRatio_working_3-way'!X114^(1/3)*SIN(('OddsRatio_working_3-way'!Y114+4*PI())/3)</f>
        <v>-0.47489608156734958</v>
      </c>
      <c r="AF114" s="11">
        <f>-'OddsRatio_working_3-way'!U114/(3*'OddsRatio_working_3-way'!X114^(1/3))*COS(('OddsRatio_working_3-way'!Y114)/3)</f>
        <v>0.53440257459835416</v>
      </c>
      <c r="AG114" s="11">
        <f>-'OddsRatio_working_3-way'!U114/(3*'OddsRatio_working_3-way'!X114^(1/3))*COS(('OddsRatio_working_3-way'!Y114+2*PI())/3)</f>
        <v>-0.28814156699166904</v>
      </c>
      <c r="AH114" s="11">
        <f>-'OddsRatio_working_3-way'!U114/(3*'OddsRatio_working_3-way'!X114^(1/3))*COS(('OddsRatio_working_3-way'!Y114+4*PI())/3)</f>
        <v>-0.24626100760668529</v>
      </c>
      <c r="AI114" s="11">
        <f>'OddsRatio_working_3-way'!U114/(3*'OddsRatio_working_3-way'!X114^(1/3))*SIN(('OddsRatio_working_3-way'!Y114)/3)</f>
        <v>-2.4179752234732742E-2</v>
      </c>
      <c r="AJ114" s="11">
        <f>'OddsRatio_working_3-way'!U114/(3*'OddsRatio_working_3-way'!X114^(1/3))*SIN(('OddsRatio_working_3-way'!Y114+2*PI())/3)</f>
        <v>-0.45071632933261707</v>
      </c>
      <c r="AK114" s="11">
        <f>'OddsRatio_working_3-way'!U114/(3*'OddsRatio_working_3-way'!X114^(1/3))*SIN(('OddsRatio_working_3-way'!Y114+4*PI())/3)</f>
        <v>0.47489608156734958</v>
      </c>
      <c r="AL114" s="11">
        <f>'OddsRatio_working_3-way'!Z114+'OddsRatio_working_3-way'!AF114</f>
        <v>1.0688051491967083</v>
      </c>
      <c r="AM114" s="11">
        <f>'OddsRatio_working_3-way'!AA114+'OddsRatio_working_3-way'!AG114</f>
        <v>-0.57628313398333808</v>
      </c>
      <c r="AN114" s="11">
        <f>'OddsRatio_working_3-way'!AB114+'OddsRatio_working_3-way'!AH114</f>
        <v>-0.49252201521337058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1.0688051491967083</v>
      </c>
      <c r="AS114" s="11">
        <f>IF(('OddsRatio_working_3-way'!X114=0),IF(Q114&gt;0,-Q114^(1/3),(-Q114)^(1/3)),'OddsRatio_working_3-way'!AM114-'OddsRatio_working_3-way'!R114/3)</f>
        <v>-0.57628313398333808</v>
      </c>
      <c r="AT114" s="11">
        <f>IF(('OddsRatio_working_3-way'!X114=0),IF(Q114&gt;0,-Q114^(1/3),(-Q114)^(1/3)),'OddsRatio_working_3-way'!AN114-'OddsRatio_working_3-way'!R114/3)</f>
        <v>-0.49252201521337058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2.23</v>
      </c>
      <c r="B115" s="4">
        <f>IF('True_Odds_Calculator_3-way'!B116="","",'True_Odds_Calculator_3-way'!B116)</f>
        <v>3.04</v>
      </c>
      <c r="C115" s="4">
        <f>IF('True_Odds_Calculator_3-way'!C116="","",'True_Odds_Calculator_3-way'!C116)</f>
        <v>3.74</v>
      </c>
      <c r="D115" s="9">
        <f t="shared" si="26"/>
        <v>0.43165260211728718</v>
      </c>
      <c r="E115" s="9">
        <f t="shared" si="27"/>
        <v>0.31409419490264079</v>
      </c>
      <c r="F115" s="9">
        <f t="shared" si="28"/>
        <v>0.25425320298007209</v>
      </c>
      <c r="G115" s="9">
        <f t="shared" si="29"/>
        <v>1.0704697548971223</v>
      </c>
      <c r="H115" s="9">
        <f t="shared" si="30"/>
        <v>2.3166777985234601</v>
      </c>
      <c r="I115" s="9">
        <f t="shared" si="31"/>
        <v>3.1837582999901293</v>
      </c>
      <c r="J115" s="9">
        <f t="shared" si="32"/>
        <v>3.9330871284181157</v>
      </c>
      <c r="K115" s="11">
        <f t="shared" si="33"/>
        <v>0.44843049327354262</v>
      </c>
      <c r="L115" s="11">
        <f t="shared" si="34"/>
        <v>0.32894736842105265</v>
      </c>
      <c r="M115" s="11">
        <f t="shared" si="35"/>
        <v>0.26737967914438499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-0.27116634840260057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0.23704151989287148</v>
      </c>
      <c r="Q115" s="11">
        <f>2*'OddsRatio_working_3-way'!K115*'OddsRatio_working_3-way'!L115*'OddsRatio_working_3-way'!M115</f>
        <v>7.8882369348709291E-2</v>
      </c>
      <c r="R115" s="11">
        <f t="shared" si="36"/>
        <v>0</v>
      </c>
      <c r="S115" s="11">
        <f t="shared" si="37"/>
        <v>-0.87415537100841156</v>
      </c>
      <c r="T115" s="11">
        <f t="shared" si="38"/>
        <v>-0.29090028985304867</v>
      </c>
      <c r="U115" s="11">
        <f>'OddsRatio_working_3-way'!S115-'OddsRatio_working_3-way'!R115^2/3</f>
        <v>-0.87415537100841156</v>
      </c>
      <c r="V115" s="11">
        <f>'OddsRatio_working_3-way'!S115*'OddsRatio_working_3-way'!R115/3-2*'OddsRatio_working_3-way'!R115^3/27-'OddsRatio_working_3-way'!T115</f>
        <v>0.29090028985304867</v>
      </c>
      <c r="W115" s="11">
        <f>'OddsRatio_working_3-way'!V115^2+4*'OddsRatio_working_3-way'!U115^3/27</f>
        <v>-1.4337575415632839E-2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0.15728998223998611</v>
      </c>
      <c r="Y115" s="11">
        <f>IF('OddsRatio_working_3-way'!W115&gt;=0,IF('OddsRatio_working_3-way'!V115+SQRT('OddsRatio_working_3-way'!W115)&gt;0,0,PI()),ACOS('OddsRatio_working_3-way'!V115/(2*'OddsRatio_working_3-way'!X115)))</f>
        <v>0.39048106892105139</v>
      </c>
      <c r="Z115" s="11">
        <f>'OddsRatio_working_3-way'!X115^(1/3)*COS('OddsRatio_working_3-way'!Y115/3)</f>
        <v>0.53523487744856124</v>
      </c>
      <c r="AA115" s="11">
        <f>'OddsRatio_working_3-way'!X115^(1/3)*COS(('OddsRatio_working_3-way'!Y115+2*PI())/3)</f>
        <v>-0.32829331716102589</v>
      </c>
      <c r="AB115" s="11">
        <f>'OddsRatio_working_3-way'!X115^(1/3)*COS(('OddsRatio_working_3-way'!Y115+4*PI())/3)</f>
        <v>-0.20694156028753519</v>
      </c>
      <c r="AC115" s="11">
        <f>'OddsRatio_working_3-way'!X115^(1/3)*SIN('OddsRatio_working_3-way'!Y115/3)</f>
        <v>7.0062469497543869E-2</v>
      </c>
      <c r="AD115" s="11">
        <f>'OddsRatio_working_3-way'!X115^(1/3)*SIN(('OddsRatio_working_3-way'!Y115+2*PI())/3)</f>
        <v>0.42849576611313284</v>
      </c>
      <c r="AE115" s="11">
        <f>'OddsRatio_working_3-way'!X115^(1/3)*SIN(('OddsRatio_working_3-way'!Y115+4*PI())/3)</f>
        <v>-0.49855823561067669</v>
      </c>
      <c r="AF115" s="11">
        <f>-'OddsRatio_working_3-way'!U115/(3*'OddsRatio_working_3-way'!X115^(1/3))*COS(('OddsRatio_working_3-way'!Y115)/3)</f>
        <v>0.53523487744856102</v>
      </c>
      <c r="AG115" s="11">
        <f>-'OddsRatio_working_3-way'!U115/(3*'OddsRatio_working_3-way'!X115^(1/3))*COS(('OddsRatio_working_3-way'!Y115+2*PI())/3)</f>
        <v>-0.32829331716102578</v>
      </c>
      <c r="AH115" s="11">
        <f>-'OddsRatio_working_3-way'!U115/(3*'OddsRatio_working_3-way'!X115^(1/3))*COS(('OddsRatio_working_3-way'!Y115+4*PI())/3)</f>
        <v>-0.2069415602875351</v>
      </c>
      <c r="AI115" s="11">
        <f>'OddsRatio_working_3-way'!U115/(3*'OddsRatio_working_3-way'!X115^(1/3))*SIN(('OddsRatio_working_3-way'!Y115)/3)</f>
        <v>-7.0062469497543828E-2</v>
      </c>
      <c r="AJ115" s="11">
        <f>'OddsRatio_working_3-way'!U115/(3*'OddsRatio_working_3-way'!X115^(1/3))*SIN(('OddsRatio_working_3-way'!Y115+2*PI())/3)</f>
        <v>-0.42849576611313267</v>
      </c>
      <c r="AK115" s="11">
        <f>'OddsRatio_working_3-way'!U115/(3*'OddsRatio_working_3-way'!X115^(1/3))*SIN(('OddsRatio_working_3-way'!Y115+4*PI())/3)</f>
        <v>0.49855823561067653</v>
      </c>
      <c r="AL115" s="11">
        <f>'OddsRatio_working_3-way'!Z115+'OddsRatio_working_3-way'!AF115</f>
        <v>1.0704697548971223</v>
      </c>
      <c r="AM115" s="11">
        <f>'OddsRatio_working_3-way'!AA115+'OddsRatio_working_3-way'!AG115</f>
        <v>-0.65658663432205167</v>
      </c>
      <c r="AN115" s="11">
        <f>'OddsRatio_working_3-way'!AB115+'OddsRatio_working_3-way'!AH115</f>
        <v>-0.41388312057507026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1.0704697548971223</v>
      </c>
      <c r="AS115" s="11">
        <f>IF(('OddsRatio_working_3-way'!X115=0),IF(Q115&gt;0,-Q115^(1/3),(-Q115)^(1/3)),'OddsRatio_working_3-way'!AM115-'OddsRatio_working_3-way'!R115/3)</f>
        <v>-0.65658663432205167</v>
      </c>
      <c r="AT115" s="11">
        <f>IF(('OddsRatio_working_3-way'!X115=0),IF(Q115&gt;0,-Q115^(1/3),(-Q115)^(1/3)),'OddsRatio_working_3-way'!AN115-'OddsRatio_working_3-way'!R115/3)</f>
        <v>-0.41388312057507026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1.87</v>
      </c>
      <c r="B116" s="4">
        <f>IF('True_Odds_Calculator_3-way'!B117="","",'True_Odds_Calculator_3-way'!B117)</f>
        <v>3.33</v>
      </c>
      <c r="C116" s="4">
        <f>IF('True_Odds_Calculator_3-way'!C117="","",'True_Odds_Calculator_3-way'!C117)</f>
        <v>4.7300000000000004</v>
      </c>
      <c r="D116" s="9">
        <f t="shared" si="26"/>
        <v>0.5160501960480427</v>
      </c>
      <c r="E116" s="9">
        <f t="shared" si="27"/>
        <v>0.28477302396436094</v>
      </c>
      <c r="F116" s="9">
        <f t="shared" si="28"/>
        <v>0.19917677998759614</v>
      </c>
      <c r="G116" s="9">
        <f t="shared" si="29"/>
        <v>1.0779264240832247</v>
      </c>
      <c r="H116" s="9">
        <f t="shared" si="30"/>
        <v>1.9377959889524061</v>
      </c>
      <c r="I116" s="9">
        <f t="shared" si="31"/>
        <v>3.5115685681139133</v>
      </c>
      <c r="J116" s="9">
        <f t="shared" si="32"/>
        <v>5.0206655618304286</v>
      </c>
      <c r="K116" s="11">
        <f t="shared" si="33"/>
        <v>0.53475935828876997</v>
      </c>
      <c r="L116" s="11">
        <f t="shared" si="34"/>
        <v>0.3003003003003003</v>
      </c>
      <c r="M116" s="11">
        <f t="shared" si="35"/>
        <v>0.21141649048625791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-0.25670659410244034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0.23528067303717093</v>
      </c>
      <c r="Q116" s="11">
        <f>2*'OddsRatio_working_3-way'!K116*'OddsRatio_working_3-way'!L116*'OddsRatio_working_3-way'!M116</f>
        <v>6.7902070140597667E-2</v>
      </c>
      <c r="R116" s="11">
        <f t="shared" si="36"/>
        <v>0</v>
      </c>
      <c r="S116" s="11">
        <f t="shared" si="37"/>
        <v>-0.91653536933796387</v>
      </c>
      <c r="T116" s="11">
        <f t="shared" si="38"/>
        <v>-0.26451237210330847</v>
      </c>
      <c r="U116" s="11">
        <f>'OddsRatio_working_3-way'!S116-'OddsRatio_working_3-way'!R116^2/3</f>
        <v>-0.91653536933796387</v>
      </c>
      <c r="V116" s="11">
        <f>'OddsRatio_working_3-way'!S116*'OddsRatio_working_3-way'!R116/3-2*'OddsRatio_working_3-way'!R116^3/27-'OddsRatio_working_3-way'!T116</f>
        <v>0.26451237210330847</v>
      </c>
      <c r="W116" s="11">
        <f>'OddsRatio_working_3-way'!V116^2+4*'OddsRatio_working_3-way'!U116^3/27</f>
        <v>-4.409597513047539E-2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0.16886590103259044</v>
      </c>
      <c r="Y116" s="11">
        <f>IF('OddsRatio_working_3-way'!W116&gt;=0,IF('OddsRatio_working_3-way'!V116+SQRT('OddsRatio_working_3-way'!W116)&gt;0,0,PI()),ACOS('OddsRatio_working_3-way'!V116/(2*'OddsRatio_working_3-way'!X116)))</f>
        <v>0.67099653589765296</v>
      </c>
      <c r="Z116" s="11">
        <f>'OddsRatio_working_3-way'!X116^(1/3)*COS('OddsRatio_working_3-way'!Y116/3)</f>
        <v>0.53896321204161235</v>
      </c>
      <c r="AA116" s="11">
        <f>'OddsRatio_working_3-way'!X116^(1/3)*COS(('OddsRatio_working_3-way'!Y116+2*PI())/3)</f>
        <v>-0.37565521095080745</v>
      </c>
      <c r="AB116" s="11">
        <f>'OddsRatio_working_3-way'!X116^(1/3)*COS(('OddsRatio_working_3-way'!Y116+4*PI())/3)</f>
        <v>-0.16330800109080498</v>
      </c>
      <c r="AC116" s="11">
        <f>'OddsRatio_working_3-way'!X116^(1/3)*SIN('OddsRatio_working_3-way'!Y116/3)</f>
        <v>0.12259871877433856</v>
      </c>
      <c r="AD116" s="11">
        <f>'OddsRatio_working_3-way'!X116^(1/3)*SIN(('OddsRatio_working_3-way'!Y116+2*PI())/3)</f>
        <v>0.40545647394612611</v>
      </c>
      <c r="AE116" s="11">
        <f>'OddsRatio_working_3-way'!X116^(1/3)*SIN(('OddsRatio_working_3-way'!Y116+4*PI())/3)</f>
        <v>-0.52805519272046453</v>
      </c>
      <c r="AF116" s="11">
        <f>-'OddsRatio_working_3-way'!U116/(3*'OddsRatio_working_3-way'!X116^(1/3))*COS(('OddsRatio_working_3-way'!Y116)/3)</f>
        <v>0.53896321204161235</v>
      </c>
      <c r="AG116" s="11">
        <f>-'OddsRatio_working_3-way'!U116/(3*'OddsRatio_working_3-way'!X116^(1/3))*COS(('OddsRatio_working_3-way'!Y116+2*PI())/3)</f>
        <v>-0.37565521095080745</v>
      </c>
      <c r="AH116" s="11">
        <f>-'OddsRatio_working_3-way'!U116/(3*'OddsRatio_working_3-way'!X116^(1/3))*COS(('OddsRatio_working_3-way'!Y116+4*PI())/3)</f>
        <v>-0.16330800109080498</v>
      </c>
      <c r="AI116" s="11">
        <f>'OddsRatio_working_3-way'!U116/(3*'OddsRatio_working_3-way'!X116^(1/3))*SIN(('OddsRatio_working_3-way'!Y116)/3)</f>
        <v>-0.12259871877433856</v>
      </c>
      <c r="AJ116" s="11">
        <f>'OddsRatio_working_3-way'!U116/(3*'OddsRatio_working_3-way'!X116^(1/3))*SIN(('OddsRatio_working_3-way'!Y116+2*PI())/3)</f>
        <v>-0.40545647394612611</v>
      </c>
      <c r="AK116" s="11">
        <f>'OddsRatio_working_3-way'!U116/(3*'OddsRatio_working_3-way'!X116^(1/3))*SIN(('OddsRatio_working_3-way'!Y116+4*PI())/3)</f>
        <v>0.52805519272046453</v>
      </c>
      <c r="AL116" s="11">
        <f>'OddsRatio_working_3-way'!Z116+'OddsRatio_working_3-way'!AF116</f>
        <v>1.0779264240832247</v>
      </c>
      <c r="AM116" s="11">
        <f>'OddsRatio_working_3-way'!AA116+'OddsRatio_working_3-way'!AG116</f>
        <v>-0.7513104219016149</v>
      </c>
      <c r="AN116" s="11">
        <f>'OddsRatio_working_3-way'!AB116+'OddsRatio_working_3-way'!AH116</f>
        <v>-0.32661600218160997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1.0779264240832247</v>
      </c>
      <c r="AS116" s="11">
        <f>IF(('OddsRatio_working_3-way'!X116=0),IF(Q116&gt;0,-Q116^(1/3),(-Q116)^(1/3)),'OddsRatio_working_3-way'!AM116-'OddsRatio_working_3-way'!R116/3)</f>
        <v>-0.7513104219016149</v>
      </c>
      <c r="AT116" s="11">
        <f>IF(('OddsRatio_working_3-way'!X116=0),IF(Q116&gt;0,-Q116^(1/3),(-Q116)^(1/3)),'OddsRatio_working_3-way'!AN116-'OddsRatio_working_3-way'!R116/3)</f>
        <v>-0.32661600218160997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1.5</v>
      </c>
      <c r="B117" s="4">
        <f>IF('True_Odds_Calculator_3-way'!B118="","",'True_Odds_Calculator_3-way'!B118)</f>
        <v>4.2699999999999996</v>
      </c>
      <c r="C117" s="4">
        <f>IF('True_Odds_Calculator_3-way'!C118="","",'True_Odds_Calculator_3-way'!C118)</f>
        <v>6.24</v>
      </c>
      <c r="D117" s="9">
        <f t="shared" si="26"/>
        <v>0.64054433695029334</v>
      </c>
      <c r="E117" s="9">
        <f t="shared" si="27"/>
        <v>0.2141297329318651</v>
      </c>
      <c r="F117" s="9">
        <f t="shared" si="28"/>
        <v>0.14532593011784145</v>
      </c>
      <c r="G117" s="9">
        <f t="shared" si="29"/>
        <v>1.1223443634241379</v>
      </c>
      <c r="H117" s="9">
        <f t="shared" si="30"/>
        <v>1.561172181712069</v>
      </c>
      <c r="I117" s="9">
        <f t="shared" si="31"/>
        <v>4.6700660683969302</v>
      </c>
      <c r="J117" s="9">
        <f t="shared" si="32"/>
        <v>6.8810844643424822</v>
      </c>
      <c r="K117" s="11">
        <f t="shared" si="33"/>
        <v>0.66666666666666663</v>
      </c>
      <c r="L117" s="11">
        <f t="shared" si="34"/>
        <v>0.23419203747072601</v>
      </c>
      <c r="M117" s="11">
        <f t="shared" si="35"/>
        <v>0.16025641025641024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-0.21436077583618562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0.22543485658239759</v>
      </c>
      <c r="Q117" s="11">
        <f>2*'OddsRatio_working_3-way'!K117*'OddsRatio_working_3-way'!L117*'OddsRatio_working_3-way'!M117</f>
        <v>5.0041033647591021E-2</v>
      </c>
      <c r="R117" s="11">
        <f t="shared" si="36"/>
        <v>0</v>
      </c>
      <c r="S117" s="11">
        <f t="shared" si="37"/>
        <v>-1.0516609473119036</v>
      </c>
      <c r="T117" s="11">
        <f t="shared" si="38"/>
        <v>-0.23344305156757011</v>
      </c>
      <c r="U117" s="11">
        <f>'OddsRatio_working_3-way'!S117-'OddsRatio_working_3-way'!R117^2/3</f>
        <v>-1.0516609473119036</v>
      </c>
      <c r="V117" s="11">
        <f>'OddsRatio_working_3-way'!S117*'OddsRatio_working_3-way'!R117/3-2*'OddsRatio_working_3-way'!R117^3/27-'OddsRatio_working_3-way'!T117</f>
        <v>0.23344305156757011</v>
      </c>
      <c r="W117" s="11">
        <f>'OddsRatio_working_3-way'!V117^2+4*'OddsRatio_working_3-way'!U117^3/27</f>
        <v>-0.11781949395127528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0.20755430149508736</v>
      </c>
      <c r="Y117" s="11">
        <f>IF('OddsRatio_working_3-way'!W117&gt;=0,IF('OddsRatio_working_3-way'!V117+SQRT('OddsRatio_working_3-way'!W117)&gt;0,0,PI()),ACOS('OddsRatio_working_3-way'!V117/(2*'OddsRatio_working_3-way'!X117)))</f>
        <v>0.97355171910081606</v>
      </c>
      <c r="Z117" s="11">
        <f>'OddsRatio_working_3-way'!X117^(1/3)*COS('OddsRatio_working_3-way'!Y117/3)</f>
        <v>0.56117218171206895</v>
      </c>
      <c r="AA117" s="11">
        <f>'OddsRatio_working_3-way'!X117^(1/3)*COS(('OddsRatio_working_3-way'!Y117+2*PI())/3)</f>
        <v>-0.44407790619357207</v>
      </c>
      <c r="AB117" s="11">
        <f>'OddsRatio_working_3-way'!X117^(1/3)*COS(('OddsRatio_working_3-way'!Y117+4*PI())/3)</f>
        <v>-0.11709427551849695</v>
      </c>
      <c r="AC117" s="11">
        <f>'OddsRatio_working_3-way'!X117^(1/3)*SIN('OddsRatio_working_3-way'!Y117/3)</f>
        <v>0.1887840871908559</v>
      </c>
      <c r="AD117" s="11">
        <f>'OddsRatio_working_3-way'!X117^(1/3)*SIN(('OddsRatio_working_3-way'!Y117+2*PI())/3)</f>
        <v>0.39159732166436095</v>
      </c>
      <c r="AE117" s="11">
        <f>'OddsRatio_working_3-way'!X117^(1/3)*SIN(('OddsRatio_working_3-way'!Y117+4*PI())/3)</f>
        <v>-0.58038140885521683</v>
      </c>
      <c r="AF117" s="11">
        <f>-'OddsRatio_working_3-way'!U117/(3*'OddsRatio_working_3-way'!X117^(1/3))*COS(('OddsRatio_working_3-way'!Y117)/3)</f>
        <v>0.56117218171206884</v>
      </c>
      <c r="AG117" s="11">
        <f>-'OddsRatio_working_3-way'!U117/(3*'OddsRatio_working_3-way'!X117^(1/3))*COS(('OddsRatio_working_3-way'!Y117+2*PI())/3)</f>
        <v>-0.44407790619357201</v>
      </c>
      <c r="AH117" s="11">
        <f>-'OddsRatio_working_3-way'!U117/(3*'OddsRatio_working_3-way'!X117^(1/3))*COS(('OddsRatio_working_3-way'!Y117+4*PI())/3)</f>
        <v>-0.11709427551849692</v>
      </c>
      <c r="AI117" s="11">
        <f>'OddsRatio_working_3-way'!U117/(3*'OddsRatio_working_3-way'!X117^(1/3))*SIN(('OddsRatio_working_3-way'!Y117)/3)</f>
        <v>-0.18878408719085588</v>
      </c>
      <c r="AJ117" s="11">
        <f>'OddsRatio_working_3-way'!U117/(3*'OddsRatio_working_3-way'!X117^(1/3))*SIN(('OddsRatio_working_3-way'!Y117+2*PI())/3)</f>
        <v>-0.3915973216643609</v>
      </c>
      <c r="AK117" s="11">
        <f>'OddsRatio_working_3-way'!U117/(3*'OddsRatio_working_3-way'!X117^(1/3))*SIN(('OddsRatio_working_3-way'!Y117+4*PI())/3)</f>
        <v>0.58038140885521672</v>
      </c>
      <c r="AL117" s="11">
        <f>'OddsRatio_working_3-way'!Z117+'OddsRatio_working_3-way'!AF117</f>
        <v>1.1223443634241379</v>
      </c>
      <c r="AM117" s="11">
        <f>'OddsRatio_working_3-way'!AA117+'OddsRatio_working_3-way'!AG117</f>
        <v>-0.88815581238714403</v>
      </c>
      <c r="AN117" s="11">
        <f>'OddsRatio_working_3-way'!AB117+'OddsRatio_working_3-way'!AH117</f>
        <v>-0.23418855103699387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1.1223443634241379</v>
      </c>
      <c r="AS117" s="11">
        <f>IF(('OddsRatio_working_3-way'!X117=0),IF(Q117&gt;0,-Q117^(1/3),(-Q117)^(1/3)),'OddsRatio_working_3-way'!AM117-'OddsRatio_working_3-way'!R117/3)</f>
        <v>-0.88815581238714403</v>
      </c>
      <c r="AT117" s="11">
        <f>IF(('OddsRatio_working_3-way'!X117=0),IF(Q117&gt;0,-Q117^(1/3),(-Q117)^(1/3)),'OddsRatio_working_3-way'!AN117-'OddsRatio_working_3-way'!R117/3)</f>
        <v>-0.23418855103699387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2.65</v>
      </c>
      <c r="B118" s="4">
        <f>IF('True_Odds_Calculator_3-way'!B119="","",'True_Odds_Calculator_3-way'!B119)</f>
        <v>3.12</v>
      </c>
      <c r="C118" s="4">
        <f>IF('True_Odds_Calculator_3-way'!C119="","",'True_Odds_Calculator_3-way'!C119)</f>
        <v>2.8</v>
      </c>
      <c r="D118" s="9">
        <f t="shared" si="26"/>
        <v>0.35837649936194255</v>
      </c>
      <c r="E118" s="9">
        <f t="shared" si="27"/>
        <v>0.30299878109053852</v>
      </c>
      <c r="F118" s="9">
        <f t="shared" si="28"/>
        <v>0.33862471954751894</v>
      </c>
      <c r="G118" s="9">
        <f t="shared" si="29"/>
        <v>1.0850675988848717</v>
      </c>
      <c r="H118" s="9">
        <f t="shared" si="30"/>
        <v>2.7903615381600382</v>
      </c>
      <c r="I118" s="9">
        <f t="shared" si="31"/>
        <v>3.3003433096359283</v>
      </c>
      <c r="J118" s="9">
        <f t="shared" si="32"/>
        <v>2.9531216779927694</v>
      </c>
      <c r="K118" s="11">
        <f t="shared" si="33"/>
        <v>0.37735849056603776</v>
      </c>
      <c r="L118" s="11">
        <f t="shared" si="34"/>
        <v>0.32051282051282048</v>
      </c>
      <c r="M118" s="11">
        <f t="shared" si="35"/>
        <v>0.35714285714285715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-0.27197802197802201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0.24060059437417924</v>
      </c>
      <c r="Q118" s="11">
        <f>2*'OddsRatio_working_3-way'!K118*'OddsRatio_working_3-way'!L118*'OddsRatio_working_3-way'!M118</f>
        <v>8.6391595825558082E-2</v>
      </c>
      <c r="R118" s="11">
        <f t="shared" si="36"/>
        <v>0</v>
      </c>
      <c r="S118" s="11">
        <f t="shared" si="37"/>
        <v>-0.88463248840607311</v>
      </c>
      <c r="T118" s="11">
        <f t="shared" si="38"/>
        <v>-0.31764182707578925</v>
      </c>
      <c r="U118" s="11">
        <f>'OddsRatio_working_3-way'!S118-'OddsRatio_working_3-way'!R118^2/3</f>
        <v>-0.88463248840607311</v>
      </c>
      <c r="V118" s="11">
        <f>'OddsRatio_working_3-way'!S118*'OddsRatio_working_3-way'!R118/3-2*'OddsRatio_working_3-way'!R118^3/27-'OddsRatio_working_3-way'!T118</f>
        <v>0.31764182707578925</v>
      </c>
      <c r="W118" s="11">
        <f>'OddsRatio_working_3-way'!V118^2+4*'OddsRatio_working_3-way'!U118^3/27</f>
        <v>-1.66529202423156E-3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0.16012621766303384</v>
      </c>
      <c r="Y118" s="11">
        <f>IF('OddsRatio_working_3-way'!W118&gt;=0,IF('OddsRatio_working_3-way'!V118+SQRT('OddsRatio_working_3-way'!W118)&gt;0,0,PI()),ACOS('OddsRatio_working_3-way'!V118/(2*'OddsRatio_working_3-way'!X118)))</f>
        <v>0.12777182350983618</v>
      </c>
      <c r="Z118" s="11">
        <f>'OddsRatio_working_3-way'!X118^(1/3)*COS('OddsRatio_working_3-way'!Y118/3)</f>
        <v>0.54253379944243596</v>
      </c>
      <c r="AA118" s="11">
        <f>'OddsRatio_working_3-way'!X118^(1/3)*COS(('OddsRatio_working_3-way'!Y118+2*PI())/3)</f>
        <v>-0.29129012244969982</v>
      </c>
      <c r="AB118" s="11">
        <f>'OddsRatio_working_3-way'!X118^(1/3)*COS(('OddsRatio_working_3-way'!Y118+4*PI())/3)</f>
        <v>-0.25124367699273642</v>
      </c>
      <c r="AC118" s="11">
        <f>'OddsRatio_working_3-way'!X118^(1/3)*SIN('OddsRatio_working_3-way'!Y118/3)</f>
        <v>2.312082606466569E-2</v>
      </c>
      <c r="AD118" s="11">
        <f>'OddsRatio_working_3-way'!X118^(1/3)*SIN(('OddsRatio_working_3-way'!Y118+2*PI())/3)</f>
        <v>0.45828763969650838</v>
      </c>
      <c r="AE118" s="11">
        <f>'OddsRatio_working_3-way'!X118^(1/3)*SIN(('OddsRatio_working_3-way'!Y118+4*PI())/3)</f>
        <v>-0.48140846576117391</v>
      </c>
      <c r="AF118" s="11">
        <f>-'OddsRatio_working_3-way'!U118/(3*'OddsRatio_working_3-way'!X118^(1/3))*COS(('OddsRatio_working_3-way'!Y118)/3)</f>
        <v>0.54253379944243574</v>
      </c>
      <c r="AG118" s="11">
        <f>-'OddsRatio_working_3-way'!U118/(3*'OddsRatio_working_3-way'!X118^(1/3))*COS(('OddsRatio_working_3-way'!Y118+2*PI())/3)</f>
        <v>-0.29129012244969971</v>
      </c>
      <c r="AH118" s="11">
        <f>-'OddsRatio_working_3-way'!U118/(3*'OddsRatio_working_3-way'!X118^(1/3))*COS(('OddsRatio_working_3-way'!Y118+4*PI())/3)</f>
        <v>-0.25124367699273631</v>
      </c>
      <c r="AI118" s="11">
        <f>'OddsRatio_working_3-way'!U118/(3*'OddsRatio_working_3-way'!X118^(1/3))*SIN(('OddsRatio_working_3-way'!Y118)/3)</f>
        <v>-2.312082606466568E-2</v>
      </c>
      <c r="AJ118" s="11">
        <f>'OddsRatio_working_3-way'!U118/(3*'OddsRatio_working_3-way'!X118^(1/3))*SIN(('OddsRatio_working_3-way'!Y118+2*PI())/3)</f>
        <v>-0.45828763969650815</v>
      </c>
      <c r="AK118" s="11">
        <f>'OddsRatio_working_3-way'!U118/(3*'OddsRatio_working_3-way'!X118^(1/3))*SIN(('OddsRatio_working_3-way'!Y118+4*PI())/3)</f>
        <v>0.48140846576117369</v>
      </c>
      <c r="AL118" s="11">
        <f>'OddsRatio_working_3-way'!Z118+'OddsRatio_working_3-way'!AF118</f>
        <v>1.0850675988848717</v>
      </c>
      <c r="AM118" s="11">
        <f>'OddsRatio_working_3-way'!AA118+'OddsRatio_working_3-way'!AG118</f>
        <v>-0.58258024489939952</v>
      </c>
      <c r="AN118" s="11">
        <f>'OddsRatio_working_3-way'!AB118+'OddsRatio_working_3-way'!AH118</f>
        <v>-0.50248735398547273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1.0850675988848717</v>
      </c>
      <c r="AS118" s="11">
        <f>IF(('OddsRatio_working_3-way'!X118=0),IF(Q118&gt;0,-Q118^(1/3),(-Q118)^(1/3)),'OddsRatio_working_3-way'!AM118-'OddsRatio_working_3-way'!R118/3)</f>
        <v>-0.58258024489939952</v>
      </c>
      <c r="AT118" s="11">
        <f>IF(('OddsRatio_working_3-way'!X118=0),IF(Q118&gt;0,-Q118^(1/3),(-Q118)^(1/3)),'OddsRatio_working_3-way'!AN118-'OddsRatio_working_3-way'!R118/3)</f>
        <v>-0.50248735398547273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1.33</v>
      </c>
      <c r="B119" s="4">
        <f>IF('True_Odds_Calculator_3-way'!B120="","",'True_Odds_Calculator_3-way'!B120)</f>
        <v>5.45</v>
      </c>
      <c r="C119" s="4">
        <f>IF('True_Odds_Calculator_3-way'!C120="","",'True_Odds_Calculator_3-way'!C120)</f>
        <v>9.73</v>
      </c>
      <c r="D119" s="9">
        <f t="shared" si="26"/>
        <v>0.73477477184919482</v>
      </c>
      <c r="E119" s="9">
        <f t="shared" si="27"/>
        <v>0.17043010676617371</v>
      </c>
      <c r="F119" s="9">
        <f t="shared" si="28"/>
        <v>9.4795121384631434E-2</v>
      </c>
      <c r="G119" s="9">
        <f t="shared" si="29"/>
        <v>1.0938220028370154</v>
      </c>
      <c r="H119" s="9">
        <f t="shared" si="30"/>
        <v>1.3609612609362152</v>
      </c>
      <c r="I119" s="9">
        <f t="shared" si="31"/>
        <v>5.8675079126247196</v>
      </c>
      <c r="J119" s="9">
        <f t="shared" si="32"/>
        <v>10.549066084767142</v>
      </c>
      <c r="K119" s="11">
        <f t="shared" si="33"/>
        <v>0.75187969924812026</v>
      </c>
      <c r="L119" s="11">
        <f t="shared" si="34"/>
        <v>0.18348623853211007</v>
      </c>
      <c r="M119" s="11">
        <f t="shared" si="35"/>
        <v>0.10277492291880781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-0.18177209432209851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0.1915553850635433</v>
      </c>
      <c r="Q119" s="11">
        <f>2*'OddsRatio_working_3-way'!K119*'OddsRatio_working_3-way'!L119*'OddsRatio_working_3-way'!M119</f>
        <v>2.8357569957593379E-2</v>
      </c>
      <c r="R119" s="11">
        <f t="shared" si="36"/>
        <v>0</v>
      </c>
      <c r="S119" s="11">
        <f t="shared" si="37"/>
        <v>-1.0538217418791958</v>
      </c>
      <c r="T119" s="11">
        <f t="shared" si="38"/>
        <v>-0.15600617940476616</v>
      </c>
      <c r="U119" s="11">
        <f>'OddsRatio_working_3-way'!S119-'OddsRatio_working_3-way'!R119^2/3</f>
        <v>-1.0538217418791958</v>
      </c>
      <c r="V119" s="11">
        <f>'OddsRatio_working_3-way'!S119*'OddsRatio_working_3-way'!R119/3-2*'OddsRatio_working_3-way'!R119^3/27-'OddsRatio_working_3-way'!T119</f>
        <v>0.15600617940476616</v>
      </c>
      <c r="W119" s="11">
        <f>'OddsRatio_working_3-way'!V119^2+4*'OddsRatio_working_3-way'!U119^3/27</f>
        <v>-0.14904154977631598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0.20819430695193616</v>
      </c>
      <c r="Y119" s="11">
        <f>IF('OddsRatio_working_3-way'!W119&gt;=0,IF('OddsRatio_working_3-way'!V119+SQRT('OddsRatio_working_3-way'!W119)&gt;0,0,PI()),ACOS('OddsRatio_working_3-way'!V119/(2*'OddsRatio_working_3-way'!X119)))</f>
        <v>1.1867610540560927</v>
      </c>
      <c r="Z119" s="11">
        <f>'OddsRatio_working_3-way'!X119^(1/3)*COS('OddsRatio_working_3-way'!Y119/3)</f>
        <v>0.54691100141850768</v>
      </c>
      <c r="AA119" s="11">
        <f>'OddsRatio_working_3-way'!X119^(1/3)*COS(('OddsRatio_working_3-way'!Y119+2*PI())/3)</f>
        <v>-0.47124757048292476</v>
      </c>
      <c r="AB119" s="11">
        <f>'OddsRatio_working_3-way'!X119^(1/3)*COS(('OddsRatio_working_3-way'!Y119+4*PI())/3)</f>
        <v>-7.566343093558317E-2</v>
      </c>
      <c r="AC119" s="11">
        <f>'OddsRatio_working_3-way'!X119^(1/3)*SIN('OddsRatio_working_3-way'!Y119/3)</f>
        <v>0.22839060945480436</v>
      </c>
      <c r="AD119" s="11">
        <f>'OddsRatio_working_3-way'!X119^(1/3)*SIN(('OddsRatio_working_3-way'!Y119+2*PI())/3)</f>
        <v>0.35944351611021275</v>
      </c>
      <c r="AE119" s="11">
        <f>'OddsRatio_working_3-way'!X119^(1/3)*SIN(('OddsRatio_working_3-way'!Y119+4*PI())/3)</f>
        <v>-0.58783412556501702</v>
      </c>
      <c r="AF119" s="11">
        <f>-'OddsRatio_working_3-way'!U119/(3*'OddsRatio_working_3-way'!X119^(1/3))*COS(('OddsRatio_working_3-way'!Y119)/3)</f>
        <v>0.54691100141850768</v>
      </c>
      <c r="AG119" s="11">
        <f>-'OddsRatio_working_3-way'!U119/(3*'OddsRatio_working_3-way'!X119^(1/3))*COS(('OddsRatio_working_3-way'!Y119+2*PI())/3)</f>
        <v>-0.47124757048292476</v>
      </c>
      <c r="AH119" s="11">
        <f>-'OddsRatio_working_3-way'!U119/(3*'OddsRatio_working_3-way'!X119^(1/3))*COS(('OddsRatio_working_3-way'!Y119+4*PI())/3)</f>
        <v>-7.566343093558317E-2</v>
      </c>
      <c r="AI119" s="11">
        <f>'OddsRatio_working_3-way'!U119/(3*'OddsRatio_working_3-way'!X119^(1/3))*SIN(('OddsRatio_working_3-way'!Y119)/3)</f>
        <v>-0.22839060945480436</v>
      </c>
      <c r="AJ119" s="11">
        <f>'OddsRatio_working_3-way'!U119/(3*'OddsRatio_working_3-way'!X119^(1/3))*SIN(('OddsRatio_working_3-way'!Y119+2*PI())/3)</f>
        <v>-0.35944351611021275</v>
      </c>
      <c r="AK119" s="11">
        <f>'OddsRatio_working_3-way'!U119/(3*'OddsRatio_working_3-way'!X119^(1/3))*SIN(('OddsRatio_working_3-way'!Y119+4*PI())/3)</f>
        <v>0.58783412556501702</v>
      </c>
      <c r="AL119" s="11">
        <f>'OddsRatio_working_3-way'!Z119+'OddsRatio_working_3-way'!AF119</f>
        <v>1.0938220028370154</v>
      </c>
      <c r="AM119" s="11">
        <f>'OddsRatio_working_3-way'!AA119+'OddsRatio_working_3-way'!AG119</f>
        <v>-0.94249514096584952</v>
      </c>
      <c r="AN119" s="11">
        <f>'OddsRatio_working_3-way'!AB119+'OddsRatio_working_3-way'!AH119</f>
        <v>-0.15132686187116634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1.0938220028370154</v>
      </c>
      <c r="AS119" s="11">
        <f>IF(('OddsRatio_working_3-way'!X119=0),IF(Q119&gt;0,-Q119^(1/3),(-Q119)^(1/3)),'OddsRatio_working_3-way'!AM119-'OddsRatio_working_3-way'!R119/3)</f>
        <v>-0.94249514096584952</v>
      </c>
      <c r="AT119" s="11">
        <f>IF(('OddsRatio_working_3-way'!X119=0),IF(Q119&gt;0,-Q119^(1/3),(-Q119)^(1/3)),'OddsRatio_working_3-way'!AN119-'OddsRatio_working_3-way'!R119/3)</f>
        <v>-0.15132686187116634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1.81</v>
      </c>
      <c r="B120" s="4">
        <f>IF('True_Odds_Calculator_3-way'!B121="","",'True_Odds_Calculator_3-way'!B121)</f>
        <v>3.78</v>
      </c>
      <c r="C120" s="4">
        <f>IF('True_Odds_Calculator_3-way'!C121="","",'True_Odds_Calculator_3-way'!C121)</f>
        <v>4.55</v>
      </c>
      <c r="D120" s="9">
        <f t="shared" si="26"/>
        <v>0.5374787533643719</v>
      </c>
      <c r="E120" s="9">
        <f t="shared" si="27"/>
        <v>0.25294339635916779</v>
      </c>
      <c r="F120" s="9">
        <f t="shared" si="28"/>
        <v>0.2095778502764602</v>
      </c>
      <c r="G120" s="9">
        <f t="shared" si="29"/>
        <v>1.0623934084111357</v>
      </c>
      <c r="H120" s="9">
        <f t="shared" si="30"/>
        <v>1.8605386608130201</v>
      </c>
      <c r="I120" s="9">
        <f t="shared" si="31"/>
        <v>3.9534536753829572</v>
      </c>
      <c r="J120" s="9">
        <f t="shared" si="32"/>
        <v>4.7714965998595327</v>
      </c>
      <c r="K120" s="11">
        <f t="shared" si="33"/>
        <v>0.5524861878453039</v>
      </c>
      <c r="L120" s="11">
        <f t="shared" si="34"/>
        <v>0.26455026455026459</v>
      </c>
      <c r="M120" s="11">
        <f t="shared" si="35"/>
        <v>0.21978021978021978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-0.25678898843855424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0.22935934538144481</v>
      </c>
      <c r="Q120" s="11">
        <f>2*'OddsRatio_working_3-way'!K120*'OddsRatio_working_3-way'!L120*'OddsRatio_working_3-way'!M120</f>
        <v>6.4246315232897727E-2</v>
      </c>
      <c r="R120" s="11">
        <f t="shared" si="36"/>
        <v>0</v>
      </c>
      <c r="S120" s="11">
        <f t="shared" si="37"/>
        <v>-0.89318216788071914</v>
      </c>
      <c r="T120" s="11">
        <f t="shared" si="38"/>
        <v>-0.25019108343997742</v>
      </c>
      <c r="U120" s="11">
        <f>'OddsRatio_working_3-way'!S120-'OddsRatio_working_3-way'!R120^2/3</f>
        <v>-0.89318216788071914</v>
      </c>
      <c r="V120" s="11">
        <f>'OddsRatio_working_3-way'!S120*'OddsRatio_working_3-way'!R120/3-2*'OddsRatio_working_3-way'!R120^3/27-'OddsRatio_working_3-way'!T120</f>
        <v>0.25019108343997742</v>
      </c>
      <c r="W120" s="11">
        <f>'OddsRatio_working_3-way'!V120^2+4*'OddsRatio_working_3-way'!U120^3/27</f>
        <v>-4.2968548388161568E-2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0.16245316757532871</v>
      </c>
      <c r="Y120" s="11">
        <f>IF('OddsRatio_working_3-way'!W120&gt;=0,IF('OddsRatio_working_3-way'!V120+SQRT('OddsRatio_working_3-way'!W120)&gt;0,0,PI()),ACOS('OddsRatio_working_3-way'!V120/(2*'OddsRatio_working_3-way'!X120)))</f>
        <v>0.69189147230480386</v>
      </c>
      <c r="Z120" s="11">
        <f>'OddsRatio_working_3-way'!X120^(1/3)*COS('OddsRatio_working_3-way'!Y120/3)</f>
        <v>0.53119670420556797</v>
      </c>
      <c r="AA120" s="11">
        <f>'OddsRatio_working_3-way'!X120^(1/3)*COS(('OddsRatio_working_3-way'!Y120+2*PI())/3)</f>
        <v>-0.37361727660694949</v>
      </c>
      <c r="AB120" s="11">
        <f>'OddsRatio_working_3-way'!X120^(1/3)*COS(('OddsRatio_working_3-way'!Y120+4*PI())/3)</f>
        <v>-0.15757942759861857</v>
      </c>
      <c r="AC120" s="11">
        <f>'OddsRatio_working_3-way'!X120^(1/3)*SIN('OddsRatio_working_3-way'!Y120/3)</f>
        <v>0.12472951028010756</v>
      </c>
      <c r="AD120" s="11">
        <f>'OddsRatio_working_3-way'!X120^(1/3)*SIN(('OddsRatio_working_3-way'!Y120+2*PI())/3)</f>
        <v>0.39766508510853615</v>
      </c>
      <c r="AE120" s="11">
        <f>'OddsRatio_working_3-way'!X120^(1/3)*SIN(('OddsRatio_working_3-way'!Y120+4*PI())/3)</f>
        <v>-0.52239459538864386</v>
      </c>
      <c r="AF120" s="11">
        <f>-'OddsRatio_working_3-way'!U120/(3*'OddsRatio_working_3-way'!X120^(1/3))*COS(('OddsRatio_working_3-way'!Y120)/3)</f>
        <v>0.53119670420556786</v>
      </c>
      <c r="AG120" s="11">
        <f>-'OddsRatio_working_3-way'!U120/(3*'OddsRatio_working_3-way'!X120^(1/3))*COS(('OddsRatio_working_3-way'!Y120+2*PI())/3)</f>
        <v>-0.37361727660694943</v>
      </c>
      <c r="AH120" s="11">
        <f>-'OddsRatio_working_3-way'!U120/(3*'OddsRatio_working_3-way'!X120^(1/3))*COS(('OddsRatio_working_3-way'!Y120+4*PI())/3)</f>
        <v>-0.15757942759861851</v>
      </c>
      <c r="AI120" s="11">
        <f>'OddsRatio_working_3-way'!U120/(3*'OddsRatio_working_3-way'!X120^(1/3))*SIN(('OddsRatio_working_3-way'!Y120)/3)</f>
        <v>-0.12472951028010754</v>
      </c>
      <c r="AJ120" s="11">
        <f>'OddsRatio_working_3-way'!U120/(3*'OddsRatio_working_3-way'!X120^(1/3))*SIN(('OddsRatio_working_3-way'!Y120+2*PI())/3)</f>
        <v>-0.39766508510853604</v>
      </c>
      <c r="AK120" s="11">
        <f>'OddsRatio_working_3-way'!U120/(3*'OddsRatio_working_3-way'!X120^(1/3))*SIN(('OddsRatio_working_3-way'!Y120+4*PI())/3)</f>
        <v>0.52239459538864375</v>
      </c>
      <c r="AL120" s="11">
        <f>'OddsRatio_working_3-way'!Z120+'OddsRatio_working_3-way'!AF120</f>
        <v>1.0623934084111357</v>
      </c>
      <c r="AM120" s="11">
        <f>'OddsRatio_working_3-way'!AA120+'OddsRatio_working_3-way'!AG120</f>
        <v>-0.74723455321389887</v>
      </c>
      <c r="AN120" s="11">
        <f>'OddsRatio_working_3-way'!AB120+'OddsRatio_working_3-way'!AH120</f>
        <v>-0.31515885519723708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1.0623934084111357</v>
      </c>
      <c r="AS120" s="11">
        <f>IF(('OddsRatio_working_3-way'!X120=0),IF(Q120&gt;0,-Q120^(1/3),(-Q120)^(1/3)),'OddsRatio_working_3-way'!AM120-'OddsRatio_working_3-way'!R120/3)</f>
        <v>-0.74723455321389887</v>
      </c>
      <c r="AT120" s="11">
        <f>IF(('OddsRatio_working_3-way'!X120=0),IF(Q120&gt;0,-Q120^(1/3),(-Q120)^(1/3)),'OddsRatio_working_3-way'!AN120-'OddsRatio_working_3-way'!R120/3)</f>
        <v>-0.31515885519723708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2.39</v>
      </c>
      <c r="B121" s="4">
        <f>IF('True_Odds_Calculator_3-way'!B122="","",'True_Odds_Calculator_3-way'!B122)</f>
        <v>3.47</v>
      </c>
      <c r="C121" s="4">
        <f>IF('True_Odds_Calculator_3-way'!C122="","",'True_Odds_Calculator_3-way'!C122)</f>
        <v>3.07</v>
      </c>
      <c r="D121" s="9">
        <f t="shared" si="26"/>
        <v>0.40659534687922005</v>
      </c>
      <c r="E121" s="9">
        <f t="shared" si="27"/>
        <v>0.27828742218353991</v>
      </c>
      <c r="F121" s="9">
        <f t="shared" si="28"/>
        <v>0.31511723093724031</v>
      </c>
      <c r="G121" s="9">
        <f t="shared" si="29"/>
        <v>1.049962390533369</v>
      </c>
      <c r="H121" s="9">
        <f t="shared" si="30"/>
        <v>2.4594477228413831</v>
      </c>
      <c r="I121" s="9">
        <f t="shared" si="31"/>
        <v>3.593407104617421</v>
      </c>
      <c r="J121" s="9">
        <f t="shared" si="32"/>
        <v>3.1734221484040743</v>
      </c>
      <c r="K121" s="11">
        <f t="shared" si="33"/>
        <v>0.41841004184100417</v>
      </c>
      <c r="L121" s="11">
        <f t="shared" si="34"/>
        <v>0.28818443804034583</v>
      </c>
      <c r="M121" s="11">
        <f t="shared" si="35"/>
        <v>0.32573289902280134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-0.27913631941266059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0.2329104326631391</v>
      </c>
      <c r="Q121" s="11">
        <f>2*'OddsRatio_working_3-way'!K121*'OddsRatio_working_3-way'!L121*'OddsRatio_working_3-way'!M121</f>
        <v>7.8553265653672572E-2</v>
      </c>
      <c r="R121" s="11">
        <f t="shared" si="36"/>
        <v>0</v>
      </c>
      <c r="S121" s="11">
        <f t="shared" si="37"/>
        <v>-0.8343967318663984</v>
      </c>
      <c r="T121" s="11">
        <f t="shared" si="38"/>
        <v>-0.28141542390097762</v>
      </c>
      <c r="U121" s="11">
        <f>'OddsRatio_working_3-way'!S121-'OddsRatio_working_3-way'!R121^2/3</f>
        <v>-0.8343967318663984</v>
      </c>
      <c r="V121" s="11">
        <f>'OddsRatio_working_3-way'!S121*'OddsRatio_working_3-way'!R121/3-2*'OddsRatio_working_3-way'!R121^3/27-'OddsRatio_working_3-way'!T121</f>
        <v>0.28141542390097762</v>
      </c>
      <c r="W121" s="11">
        <f>'OddsRatio_working_3-way'!V121^2+4*'OddsRatio_working_3-way'!U121^3/27</f>
        <v>-6.8678696436500764E-3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0.14668206302494607</v>
      </c>
      <c r="Y121" s="11">
        <f>IF('OddsRatio_working_3-way'!W121&gt;=0,IF('OddsRatio_working_3-way'!V121+SQRT('OddsRatio_working_3-way'!W121)&gt;0,0,PI()),ACOS('OddsRatio_working_3-way'!V121/(2*'OddsRatio_working_3-way'!X121)))</f>
        <v>0.28638947992750019</v>
      </c>
      <c r="Z121" s="11">
        <f>'OddsRatio_working_3-way'!X121^(1/3)*COS('OddsRatio_working_3-way'!Y121/3)</f>
        <v>0.52498119526668463</v>
      </c>
      <c r="AA121" s="11">
        <f>'OddsRatio_working_3-way'!X121^(1/3)*COS(('OddsRatio_working_3-way'!Y121+2*PI())/3)</f>
        <v>-0.30602496829460274</v>
      </c>
      <c r="AB121" s="11">
        <f>'OddsRatio_working_3-way'!X121^(1/3)*COS(('OddsRatio_working_3-way'!Y121+4*PI())/3)</f>
        <v>-0.21895622697208175</v>
      </c>
      <c r="AC121" s="11">
        <f>'OddsRatio_working_3-way'!X121^(1/3)*SIN('OddsRatio_working_3-way'!Y121/3)</f>
        <v>5.0269161240559357E-2</v>
      </c>
      <c r="AD121" s="11">
        <f>'OddsRatio_working_3-way'!X121^(1/3)*SIN(('OddsRatio_working_3-way'!Y121+2*PI())/3)</f>
        <v>0.42951247098978812</v>
      </c>
      <c r="AE121" s="11">
        <f>'OddsRatio_working_3-way'!X121^(1/3)*SIN(('OddsRatio_working_3-way'!Y121+4*PI())/3)</f>
        <v>-0.47978163223034748</v>
      </c>
      <c r="AF121" s="11">
        <f>-'OddsRatio_working_3-way'!U121/(3*'OddsRatio_working_3-way'!X121^(1/3))*COS(('OddsRatio_working_3-way'!Y121)/3)</f>
        <v>0.52498119526668452</v>
      </c>
      <c r="AG121" s="11">
        <f>-'OddsRatio_working_3-way'!U121/(3*'OddsRatio_working_3-way'!X121^(1/3))*COS(('OddsRatio_working_3-way'!Y121+2*PI())/3)</f>
        <v>-0.30602496829460268</v>
      </c>
      <c r="AH121" s="11">
        <f>-'OddsRatio_working_3-way'!U121/(3*'OddsRatio_working_3-way'!X121^(1/3))*COS(('OddsRatio_working_3-way'!Y121+4*PI())/3)</f>
        <v>-0.21895622697208172</v>
      </c>
      <c r="AI121" s="11">
        <f>'OddsRatio_working_3-way'!U121/(3*'OddsRatio_working_3-way'!X121^(1/3))*SIN(('OddsRatio_working_3-way'!Y121)/3)</f>
        <v>-5.026916124055935E-2</v>
      </c>
      <c r="AJ121" s="11">
        <f>'OddsRatio_working_3-way'!U121/(3*'OddsRatio_working_3-way'!X121^(1/3))*SIN(('OddsRatio_working_3-way'!Y121+2*PI())/3)</f>
        <v>-0.42951247098978801</v>
      </c>
      <c r="AK121" s="11">
        <f>'OddsRatio_working_3-way'!U121/(3*'OddsRatio_working_3-way'!X121^(1/3))*SIN(('OddsRatio_working_3-way'!Y121+4*PI())/3)</f>
        <v>0.47978163223034737</v>
      </c>
      <c r="AL121" s="11">
        <f>'OddsRatio_working_3-way'!Z121+'OddsRatio_working_3-way'!AF121</f>
        <v>1.049962390533369</v>
      </c>
      <c r="AM121" s="11">
        <f>'OddsRatio_working_3-way'!AA121+'OddsRatio_working_3-way'!AG121</f>
        <v>-0.61204993658920537</v>
      </c>
      <c r="AN121" s="11">
        <f>'OddsRatio_working_3-way'!AB121+'OddsRatio_working_3-way'!AH121</f>
        <v>-0.43791245394416345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1.049962390533369</v>
      </c>
      <c r="AS121" s="11">
        <f>IF(('OddsRatio_working_3-way'!X121=0),IF(Q121&gt;0,-Q121^(1/3),(-Q121)^(1/3)),'OddsRatio_working_3-way'!AM121-'OddsRatio_working_3-way'!R121/3)</f>
        <v>-0.61204993658920537</v>
      </c>
      <c r="AT121" s="11">
        <f>IF(('OddsRatio_working_3-way'!X121=0),IF(Q121&gt;0,-Q121^(1/3),(-Q121)^(1/3)),'OddsRatio_working_3-way'!AN121-'OddsRatio_working_3-way'!R121/3)</f>
        <v>-0.43791245394416345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3.12</v>
      </c>
      <c r="B122" s="4">
        <f>IF('True_Odds_Calculator_3-way'!B123="","",'True_Odds_Calculator_3-way'!B123)</f>
        <v>2.94</v>
      </c>
      <c r="C122" s="4">
        <f>IF('True_Odds_Calculator_3-way'!C123="","",'True_Odds_Calculator_3-way'!C123)</f>
        <v>2.73</v>
      </c>
      <c r="D122" s="9">
        <f t="shared" si="26"/>
        <v>0.31181722326326772</v>
      </c>
      <c r="E122" s="9">
        <f t="shared" si="27"/>
        <v>0.33116754602253073</v>
      </c>
      <c r="F122" s="9">
        <f t="shared" si="28"/>
        <v>0.35701523071420155</v>
      </c>
      <c r="G122" s="9">
        <f t="shared" si="29"/>
        <v>1.0410410109212433</v>
      </c>
      <c r="H122" s="9">
        <f t="shared" si="30"/>
        <v>3.2070069431530364</v>
      </c>
      <c r="I122" s="9">
        <f t="shared" si="31"/>
        <v>3.0196195611872119</v>
      </c>
      <c r="J122" s="9">
        <f t="shared" si="32"/>
        <v>2.8010009488937513</v>
      </c>
      <c r="K122" s="11">
        <f t="shared" si="33"/>
        <v>0.32051282051282048</v>
      </c>
      <c r="L122" s="11">
        <f t="shared" si="34"/>
        <v>0.3401360544217687</v>
      </c>
      <c r="M122" s="11">
        <f t="shared" si="35"/>
        <v>0.36630036630036628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-0.28413132887230219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0.23121392823119669</v>
      </c>
      <c r="Q122" s="11">
        <f>2*'OddsRatio_working_3-way'!K122*'OddsRatio_working_3-way'!L122*'OddsRatio_working_3-way'!M122</f>
        <v>7.9866641876061018E-2</v>
      </c>
      <c r="R122" s="11">
        <f t="shared" si="36"/>
        <v>0</v>
      </c>
      <c r="S122" s="11">
        <f t="shared" si="37"/>
        <v>-0.81375724792077297</v>
      </c>
      <c r="T122" s="11">
        <f t="shared" si="38"/>
        <v>-0.2810905865011305</v>
      </c>
      <c r="U122" s="11">
        <f>'OddsRatio_working_3-way'!S122-'OddsRatio_working_3-way'!R122^2/3</f>
        <v>-0.81375724792077297</v>
      </c>
      <c r="V122" s="11">
        <f>'OddsRatio_working_3-way'!S122*'OddsRatio_working_3-way'!R122/3-2*'OddsRatio_working_3-way'!R122^3/27-'OddsRatio_working_3-way'!T122</f>
        <v>0.2810905865011305</v>
      </c>
      <c r="W122" s="11">
        <f>'OddsRatio_working_3-way'!V122^2+4*'OddsRatio_working_3-way'!U122^3/27</f>
        <v>-8.207856203327063E-4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0.14127340818416803</v>
      </c>
      <c r="Y122" s="11">
        <f>IF('OddsRatio_working_3-way'!W122&gt;=0,IF('OddsRatio_working_3-way'!V122+SQRT('OddsRatio_working_3-way'!W122)&gt;0,0,PI()),ACOS('OddsRatio_working_3-way'!V122/(2*'OddsRatio_working_3-way'!X122)))</f>
        <v>0.10157140494455397</v>
      </c>
      <c r="Z122" s="11">
        <f>'OddsRatio_working_3-way'!X122^(1/3)*COS('OddsRatio_working_3-way'!Y122/3)</f>
        <v>0.52052050546062167</v>
      </c>
      <c r="AA122" s="11">
        <f>'OddsRatio_working_3-way'!X122^(1/3)*COS(('OddsRatio_working_3-way'!Y122+2*PI())/3)</f>
        <v>-0.27552834123075598</v>
      </c>
      <c r="AB122" s="11">
        <f>'OddsRatio_working_3-way'!X122^(1/3)*COS(('OddsRatio_working_3-way'!Y122+4*PI())/3)</f>
        <v>-0.24499216422986558</v>
      </c>
      <c r="AC122" s="11">
        <f>'OddsRatio_working_3-way'!X122^(1/3)*SIN('OddsRatio_working_3-way'!Y122/3)</f>
        <v>1.7630070011486088E-2</v>
      </c>
      <c r="AD122" s="11">
        <f>'OddsRatio_working_3-way'!X122^(1/3)*SIN(('OddsRatio_working_3-way'!Y122+2*PI())/3)</f>
        <v>0.44196894591387192</v>
      </c>
      <c r="AE122" s="11">
        <f>'OddsRatio_working_3-way'!X122^(1/3)*SIN(('OddsRatio_working_3-way'!Y122+4*PI())/3)</f>
        <v>-0.45959901592535807</v>
      </c>
      <c r="AF122" s="11">
        <f>-'OddsRatio_working_3-way'!U122/(3*'OddsRatio_working_3-way'!X122^(1/3))*COS(('OddsRatio_working_3-way'!Y122)/3)</f>
        <v>0.52052050546062167</v>
      </c>
      <c r="AG122" s="11">
        <f>-'OddsRatio_working_3-way'!U122/(3*'OddsRatio_working_3-way'!X122^(1/3))*COS(('OddsRatio_working_3-way'!Y122+2*PI())/3)</f>
        <v>-0.27552834123075598</v>
      </c>
      <c r="AH122" s="11">
        <f>-'OddsRatio_working_3-way'!U122/(3*'OddsRatio_working_3-way'!X122^(1/3))*COS(('OddsRatio_working_3-way'!Y122+4*PI())/3)</f>
        <v>-0.24499216422986558</v>
      </c>
      <c r="AI122" s="11">
        <f>'OddsRatio_working_3-way'!U122/(3*'OddsRatio_working_3-way'!X122^(1/3))*SIN(('OddsRatio_working_3-way'!Y122)/3)</f>
        <v>-1.7630070011486088E-2</v>
      </c>
      <c r="AJ122" s="11">
        <f>'OddsRatio_working_3-way'!U122/(3*'OddsRatio_working_3-way'!X122^(1/3))*SIN(('OddsRatio_working_3-way'!Y122+2*PI())/3)</f>
        <v>-0.44196894591387192</v>
      </c>
      <c r="AK122" s="11">
        <f>'OddsRatio_working_3-way'!U122/(3*'OddsRatio_working_3-way'!X122^(1/3))*SIN(('OddsRatio_working_3-way'!Y122+4*PI())/3)</f>
        <v>0.45959901592535807</v>
      </c>
      <c r="AL122" s="11">
        <f>'OddsRatio_working_3-way'!Z122+'OddsRatio_working_3-way'!AF122</f>
        <v>1.0410410109212433</v>
      </c>
      <c r="AM122" s="11">
        <f>'OddsRatio_working_3-way'!AA122+'OddsRatio_working_3-way'!AG122</f>
        <v>-0.55105668246151196</v>
      </c>
      <c r="AN122" s="11">
        <f>'OddsRatio_working_3-way'!AB122+'OddsRatio_working_3-way'!AH122</f>
        <v>-0.48998432845973117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1.0410410109212433</v>
      </c>
      <c r="AS122" s="11">
        <f>IF(('OddsRatio_working_3-way'!X122=0),IF(Q122&gt;0,-Q122^(1/3),(-Q122)^(1/3)),'OddsRatio_working_3-way'!AM122-'OddsRatio_working_3-way'!R122/3)</f>
        <v>-0.55105668246151196</v>
      </c>
      <c r="AT122" s="11">
        <f>IF(('OddsRatio_working_3-way'!X122=0),IF(Q122&gt;0,-Q122^(1/3),(-Q122)^(1/3)),'OddsRatio_working_3-way'!AN122-'OddsRatio_working_3-way'!R122/3)</f>
        <v>-0.48998432845973117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2.14</v>
      </c>
      <c r="B123" s="4">
        <f>IF('True_Odds_Calculator_3-way'!B124="","",'True_Odds_Calculator_3-way'!B124)</f>
        <v>3.19</v>
      </c>
      <c r="C123" s="4">
        <f>IF('True_Odds_Calculator_3-way'!C124="","",'True_Odds_Calculator_3-way'!C124)</f>
        <v>4.04</v>
      </c>
      <c r="D123" s="9">
        <f t="shared" si="26"/>
        <v>0.45640684312656404</v>
      </c>
      <c r="E123" s="9">
        <f t="shared" si="27"/>
        <v>0.30413377900812633</v>
      </c>
      <c r="F123" s="9">
        <f t="shared" si="28"/>
        <v>0.23945937786530963</v>
      </c>
      <c r="G123" s="9">
        <f t="shared" si="29"/>
        <v>1.0447610716220761</v>
      </c>
      <c r="H123" s="9">
        <f t="shared" si="30"/>
        <v>2.1910276216491669</v>
      </c>
      <c r="I123" s="9">
        <f t="shared" si="31"/>
        <v>3.2880267468523461</v>
      </c>
      <c r="J123" s="9">
        <f t="shared" si="32"/>
        <v>4.1760736577311119</v>
      </c>
      <c r="K123" s="11">
        <f t="shared" si="33"/>
        <v>0.46728971962616822</v>
      </c>
      <c r="L123" s="11">
        <f t="shared" si="34"/>
        <v>0.31347962382445144</v>
      </c>
      <c r="M123" s="11">
        <f t="shared" si="35"/>
        <v>0.24752475247524752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-0.27519258532363067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0.230968955741852</v>
      </c>
      <c r="Q123" s="11">
        <f>2*'OddsRatio_working_3-way'!K123*'OddsRatio_working_3-way'!L123*'OddsRatio_working_3-way'!M123</f>
        <v>7.2517725507645847E-2</v>
      </c>
      <c r="R123" s="11">
        <f t="shared" si="36"/>
        <v>0</v>
      </c>
      <c r="S123" s="11">
        <f t="shared" si="37"/>
        <v>-0.83929934184174693</v>
      </c>
      <c r="T123" s="11">
        <f t="shared" si="38"/>
        <v>-0.26351627687338997</v>
      </c>
      <c r="U123" s="11">
        <f>'OddsRatio_working_3-way'!S123-'OddsRatio_working_3-way'!R123^2/3</f>
        <v>-0.83929934184174693</v>
      </c>
      <c r="V123" s="11">
        <f>'OddsRatio_working_3-way'!S123*'OddsRatio_working_3-way'!R123/3-2*'OddsRatio_working_3-way'!R123^3/27-'OddsRatio_working_3-way'!T123</f>
        <v>0.26351627687338997</v>
      </c>
      <c r="W123" s="11">
        <f>'OddsRatio_working_3-way'!V123^2+4*'OddsRatio_working_3-way'!U123^3/27</f>
        <v>-1.8147628650892866E-2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0.14797673535737466</v>
      </c>
      <c r="Y123" s="11">
        <f>IF('OddsRatio_working_3-way'!W123&gt;=0,IF('OddsRatio_working_3-way'!V123+SQRT('OddsRatio_working_3-way'!W123)&gt;0,0,PI()),ACOS('OddsRatio_working_3-way'!V123/(2*'OddsRatio_working_3-way'!X123)))</f>
        <v>0.47257828348118536</v>
      </c>
      <c r="Z123" s="11">
        <f>'OddsRatio_working_3-way'!X123^(1/3)*COS('OddsRatio_working_3-way'!Y123/3)</f>
        <v>0.52238053581103805</v>
      </c>
      <c r="AA123" s="11">
        <f>'OddsRatio_working_3-way'!X123^(1/3)*COS(('OddsRatio_working_3-way'!Y123+2*PI())/3)</f>
        <v>-0.3330496257844085</v>
      </c>
      <c r="AB123" s="11">
        <f>'OddsRatio_working_3-way'!X123^(1/3)*COS(('OddsRatio_working_3-way'!Y123+4*PI())/3)</f>
        <v>-0.1893309100266295</v>
      </c>
      <c r="AC123" s="11">
        <f>'OddsRatio_working_3-way'!X123^(1/3)*SIN('OddsRatio_working_3-way'!Y123/3)</f>
        <v>8.2976039230340956E-2</v>
      </c>
      <c r="AD123" s="11">
        <f>'OddsRatio_working_3-way'!X123^(1/3)*SIN(('OddsRatio_working_3-way'!Y123+2*PI())/3)</f>
        <v>0.41090679483971521</v>
      </c>
      <c r="AE123" s="11">
        <f>'OddsRatio_working_3-way'!X123^(1/3)*SIN(('OddsRatio_working_3-way'!Y123+4*PI())/3)</f>
        <v>-0.49388283407005618</v>
      </c>
      <c r="AF123" s="11">
        <f>-'OddsRatio_working_3-way'!U123/(3*'OddsRatio_working_3-way'!X123^(1/3))*COS(('OddsRatio_working_3-way'!Y123)/3)</f>
        <v>0.52238053581103805</v>
      </c>
      <c r="AG123" s="11">
        <f>-'OddsRatio_working_3-way'!U123/(3*'OddsRatio_working_3-way'!X123^(1/3))*COS(('OddsRatio_working_3-way'!Y123+2*PI())/3)</f>
        <v>-0.3330496257844085</v>
      </c>
      <c r="AH123" s="11">
        <f>-'OddsRatio_working_3-way'!U123/(3*'OddsRatio_working_3-way'!X123^(1/3))*COS(('OddsRatio_working_3-way'!Y123+4*PI())/3)</f>
        <v>-0.1893309100266295</v>
      </c>
      <c r="AI123" s="11">
        <f>'OddsRatio_working_3-way'!U123/(3*'OddsRatio_working_3-way'!X123^(1/3))*SIN(('OddsRatio_working_3-way'!Y123)/3)</f>
        <v>-8.2976039230340956E-2</v>
      </c>
      <c r="AJ123" s="11">
        <f>'OddsRatio_working_3-way'!U123/(3*'OddsRatio_working_3-way'!X123^(1/3))*SIN(('OddsRatio_working_3-way'!Y123+2*PI())/3)</f>
        <v>-0.41090679483971521</v>
      </c>
      <c r="AK123" s="11">
        <f>'OddsRatio_working_3-way'!U123/(3*'OddsRatio_working_3-way'!X123^(1/3))*SIN(('OddsRatio_working_3-way'!Y123+4*PI())/3)</f>
        <v>0.49388283407005618</v>
      </c>
      <c r="AL123" s="11">
        <f>'OddsRatio_working_3-way'!Z123+'OddsRatio_working_3-way'!AF123</f>
        <v>1.0447610716220761</v>
      </c>
      <c r="AM123" s="11">
        <f>'OddsRatio_working_3-way'!AA123+'OddsRatio_working_3-way'!AG123</f>
        <v>-0.666099251568817</v>
      </c>
      <c r="AN123" s="11">
        <f>'OddsRatio_working_3-way'!AB123+'OddsRatio_working_3-way'!AH123</f>
        <v>-0.37866182005325899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1.0447610716220761</v>
      </c>
      <c r="AS123" s="11">
        <f>IF(('OddsRatio_working_3-way'!X123=0),IF(Q123&gt;0,-Q123^(1/3),(-Q123)^(1/3)),'OddsRatio_working_3-way'!AM123-'OddsRatio_working_3-way'!R123/3)</f>
        <v>-0.666099251568817</v>
      </c>
      <c r="AT123" s="11">
        <f>IF(('OddsRatio_working_3-way'!X123=0),IF(Q123&gt;0,-Q123^(1/3),(-Q123)^(1/3)),'OddsRatio_working_3-way'!AN123-'OddsRatio_working_3-way'!R123/3)</f>
        <v>-0.37866182005325899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4.03</v>
      </c>
      <c r="B124" s="4">
        <f>IF('True_Odds_Calculator_3-way'!B125="","",'True_Odds_Calculator_3-way'!B125)</f>
        <v>3.31</v>
      </c>
      <c r="C124" s="4">
        <f>IF('True_Odds_Calculator_3-way'!C125="","",'True_Odds_Calculator_3-way'!C125)</f>
        <v>2.09</v>
      </c>
      <c r="D124" s="9">
        <f t="shared" si="26"/>
        <v>0.23989502129795609</v>
      </c>
      <c r="E124" s="9">
        <f t="shared" si="27"/>
        <v>0.2927759158621176</v>
      </c>
      <c r="F124" s="9">
        <f t="shared" si="28"/>
        <v>0.46732906283992615</v>
      </c>
      <c r="G124" s="9">
        <f t="shared" si="29"/>
        <v>1.0457062742998504</v>
      </c>
      <c r="H124" s="9">
        <f t="shared" si="30"/>
        <v>4.1684900111285472</v>
      </c>
      <c r="I124" s="9">
        <f t="shared" si="31"/>
        <v>3.4155814936326543</v>
      </c>
      <c r="J124" s="9">
        <f t="shared" si="32"/>
        <v>2.1398198389868366</v>
      </c>
      <c r="K124" s="11">
        <f t="shared" si="33"/>
        <v>0.24813895781637715</v>
      </c>
      <c r="L124" s="11">
        <f t="shared" si="34"/>
        <v>0.30211480362537763</v>
      </c>
      <c r="M124" s="11">
        <f t="shared" si="35"/>
        <v>0.47846889952153115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-0.2736539872091448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0.23063841610305225</v>
      </c>
      <c r="Q124" s="11">
        <f>2*'OddsRatio_working_3-way'!K124*'OddsRatio_working_3-way'!L124*'OddsRatio_working_3-way'!M124</f>
        <v>7.1738232069378613E-2</v>
      </c>
      <c r="R124" s="11">
        <f t="shared" si="36"/>
        <v>0</v>
      </c>
      <c r="S124" s="11">
        <f t="shared" si="37"/>
        <v>-0.84281036229442119</v>
      </c>
      <c r="T124" s="11">
        <f t="shared" si="38"/>
        <v>-0.26214941284429899</v>
      </c>
      <c r="U124" s="11">
        <f>'OddsRatio_working_3-way'!S124-'OddsRatio_working_3-way'!R124^2/3</f>
        <v>-0.84281036229442119</v>
      </c>
      <c r="V124" s="11">
        <f>'OddsRatio_working_3-way'!S124*'OddsRatio_working_3-way'!R124/3-2*'OddsRatio_working_3-way'!R124^3/27-'OddsRatio_working_3-way'!T124</f>
        <v>0.26214941284429899</v>
      </c>
      <c r="W124" s="11">
        <f>'OddsRatio_working_3-way'!V124^2+4*'OddsRatio_working_3-way'!U124^3/27</f>
        <v>-1.9969966886832891E-2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0.14890624696553501</v>
      </c>
      <c r="Y124" s="11">
        <f>IF('OddsRatio_working_3-way'!W124&gt;=0,IF('OddsRatio_working_3-way'!V124+SQRT('OddsRatio_working_3-way'!W124)&gt;0,0,PI()),ACOS('OddsRatio_working_3-way'!V124/(2*'OddsRatio_working_3-way'!X124)))</f>
        <v>0.49440777171391459</v>
      </c>
      <c r="Z124" s="11">
        <f>'OddsRatio_working_3-way'!X124^(1/3)*COS('OddsRatio_working_3-way'!Y124/3)</f>
        <v>0.52285313714992521</v>
      </c>
      <c r="AA124" s="11">
        <f>'OddsRatio_working_3-way'!X124^(1/3)*COS(('OddsRatio_working_3-way'!Y124+2*PI())/3)</f>
        <v>-0.33673286514415057</v>
      </c>
      <c r="AB124" s="11">
        <f>'OddsRatio_working_3-way'!X124^(1/3)*COS(('OddsRatio_working_3-way'!Y124+4*PI())/3)</f>
        <v>-0.18612027200577455</v>
      </c>
      <c r="AC124" s="11">
        <f>'OddsRatio_working_3-way'!X124^(1/3)*SIN('OddsRatio_working_3-way'!Y124/3)</f>
        <v>8.6956221191788891E-2</v>
      </c>
      <c r="AD124" s="11">
        <f>'OddsRatio_working_3-way'!X124^(1/3)*SIN(('OddsRatio_working_3-way'!Y124+2*PI())/3)</f>
        <v>0.40932598862433001</v>
      </c>
      <c r="AE124" s="11">
        <f>'OddsRatio_working_3-way'!X124^(1/3)*SIN(('OddsRatio_working_3-way'!Y124+4*PI())/3)</f>
        <v>-0.49628220981611892</v>
      </c>
      <c r="AF124" s="11">
        <f>-'OddsRatio_working_3-way'!U124/(3*'OddsRatio_working_3-way'!X124^(1/3))*COS(('OddsRatio_working_3-way'!Y124)/3)</f>
        <v>0.5228531371499251</v>
      </c>
      <c r="AG124" s="11">
        <f>-'OddsRatio_working_3-way'!U124/(3*'OddsRatio_working_3-way'!X124^(1/3))*COS(('OddsRatio_working_3-way'!Y124+2*PI())/3)</f>
        <v>-0.33673286514415046</v>
      </c>
      <c r="AH124" s="11">
        <f>-'OddsRatio_working_3-way'!U124/(3*'OddsRatio_working_3-way'!X124^(1/3))*COS(('OddsRatio_working_3-way'!Y124+4*PI())/3)</f>
        <v>-0.18612027200577452</v>
      </c>
      <c r="AI124" s="11">
        <f>'OddsRatio_working_3-way'!U124/(3*'OddsRatio_working_3-way'!X124^(1/3))*SIN(('OddsRatio_working_3-way'!Y124)/3)</f>
        <v>-8.6956221191788877E-2</v>
      </c>
      <c r="AJ124" s="11">
        <f>'OddsRatio_working_3-way'!U124/(3*'OddsRatio_working_3-way'!X124^(1/3))*SIN(('OddsRatio_working_3-way'!Y124+2*PI())/3)</f>
        <v>-0.4093259886243299</v>
      </c>
      <c r="AK124" s="11">
        <f>'OddsRatio_working_3-way'!U124/(3*'OddsRatio_working_3-way'!X124^(1/3))*SIN(('OddsRatio_working_3-way'!Y124+4*PI())/3)</f>
        <v>0.49628220981611881</v>
      </c>
      <c r="AL124" s="11">
        <f>'OddsRatio_working_3-way'!Z124+'OddsRatio_working_3-way'!AF124</f>
        <v>1.0457062742998504</v>
      </c>
      <c r="AM124" s="11">
        <f>'OddsRatio_working_3-way'!AA124+'OddsRatio_working_3-way'!AG124</f>
        <v>-0.67346573028830103</v>
      </c>
      <c r="AN124" s="11">
        <f>'OddsRatio_working_3-way'!AB124+'OddsRatio_working_3-way'!AH124</f>
        <v>-0.37224054401154905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1.0457062742998504</v>
      </c>
      <c r="AS124" s="11">
        <f>IF(('OddsRatio_working_3-way'!X124=0),IF(Q124&gt;0,-Q124^(1/3),(-Q124)^(1/3)),'OddsRatio_working_3-way'!AM124-'OddsRatio_working_3-way'!R124/3)</f>
        <v>-0.67346573028830103</v>
      </c>
      <c r="AT124" s="11">
        <f>IF(('OddsRatio_working_3-way'!X124=0),IF(Q124&gt;0,-Q124^(1/3),(-Q124)^(1/3)),'OddsRatio_working_3-way'!AN124-'OddsRatio_working_3-way'!R124/3)</f>
        <v>-0.37224054401154905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4.68</v>
      </c>
      <c r="B125" s="4">
        <f>IF('True_Odds_Calculator_3-way'!B126="","",'True_Odds_Calculator_3-way'!B126)</f>
        <v>3.41</v>
      </c>
      <c r="C125" s="4">
        <f>IF('True_Odds_Calculator_3-way'!C126="","",'True_Odds_Calculator_3-way'!C126)</f>
        <v>1.92</v>
      </c>
      <c r="D125" s="9">
        <f t="shared" si="26"/>
        <v>0.20625901087858806</v>
      </c>
      <c r="E125" s="9">
        <f t="shared" si="27"/>
        <v>0.28407472447779247</v>
      </c>
      <c r="F125" s="9">
        <f t="shared" si="28"/>
        <v>0.5096662646436193</v>
      </c>
      <c r="G125" s="9">
        <f t="shared" si="29"/>
        <v>1.0457263673258881</v>
      </c>
      <c r="H125" s="9">
        <f t="shared" si="30"/>
        <v>4.8482730317592679</v>
      </c>
      <c r="I125" s="9">
        <f t="shared" si="31"/>
        <v>3.5202005452553911</v>
      </c>
      <c r="J125" s="9">
        <f t="shared" si="32"/>
        <v>1.9620682579398172</v>
      </c>
      <c r="K125" s="11">
        <f t="shared" si="33"/>
        <v>0.21367521367521369</v>
      </c>
      <c r="L125" s="11">
        <f t="shared" si="34"/>
        <v>0.29325513196480935</v>
      </c>
      <c r="M125" s="11">
        <f t="shared" si="35"/>
        <v>0.52083333333333337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-0.26628777435229045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0.22877921063404938</v>
      </c>
      <c r="Q125" s="11">
        <f>2*'OddsRatio_working_3-way'!K125*'OddsRatio_working_3-way'!L125*'OddsRatio_working_3-way'!M125</f>
        <v>6.5272242691597537E-2</v>
      </c>
      <c r="R125" s="11">
        <f t="shared" si="36"/>
        <v>0</v>
      </c>
      <c r="S125" s="11">
        <f t="shared" si="37"/>
        <v>-0.85914274957055137</v>
      </c>
      <c r="T125" s="11">
        <f t="shared" si="38"/>
        <v>-0.24511918675336702</v>
      </c>
      <c r="U125" s="11">
        <f>'OddsRatio_working_3-way'!S125-'OddsRatio_working_3-way'!R125^2/3</f>
        <v>-0.85914274957055137</v>
      </c>
      <c r="V125" s="11">
        <f>'OddsRatio_working_3-way'!S125*'OddsRatio_working_3-way'!R125/3-2*'OddsRatio_working_3-way'!R125^3/27-'OddsRatio_working_3-way'!T125</f>
        <v>0.24511918675336702</v>
      </c>
      <c r="W125" s="11">
        <f>'OddsRatio_working_3-way'!V125^2+4*'OddsRatio_working_3-way'!U125^3/27</f>
        <v>-3.3865595856208797E-2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0.15325551504826901</v>
      </c>
      <c r="Y125" s="11">
        <f>IF('OddsRatio_working_3-way'!W125&gt;=0,IF('OddsRatio_working_3-way'!V125+SQRT('OddsRatio_working_3-way'!W125)&gt;0,0,PI()),ACOS('OddsRatio_working_3-way'!V125/(2*'OddsRatio_working_3-way'!X125)))</f>
        <v>0.64398835727139825</v>
      </c>
      <c r="Z125" s="11">
        <f>'OddsRatio_working_3-way'!X125^(1/3)*COS('OddsRatio_working_3-way'!Y125/3)</f>
        <v>0.52286318366294415</v>
      </c>
      <c r="AA125" s="11">
        <f>'OddsRatio_working_3-way'!X125^(1/3)*COS(('OddsRatio_working_3-way'!Y125+2*PI())/3)</f>
        <v>-0.36015471865607007</v>
      </c>
      <c r="AB125" s="11">
        <f>'OddsRatio_working_3-way'!X125^(1/3)*COS(('OddsRatio_working_3-way'!Y125+4*PI())/3)</f>
        <v>-0.16270846500687419</v>
      </c>
      <c r="AC125" s="11">
        <f>'OddsRatio_working_3-way'!X125^(1/3)*SIN('OddsRatio_working_3-way'!Y125/3)</f>
        <v>0.11399564769484652</v>
      </c>
      <c r="AD125" s="11">
        <f>'OddsRatio_working_3-way'!X125^(1/3)*SIN(('OddsRatio_working_3-way'!Y125+2*PI())/3)</f>
        <v>0.39581497590829506</v>
      </c>
      <c r="AE125" s="11">
        <f>'OddsRatio_working_3-way'!X125^(1/3)*SIN(('OddsRatio_working_3-way'!Y125+4*PI())/3)</f>
        <v>-0.50981062360314156</v>
      </c>
      <c r="AF125" s="11">
        <f>-'OddsRatio_working_3-way'!U125/(3*'OddsRatio_working_3-way'!X125^(1/3))*COS(('OddsRatio_working_3-way'!Y125)/3)</f>
        <v>0.52286318366294404</v>
      </c>
      <c r="AG125" s="11">
        <f>-'OddsRatio_working_3-way'!U125/(3*'OddsRatio_working_3-way'!X125^(1/3))*COS(('OddsRatio_working_3-way'!Y125+2*PI())/3)</f>
        <v>-0.36015471865606996</v>
      </c>
      <c r="AH125" s="11">
        <f>-'OddsRatio_working_3-way'!U125/(3*'OddsRatio_working_3-way'!X125^(1/3))*COS(('OddsRatio_working_3-way'!Y125+4*PI())/3)</f>
        <v>-0.16270846500687414</v>
      </c>
      <c r="AI125" s="11">
        <f>'OddsRatio_working_3-way'!U125/(3*'OddsRatio_working_3-way'!X125^(1/3))*SIN(('OddsRatio_working_3-way'!Y125)/3)</f>
        <v>-0.11399564769484649</v>
      </c>
      <c r="AJ125" s="11">
        <f>'OddsRatio_working_3-way'!U125/(3*'OddsRatio_working_3-way'!X125^(1/3))*SIN(('OddsRatio_working_3-way'!Y125+2*PI())/3)</f>
        <v>-0.39581497590829501</v>
      </c>
      <c r="AK125" s="11">
        <f>'OddsRatio_working_3-way'!U125/(3*'OddsRatio_working_3-way'!X125^(1/3))*SIN(('OddsRatio_working_3-way'!Y125+4*PI())/3)</f>
        <v>0.50981062360314144</v>
      </c>
      <c r="AL125" s="11">
        <f>'OddsRatio_working_3-way'!Z125+'OddsRatio_working_3-way'!AF125</f>
        <v>1.0457263673258881</v>
      </c>
      <c r="AM125" s="11">
        <f>'OddsRatio_working_3-way'!AA125+'OddsRatio_working_3-way'!AG125</f>
        <v>-0.72030943731214003</v>
      </c>
      <c r="AN125" s="11">
        <f>'OddsRatio_working_3-way'!AB125+'OddsRatio_working_3-way'!AH125</f>
        <v>-0.32541693001374833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1.0457263673258881</v>
      </c>
      <c r="AS125" s="11">
        <f>IF(('OddsRatio_working_3-way'!X125=0),IF(Q125&gt;0,-Q125^(1/3),(-Q125)^(1/3)),'OddsRatio_working_3-way'!AM125-'OddsRatio_working_3-way'!R125/3)</f>
        <v>-0.72030943731214003</v>
      </c>
      <c r="AT125" s="11">
        <f>IF(('OddsRatio_working_3-way'!X125=0),IF(Q125&gt;0,-Q125^(1/3),(-Q125)^(1/3)),'OddsRatio_working_3-way'!AN125-'OddsRatio_working_3-way'!R125/3)</f>
        <v>-0.32541693001374833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2.89</v>
      </c>
      <c r="B126" s="4">
        <f>IF('True_Odds_Calculator_3-way'!B127="","",'True_Odds_Calculator_3-way'!B127)</f>
        <v>3.23</v>
      </c>
      <c r="C126" s="4">
        <f>IF('True_Odds_Calculator_3-way'!C127="","",'True_Odds_Calculator_3-way'!C127)</f>
        <v>2.69</v>
      </c>
      <c r="D126" s="9">
        <f t="shared" si="26"/>
        <v>0.33682641485705794</v>
      </c>
      <c r="E126" s="9">
        <f t="shared" si="27"/>
        <v>0.30092566193175141</v>
      </c>
      <c r="F126" s="9">
        <f t="shared" si="28"/>
        <v>0.36224792321119031</v>
      </c>
      <c r="G126" s="9">
        <f t="shared" si="29"/>
        <v>1.0417398378138891</v>
      </c>
      <c r="H126" s="9">
        <f t="shared" si="30"/>
        <v>2.9688882934682512</v>
      </c>
      <c r="I126" s="9">
        <f t="shared" si="31"/>
        <v>3.3230798383249733</v>
      </c>
      <c r="J126" s="9">
        <f t="shared" si="32"/>
        <v>2.7605403259054726</v>
      </c>
      <c r="K126" s="11">
        <f t="shared" si="33"/>
        <v>0.34602076124567471</v>
      </c>
      <c r="L126" s="11">
        <f t="shared" si="34"/>
        <v>0.30959752321981426</v>
      </c>
      <c r="M126" s="11">
        <f t="shared" si="35"/>
        <v>0.37174721189591081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-0.28366171660817208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0.23137875894407339</v>
      </c>
      <c r="Q126" s="11">
        <f>2*'OddsRatio_working_3-way'!K126*'OddsRatio_working_3-way'!L126*'OddsRatio_working_3-way'!M126</f>
        <v>7.9648454025498583E-2</v>
      </c>
      <c r="R126" s="11">
        <f t="shared" si="36"/>
        <v>0</v>
      </c>
      <c r="S126" s="11">
        <f t="shared" si="37"/>
        <v>-0.8156855345541103</v>
      </c>
      <c r="T126" s="11">
        <f t="shared" si="38"/>
        <v>-0.28078675888265414</v>
      </c>
      <c r="U126" s="11">
        <f>'OddsRatio_working_3-way'!S126-'OddsRatio_working_3-way'!R126^2/3</f>
        <v>-0.8156855345541103</v>
      </c>
      <c r="V126" s="11">
        <f>'OddsRatio_working_3-way'!S126*'OddsRatio_working_3-way'!R126/3-2*'OddsRatio_working_3-way'!R126^3/27-'OddsRatio_working_3-way'!T126</f>
        <v>0.28078675888265414</v>
      </c>
      <c r="W126" s="11">
        <f>'OddsRatio_working_3-way'!V126^2+4*'OddsRatio_working_3-way'!U126^3/27</f>
        <v>-1.5603622489411828E-3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0.14177584968248907</v>
      </c>
      <c r="Y126" s="11">
        <f>IF('OddsRatio_working_3-way'!W126&gt;=0,IF('OddsRatio_working_3-way'!V126+SQRT('OddsRatio_working_3-way'!W126)&gt;0,0,PI()),ACOS('OddsRatio_working_3-way'!V126/(2*'OddsRatio_working_3-way'!X126)))</f>
        <v>0.13976399333817247</v>
      </c>
      <c r="Z126" s="11">
        <f>'OddsRatio_working_3-way'!X126^(1/3)*COS('OddsRatio_working_3-way'!Y126/3)</f>
        <v>0.52086991890694456</v>
      </c>
      <c r="AA126" s="11">
        <f>'OddsRatio_working_3-way'!X126^(1/3)*COS(('OddsRatio_working_3-way'!Y126+2*PI())/3)</f>
        <v>-0.28146539744064597</v>
      </c>
      <c r="AB126" s="11">
        <f>'OddsRatio_working_3-way'!X126^(1/3)*COS(('OddsRatio_working_3-way'!Y126+4*PI())/3)</f>
        <v>-0.23940452146629876</v>
      </c>
      <c r="AC126" s="11">
        <f>'OddsRatio_working_3-way'!X126^(1/3)*SIN('OddsRatio_working_3-way'!Y126/3)</f>
        <v>2.4283858066140755E-2</v>
      </c>
      <c r="AD126" s="11">
        <f>'OddsRatio_working_3-way'!X126^(1/3)*SIN(('OddsRatio_working_3-way'!Y126+2*PI())/3)</f>
        <v>0.43894465280748401</v>
      </c>
      <c r="AE126" s="11">
        <f>'OddsRatio_working_3-way'!X126^(1/3)*SIN(('OddsRatio_working_3-way'!Y126+4*PI())/3)</f>
        <v>-0.46322851087362488</v>
      </c>
      <c r="AF126" s="11">
        <f>-'OddsRatio_working_3-way'!U126/(3*'OddsRatio_working_3-way'!X126^(1/3))*COS(('OddsRatio_working_3-way'!Y126)/3)</f>
        <v>0.52086991890694445</v>
      </c>
      <c r="AG126" s="11">
        <f>-'OddsRatio_working_3-way'!U126/(3*'OddsRatio_working_3-way'!X126^(1/3))*COS(('OddsRatio_working_3-way'!Y126+2*PI())/3)</f>
        <v>-0.28146539744064586</v>
      </c>
      <c r="AH126" s="11">
        <f>-'OddsRatio_working_3-way'!U126/(3*'OddsRatio_working_3-way'!X126^(1/3))*COS(('OddsRatio_working_3-way'!Y126+4*PI())/3)</f>
        <v>-0.2394045214662987</v>
      </c>
      <c r="AI126" s="11">
        <f>'OddsRatio_working_3-way'!U126/(3*'OddsRatio_working_3-way'!X126^(1/3))*SIN(('OddsRatio_working_3-way'!Y126)/3)</f>
        <v>-2.4283858066140751E-2</v>
      </c>
      <c r="AJ126" s="11">
        <f>'OddsRatio_working_3-way'!U126/(3*'OddsRatio_working_3-way'!X126^(1/3))*SIN(('OddsRatio_working_3-way'!Y126+2*PI())/3)</f>
        <v>-0.43894465280748396</v>
      </c>
      <c r="AK126" s="11">
        <f>'OddsRatio_working_3-way'!U126/(3*'OddsRatio_working_3-way'!X126^(1/3))*SIN(('OddsRatio_working_3-way'!Y126+4*PI())/3)</f>
        <v>0.46322851087362477</v>
      </c>
      <c r="AL126" s="11">
        <f>'OddsRatio_working_3-way'!Z126+'OddsRatio_working_3-way'!AF126</f>
        <v>1.0417398378138891</v>
      </c>
      <c r="AM126" s="11">
        <f>'OddsRatio_working_3-way'!AA126+'OddsRatio_working_3-way'!AG126</f>
        <v>-0.56293079488129183</v>
      </c>
      <c r="AN126" s="11">
        <f>'OddsRatio_working_3-way'!AB126+'OddsRatio_working_3-way'!AH126</f>
        <v>-0.47880904293259746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1.0417398378138891</v>
      </c>
      <c r="AS126" s="11">
        <f>IF(('OddsRatio_working_3-way'!X126=0),IF(Q126&gt;0,-Q126^(1/3),(-Q126)^(1/3)),'OddsRatio_working_3-way'!AM126-'OddsRatio_working_3-way'!R126/3)</f>
        <v>-0.56293079488129183</v>
      </c>
      <c r="AT126" s="11">
        <f>IF(('OddsRatio_working_3-way'!X126=0),IF(Q126&gt;0,-Q126^(1/3),(-Q126)^(1/3)),'OddsRatio_working_3-way'!AN126-'OddsRatio_working_3-way'!R126/3)</f>
        <v>-0.47880904293259746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2.0099999999999998</v>
      </c>
      <c r="B127" s="4">
        <f>IF('True_Odds_Calculator_3-way'!B128="","",'True_Odds_Calculator_3-way'!B128)</f>
        <v>3.41</v>
      </c>
      <c r="C127" s="4">
        <f>IF('True_Odds_Calculator_3-way'!C128="","",'True_Odds_Calculator_3-way'!C128)</f>
        <v>4.18</v>
      </c>
      <c r="D127" s="9">
        <f t="shared" si="26"/>
        <v>0.48570234343023871</v>
      </c>
      <c r="E127" s="9">
        <f t="shared" si="27"/>
        <v>0.28355758728854874</v>
      </c>
      <c r="F127" s="9">
        <f t="shared" si="28"/>
        <v>0.23074006928121255</v>
      </c>
      <c r="G127" s="9">
        <f t="shared" si="29"/>
        <v>1.0483902485787726</v>
      </c>
      <c r="H127" s="9">
        <f t="shared" si="30"/>
        <v>2.0588741510645598</v>
      </c>
      <c r="I127" s="9">
        <f t="shared" si="31"/>
        <v>3.5266204990748427</v>
      </c>
      <c r="J127" s="9">
        <f t="shared" si="32"/>
        <v>4.3338809904804974</v>
      </c>
      <c r="K127" s="11">
        <f t="shared" si="33"/>
        <v>0.49751243781094534</v>
      </c>
      <c r="L127" s="11">
        <f t="shared" si="34"/>
        <v>0.29325513196480935</v>
      </c>
      <c r="M127" s="11">
        <f t="shared" si="35"/>
        <v>0.23923444976076558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-0.27017105467345381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0.23036538253323602</v>
      </c>
      <c r="Q127" s="11">
        <f>2*'OddsRatio_working_3-way'!K127*'OddsRatio_working_3-way'!L127*'OddsRatio_working_3-way'!M127</f>
        <v>6.9807691676738184E-2</v>
      </c>
      <c r="R127" s="11">
        <f t="shared" si="36"/>
        <v>0</v>
      </c>
      <c r="S127" s="11">
        <f t="shared" si="37"/>
        <v>-0.85266492671345007</v>
      </c>
      <c r="T127" s="11">
        <f t="shared" si="38"/>
        <v>-0.2583833111252879</v>
      </c>
      <c r="U127" s="11">
        <f>'OddsRatio_working_3-way'!S127-'OddsRatio_working_3-way'!R127^2/3</f>
        <v>-0.85266492671345007</v>
      </c>
      <c r="V127" s="11">
        <f>'OddsRatio_working_3-way'!S127*'OddsRatio_working_3-way'!R127/3-2*'OddsRatio_working_3-way'!R127^3/27-'OddsRatio_working_3-way'!T127</f>
        <v>0.2583833111252879</v>
      </c>
      <c r="W127" s="11">
        <f>'OddsRatio_working_3-way'!V127^2+4*'OddsRatio_working_3-way'!U127^3/27</f>
        <v>-2.5077969310445369E-2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0.1515254968466633</v>
      </c>
      <c r="Y127" s="11">
        <f>IF('OddsRatio_working_3-way'!W127&gt;=0,IF('OddsRatio_working_3-way'!V127+SQRT('OddsRatio_working_3-way'!W127)&gt;0,0,PI()),ACOS('OddsRatio_working_3-way'!V127/(2*'OddsRatio_working_3-way'!X127)))</f>
        <v>0.54984273596498712</v>
      </c>
      <c r="Z127" s="11">
        <f>'OddsRatio_working_3-way'!X127^(1/3)*COS('OddsRatio_working_3-way'!Y127/3)</f>
        <v>0.52419512428938642</v>
      </c>
      <c r="AA127" s="11">
        <f>'OddsRatio_working_3-way'!X127^(1/3)*COS(('OddsRatio_working_3-way'!Y127+2*PI())/3)</f>
        <v>-0.34624526224272656</v>
      </c>
      <c r="AB127" s="11">
        <f>'OddsRatio_working_3-way'!X127^(1/3)*COS(('OddsRatio_working_3-way'!Y127+4*PI())/3)</f>
        <v>-0.17794986204666</v>
      </c>
      <c r="AC127" s="11">
        <f>'OddsRatio_working_3-way'!X127^(1/3)*SIN('OddsRatio_working_3-way'!Y127/3)</f>
        <v>9.7165394606574959E-2</v>
      </c>
      <c r="AD127" s="11">
        <f>'OddsRatio_working_3-way'!X127^(1/3)*SIN(('OddsRatio_working_3-way'!Y127+2*PI())/3)</f>
        <v>0.40538359687126246</v>
      </c>
      <c r="AE127" s="11">
        <f>'OddsRatio_working_3-way'!X127^(1/3)*SIN(('OddsRatio_working_3-way'!Y127+4*PI())/3)</f>
        <v>-0.50254899147783738</v>
      </c>
      <c r="AF127" s="11">
        <f>-'OddsRatio_working_3-way'!U127/(3*'OddsRatio_working_3-way'!X127^(1/3))*COS(('OddsRatio_working_3-way'!Y127)/3)</f>
        <v>0.5241951242893863</v>
      </c>
      <c r="AG127" s="11">
        <f>-'OddsRatio_working_3-way'!U127/(3*'OddsRatio_working_3-way'!X127^(1/3))*COS(('OddsRatio_working_3-way'!Y127+2*PI())/3)</f>
        <v>-0.3462452622427265</v>
      </c>
      <c r="AH127" s="11">
        <f>-'OddsRatio_working_3-way'!U127/(3*'OddsRatio_working_3-way'!X127^(1/3))*COS(('OddsRatio_working_3-way'!Y127+4*PI())/3)</f>
        <v>-0.17794986204665994</v>
      </c>
      <c r="AI127" s="11">
        <f>'OddsRatio_working_3-way'!U127/(3*'OddsRatio_working_3-way'!X127^(1/3))*SIN(('OddsRatio_working_3-way'!Y127)/3)</f>
        <v>-9.7165394606574945E-2</v>
      </c>
      <c r="AJ127" s="11">
        <f>'OddsRatio_working_3-way'!U127/(3*'OddsRatio_working_3-way'!X127^(1/3))*SIN(('OddsRatio_working_3-way'!Y127+2*PI())/3)</f>
        <v>-0.40538359687126241</v>
      </c>
      <c r="AK127" s="11">
        <f>'OddsRatio_working_3-way'!U127/(3*'OddsRatio_working_3-way'!X127^(1/3))*SIN(('OddsRatio_working_3-way'!Y127+4*PI())/3)</f>
        <v>0.50254899147783727</v>
      </c>
      <c r="AL127" s="11">
        <f>'OddsRatio_working_3-way'!Z127+'OddsRatio_working_3-way'!AF127</f>
        <v>1.0483902485787726</v>
      </c>
      <c r="AM127" s="11">
        <f>'OddsRatio_working_3-way'!AA127+'OddsRatio_working_3-way'!AG127</f>
        <v>-0.69249052448545312</v>
      </c>
      <c r="AN127" s="11">
        <f>'OddsRatio_working_3-way'!AB127+'OddsRatio_working_3-way'!AH127</f>
        <v>-0.35589972409331994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1.0483902485787726</v>
      </c>
      <c r="AS127" s="11">
        <f>IF(('OddsRatio_working_3-way'!X127=0),IF(Q127&gt;0,-Q127^(1/3),(-Q127)^(1/3)),'OddsRatio_working_3-way'!AM127-'OddsRatio_working_3-way'!R127/3)</f>
        <v>-0.69249052448545312</v>
      </c>
      <c r="AT127" s="11">
        <f>IF(('OddsRatio_working_3-way'!X127=0),IF(Q127&gt;0,-Q127^(1/3),(-Q127)^(1/3)),'OddsRatio_working_3-way'!AN127-'OddsRatio_working_3-way'!R127/3)</f>
        <v>-0.35589972409331994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1.76</v>
      </c>
      <c r="B128" s="4">
        <f>IF('True_Odds_Calculator_3-way'!B129="","",'True_Odds_Calculator_3-way'!B129)</f>
        <v>3.6</v>
      </c>
      <c r="C128" s="4">
        <f>IF('True_Odds_Calculator_3-way'!C129="","",'True_Odds_Calculator_3-way'!C129)</f>
        <v>5.44</v>
      </c>
      <c r="D128" s="9">
        <f t="shared" si="26"/>
        <v>0.55580174982507802</v>
      </c>
      <c r="E128" s="9">
        <f t="shared" si="27"/>
        <v>0.26780111181722865</v>
      </c>
      <c r="F128" s="9">
        <f t="shared" si="28"/>
        <v>0.17639713835769352</v>
      </c>
      <c r="G128" s="9">
        <f t="shared" si="29"/>
        <v>1.0515824788120101</v>
      </c>
      <c r="H128" s="9">
        <f t="shared" si="30"/>
        <v>1.7992026838971271</v>
      </c>
      <c r="I128" s="9">
        <f t="shared" si="31"/>
        <v>3.734114444911226</v>
      </c>
      <c r="J128" s="9">
        <f t="shared" si="32"/>
        <v>5.6690262059253254</v>
      </c>
      <c r="K128" s="11">
        <f t="shared" si="33"/>
        <v>0.56818181818181823</v>
      </c>
      <c r="L128" s="11">
        <f t="shared" si="34"/>
        <v>0.27777777777777779</v>
      </c>
      <c r="M128" s="11">
        <f t="shared" si="35"/>
        <v>0.18382352941176469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-0.25453988413547246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0.22629790552584672</v>
      </c>
      <c r="Q128" s="11">
        <f>2*'OddsRatio_working_3-way'!K128*'OddsRatio_working_3-way'!L128*'OddsRatio_working_3-way'!M128</f>
        <v>5.8025103980986335E-2</v>
      </c>
      <c r="R128" s="11">
        <f t="shared" si="36"/>
        <v>0</v>
      </c>
      <c r="S128" s="11">
        <f t="shared" si="37"/>
        <v>-0.88904694167852039</v>
      </c>
      <c r="T128" s="11">
        <f t="shared" si="38"/>
        <v>-0.22796075427654366</v>
      </c>
      <c r="U128" s="11">
        <f>'OddsRatio_working_3-way'!S128-'OddsRatio_working_3-way'!R128^2/3</f>
        <v>-0.88904694167852039</v>
      </c>
      <c r="V128" s="11">
        <f>'OddsRatio_working_3-way'!S128*'OddsRatio_working_3-way'!R128/3-2*'OddsRatio_working_3-way'!R128^3/27-'OddsRatio_working_3-way'!T128</f>
        <v>0.22796075427654366</v>
      </c>
      <c r="W128" s="11">
        <f>'OddsRatio_working_3-way'!V128^2+4*'OddsRatio_working_3-way'!U128^3/27</f>
        <v>-5.2138586637050635E-2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0.16132629367789164</v>
      </c>
      <c r="Y128" s="11">
        <f>IF('OddsRatio_working_3-way'!W128&gt;=0,IF('OddsRatio_working_3-way'!V128+SQRT('OddsRatio_working_3-way'!W128)&gt;0,0,PI()),ACOS('OddsRatio_working_3-way'!V128/(2*'OddsRatio_working_3-way'!X128)))</f>
        <v>0.78622656614330688</v>
      </c>
      <c r="Z128" s="11">
        <f>'OddsRatio_working_3-way'!X128^(1/3)*COS('OddsRatio_working_3-way'!Y128/3)</f>
        <v>0.52579123940600503</v>
      </c>
      <c r="AA128" s="11">
        <f>'OddsRatio_working_3-way'!X128^(1/3)*COS(('OddsRatio_working_3-way'!Y128+2*PI())/3)</f>
        <v>-0.38504067626507915</v>
      </c>
      <c r="AB128" s="11">
        <f>'OddsRatio_working_3-way'!X128^(1/3)*COS(('OddsRatio_working_3-way'!Y128+4*PI())/3)</f>
        <v>-0.14075056314092563</v>
      </c>
      <c r="AC128" s="11">
        <f>'OddsRatio_working_3-way'!X128^(1/3)*SIN('OddsRatio_working_3-way'!Y128/3)</f>
        <v>0.14104096257259413</v>
      </c>
      <c r="AD128" s="11">
        <f>'OddsRatio_working_3-way'!X128^(1/3)*SIN(('OddsRatio_working_3-way'!Y128+2*PI())/3)</f>
        <v>0.38482808912660904</v>
      </c>
      <c r="AE128" s="11">
        <f>'OddsRatio_working_3-way'!X128^(1/3)*SIN(('OddsRatio_working_3-way'!Y128+4*PI())/3)</f>
        <v>-0.52586905169920306</v>
      </c>
      <c r="AF128" s="11">
        <f>-'OddsRatio_working_3-way'!U128/(3*'OddsRatio_working_3-way'!X128^(1/3))*COS(('OddsRatio_working_3-way'!Y128)/3)</f>
        <v>0.52579123940600503</v>
      </c>
      <c r="AG128" s="11">
        <f>-'OddsRatio_working_3-way'!U128/(3*'OddsRatio_working_3-way'!X128^(1/3))*COS(('OddsRatio_working_3-way'!Y128+2*PI())/3)</f>
        <v>-0.38504067626507915</v>
      </c>
      <c r="AH128" s="11">
        <f>-'OddsRatio_working_3-way'!U128/(3*'OddsRatio_working_3-way'!X128^(1/3))*COS(('OddsRatio_working_3-way'!Y128+4*PI())/3)</f>
        <v>-0.14075056314092563</v>
      </c>
      <c r="AI128" s="11">
        <f>'OddsRatio_working_3-way'!U128/(3*'OddsRatio_working_3-way'!X128^(1/3))*SIN(('OddsRatio_working_3-way'!Y128)/3)</f>
        <v>-0.14104096257259413</v>
      </c>
      <c r="AJ128" s="11">
        <f>'OddsRatio_working_3-way'!U128/(3*'OddsRatio_working_3-way'!X128^(1/3))*SIN(('OddsRatio_working_3-way'!Y128+2*PI())/3)</f>
        <v>-0.38482808912660904</v>
      </c>
      <c r="AK128" s="11">
        <f>'OddsRatio_working_3-way'!U128/(3*'OddsRatio_working_3-way'!X128^(1/3))*SIN(('OddsRatio_working_3-way'!Y128+4*PI())/3)</f>
        <v>0.52586905169920306</v>
      </c>
      <c r="AL128" s="11">
        <f>'OddsRatio_working_3-way'!Z128+'OddsRatio_working_3-way'!AF128</f>
        <v>1.0515824788120101</v>
      </c>
      <c r="AM128" s="11">
        <f>'OddsRatio_working_3-way'!AA128+'OddsRatio_working_3-way'!AG128</f>
        <v>-0.7700813525301583</v>
      </c>
      <c r="AN128" s="11">
        <f>'OddsRatio_working_3-way'!AB128+'OddsRatio_working_3-way'!AH128</f>
        <v>-0.28150112628185125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1.0515824788120101</v>
      </c>
      <c r="AS128" s="11">
        <f>IF(('OddsRatio_working_3-way'!X128=0),IF(Q128&gt;0,-Q128^(1/3),(-Q128)^(1/3)),'OddsRatio_working_3-way'!AM128-'OddsRatio_working_3-way'!R128/3)</f>
        <v>-0.7700813525301583</v>
      </c>
      <c r="AT128" s="11">
        <f>IF(('OddsRatio_working_3-way'!X128=0),IF(Q128&gt;0,-Q128^(1/3),(-Q128)^(1/3)),'OddsRatio_working_3-way'!AN128-'OddsRatio_working_3-way'!R128/3)</f>
        <v>-0.28150112628185125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2.98</v>
      </c>
      <c r="B129" s="4">
        <f>IF('True_Odds_Calculator_3-way'!B130="","",'True_Odds_Calculator_3-way'!B130)</f>
        <v>3.15</v>
      </c>
      <c r="C129" s="4">
        <f>IF('True_Odds_Calculator_3-way'!C130="","",'True_Odds_Calculator_3-way'!C130)</f>
        <v>2.67</v>
      </c>
      <c r="D129" s="9">
        <f t="shared" si="26"/>
        <v>0.32645413531562911</v>
      </c>
      <c r="E129" s="9">
        <f t="shared" si="27"/>
        <v>0.30860745989544464</v>
      </c>
      <c r="F129" s="9">
        <f t="shared" si="28"/>
        <v>0.36493840478892642</v>
      </c>
      <c r="G129" s="9">
        <f t="shared" si="29"/>
        <v>1.0420290090815545</v>
      </c>
      <c r="H129" s="9">
        <f t="shared" si="30"/>
        <v>3.0632174379814776</v>
      </c>
      <c r="I129" s="9">
        <f t="shared" si="31"/>
        <v>3.2403623695253421</v>
      </c>
      <c r="J129" s="9">
        <f t="shared" si="32"/>
        <v>2.7401884451661958</v>
      </c>
      <c r="K129" s="11">
        <f t="shared" si="33"/>
        <v>0.33557046979865773</v>
      </c>
      <c r="L129" s="11">
        <f t="shared" si="34"/>
        <v>0.31746031746031744</v>
      </c>
      <c r="M129" s="11">
        <f t="shared" si="35"/>
        <v>0.37453183520599254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-0.28364951289315976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0.23141415193296649</v>
      </c>
      <c r="Q129" s="11">
        <f>2*'OddsRatio_working_3-way'!K129*'OddsRatio_working_3-way'!L129*'OddsRatio_working_3-way'!M129</f>
        <v>7.9797983425160868E-2</v>
      </c>
      <c r="R129" s="11">
        <f t="shared" si="36"/>
        <v>0</v>
      </c>
      <c r="S129" s="11">
        <f t="shared" si="37"/>
        <v>-0.81584540573539288</v>
      </c>
      <c r="T129" s="11">
        <f t="shared" si="38"/>
        <v>-0.28132600197772173</v>
      </c>
      <c r="U129" s="11">
        <f>'OddsRatio_working_3-way'!S129-'OddsRatio_working_3-way'!R129^2/3</f>
        <v>-0.81584540573539288</v>
      </c>
      <c r="V129" s="11">
        <f>'OddsRatio_working_3-way'!S129*'OddsRatio_working_3-way'!R129/3-2*'OddsRatio_working_3-way'!R129^3/27-'OddsRatio_working_3-way'!T129</f>
        <v>0.28132600197772173</v>
      </c>
      <c r="W129" s="11">
        <f>'OddsRatio_working_3-way'!V129^2+4*'OddsRatio_working_3-way'!U129^3/27</f>
        <v>-1.3045312699036665E-3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0.14181753299457789</v>
      </c>
      <c r="Y129" s="11">
        <f>IF('OddsRatio_working_3-way'!W129&gt;=0,IF('OddsRatio_working_3-way'!V129+SQRT('OddsRatio_working_3-way'!W129)&gt;0,0,PI()),ACOS('OddsRatio_working_3-way'!V129/(2*'OddsRatio_working_3-way'!X129)))</f>
        <v>0.12768741512769988</v>
      </c>
      <c r="Z129" s="11">
        <f>'OddsRatio_working_3-way'!X129^(1/3)*COS('OddsRatio_working_3-way'!Y129/3)</f>
        <v>0.52101450454077725</v>
      </c>
      <c r="AA129" s="11">
        <f>'OddsRatio_working_3-way'!X129^(1/3)*COS(('OddsRatio_working_3-way'!Y129+2*PI())/3)</f>
        <v>-0.27972354685192907</v>
      </c>
      <c r="AB129" s="11">
        <f>'OddsRatio_working_3-way'!X129^(1/3)*COS(('OddsRatio_working_3-way'!Y129+4*PI())/3)</f>
        <v>-0.24129095768884828</v>
      </c>
      <c r="AC129" s="11">
        <f>'OddsRatio_working_3-way'!X129^(1/3)*SIN('OddsRatio_working_3-way'!Y129/3)</f>
        <v>2.2189065698958978E-2</v>
      </c>
      <c r="AD129" s="11">
        <f>'OddsRatio_working_3-way'!X129^(1/3)*SIN(('OddsRatio_working_3-way'!Y129+2*PI())/3)</f>
        <v>0.44011726382299632</v>
      </c>
      <c r="AE129" s="11">
        <f>'OddsRatio_working_3-way'!X129^(1/3)*SIN(('OddsRatio_working_3-way'!Y129+4*PI())/3)</f>
        <v>-0.46230632952195533</v>
      </c>
      <c r="AF129" s="11">
        <f>-'OddsRatio_working_3-way'!U129/(3*'OddsRatio_working_3-way'!X129^(1/3))*COS(('OddsRatio_working_3-way'!Y129)/3)</f>
        <v>0.52101450454077713</v>
      </c>
      <c r="AG129" s="11">
        <f>-'OddsRatio_working_3-way'!U129/(3*'OddsRatio_working_3-way'!X129^(1/3))*COS(('OddsRatio_working_3-way'!Y129+2*PI())/3)</f>
        <v>-0.27972354685192902</v>
      </c>
      <c r="AH129" s="11">
        <f>-'OddsRatio_working_3-way'!U129/(3*'OddsRatio_working_3-way'!X129^(1/3))*COS(('OddsRatio_working_3-way'!Y129+4*PI())/3)</f>
        <v>-0.24129095768884823</v>
      </c>
      <c r="AI129" s="11">
        <f>'OddsRatio_working_3-way'!U129/(3*'OddsRatio_working_3-way'!X129^(1/3))*SIN(('OddsRatio_working_3-way'!Y129)/3)</f>
        <v>-2.2189065698958971E-2</v>
      </c>
      <c r="AJ129" s="11">
        <f>'OddsRatio_working_3-way'!U129/(3*'OddsRatio_working_3-way'!X129^(1/3))*SIN(('OddsRatio_working_3-way'!Y129+2*PI())/3)</f>
        <v>-0.44011726382299626</v>
      </c>
      <c r="AK129" s="11">
        <f>'OddsRatio_working_3-way'!U129/(3*'OddsRatio_working_3-way'!X129^(1/3))*SIN(('OddsRatio_working_3-way'!Y129+4*PI())/3)</f>
        <v>0.46230632952195522</v>
      </c>
      <c r="AL129" s="11">
        <f>'OddsRatio_working_3-way'!Z129+'OddsRatio_working_3-way'!AF129</f>
        <v>1.0420290090815545</v>
      </c>
      <c r="AM129" s="11">
        <f>'OddsRatio_working_3-way'!AA129+'OddsRatio_working_3-way'!AG129</f>
        <v>-0.55944709370385803</v>
      </c>
      <c r="AN129" s="11">
        <f>'OddsRatio_working_3-way'!AB129+'OddsRatio_working_3-way'!AH129</f>
        <v>-0.48258191537769651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1.0420290090815545</v>
      </c>
      <c r="AS129" s="11">
        <f>IF(('OddsRatio_working_3-way'!X129=0),IF(Q129&gt;0,-Q129^(1/3),(-Q129)^(1/3)),'OddsRatio_working_3-way'!AM129-'OddsRatio_working_3-way'!R129/3)</f>
        <v>-0.55944709370385803</v>
      </c>
      <c r="AT129" s="11">
        <f>IF(('OddsRatio_working_3-way'!X129=0),IF(Q129&gt;0,-Q129^(1/3),(-Q129)^(1/3)),'OddsRatio_working_3-way'!AN129-'OddsRatio_working_3-way'!R129/3)</f>
        <v>-0.48258191537769651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1.42</v>
      </c>
      <c r="B130" s="4">
        <f>IF('True_Odds_Calculator_3-way'!B131="","",'True_Odds_Calculator_3-way'!B131)</f>
        <v>5.12</v>
      </c>
      <c r="C130" s="4">
        <f>IF('True_Odds_Calculator_3-way'!C131="","",'True_Odds_Calculator_3-way'!C131)</f>
        <v>7.47</v>
      </c>
      <c r="D130" s="9">
        <f t="shared" si="26"/>
        <v>0.68946530448389176</v>
      </c>
      <c r="E130" s="9">
        <f t="shared" si="27"/>
        <v>0.1845630461138531</v>
      </c>
      <c r="F130" s="9">
        <f t="shared" si="28"/>
        <v>0.12597164940225522</v>
      </c>
      <c r="G130" s="9">
        <f t="shared" si="29"/>
        <v>1.0723793029888067</v>
      </c>
      <c r="H130" s="9">
        <f t="shared" si="30"/>
        <v>1.4503993072552983</v>
      </c>
      <c r="I130" s="9">
        <f t="shared" si="31"/>
        <v>5.4182027283138838</v>
      </c>
      <c r="J130" s="9">
        <f t="shared" si="32"/>
        <v>7.9382940903375792</v>
      </c>
      <c r="K130" s="11">
        <f t="shared" si="33"/>
        <v>0.70422535211267612</v>
      </c>
      <c r="L130" s="11">
        <f t="shared" si="34"/>
        <v>0.1953125</v>
      </c>
      <c r="M130" s="11">
        <f t="shared" si="35"/>
        <v>0.13386880856760375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-0.20614456063691378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0.20272551473499634</v>
      </c>
      <c r="Q130" s="11">
        <f>2*'OddsRatio_working_3-way'!K130*'OddsRatio_working_3-way'!L130*'OddsRatio_working_3-way'!M130</f>
        <v>3.6825706582197339E-2</v>
      </c>
      <c r="R130" s="11">
        <f t="shared" si="36"/>
        <v>0</v>
      </c>
      <c r="S130" s="11">
        <f t="shared" si="37"/>
        <v>-0.98341432880230362</v>
      </c>
      <c r="T130" s="11">
        <f t="shared" si="38"/>
        <v>-0.17864020505037306</v>
      </c>
      <c r="U130" s="11">
        <f>'OddsRatio_working_3-way'!S130-'OddsRatio_working_3-way'!R130^2/3</f>
        <v>-0.98341432880230362</v>
      </c>
      <c r="V130" s="11">
        <f>'OddsRatio_working_3-way'!S130*'OddsRatio_working_3-way'!R130/3-2*'OddsRatio_working_3-way'!R130^3/27-'OddsRatio_working_3-way'!T130</f>
        <v>0.17864020505037306</v>
      </c>
      <c r="W130" s="11">
        <f>'OddsRatio_working_3-way'!V130^2+4*'OddsRatio_working_3-way'!U130^3/27</f>
        <v>-0.10898599971930256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0.18768212659956587</v>
      </c>
      <c r="Y130" s="11">
        <f>IF('OddsRatio_working_3-way'!W130&gt;=0,IF('OddsRatio_working_3-way'!V130+SQRT('OddsRatio_working_3-way'!W130)&gt;0,0,PI()),ACOS('OddsRatio_working_3-way'!V130/(2*'OddsRatio_working_3-way'!X130)))</f>
        <v>1.0747960710247035</v>
      </c>
      <c r="Z130" s="11">
        <f>'OddsRatio_working_3-way'!X130^(1/3)*COS('OddsRatio_working_3-way'!Y130/3)</f>
        <v>0.53618965149440334</v>
      </c>
      <c r="AA130" s="11">
        <f>'OddsRatio_working_3-way'!X130^(1/3)*COS(('OddsRatio_working_3-way'!Y130+2*PI())/3)</f>
        <v>-0.44195993272185785</v>
      </c>
      <c r="AB130" s="11">
        <f>'OddsRatio_working_3-way'!X130^(1/3)*COS(('OddsRatio_working_3-way'!Y130+4*PI())/3)</f>
        <v>-9.4229718772545615E-2</v>
      </c>
      <c r="AC130" s="11">
        <f>'OddsRatio_working_3-way'!X130^(1/3)*SIN('OddsRatio_working_3-way'!Y130/3)</f>
        <v>0.20076213262900164</v>
      </c>
      <c r="AD130" s="11">
        <f>'OddsRatio_working_3-way'!X130^(1/3)*SIN(('OddsRatio_working_3-way'!Y130+2*PI())/3)</f>
        <v>0.3639727931259773</v>
      </c>
      <c r="AE130" s="11">
        <f>'OddsRatio_working_3-way'!X130^(1/3)*SIN(('OddsRatio_working_3-way'!Y130+4*PI())/3)</f>
        <v>-0.56473492575497886</v>
      </c>
      <c r="AF130" s="11">
        <f>-'OddsRatio_working_3-way'!U130/(3*'OddsRatio_working_3-way'!X130^(1/3))*COS(('OddsRatio_working_3-way'!Y130)/3)</f>
        <v>0.53618965149440334</v>
      </c>
      <c r="AG130" s="11">
        <f>-'OddsRatio_working_3-way'!U130/(3*'OddsRatio_working_3-way'!X130^(1/3))*COS(('OddsRatio_working_3-way'!Y130+2*PI())/3)</f>
        <v>-0.44195993272185785</v>
      </c>
      <c r="AH130" s="11">
        <f>-'OddsRatio_working_3-way'!U130/(3*'OddsRatio_working_3-way'!X130^(1/3))*COS(('OddsRatio_working_3-way'!Y130+4*PI())/3)</f>
        <v>-9.4229718772545615E-2</v>
      </c>
      <c r="AI130" s="11">
        <f>'OddsRatio_working_3-way'!U130/(3*'OddsRatio_working_3-way'!X130^(1/3))*SIN(('OddsRatio_working_3-way'!Y130)/3)</f>
        <v>-0.20076213262900164</v>
      </c>
      <c r="AJ130" s="11">
        <f>'OddsRatio_working_3-way'!U130/(3*'OddsRatio_working_3-way'!X130^(1/3))*SIN(('OddsRatio_working_3-way'!Y130+2*PI())/3)</f>
        <v>-0.3639727931259773</v>
      </c>
      <c r="AK130" s="11">
        <f>'OddsRatio_working_3-way'!U130/(3*'OddsRatio_working_3-way'!X130^(1/3))*SIN(('OddsRatio_working_3-way'!Y130+4*PI())/3)</f>
        <v>0.56473492575497886</v>
      </c>
      <c r="AL130" s="11">
        <f>'OddsRatio_working_3-way'!Z130+'OddsRatio_working_3-way'!AF130</f>
        <v>1.0723793029888067</v>
      </c>
      <c r="AM130" s="11">
        <f>'OddsRatio_working_3-way'!AA130+'OddsRatio_working_3-way'!AG130</f>
        <v>-0.8839198654437157</v>
      </c>
      <c r="AN130" s="11">
        <f>'OddsRatio_working_3-way'!AB130+'OddsRatio_working_3-way'!AH130</f>
        <v>-0.18845943754509123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1.0723793029888067</v>
      </c>
      <c r="AS130" s="11">
        <f>IF(('OddsRatio_working_3-way'!X130=0),IF(Q130&gt;0,-Q130^(1/3),(-Q130)^(1/3)),'OddsRatio_working_3-way'!AM130-'OddsRatio_working_3-way'!R130/3)</f>
        <v>-0.8839198654437157</v>
      </c>
      <c r="AT130" s="11">
        <f>IF(('OddsRatio_working_3-way'!X130=0),IF(Q130&gt;0,-Q130^(1/3),(-Q130)^(1/3)),'OddsRatio_working_3-way'!AN130-'OddsRatio_working_3-way'!R130/3)</f>
        <v>-0.18845943754509123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2.8</v>
      </c>
      <c r="B131" s="4">
        <f>IF('True_Odds_Calculator_3-way'!B132="","",'True_Odds_Calculator_3-way'!B132)</f>
        <v>3.58</v>
      </c>
      <c r="C131" s="4">
        <f>IF('True_Odds_Calculator_3-way'!C132="","",'True_Odds_Calculator_3-way'!C132)</f>
        <v>2.5499999999999998</v>
      </c>
      <c r="D131" s="9">
        <f t="shared" si="26"/>
        <v>0.34731700662624426</v>
      </c>
      <c r="E131" s="9">
        <f t="shared" si="27"/>
        <v>0.27074296432397371</v>
      </c>
      <c r="F131" s="9">
        <f t="shared" si="28"/>
        <v>0.38194002904978197</v>
      </c>
      <c r="G131" s="9">
        <f t="shared" si="29"/>
        <v>1.0440077971063011</v>
      </c>
      <c r="H131" s="9">
        <f t="shared" si="30"/>
        <v>2.879214034791342</v>
      </c>
      <c r="I131" s="9">
        <f t="shared" si="31"/>
        <v>3.693540116534257</v>
      </c>
      <c r="J131" s="9">
        <f t="shared" si="32"/>
        <v>2.6182120855147661</v>
      </c>
      <c r="K131" s="11">
        <f t="shared" si="33"/>
        <v>0.35714285714285715</v>
      </c>
      <c r="L131" s="11">
        <f t="shared" si="34"/>
        <v>0.27932960893854747</v>
      </c>
      <c r="M131" s="11">
        <f t="shared" si="35"/>
        <v>0.39215686274509809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-0.28160649734754228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0.23199223823607656</v>
      </c>
      <c r="Q131" s="11">
        <f>2*'OddsRatio_working_3-way'!K131*'OddsRatio_working_3-way'!L131*'OddsRatio_working_3-way'!M131</f>
        <v>7.8243587937968498E-2</v>
      </c>
      <c r="R131" s="11">
        <f t="shared" si="36"/>
        <v>0</v>
      </c>
      <c r="S131" s="11">
        <f t="shared" si="37"/>
        <v>-0.8238170653774558</v>
      </c>
      <c r="T131" s="11">
        <f t="shared" si="38"/>
        <v>-0.27784723958767482</v>
      </c>
      <c r="U131" s="11">
        <f>'OddsRatio_working_3-way'!S131-'OddsRatio_working_3-way'!R131^2/3</f>
        <v>-0.8238170653774558</v>
      </c>
      <c r="V131" s="11">
        <f>'OddsRatio_working_3-way'!S131*'OddsRatio_working_3-way'!R131/3-2*'OddsRatio_working_3-way'!R131^3/27-'OddsRatio_working_3-way'!T131</f>
        <v>0.27784723958767482</v>
      </c>
      <c r="W131" s="11">
        <f>'OddsRatio_working_3-way'!V131^2+4*'OddsRatio_working_3-way'!U131^3/27</f>
        <v>-5.6310865742079941E-3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0.14390115975965825</v>
      </c>
      <c r="Y131" s="11">
        <f>IF('OddsRatio_working_3-way'!W131&gt;=0,IF('OddsRatio_working_3-way'!V131+SQRT('OddsRatio_working_3-way'!W131)&gt;0,0,PI()),ACOS('OddsRatio_working_3-way'!V131/(2*'OddsRatio_working_3-way'!X131)))</f>
        <v>0.26378500085773915</v>
      </c>
      <c r="Z131" s="11">
        <f>'OddsRatio_working_3-way'!X131^(1/3)*COS('OddsRatio_working_3-way'!Y131/3)</f>
        <v>0.52200389855315055</v>
      </c>
      <c r="AA131" s="11">
        <f>'OddsRatio_working_3-way'!X131^(1/3)*COS(('OddsRatio_working_3-way'!Y131+2*PI())/3)</f>
        <v>-0.30085434902675401</v>
      </c>
      <c r="AB131" s="11">
        <f>'OddsRatio_working_3-way'!X131^(1/3)*COS(('OddsRatio_working_3-way'!Y131+4*PI())/3)</f>
        <v>-0.22114954952639662</v>
      </c>
      <c r="AC131" s="11">
        <f>'OddsRatio_working_3-way'!X131^(1/3)*SIN('OddsRatio_working_3-way'!Y131/3)</f>
        <v>4.6017587447236552E-2</v>
      </c>
      <c r="AD131" s="11">
        <f>'OddsRatio_working_3-way'!X131^(1/3)*SIN(('OddsRatio_working_3-way'!Y131+2*PI())/3)</f>
        <v>0.42905984329792507</v>
      </c>
      <c r="AE131" s="11">
        <f>'OddsRatio_working_3-way'!X131^(1/3)*SIN(('OddsRatio_working_3-way'!Y131+4*PI())/3)</f>
        <v>-0.47507743074516157</v>
      </c>
      <c r="AF131" s="11">
        <f>-'OddsRatio_working_3-way'!U131/(3*'OddsRatio_working_3-way'!X131^(1/3))*COS(('OddsRatio_working_3-way'!Y131)/3)</f>
        <v>0.52200389855315055</v>
      </c>
      <c r="AG131" s="11">
        <f>-'OddsRatio_working_3-way'!U131/(3*'OddsRatio_working_3-way'!X131^(1/3))*COS(('OddsRatio_working_3-way'!Y131+2*PI())/3)</f>
        <v>-0.30085434902675401</v>
      </c>
      <c r="AH131" s="11">
        <f>-'OddsRatio_working_3-way'!U131/(3*'OddsRatio_working_3-way'!X131^(1/3))*COS(('OddsRatio_working_3-way'!Y131+4*PI())/3)</f>
        <v>-0.22114954952639662</v>
      </c>
      <c r="AI131" s="11">
        <f>'OddsRatio_working_3-way'!U131/(3*'OddsRatio_working_3-way'!X131^(1/3))*SIN(('OddsRatio_working_3-way'!Y131)/3)</f>
        <v>-4.6017587447236552E-2</v>
      </c>
      <c r="AJ131" s="11">
        <f>'OddsRatio_working_3-way'!U131/(3*'OddsRatio_working_3-way'!X131^(1/3))*SIN(('OddsRatio_working_3-way'!Y131+2*PI())/3)</f>
        <v>-0.42905984329792507</v>
      </c>
      <c r="AK131" s="11">
        <f>'OddsRatio_working_3-way'!U131/(3*'OddsRatio_working_3-way'!X131^(1/3))*SIN(('OddsRatio_working_3-way'!Y131+4*PI())/3)</f>
        <v>0.47507743074516157</v>
      </c>
      <c r="AL131" s="11">
        <f>'OddsRatio_working_3-way'!Z131+'OddsRatio_working_3-way'!AF131</f>
        <v>1.0440077971063011</v>
      </c>
      <c r="AM131" s="11">
        <f>'OddsRatio_working_3-way'!AA131+'OddsRatio_working_3-way'!AG131</f>
        <v>-0.60170869805350802</v>
      </c>
      <c r="AN131" s="11">
        <f>'OddsRatio_working_3-way'!AB131+'OddsRatio_working_3-way'!AH131</f>
        <v>-0.44229909905279324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1.0440077971063011</v>
      </c>
      <c r="AS131" s="11">
        <f>IF(('OddsRatio_working_3-way'!X131=0),IF(Q131&gt;0,-Q131^(1/3),(-Q131)^(1/3)),'OddsRatio_working_3-way'!AM131-'OddsRatio_working_3-way'!R131/3)</f>
        <v>-0.60170869805350802</v>
      </c>
      <c r="AT131" s="11">
        <f>IF(('OddsRatio_working_3-way'!X131=0),IF(Q131&gt;0,-Q131^(1/3),(-Q131)^(1/3)),'OddsRatio_working_3-way'!AN131-'OddsRatio_working_3-way'!R131/3)</f>
        <v>-0.44229909905279324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1.64</v>
      </c>
      <c r="B132" s="4">
        <f>IF('True_Odds_Calculator_3-way'!B133="","",'True_Odds_Calculator_3-way'!B133)</f>
        <v>4.29</v>
      </c>
      <c r="C132" s="4">
        <f>IF('True_Odds_Calculator_3-way'!C133="","",'True_Odds_Calculator_3-way'!C133)</f>
        <v>5.29</v>
      </c>
      <c r="D132" s="9">
        <f t="shared" ref="D132:D195" si="39">(K132/(AR132+K132-(AR132*K132)))</f>
        <v>0.59626986567966067</v>
      </c>
      <c r="E132" s="9">
        <f t="shared" ref="E132:E195" si="40">(L132/(AR132+L132-(AR132*L132)))</f>
        <v>0.22318035785117651</v>
      </c>
      <c r="F132" s="9">
        <f t="shared" ref="F132:F195" si="41">(M132/(AR132+M132-(AR132*M132)))</f>
        <v>0.18054977646916284</v>
      </c>
      <c r="G132" s="9">
        <f t="shared" ref="G132:G195" si="42">AR132</f>
        <v>1.0579577657450088</v>
      </c>
      <c r="H132" s="9">
        <f t="shared" ref="H132:H195" si="43">IF(A132="","",1/D132)</f>
        <v>1.6770929700768056</v>
      </c>
      <c r="I132" s="9">
        <f t="shared" ref="I132:I195" si="44">IF(B132="","",1/E132)</f>
        <v>4.4806810493010794</v>
      </c>
      <c r="J132" s="9">
        <f t="shared" ref="J132:J195" si="45">IF(C132="","",1/F132)</f>
        <v>5.5386388150460872</v>
      </c>
      <c r="K132" s="11">
        <f t="shared" ref="K132:K195" si="46">1/A132</f>
        <v>0.6097560975609756</v>
      </c>
      <c r="L132" s="11">
        <f t="shared" ref="L132:L195" si="47">1/B132</f>
        <v>0.23310023310023309</v>
      </c>
      <c r="M132" s="11">
        <f t="shared" ref="M132:M195" si="48">1/C132</f>
        <v>0.1890359168241966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-0.24270367467379783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0.2208589510908659</v>
      </c>
      <c r="Q132" s="11">
        <f>2*'OddsRatio_working_3-way'!K132*'OddsRatio_working_3-way'!L132*'OddsRatio_working_3-way'!M132</f>
        <v>5.3736971068337192E-2</v>
      </c>
      <c r="R132" s="11">
        <f t="shared" ref="R132:R195" si="49">O132/N132</f>
        <v>0</v>
      </c>
      <c r="S132" s="11">
        <f t="shared" ref="S132:S195" si="50">P132/N132</f>
        <v>-0.90999426105809067</v>
      </c>
      <c r="T132" s="11">
        <f t="shared" ref="T132:T195" si="51">Q132/N132</f>
        <v>-0.2214097958778809</v>
      </c>
      <c r="U132" s="11">
        <f>'OddsRatio_working_3-way'!S132-'OddsRatio_working_3-way'!R132^2/3</f>
        <v>-0.90999426105809067</v>
      </c>
      <c r="V132" s="11">
        <f>'OddsRatio_working_3-way'!S132*'OddsRatio_working_3-way'!R132/3-2*'OddsRatio_working_3-way'!R132^3/27-'OddsRatio_working_3-way'!T132</f>
        <v>0.2214097958778809</v>
      </c>
      <c r="W132" s="11">
        <f>'OddsRatio_working_3-way'!V132^2+4*'OddsRatio_working_3-way'!U132^3/27</f>
        <v>-6.261573826509706E-2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0.16706139288879848</v>
      </c>
      <c r="Y132" s="11">
        <f>IF('OddsRatio_working_3-way'!W132&gt;=0,IF('OddsRatio_working_3-way'!V132+SQRT('OddsRatio_working_3-way'!W132)&gt;0,0,PI()),ACOS('OddsRatio_working_3-way'!V132/(2*'OddsRatio_working_3-way'!X132)))</f>
        <v>0.8464313799864176</v>
      </c>
      <c r="Z132" s="11">
        <f>'OddsRatio_working_3-way'!X132^(1/3)*COS('OddsRatio_working_3-way'!Y132/3)</f>
        <v>0.52897888287250439</v>
      </c>
      <c r="AA132" s="11">
        <f>'OddsRatio_working_3-way'!X132^(1/3)*COS(('OddsRatio_working_3-way'!Y132+2*PI())/3)</f>
        <v>-0.39728466488476566</v>
      </c>
      <c r="AB132" s="11">
        <f>'OddsRatio_working_3-way'!X132^(1/3)*COS(('OddsRatio_working_3-way'!Y132+4*PI())/3)</f>
        <v>-0.13169421798773834</v>
      </c>
      <c r="AC132" s="11">
        <f>'OddsRatio_working_3-way'!X132^(1/3)*SIN('OddsRatio_working_3-way'!Y132/3)</f>
        <v>0.15333871601019169</v>
      </c>
      <c r="AD132" s="11">
        <f>'OddsRatio_working_3-way'!X132^(1/3)*SIN(('OddsRatio_working_3-way'!Y132+2*PI())/3)</f>
        <v>0.38143979262800609</v>
      </c>
      <c r="AE132" s="11">
        <f>'OddsRatio_working_3-way'!X132^(1/3)*SIN(('OddsRatio_working_3-way'!Y132+4*PI())/3)</f>
        <v>-0.53477850863819776</v>
      </c>
      <c r="AF132" s="11">
        <f>-'OddsRatio_working_3-way'!U132/(3*'OddsRatio_working_3-way'!X132^(1/3))*COS(('OddsRatio_working_3-way'!Y132)/3)</f>
        <v>0.5289788828725045</v>
      </c>
      <c r="AG132" s="11">
        <f>-'OddsRatio_working_3-way'!U132/(3*'OddsRatio_working_3-way'!X132^(1/3))*COS(('OddsRatio_working_3-way'!Y132+2*PI())/3)</f>
        <v>-0.39728466488476577</v>
      </c>
      <c r="AH132" s="11">
        <f>-'OddsRatio_working_3-way'!U132/(3*'OddsRatio_working_3-way'!X132^(1/3))*COS(('OddsRatio_working_3-way'!Y132+4*PI())/3)</f>
        <v>-0.13169421798773837</v>
      </c>
      <c r="AI132" s="11">
        <f>'OddsRatio_working_3-way'!U132/(3*'OddsRatio_working_3-way'!X132^(1/3))*SIN(('OddsRatio_working_3-way'!Y132)/3)</f>
        <v>-0.15333871601019172</v>
      </c>
      <c r="AJ132" s="11">
        <f>'OddsRatio_working_3-way'!U132/(3*'OddsRatio_working_3-way'!X132^(1/3))*SIN(('OddsRatio_working_3-way'!Y132+2*PI())/3)</f>
        <v>-0.38143979262800615</v>
      </c>
      <c r="AK132" s="11">
        <f>'OddsRatio_working_3-way'!U132/(3*'OddsRatio_working_3-way'!X132^(1/3))*SIN(('OddsRatio_working_3-way'!Y132+4*PI())/3)</f>
        <v>0.53477850863819787</v>
      </c>
      <c r="AL132" s="11">
        <f>'OddsRatio_working_3-way'!Z132+'OddsRatio_working_3-way'!AF132</f>
        <v>1.0579577657450088</v>
      </c>
      <c r="AM132" s="11">
        <f>'OddsRatio_working_3-way'!AA132+'OddsRatio_working_3-way'!AG132</f>
        <v>-0.79456932976953143</v>
      </c>
      <c r="AN132" s="11">
        <f>'OddsRatio_working_3-way'!AB132+'OddsRatio_working_3-way'!AH132</f>
        <v>-0.26338843597547668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1.0579577657450088</v>
      </c>
      <c r="AS132" s="11">
        <f>IF(('OddsRatio_working_3-way'!X132=0),IF(Q132&gt;0,-Q132^(1/3),(-Q132)^(1/3)),'OddsRatio_working_3-way'!AM132-'OddsRatio_working_3-way'!R132/3)</f>
        <v>-0.79456932976953143</v>
      </c>
      <c r="AT132" s="11">
        <f>IF(('OddsRatio_working_3-way'!X132=0),IF(Q132&gt;0,-Q132^(1/3),(-Q132)^(1/3)),'OddsRatio_working_3-way'!AN132-'OddsRatio_working_3-way'!R132/3)</f>
        <v>-0.26338843597547668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2.21</v>
      </c>
      <c r="B133" s="4">
        <f>IF('True_Odds_Calculator_3-way'!B134="","",'True_Odds_Calculator_3-way'!B134)</f>
        <v>3.67</v>
      </c>
      <c r="C133" s="4">
        <f>IF('True_Odds_Calculator_3-way'!C134="","",'True_Odds_Calculator_3-way'!C134)</f>
        <v>3.3</v>
      </c>
      <c r="D133" s="9">
        <f t="shared" si="39"/>
        <v>0.44188774564136729</v>
      </c>
      <c r="E133" s="9">
        <f t="shared" si="40"/>
        <v>0.26406192324583533</v>
      </c>
      <c r="F133" s="9">
        <f t="shared" si="41"/>
        <v>0.29405033111279738</v>
      </c>
      <c r="G133" s="9">
        <f t="shared" si="42"/>
        <v>1.0438166741219213</v>
      </c>
      <c r="H133" s="9">
        <f t="shared" si="43"/>
        <v>2.2630181756875247</v>
      </c>
      <c r="I133" s="9">
        <f t="shared" si="44"/>
        <v>3.7869905199055296</v>
      </c>
      <c r="J133" s="9">
        <f t="shared" si="45"/>
        <v>3.4007783504804188</v>
      </c>
      <c r="K133" s="11">
        <f t="shared" si="46"/>
        <v>0.45248868778280543</v>
      </c>
      <c r="L133" s="11">
        <f t="shared" si="47"/>
        <v>0.27247956403269757</v>
      </c>
      <c r="M133" s="11">
        <f t="shared" si="48"/>
        <v>0.30303030303030304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-0.27762092051240961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0.23089588725107243</v>
      </c>
      <c r="Q133" s="11">
        <f>2*'OddsRatio_working_3-way'!K133*'OddsRatio_working_3-way'!L133*'OddsRatio_working_3-way'!M133</f>
        <v>7.4723588107143177E-2</v>
      </c>
      <c r="R133" s="11">
        <f t="shared" si="49"/>
        <v>0</v>
      </c>
      <c r="S133" s="11">
        <f t="shared" si="50"/>
        <v>-0.83169484066584032</v>
      </c>
      <c r="T133" s="11">
        <f t="shared" si="51"/>
        <v>-0.26915690636434958</v>
      </c>
      <c r="U133" s="11">
        <f>'OddsRatio_working_3-way'!S133-'OddsRatio_working_3-way'!R133^2/3</f>
        <v>-0.83169484066584032</v>
      </c>
      <c r="V133" s="11">
        <f>'OddsRatio_working_3-way'!S133*'OddsRatio_working_3-way'!R133/3-2*'OddsRatio_working_3-way'!R133^3/27-'OddsRatio_working_3-way'!T133</f>
        <v>0.26915690636434958</v>
      </c>
      <c r="W133" s="11">
        <f>'OddsRatio_working_3-way'!V133^2+4*'OddsRatio_working_3-way'!U133^3/27</f>
        <v>-1.2783727839314085E-2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0.14597017510688726</v>
      </c>
      <c r="Y133" s="11">
        <f>IF('OddsRatio_working_3-way'!W133&gt;=0,IF('OddsRatio_working_3-way'!V133+SQRT('OddsRatio_working_3-way'!W133)&gt;0,0,PI()),ACOS('OddsRatio_working_3-way'!V133/(2*'OddsRatio_working_3-way'!X133)))</f>
        <v>0.39768877890767351</v>
      </c>
      <c r="Z133" s="11">
        <f>'OddsRatio_working_3-way'!X133^(1/3)*COS('OddsRatio_working_3-way'!Y133/3)</f>
        <v>0.52190833706096063</v>
      </c>
      <c r="AA133" s="11">
        <f>'OddsRatio_working_3-way'!X133^(1/3)*COS(('OddsRatio_working_3-way'!Y133+2*PI())/3)</f>
        <v>-0.32122419380139849</v>
      </c>
      <c r="AB133" s="11">
        <f>'OddsRatio_working_3-way'!X133^(1/3)*COS(('OddsRatio_working_3-way'!Y133+4*PI())/3)</f>
        <v>-0.20068414325956208</v>
      </c>
      <c r="AC133" s="11">
        <f>'OddsRatio_working_3-way'!X133^(1/3)*SIN('OddsRatio_working_3-way'!Y133/3)</f>
        <v>6.9593830628460376E-2</v>
      </c>
      <c r="AD133" s="11">
        <f>'OddsRatio_working_3-way'!X133^(1/3)*SIN(('OddsRatio_working_3-way'!Y133+2*PI())/3)</f>
        <v>0.41718896302745323</v>
      </c>
      <c r="AE133" s="11">
        <f>'OddsRatio_working_3-way'!X133^(1/3)*SIN(('OddsRatio_working_3-way'!Y133+4*PI())/3)</f>
        <v>-0.48678279365591354</v>
      </c>
      <c r="AF133" s="11">
        <f>-'OddsRatio_working_3-way'!U133/(3*'OddsRatio_working_3-way'!X133^(1/3))*COS(('OddsRatio_working_3-way'!Y133)/3)</f>
        <v>0.52190833706096063</v>
      </c>
      <c r="AG133" s="11">
        <f>-'OddsRatio_working_3-way'!U133/(3*'OddsRatio_working_3-way'!X133^(1/3))*COS(('OddsRatio_working_3-way'!Y133+2*PI())/3)</f>
        <v>-0.32122419380139849</v>
      </c>
      <c r="AH133" s="11">
        <f>-'OddsRatio_working_3-way'!U133/(3*'OddsRatio_working_3-way'!X133^(1/3))*COS(('OddsRatio_working_3-way'!Y133+4*PI())/3)</f>
        <v>-0.20068414325956208</v>
      </c>
      <c r="AI133" s="11">
        <f>'OddsRatio_working_3-way'!U133/(3*'OddsRatio_working_3-way'!X133^(1/3))*SIN(('OddsRatio_working_3-way'!Y133)/3)</f>
        <v>-6.9593830628460376E-2</v>
      </c>
      <c r="AJ133" s="11">
        <f>'OddsRatio_working_3-way'!U133/(3*'OddsRatio_working_3-way'!X133^(1/3))*SIN(('OddsRatio_working_3-way'!Y133+2*PI())/3)</f>
        <v>-0.41718896302745323</v>
      </c>
      <c r="AK133" s="11">
        <f>'OddsRatio_working_3-way'!U133/(3*'OddsRatio_working_3-way'!X133^(1/3))*SIN(('OddsRatio_working_3-way'!Y133+4*PI())/3)</f>
        <v>0.48678279365591354</v>
      </c>
      <c r="AL133" s="11">
        <f>'OddsRatio_working_3-way'!Z133+'OddsRatio_working_3-way'!AF133</f>
        <v>1.0438166741219213</v>
      </c>
      <c r="AM133" s="11">
        <f>'OddsRatio_working_3-way'!AA133+'OddsRatio_working_3-way'!AG133</f>
        <v>-0.64244838760279699</v>
      </c>
      <c r="AN133" s="11">
        <f>'OddsRatio_working_3-way'!AB133+'OddsRatio_working_3-way'!AH133</f>
        <v>-0.40136828651912415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1.0438166741219213</v>
      </c>
      <c r="AS133" s="11">
        <f>IF(('OddsRatio_working_3-way'!X133=0),IF(Q133&gt;0,-Q133^(1/3),(-Q133)^(1/3)),'OddsRatio_working_3-way'!AM133-'OddsRatio_working_3-way'!R133/3)</f>
        <v>-0.64244838760279699</v>
      </c>
      <c r="AT133" s="11">
        <f>IF(('OddsRatio_working_3-way'!X133=0),IF(Q133&gt;0,-Q133^(1/3),(-Q133)^(1/3)),'OddsRatio_working_3-way'!AN133-'OddsRatio_working_3-way'!R133/3)</f>
        <v>-0.40136828651912415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2.5</v>
      </c>
      <c r="B134" s="4">
        <f>IF('True_Odds_Calculator_3-way'!B135="","",'True_Odds_Calculator_3-way'!B135)</f>
        <v>3.35</v>
      </c>
      <c r="C134" s="4">
        <f>IF('True_Odds_Calculator_3-way'!C135="","",'True_Odds_Calculator_3-way'!C135)</f>
        <v>3.05</v>
      </c>
      <c r="D134" s="9">
        <f t="shared" si="39"/>
        <v>0.39052788410110734</v>
      </c>
      <c r="E134" s="9">
        <f t="shared" si="40"/>
        <v>0.29027598385779085</v>
      </c>
      <c r="F134" s="9">
        <f t="shared" si="41"/>
        <v>0.31919613204110192</v>
      </c>
      <c r="G134" s="9">
        <f t="shared" si="42"/>
        <v>1.0404244113524062</v>
      </c>
      <c r="H134" s="9">
        <f t="shared" si="43"/>
        <v>2.5606366170286083</v>
      </c>
      <c r="I134" s="9">
        <f t="shared" si="44"/>
        <v>3.4449973666781544</v>
      </c>
      <c r="J134" s="9">
        <f t="shared" si="45"/>
        <v>3.1328700432724323</v>
      </c>
      <c r="K134" s="11">
        <f t="shared" si="46"/>
        <v>0.4</v>
      </c>
      <c r="L134" s="11">
        <f t="shared" si="47"/>
        <v>0.29850746268656714</v>
      </c>
      <c r="M134" s="11">
        <f t="shared" si="48"/>
        <v>0.32786885245901642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-0.28289699045754835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0.23097626620993394</v>
      </c>
      <c r="Q134" s="11">
        <f>2*'OddsRatio_working_3-way'!K134*'OddsRatio_working_3-way'!L134*'OddsRatio_working_3-way'!M134</f>
        <v>7.8297039393197945E-2</v>
      </c>
      <c r="R134" s="11">
        <f t="shared" si="49"/>
        <v>0</v>
      </c>
      <c r="S134" s="11">
        <f t="shared" si="50"/>
        <v>-0.81646773914547655</v>
      </c>
      <c r="T134" s="11">
        <f t="shared" si="51"/>
        <v>-0.27676872513405981</v>
      </c>
      <c r="U134" s="11">
        <f>'OddsRatio_working_3-way'!S134-'OddsRatio_working_3-way'!R134^2/3</f>
        <v>-0.81646773914547655</v>
      </c>
      <c r="V134" s="11">
        <f>'OddsRatio_working_3-way'!S134*'OddsRatio_working_3-way'!R134/3-2*'OddsRatio_working_3-way'!R134^3/27-'OddsRatio_working_3-way'!T134</f>
        <v>0.27676872513405981</v>
      </c>
      <c r="W134" s="11">
        <f>'OddsRatio_working_3-way'!V134^2+4*'OddsRatio_working_3-way'!U134^3/27</f>
        <v>-4.0321649987633268E-3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0.14197983326083327</v>
      </c>
      <c r="Y134" s="11">
        <f>IF('OddsRatio_working_3-way'!W134&gt;=0,IF('OddsRatio_working_3-way'!V134+SQRT('OddsRatio_working_3-way'!W134)&gt;0,0,PI()),ACOS('OddsRatio_working_3-way'!V134/(2*'OddsRatio_working_3-way'!X134)))</f>
        <v>0.22552792693058565</v>
      </c>
      <c r="Z134" s="11">
        <f>'OddsRatio_working_3-way'!X134^(1/3)*COS('OddsRatio_working_3-way'!Y134/3)</f>
        <v>0.52021220567620308</v>
      </c>
      <c r="AA134" s="11">
        <f>'OddsRatio_working_3-way'!X134^(1/3)*COS(('OddsRatio_working_3-way'!Y134+2*PI())/3)</f>
        <v>-0.29403810227070182</v>
      </c>
      <c r="AB134" s="11">
        <f>'OddsRatio_working_3-way'!X134^(1/3)*COS(('OddsRatio_working_3-way'!Y134+4*PI())/3)</f>
        <v>-0.22617410340550148</v>
      </c>
      <c r="AC134" s="11">
        <f>'OddsRatio_working_3-way'!X134^(1/3)*SIN('OddsRatio_working_3-way'!Y134/3)</f>
        <v>3.9181298013108108E-2</v>
      </c>
      <c r="AD134" s="11">
        <f>'OddsRatio_working_3-way'!X134^(1/3)*SIN(('OddsRatio_working_3-way'!Y134+2*PI())/3)</f>
        <v>0.43092633646777329</v>
      </c>
      <c r="AE134" s="11">
        <f>'OddsRatio_working_3-way'!X134^(1/3)*SIN(('OddsRatio_working_3-way'!Y134+4*PI())/3)</f>
        <v>-0.47010763448088116</v>
      </c>
      <c r="AF134" s="11">
        <f>-'OddsRatio_working_3-way'!U134/(3*'OddsRatio_working_3-way'!X134^(1/3))*COS(('OddsRatio_working_3-way'!Y134)/3)</f>
        <v>0.52021220567620297</v>
      </c>
      <c r="AG134" s="11">
        <f>-'OddsRatio_working_3-way'!U134/(3*'OddsRatio_working_3-way'!X134^(1/3))*COS(('OddsRatio_working_3-way'!Y134+2*PI())/3)</f>
        <v>-0.29403810227070171</v>
      </c>
      <c r="AH134" s="11">
        <f>-'OddsRatio_working_3-way'!U134/(3*'OddsRatio_working_3-way'!X134^(1/3))*COS(('OddsRatio_working_3-way'!Y134+4*PI())/3)</f>
        <v>-0.22617410340550143</v>
      </c>
      <c r="AI134" s="11">
        <f>'OddsRatio_working_3-way'!U134/(3*'OddsRatio_working_3-way'!X134^(1/3))*SIN(('OddsRatio_working_3-way'!Y134)/3)</f>
        <v>-3.9181298013108101E-2</v>
      </c>
      <c r="AJ134" s="11">
        <f>'OddsRatio_working_3-way'!U134/(3*'OddsRatio_working_3-way'!X134^(1/3))*SIN(('OddsRatio_working_3-way'!Y134+2*PI())/3)</f>
        <v>-0.43092633646777323</v>
      </c>
      <c r="AK134" s="11">
        <f>'OddsRatio_working_3-way'!U134/(3*'OddsRatio_working_3-way'!X134^(1/3))*SIN(('OddsRatio_working_3-way'!Y134+4*PI())/3)</f>
        <v>0.47010763448088105</v>
      </c>
      <c r="AL134" s="11">
        <f>'OddsRatio_working_3-way'!Z134+'OddsRatio_working_3-way'!AF134</f>
        <v>1.0404244113524062</v>
      </c>
      <c r="AM134" s="11">
        <f>'OddsRatio_working_3-way'!AA134+'OddsRatio_working_3-way'!AG134</f>
        <v>-0.58807620454140352</v>
      </c>
      <c r="AN134" s="11">
        <f>'OddsRatio_working_3-way'!AB134+'OddsRatio_working_3-way'!AH134</f>
        <v>-0.45234820681100291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1.0404244113524062</v>
      </c>
      <c r="AS134" s="11">
        <f>IF(('OddsRatio_working_3-way'!X134=0),IF(Q134&gt;0,-Q134^(1/3),(-Q134)^(1/3)),'OddsRatio_working_3-way'!AM134-'OddsRatio_working_3-way'!R134/3)</f>
        <v>-0.58807620454140352</v>
      </c>
      <c r="AT134" s="11">
        <f>IF(('OddsRatio_working_3-way'!X134=0),IF(Q134&gt;0,-Q134^(1/3),(-Q134)^(1/3)),'OddsRatio_working_3-way'!AN134-'OddsRatio_working_3-way'!R134/3)</f>
        <v>-0.45234820681100291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2.69</v>
      </c>
      <c r="B135" s="4">
        <f>IF('True_Odds_Calculator_3-way'!B136="","",'True_Odds_Calculator_3-way'!B136)</f>
        <v>3.13</v>
      </c>
      <c r="C135" s="4">
        <f>IF('True_Odds_Calculator_3-way'!C136="","",'True_Odds_Calculator_3-way'!C136)</f>
        <v>2.98</v>
      </c>
      <c r="D135" s="9">
        <f t="shared" si="39"/>
        <v>0.3624467291338257</v>
      </c>
      <c r="E135" s="9">
        <f t="shared" si="40"/>
        <v>0.31084886383828769</v>
      </c>
      <c r="F135" s="9">
        <f t="shared" si="41"/>
        <v>0.32670440702788672</v>
      </c>
      <c r="G135" s="9">
        <f t="shared" si="42"/>
        <v>1.0408438697608977</v>
      </c>
      <c r="H135" s="9">
        <f t="shared" si="43"/>
        <v>2.7590261398959166</v>
      </c>
      <c r="I135" s="9">
        <f t="shared" si="44"/>
        <v>3.2169974425907122</v>
      </c>
      <c r="J135" s="9">
        <f t="shared" si="45"/>
        <v>3.0608708621265777</v>
      </c>
      <c r="K135" s="11">
        <f t="shared" si="46"/>
        <v>0.37174721189591081</v>
      </c>
      <c r="L135" s="11">
        <f t="shared" si="47"/>
        <v>0.31948881789137379</v>
      </c>
      <c r="M135" s="11">
        <f t="shared" si="48"/>
        <v>0.33557046979865773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-0.28406558189315201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0.23116129135624963</v>
      </c>
      <c r="Q135" s="11">
        <f>2*'OddsRatio_working_3-way'!K135*'OddsRatio_working_3-way'!L135*'OddsRatio_working_3-way'!M135</f>
        <v>7.9710790122844696E-2</v>
      </c>
      <c r="R135" s="11">
        <f t="shared" si="49"/>
        <v>0</v>
      </c>
      <c r="S135" s="11">
        <f t="shared" si="50"/>
        <v>-0.8137602937169568</v>
      </c>
      <c r="T135" s="11">
        <f t="shared" si="51"/>
        <v>-0.28060699783343335</v>
      </c>
      <c r="U135" s="11">
        <f>'OddsRatio_working_3-way'!S135-'OddsRatio_working_3-way'!R135^2/3</f>
        <v>-0.8137602937169568</v>
      </c>
      <c r="V135" s="11">
        <f>'OddsRatio_working_3-way'!S135*'OddsRatio_working_3-way'!R135/3-2*'OddsRatio_working_3-way'!R135^3/27-'OddsRatio_working_3-way'!T135</f>
        <v>0.28060699783343335</v>
      </c>
      <c r="W135" s="11">
        <f>'OddsRatio_working_3-way'!V135^2+4*'OddsRatio_working_3-way'!U135^3/27</f>
        <v>-1.0933126229662332E-3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0.14127420133914995</v>
      </c>
      <c r="Y135" s="11">
        <f>IF('OddsRatio_working_3-way'!W135&gt;=0,IF('OddsRatio_working_3-way'!V135+SQRT('OddsRatio_working_3-way'!W135)&gt;0,0,PI()),ACOS('OddsRatio_working_3-way'!V135/(2*'OddsRatio_working_3-way'!X135)))</f>
        <v>0.11729394940642046</v>
      </c>
      <c r="Z135" s="11">
        <f>'OddsRatio_working_3-way'!X135^(1/3)*COS('OddsRatio_working_3-way'!Y135/3)</f>
        <v>0.52042193488044897</v>
      </c>
      <c r="AA135" s="11">
        <f>'OddsRatio_working_3-way'!X135^(1/3)*COS(('OddsRatio_working_3-way'!Y135+2*PI())/3)</f>
        <v>-0.2778413588342501</v>
      </c>
      <c r="AB135" s="11">
        <f>'OddsRatio_working_3-way'!X135^(1/3)*COS(('OddsRatio_working_3-way'!Y135+4*PI())/3)</f>
        <v>-0.24258057604619901</v>
      </c>
      <c r="AC135" s="11">
        <f>'OddsRatio_working_3-way'!X135^(1/3)*SIN('OddsRatio_working_3-way'!Y135/3)</f>
        <v>2.0357822434518426E-2</v>
      </c>
      <c r="AD135" s="11">
        <f>'OddsRatio_working_3-way'!X135^(1/3)*SIN(('OddsRatio_working_3-way'!Y135+2*PI())/3)</f>
        <v>0.44051970507586058</v>
      </c>
      <c r="AE135" s="11">
        <f>'OddsRatio_working_3-way'!X135^(1/3)*SIN(('OddsRatio_working_3-way'!Y135+4*PI())/3)</f>
        <v>-0.46087752751037875</v>
      </c>
      <c r="AF135" s="11">
        <f>-'OddsRatio_working_3-way'!U135/(3*'OddsRatio_working_3-way'!X135^(1/3))*COS(('OddsRatio_working_3-way'!Y135)/3)</f>
        <v>0.52042193488044886</v>
      </c>
      <c r="AG135" s="11">
        <f>-'OddsRatio_working_3-way'!U135/(3*'OddsRatio_working_3-way'!X135^(1/3))*COS(('OddsRatio_working_3-way'!Y135+2*PI())/3)</f>
        <v>-0.27784135883425004</v>
      </c>
      <c r="AH135" s="11">
        <f>-'OddsRatio_working_3-way'!U135/(3*'OddsRatio_working_3-way'!X135^(1/3))*COS(('OddsRatio_working_3-way'!Y135+4*PI())/3)</f>
        <v>-0.24258057604619895</v>
      </c>
      <c r="AI135" s="11">
        <f>'OddsRatio_working_3-way'!U135/(3*'OddsRatio_working_3-way'!X135^(1/3))*SIN(('OddsRatio_working_3-way'!Y135)/3)</f>
        <v>-2.0357822434518422E-2</v>
      </c>
      <c r="AJ135" s="11">
        <f>'OddsRatio_working_3-way'!U135/(3*'OddsRatio_working_3-way'!X135^(1/3))*SIN(('OddsRatio_working_3-way'!Y135+2*PI())/3)</f>
        <v>-0.44051970507586047</v>
      </c>
      <c r="AK135" s="11">
        <f>'OddsRatio_working_3-way'!U135/(3*'OddsRatio_working_3-way'!X135^(1/3))*SIN(('OddsRatio_working_3-way'!Y135+4*PI())/3)</f>
        <v>0.46087752751037864</v>
      </c>
      <c r="AL135" s="11">
        <f>'OddsRatio_working_3-way'!Z135+'OddsRatio_working_3-way'!AF135</f>
        <v>1.0408438697608977</v>
      </c>
      <c r="AM135" s="11">
        <f>'OddsRatio_working_3-way'!AA135+'OddsRatio_working_3-way'!AG135</f>
        <v>-0.55568271766850019</v>
      </c>
      <c r="AN135" s="11">
        <f>'OddsRatio_working_3-way'!AB135+'OddsRatio_working_3-way'!AH135</f>
        <v>-0.48516115209239796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1.0408438697608977</v>
      </c>
      <c r="AS135" s="11">
        <f>IF(('OddsRatio_working_3-way'!X135=0),IF(Q135&gt;0,-Q135^(1/3),(-Q135)^(1/3)),'OddsRatio_working_3-way'!AM135-'OddsRatio_working_3-way'!R135/3)</f>
        <v>-0.55568271766850019</v>
      </c>
      <c r="AT135" s="11">
        <f>IF(('OddsRatio_working_3-way'!X135=0),IF(Q135&gt;0,-Q135^(1/3),(-Q135)^(1/3)),'OddsRatio_working_3-way'!AN135-'OddsRatio_working_3-way'!R135/3)</f>
        <v>-0.48516115209239796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2.46</v>
      </c>
      <c r="B136" s="4">
        <f>IF('True_Odds_Calculator_3-way'!B137="","",'True_Odds_Calculator_3-way'!B137)</f>
        <v>3.14</v>
      </c>
      <c r="C136" s="4">
        <f>IF('True_Odds_Calculator_3-way'!C137="","",'True_Odds_Calculator_3-way'!C137)</f>
        <v>3.31</v>
      </c>
      <c r="D136" s="9">
        <f t="shared" si="39"/>
        <v>0.39671247128502457</v>
      </c>
      <c r="E136" s="9">
        <f t="shared" si="40"/>
        <v>0.30969372682156848</v>
      </c>
      <c r="F136" s="9">
        <f t="shared" si="41"/>
        <v>0.29359380189340717</v>
      </c>
      <c r="G136" s="9">
        <f t="shared" si="42"/>
        <v>1.0415872099197747</v>
      </c>
      <c r="H136" s="9">
        <f t="shared" si="43"/>
        <v>2.5207173264828713</v>
      </c>
      <c r="I136" s="9">
        <f t="shared" si="44"/>
        <v>3.2289966292283174</v>
      </c>
      <c r="J136" s="9">
        <f t="shared" si="45"/>
        <v>3.4060664549146793</v>
      </c>
      <c r="K136" s="11">
        <f t="shared" si="46"/>
        <v>0.4065040650406504</v>
      </c>
      <c r="L136" s="11">
        <f t="shared" si="47"/>
        <v>0.31847133757961782</v>
      </c>
      <c r="M136" s="11">
        <f t="shared" si="48"/>
        <v>0.30211480362537763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-0.2822837382259944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0.23115044397312176</v>
      </c>
      <c r="Q136" s="11">
        <f>2*'OddsRatio_working_3-way'!K136*'OddsRatio_working_3-way'!L136*'OddsRatio_working_3-way'!M136</f>
        <v>7.8223500498518367E-2</v>
      </c>
      <c r="R136" s="11">
        <f t="shared" si="49"/>
        <v>0</v>
      </c>
      <c r="S136" s="11">
        <f t="shared" si="50"/>
        <v>-0.81885851953704936</v>
      </c>
      <c r="T136" s="11">
        <f t="shared" si="51"/>
        <v>-0.27710948207683567</v>
      </c>
      <c r="U136" s="11">
        <f>'OddsRatio_working_3-way'!S136-'OddsRatio_working_3-way'!R136^2/3</f>
        <v>-0.81885851953704936</v>
      </c>
      <c r="V136" s="11">
        <f>'OddsRatio_working_3-way'!S136*'OddsRatio_working_3-way'!R136/3-2*'OddsRatio_working_3-way'!R136^3/27-'OddsRatio_working_3-way'!T136</f>
        <v>0.27710948207683567</v>
      </c>
      <c r="W136" s="11">
        <f>'OddsRatio_working_3-way'!V136^2+4*'OddsRatio_working_3-way'!U136^3/27</f>
        <v>-4.5538326390819339E-3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0.14260390746397347</v>
      </c>
      <c r="Y136" s="11">
        <f>IF('OddsRatio_working_3-way'!W136&gt;=0,IF('OddsRatio_working_3-way'!V136+SQRT('OddsRatio_working_3-way'!W136)&gt;0,0,PI()),ACOS('OddsRatio_working_3-way'!V136/(2*'OddsRatio_working_3-way'!X136)))</f>
        <v>0.23887193162955045</v>
      </c>
      <c r="Z136" s="11">
        <f>'OddsRatio_working_3-way'!X136^(1/3)*COS('OddsRatio_working_3-way'!Y136/3)</f>
        <v>0.52079360495988736</v>
      </c>
      <c r="AA136" s="11">
        <f>'OddsRatio_working_3-way'!X136^(1/3)*COS(('OddsRatio_working_3-way'!Y136+2*PI())/3)</f>
        <v>-0.29638493467551491</v>
      </c>
      <c r="AB136" s="11">
        <f>'OddsRatio_working_3-way'!X136^(1/3)*COS(('OddsRatio_working_3-way'!Y136+4*PI())/3)</f>
        <v>-0.22440867028437242</v>
      </c>
      <c r="AC136" s="11">
        <f>'OddsRatio_working_3-way'!X136^(1/3)*SIN('OddsRatio_working_3-way'!Y136/3)</f>
        <v>4.1555515621489826E-2</v>
      </c>
      <c r="AD136" s="11">
        <f>'OddsRatio_working_3-way'!X136^(1/3)*SIN(('OddsRatio_working_3-way'!Y136+2*PI())/3)</f>
        <v>0.43024273421299508</v>
      </c>
      <c r="AE136" s="11">
        <f>'OddsRatio_working_3-way'!X136^(1/3)*SIN(('OddsRatio_working_3-way'!Y136+4*PI())/3)</f>
        <v>-0.47179824983448482</v>
      </c>
      <c r="AF136" s="11">
        <f>-'OddsRatio_working_3-way'!U136/(3*'OddsRatio_working_3-way'!X136^(1/3))*COS(('OddsRatio_working_3-way'!Y136)/3)</f>
        <v>0.52079360495988736</v>
      </c>
      <c r="AG136" s="11">
        <f>-'OddsRatio_working_3-way'!U136/(3*'OddsRatio_working_3-way'!X136^(1/3))*COS(('OddsRatio_working_3-way'!Y136+2*PI())/3)</f>
        <v>-0.29638493467551491</v>
      </c>
      <c r="AH136" s="11">
        <f>-'OddsRatio_working_3-way'!U136/(3*'OddsRatio_working_3-way'!X136^(1/3))*COS(('OddsRatio_working_3-way'!Y136+4*PI())/3)</f>
        <v>-0.22440867028437242</v>
      </c>
      <c r="AI136" s="11">
        <f>'OddsRatio_working_3-way'!U136/(3*'OddsRatio_working_3-way'!X136^(1/3))*SIN(('OddsRatio_working_3-way'!Y136)/3)</f>
        <v>-4.1555515621489826E-2</v>
      </c>
      <c r="AJ136" s="11">
        <f>'OddsRatio_working_3-way'!U136/(3*'OddsRatio_working_3-way'!X136^(1/3))*SIN(('OddsRatio_working_3-way'!Y136+2*PI())/3)</f>
        <v>-0.43024273421299508</v>
      </c>
      <c r="AK136" s="11">
        <f>'OddsRatio_working_3-way'!U136/(3*'OddsRatio_working_3-way'!X136^(1/3))*SIN(('OddsRatio_working_3-way'!Y136+4*PI())/3)</f>
        <v>0.47179824983448482</v>
      </c>
      <c r="AL136" s="11">
        <f>'OddsRatio_working_3-way'!Z136+'OddsRatio_working_3-way'!AF136</f>
        <v>1.0415872099197747</v>
      </c>
      <c r="AM136" s="11">
        <f>'OddsRatio_working_3-way'!AA136+'OddsRatio_working_3-way'!AG136</f>
        <v>-0.59276986935102982</v>
      </c>
      <c r="AN136" s="11">
        <f>'OddsRatio_working_3-way'!AB136+'OddsRatio_working_3-way'!AH136</f>
        <v>-0.44881734056874484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1.0415872099197747</v>
      </c>
      <c r="AS136" s="11">
        <f>IF(('OddsRatio_working_3-way'!X136=0),IF(Q136&gt;0,-Q136^(1/3),(-Q136)^(1/3)),'OddsRatio_working_3-way'!AM136-'OddsRatio_working_3-way'!R136/3)</f>
        <v>-0.59276986935102982</v>
      </c>
      <c r="AT136" s="11">
        <f>IF(('OddsRatio_working_3-way'!X136=0),IF(Q136&gt;0,-Q136^(1/3),(-Q136)^(1/3)),'OddsRatio_working_3-way'!AN136-'OddsRatio_working_3-way'!R136/3)</f>
        <v>-0.44881734056874484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3.48</v>
      </c>
      <c r="B137" s="4">
        <f>IF('True_Odds_Calculator_3-way'!B138="","",'True_Odds_Calculator_3-way'!B138)</f>
        <v>3.65</v>
      </c>
      <c r="C137" s="4">
        <f>IF('True_Odds_Calculator_3-way'!C138="","",'True_Odds_Calculator_3-way'!C138)</f>
        <v>2.14</v>
      </c>
      <c r="D137" s="9">
        <f t="shared" si="39"/>
        <v>0.27840175702100717</v>
      </c>
      <c r="E137" s="9">
        <f t="shared" si="40"/>
        <v>0.2652798495736241</v>
      </c>
      <c r="F137" s="9">
        <f t="shared" si="41"/>
        <v>0.45631839340536867</v>
      </c>
      <c r="G137" s="9">
        <f t="shared" si="42"/>
        <v>1.0451336104079112</v>
      </c>
      <c r="H137" s="9">
        <f t="shared" si="43"/>
        <v>3.5919313538116202</v>
      </c>
      <c r="I137" s="9">
        <f t="shared" si="44"/>
        <v>3.769604067580965</v>
      </c>
      <c r="J137" s="9">
        <f t="shared" si="45"/>
        <v>2.191452315865019</v>
      </c>
      <c r="K137" s="11">
        <f t="shared" si="46"/>
        <v>0.28735632183908044</v>
      </c>
      <c r="L137" s="11">
        <f t="shared" si="47"/>
        <v>0.27397260273972601</v>
      </c>
      <c r="M137" s="11">
        <f t="shared" si="48"/>
        <v>0.46728971962616822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-0.27562367836693624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0.23066497733081992</v>
      </c>
      <c r="Q137" s="11">
        <f>2*'OddsRatio_working_3-way'!K137*'OddsRatio_working_3-way'!L137*'OddsRatio_working_3-way'!M137</f>
        <v>7.3577345241090872E-2</v>
      </c>
      <c r="R137" s="11">
        <f t="shared" si="49"/>
        <v>0</v>
      </c>
      <c r="S137" s="11">
        <f t="shared" si="50"/>
        <v>-0.83688374923919617</v>
      </c>
      <c r="T137" s="11">
        <f t="shared" si="51"/>
        <v>-0.26694856435062075</v>
      </c>
      <c r="U137" s="11">
        <f>'OddsRatio_working_3-way'!S137-'OddsRatio_working_3-way'!R137^2/3</f>
        <v>-0.83688374923919617</v>
      </c>
      <c r="V137" s="11">
        <f>'OddsRatio_working_3-way'!S137*'OddsRatio_working_3-way'!R137/3-2*'OddsRatio_working_3-way'!R137^3/27-'OddsRatio_working_3-way'!T137</f>
        <v>0.26694856435062075</v>
      </c>
      <c r="W137" s="11">
        <f>'OddsRatio_working_3-way'!V137^2+4*'OddsRatio_working_3-way'!U137^3/27</f>
        <v>-1.5572828716319861E-2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0.14733835611032975</v>
      </c>
      <c r="Y137" s="11">
        <f>IF('OddsRatio_working_3-way'!W137&gt;=0,IF('OddsRatio_working_3-way'!V137+SQRT('OddsRatio_working_3-way'!W137)&gt;0,0,PI()),ACOS('OddsRatio_working_3-way'!V137/(2*'OddsRatio_working_3-way'!X137)))</f>
        <v>0.43728876482228918</v>
      </c>
      <c r="Z137" s="11">
        <f>'OddsRatio_working_3-way'!X137^(1/3)*COS('OddsRatio_working_3-way'!Y137/3)</f>
        <v>0.5225668052039556</v>
      </c>
      <c r="AA137" s="11">
        <f>'OddsRatio_working_3-way'!X137^(1/3)*COS(('OddsRatio_working_3-way'!Y137+2*PI())/3)</f>
        <v>-0.32772049979923223</v>
      </c>
      <c r="AB137" s="11">
        <f>'OddsRatio_working_3-way'!X137^(1/3)*COS(('OddsRatio_working_3-way'!Y137+4*PI())/3)</f>
        <v>-0.19484630540472345</v>
      </c>
      <c r="AC137" s="11">
        <f>'OddsRatio_working_3-way'!X137^(1/3)*SIN('OddsRatio_working_3-way'!Y137/3)</f>
        <v>7.6714951902024417E-2</v>
      </c>
      <c r="AD137" s="11">
        <f>'OddsRatio_working_3-way'!X137^(1/3)*SIN(('OddsRatio_working_3-way'!Y137+2*PI())/3)</f>
        <v>0.41419865253008747</v>
      </c>
      <c r="AE137" s="11">
        <f>'OddsRatio_working_3-way'!X137^(1/3)*SIN(('OddsRatio_working_3-way'!Y137+4*PI())/3)</f>
        <v>-0.49091360443211179</v>
      </c>
      <c r="AF137" s="11">
        <f>-'OddsRatio_working_3-way'!U137/(3*'OddsRatio_working_3-way'!X137^(1/3))*COS(('OddsRatio_working_3-way'!Y137)/3)</f>
        <v>0.5225668052039556</v>
      </c>
      <c r="AG137" s="11">
        <f>-'OddsRatio_working_3-way'!U137/(3*'OddsRatio_working_3-way'!X137^(1/3))*COS(('OddsRatio_working_3-way'!Y137+2*PI())/3)</f>
        <v>-0.32772049979923223</v>
      </c>
      <c r="AH137" s="11">
        <f>-'OddsRatio_working_3-way'!U137/(3*'OddsRatio_working_3-way'!X137^(1/3))*COS(('OddsRatio_working_3-way'!Y137+4*PI())/3)</f>
        <v>-0.19484630540472345</v>
      </c>
      <c r="AI137" s="11">
        <f>'OddsRatio_working_3-way'!U137/(3*'OddsRatio_working_3-way'!X137^(1/3))*SIN(('OddsRatio_working_3-way'!Y137)/3)</f>
        <v>-7.6714951902024417E-2</v>
      </c>
      <c r="AJ137" s="11">
        <f>'OddsRatio_working_3-way'!U137/(3*'OddsRatio_working_3-way'!X137^(1/3))*SIN(('OddsRatio_working_3-way'!Y137+2*PI())/3)</f>
        <v>-0.41419865253008747</v>
      </c>
      <c r="AK137" s="11">
        <f>'OddsRatio_working_3-way'!U137/(3*'OddsRatio_working_3-way'!X137^(1/3))*SIN(('OddsRatio_working_3-way'!Y137+4*PI())/3)</f>
        <v>0.49091360443211179</v>
      </c>
      <c r="AL137" s="11">
        <f>'OddsRatio_working_3-way'!Z137+'OddsRatio_working_3-way'!AF137</f>
        <v>1.0451336104079112</v>
      </c>
      <c r="AM137" s="11">
        <f>'OddsRatio_working_3-way'!AA137+'OddsRatio_working_3-way'!AG137</f>
        <v>-0.65544099959846447</v>
      </c>
      <c r="AN137" s="11">
        <f>'OddsRatio_working_3-way'!AB137+'OddsRatio_working_3-way'!AH137</f>
        <v>-0.38969261080944689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1.0451336104079112</v>
      </c>
      <c r="AS137" s="11">
        <f>IF(('OddsRatio_working_3-way'!X137=0),IF(Q137&gt;0,-Q137^(1/3),(-Q137)^(1/3)),'OddsRatio_working_3-way'!AM137-'OddsRatio_working_3-way'!R137/3)</f>
        <v>-0.65544099959846447</v>
      </c>
      <c r="AT137" s="11">
        <f>IF(('OddsRatio_working_3-way'!X137=0),IF(Q137&gt;0,-Q137^(1/3),(-Q137)^(1/3)),'OddsRatio_working_3-way'!AN137-'OddsRatio_working_3-way'!R137/3)</f>
        <v>-0.38969261080944689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2.35</v>
      </c>
      <c r="B138" s="4">
        <f>IF('True_Odds_Calculator_3-way'!B139="","",'True_Odds_Calculator_3-way'!B139)</f>
        <v>3.64</v>
      </c>
      <c r="C138" s="4">
        <f>IF('True_Odds_Calculator_3-way'!C139="","",'True_Odds_Calculator_3-way'!C139)</f>
        <v>3.05</v>
      </c>
      <c r="D138" s="9">
        <f t="shared" si="39"/>
        <v>0.41514429312057544</v>
      </c>
      <c r="E138" s="9">
        <f t="shared" si="40"/>
        <v>0.2663123876185669</v>
      </c>
      <c r="F138" s="9">
        <f t="shared" si="41"/>
        <v>0.31854331926085772</v>
      </c>
      <c r="G138" s="9">
        <f t="shared" si="42"/>
        <v>1.0435563169707049</v>
      </c>
      <c r="H138" s="9">
        <f t="shared" si="43"/>
        <v>2.4088010279104517</v>
      </c>
      <c r="I138" s="9">
        <f t="shared" si="44"/>
        <v>3.7549886768026615</v>
      </c>
      <c r="J138" s="9">
        <f t="shared" si="45"/>
        <v>3.1392904497899448</v>
      </c>
      <c r="K138" s="11">
        <f t="shared" si="46"/>
        <v>0.42553191489361702</v>
      </c>
      <c r="L138" s="11">
        <f t="shared" si="47"/>
        <v>0.27472527472527469</v>
      </c>
      <c r="M138" s="11">
        <f t="shared" si="48"/>
        <v>0.32786885245901642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-0.28004154896376721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0.23150898630494027</v>
      </c>
      <c r="Q138" s="11">
        <f>2*'OddsRatio_working_3-way'!K138*'OddsRatio_working_3-way'!L138*'OddsRatio_working_3-way'!M138</f>
        <v>7.6658604736735192E-2</v>
      </c>
      <c r="R138" s="11">
        <f t="shared" si="49"/>
        <v>0</v>
      </c>
      <c r="S138" s="11">
        <f t="shared" si="50"/>
        <v>-0.82669513563822539</v>
      </c>
      <c r="T138" s="11">
        <f t="shared" si="51"/>
        <v>-0.27374011113848523</v>
      </c>
      <c r="U138" s="11">
        <f>'OddsRatio_working_3-way'!S138-'OddsRatio_working_3-way'!R138^2/3</f>
        <v>-0.82669513563822539</v>
      </c>
      <c r="V138" s="11">
        <f>'OddsRatio_working_3-way'!S138*'OddsRatio_working_3-way'!R138/3-2*'OddsRatio_working_3-way'!R138^3/27-'OddsRatio_working_3-way'!T138</f>
        <v>0.27374011113848523</v>
      </c>
      <c r="W138" s="11">
        <f>'OddsRatio_working_3-way'!V138^2+4*'OddsRatio_working_3-way'!U138^3/27</f>
        <v>-8.7676844171796914E-3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0.14465591317268189</v>
      </c>
      <c r="Y138" s="11">
        <f>IF('OddsRatio_working_3-way'!W138&gt;=0,IF('OddsRatio_working_3-way'!V138+SQRT('OddsRatio_working_3-way'!W138)&gt;0,0,PI()),ACOS('OddsRatio_working_3-way'!V138/(2*'OddsRatio_working_3-way'!X138)))</f>
        <v>0.32958510179744382</v>
      </c>
      <c r="Z138" s="11">
        <f>'OddsRatio_working_3-way'!X138^(1/3)*COS('OddsRatio_working_3-way'!Y138/3)</f>
        <v>0.52177815848535258</v>
      </c>
      <c r="AA138" s="11">
        <f>'OddsRatio_working_3-way'!X138^(1/3)*COS(('OddsRatio_working_3-way'!Y138+2*PI())/3)</f>
        <v>-0.31073332570384798</v>
      </c>
      <c r="AB138" s="11">
        <f>'OddsRatio_working_3-way'!X138^(1/3)*COS(('OddsRatio_working_3-way'!Y138+4*PI())/3)</f>
        <v>-0.21104483278150477</v>
      </c>
      <c r="AC138" s="11">
        <f>'OddsRatio_working_3-way'!X138^(1/3)*SIN('OddsRatio_working_3-way'!Y138/3)</f>
        <v>5.7555178223823111E-2</v>
      </c>
      <c r="AD138" s="11">
        <f>'OddsRatio_working_3-way'!X138^(1/3)*SIN(('OddsRatio_working_3-way'!Y138+2*PI())/3)</f>
        <v>0.42309555127626686</v>
      </c>
      <c r="AE138" s="11">
        <f>'OddsRatio_working_3-way'!X138^(1/3)*SIN(('OddsRatio_working_3-way'!Y138+4*PI())/3)</f>
        <v>-0.48065072950008986</v>
      </c>
      <c r="AF138" s="11">
        <f>-'OddsRatio_working_3-way'!U138/(3*'OddsRatio_working_3-way'!X138^(1/3))*COS(('OddsRatio_working_3-way'!Y138)/3)</f>
        <v>0.52177815848535247</v>
      </c>
      <c r="AG138" s="11">
        <f>-'OddsRatio_working_3-way'!U138/(3*'OddsRatio_working_3-way'!X138^(1/3))*COS(('OddsRatio_working_3-way'!Y138+2*PI())/3)</f>
        <v>-0.31073332570384793</v>
      </c>
      <c r="AH138" s="11">
        <f>-'OddsRatio_working_3-way'!U138/(3*'OddsRatio_working_3-way'!X138^(1/3))*COS(('OddsRatio_working_3-way'!Y138+4*PI())/3)</f>
        <v>-0.21104483278150474</v>
      </c>
      <c r="AI138" s="11">
        <f>'OddsRatio_working_3-way'!U138/(3*'OddsRatio_working_3-way'!X138^(1/3))*SIN(('OddsRatio_working_3-way'!Y138)/3)</f>
        <v>-5.7555178223823104E-2</v>
      </c>
      <c r="AJ138" s="11">
        <f>'OddsRatio_working_3-way'!U138/(3*'OddsRatio_working_3-way'!X138^(1/3))*SIN(('OddsRatio_working_3-way'!Y138+2*PI())/3)</f>
        <v>-0.42309555127626675</v>
      </c>
      <c r="AK138" s="11">
        <f>'OddsRatio_working_3-way'!U138/(3*'OddsRatio_working_3-way'!X138^(1/3))*SIN(('OddsRatio_working_3-way'!Y138+4*PI())/3)</f>
        <v>0.48065072950008975</v>
      </c>
      <c r="AL138" s="11">
        <f>'OddsRatio_working_3-way'!Z138+'OddsRatio_working_3-way'!AF138</f>
        <v>1.0435563169707049</v>
      </c>
      <c r="AM138" s="11">
        <f>'OddsRatio_working_3-way'!AA138+'OddsRatio_working_3-way'!AG138</f>
        <v>-0.62146665140769586</v>
      </c>
      <c r="AN138" s="11">
        <f>'OddsRatio_working_3-way'!AB138+'OddsRatio_working_3-way'!AH138</f>
        <v>-0.42208966556300953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1.0435563169707049</v>
      </c>
      <c r="AS138" s="11">
        <f>IF(('OddsRatio_working_3-way'!X138=0),IF(Q138&gt;0,-Q138^(1/3),(-Q138)^(1/3)),'OddsRatio_working_3-way'!AM138-'OddsRatio_working_3-way'!R138/3)</f>
        <v>-0.62146665140769586</v>
      </c>
      <c r="AT138" s="11">
        <f>IF(('OddsRatio_working_3-way'!X138=0),IF(Q138&gt;0,-Q138^(1/3),(-Q138)^(1/3)),'OddsRatio_working_3-way'!AN138-'OddsRatio_working_3-way'!R138/3)</f>
        <v>-0.42208966556300953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1.91</v>
      </c>
      <c r="B139" s="4">
        <f>IF('True_Odds_Calculator_3-way'!B140="","",'True_Odds_Calculator_3-way'!B140)</f>
        <v>3.65</v>
      </c>
      <c r="C139" s="4">
        <f>IF('True_Odds_Calculator_3-way'!C140="","",'True_Odds_Calculator_3-way'!C140)</f>
        <v>4.33</v>
      </c>
      <c r="D139" s="9">
        <f t="shared" si="39"/>
        <v>0.5121271619534582</v>
      </c>
      <c r="E139" s="9">
        <f t="shared" si="40"/>
        <v>0.26495881045108505</v>
      </c>
      <c r="F139" s="9">
        <f t="shared" si="41"/>
        <v>0.22291402759545681</v>
      </c>
      <c r="G139" s="9">
        <f t="shared" si="42"/>
        <v>1.0468571825176212</v>
      </c>
      <c r="H139" s="9">
        <f t="shared" si="43"/>
        <v>1.9526400360910352</v>
      </c>
      <c r="I139" s="9">
        <f t="shared" si="44"/>
        <v>3.7741715336716966</v>
      </c>
      <c r="J139" s="9">
        <f t="shared" si="45"/>
        <v>4.4860344177836788</v>
      </c>
      <c r="K139" s="11">
        <f t="shared" si="46"/>
        <v>0.52356020942408377</v>
      </c>
      <c r="L139" s="11">
        <f t="shared" si="47"/>
        <v>0.27397260273972601</v>
      </c>
      <c r="M139" s="11">
        <f t="shared" si="48"/>
        <v>0.23094688221709006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-0.26602188819242445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0.2282470083161085</v>
      </c>
      <c r="Q139" s="11">
        <f>2*'OddsRatio_working_3-way'!K139*'OddsRatio_working_3-way'!L139*'OddsRatio_working_3-way'!M139</f>
        <v>6.6254574257215829E-2</v>
      </c>
      <c r="R139" s="11">
        <f t="shared" si="49"/>
        <v>0</v>
      </c>
      <c r="S139" s="11">
        <f t="shared" si="50"/>
        <v>-0.85800085800085801</v>
      </c>
      <c r="T139" s="11">
        <f t="shared" si="51"/>
        <v>-0.24905685283043777</v>
      </c>
      <c r="U139" s="11">
        <f>'OddsRatio_working_3-way'!S139-'OddsRatio_working_3-way'!R139^2/3</f>
        <v>-0.85800085800085801</v>
      </c>
      <c r="V139" s="11">
        <f>'OddsRatio_working_3-way'!S139*'OddsRatio_working_3-way'!R139/3-2*'OddsRatio_working_3-way'!R139^3/27-'OddsRatio_working_3-way'!T139</f>
        <v>0.24905685283043777</v>
      </c>
      <c r="W139" s="11">
        <f>'OddsRatio_working_3-way'!V139^2+4*'OddsRatio_working_3-way'!U139^3/27</f>
        <v>-3.1545588782631133E-2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0.15295007741452232</v>
      </c>
      <c r="Y139" s="11">
        <f>IF('OddsRatio_working_3-way'!W139&gt;=0,IF('OddsRatio_working_3-way'!V139+SQRT('OddsRatio_working_3-way'!W139)&gt;0,0,PI()),ACOS('OddsRatio_working_3-way'!V139/(2*'OddsRatio_working_3-way'!X139)))</f>
        <v>0.61948610077094801</v>
      </c>
      <c r="Z139" s="11">
        <f>'OddsRatio_working_3-way'!X139^(1/3)*COS('OddsRatio_working_3-way'!Y139/3)</f>
        <v>0.52342859125881069</v>
      </c>
      <c r="AA139" s="11">
        <f>'OddsRatio_working_3-way'!X139^(1/3)*COS(('OddsRatio_working_3-way'!Y139+2*PI())/3)</f>
        <v>-0.35667269120255729</v>
      </c>
      <c r="AB139" s="11">
        <f>'OddsRatio_working_3-way'!X139^(1/3)*COS(('OddsRatio_working_3-way'!Y139+4*PI())/3)</f>
        <v>-0.16675590005625368</v>
      </c>
      <c r="AC139" s="11">
        <f>'OddsRatio_working_3-way'!X139^(1/3)*SIN('OddsRatio_working_3-way'!Y139/3)</f>
        <v>0.10964851049194854</v>
      </c>
      <c r="AD139" s="11">
        <f>'OddsRatio_working_3-way'!X139^(1/3)*SIN(('OddsRatio_working_3-way'!Y139+2*PI())/3)</f>
        <v>0.39847820185125715</v>
      </c>
      <c r="AE139" s="11">
        <f>'OddsRatio_working_3-way'!X139^(1/3)*SIN(('OddsRatio_working_3-way'!Y139+4*PI())/3)</f>
        <v>-0.50812671234320561</v>
      </c>
      <c r="AF139" s="11">
        <f>-'OddsRatio_working_3-way'!U139/(3*'OddsRatio_working_3-way'!X139^(1/3))*COS(('OddsRatio_working_3-way'!Y139)/3)</f>
        <v>0.52342859125881058</v>
      </c>
      <c r="AG139" s="11">
        <f>-'OddsRatio_working_3-way'!U139/(3*'OddsRatio_working_3-way'!X139^(1/3))*COS(('OddsRatio_working_3-way'!Y139+2*PI())/3)</f>
        <v>-0.35667269120255723</v>
      </c>
      <c r="AH139" s="11">
        <f>-'OddsRatio_working_3-way'!U139/(3*'OddsRatio_working_3-way'!X139^(1/3))*COS(('OddsRatio_working_3-way'!Y139+4*PI())/3)</f>
        <v>-0.16675590005625365</v>
      </c>
      <c r="AI139" s="11">
        <f>'OddsRatio_working_3-way'!U139/(3*'OddsRatio_working_3-way'!X139^(1/3))*SIN(('OddsRatio_working_3-way'!Y139)/3)</f>
        <v>-0.10964851049194853</v>
      </c>
      <c r="AJ139" s="11">
        <f>'OddsRatio_working_3-way'!U139/(3*'OddsRatio_working_3-way'!X139^(1/3))*SIN(('OddsRatio_working_3-way'!Y139+2*PI())/3)</f>
        <v>-0.3984782018512571</v>
      </c>
      <c r="AK139" s="11">
        <f>'OddsRatio_working_3-way'!U139/(3*'OddsRatio_working_3-way'!X139^(1/3))*SIN(('OddsRatio_working_3-way'!Y139+4*PI())/3)</f>
        <v>0.5081267123432055</v>
      </c>
      <c r="AL139" s="11">
        <f>'OddsRatio_working_3-way'!Z139+'OddsRatio_working_3-way'!AF139</f>
        <v>1.0468571825176212</v>
      </c>
      <c r="AM139" s="11">
        <f>'OddsRatio_working_3-way'!AA139+'OddsRatio_working_3-way'!AG139</f>
        <v>-0.71334538240511458</v>
      </c>
      <c r="AN139" s="11">
        <f>'OddsRatio_working_3-way'!AB139+'OddsRatio_working_3-way'!AH139</f>
        <v>-0.33351180011250736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1.0468571825176212</v>
      </c>
      <c r="AS139" s="11">
        <f>IF(('OddsRatio_working_3-way'!X139=0),IF(Q139&gt;0,-Q139^(1/3),(-Q139)^(1/3)),'OddsRatio_working_3-way'!AM139-'OddsRatio_working_3-way'!R139/3)</f>
        <v>-0.71334538240511458</v>
      </c>
      <c r="AT139" s="11">
        <f>IF(('OddsRatio_working_3-way'!X139=0),IF(Q139&gt;0,-Q139^(1/3),(-Q139)^(1/3)),'OddsRatio_working_3-way'!AN139-'OddsRatio_working_3-way'!R139/3)</f>
        <v>-0.33351180011250736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3.46</v>
      </c>
      <c r="B140" s="4">
        <f>IF('True_Odds_Calculator_3-way'!B141="","",'True_Odds_Calculator_3-way'!B141)</f>
        <v>3.15</v>
      </c>
      <c r="C140" s="4">
        <f>IF('True_Odds_Calculator_3-way'!C141="","",'True_Odds_Calculator_3-way'!C141)</f>
        <v>2.37</v>
      </c>
      <c r="D140" s="9">
        <f t="shared" si="39"/>
        <v>0.28027174815680533</v>
      </c>
      <c r="E140" s="9">
        <f t="shared" si="40"/>
        <v>0.30822717042849351</v>
      </c>
      <c r="F140" s="9">
        <f t="shared" si="41"/>
        <v>0.41150108141470115</v>
      </c>
      <c r="G140" s="9">
        <f t="shared" si="42"/>
        <v>1.0438885189925471</v>
      </c>
      <c r="H140" s="9">
        <f t="shared" si="43"/>
        <v>3.5679657567216654</v>
      </c>
      <c r="I140" s="9">
        <f t="shared" si="44"/>
        <v>3.2443603158339762</v>
      </c>
      <c r="J140" s="9">
        <f t="shared" si="45"/>
        <v>2.4301272710197899</v>
      </c>
      <c r="K140" s="11">
        <f t="shared" si="46"/>
        <v>0.28901734104046245</v>
      </c>
      <c r="L140" s="11">
        <f t="shared" si="47"/>
        <v>0.31746031746031744</v>
      </c>
      <c r="M140" s="11">
        <f t="shared" si="48"/>
        <v>0.42194092827004215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-0.28051696764654988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0.23150809716991025</v>
      </c>
      <c r="Q140" s="11">
        <f>2*'OddsRatio_working_3-way'!K140*'OddsRatio_working_3-way'!L140*'OddsRatio_working_3-way'!M140</f>
        <v>7.7427457247461626E-2</v>
      </c>
      <c r="R140" s="11">
        <f t="shared" si="49"/>
        <v>0</v>
      </c>
      <c r="S140" s="11">
        <f t="shared" si="50"/>
        <v>-0.82529088743611911</v>
      </c>
      <c r="T140" s="11">
        <f t="shared" si="51"/>
        <v>-0.27601701920940441</v>
      </c>
      <c r="U140" s="11">
        <f>'OddsRatio_working_3-way'!S140-'OddsRatio_working_3-way'!R140^2/3</f>
        <v>-0.82529088743611911</v>
      </c>
      <c r="V140" s="11">
        <f>'OddsRatio_working_3-way'!S140*'OddsRatio_working_3-way'!R140/3-2*'OddsRatio_working_3-way'!R140^3/27-'OddsRatio_working_3-way'!T140</f>
        <v>0.27601701920940441</v>
      </c>
      <c r="W140" s="11">
        <f>'OddsRatio_working_3-way'!V140^2+4*'OddsRatio_working_3-way'!U140^3/27</f>
        <v>-7.0901295855112789E-3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0.14428749467534946</v>
      </c>
      <c r="Y140" s="11">
        <f>IF('OddsRatio_working_3-way'!W140&gt;=0,IF('OddsRatio_working_3-way'!V140+SQRT('OddsRatio_working_3-way'!W140)&gt;0,0,PI()),ACOS('OddsRatio_working_3-way'!V140/(2*'OddsRatio_working_3-way'!X140)))</f>
        <v>0.29609633649197709</v>
      </c>
      <c r="Z140" s="11">
        <f>'OddsRatio_working_3-way'!X140^(1/3)*COS('OddsRatio_working_3-way'!Y140/3)</f>
        <v>0.52194425949627354</v>
      </c>
      <c r="AA140" s="11">
        <f>'OddsRatio_working_3-way'!X140^(1/3)*COS(('OddsRatio_working_3-way'!Y140+2*PI())/3)</f>
        <v>-0.3057310879933286</v>
      </c>
      <c r="AB140" s="11">
        <f>'OddsRatio_working_3-way'!X140^(1/3)*COS(('OddsRatio_working_3-way'!Y140+4*PI())/3)</f>
        <v>-0.21621317150294511</v>
      </c>
      <c r="AC140" s="11">
        <f>'OddsRatio_working_3-way'!X140^(1/3)*SIN('OddsRatio_working_3-way'!Y140/3)</f>
        <v>5.1683193183017402E-2</v>
      </c>
      <c r="AD140" s="11">
        <f>'OddsRatio_working_3-way'!X140^(1/3)*SIN(('OddsRatio_working_3-way'!Y140+2*PI())/3)</f>
        <v>0.42617539149172146</v>
      </c>
      <c r="AE140" s="11">
        <f>'OddsRatio_working_3-way'!X140^(1/3)*SIN(('OddsRatio_working_3-way'!Y140+4*PI())/3)</f>
        <v>-0.4778585846747388</v>
      </c>
      <c r="AF140" s="11">
        <f>-'OddsRatio_working_3-way'!U140/(3*'OddsRatio_working_3-way'!X140^(1/3))*COS(('OddsRatio_working_3-way'!Y140)/3)</f>
        <v>0.52194425949627343</v>
      </c>
      <c r="AG140" s="11">
        <f>-'OddsRatio_working_3-way'!U140/(3*'OddsRatio_working_3-way'!X140^(1/3))*COS(('OddsRatio_working_3-way'!Y140+2*PI())/3)</f>
        <v>-0.30573108799332854</v>
      </c>
      <c r="AH140" s="11">
        <f>-'OddsRatio_working_3-way'!U140/(3*'OddsRatio_working_3-way'!X140^(1/3))*COS(('OddsRatio_working_3-way'!Y140+4*PI())/3)</f>
        <v>-0.21621317150294506</v>
      </c>
      <c r="AI140" s="11">
        <f>'OddsRatio_working_3-way'!U140/(3*'OddsRatio_working_3-way'!X140^(1/3))*SIN(('OddsRatio_working_3-way'!Y140)/3)</f>
        <v>-5.1683193183017395E-2</v>
      </c>
      <c r="AJ140" s="11">
        <f>'OddsRatio_working_3-way'!U140/(3*'OddsRatio_working_3-way'!X140^(1/3))*SIN(('OddsRatio_working_3-way'!Y140+2*PI())/3)</f>
        <v>-0.42617539149172134</v>
      </c>
      <c r="AK140" s="11">
        <f>'OddsRatio_working_3-way'!U140/(3*'OddsRatio_working_3-way'!X140^(1/3))*SIN(('OddsRatio_working_3-way'!Y140+4*PI())/3)</f>
        <v>0.47785858467473868</v>
      </c>
      <c r="AL140" s="11">
        <f>'OddsRatio_working_3-way'!Z140+'OddsRatio_working_3-way'!AF140</f>
        <v>1.0438885189925471</v>
      </c>
      <c r="AM140" s="11">
        <f>'OddsRatio_working_3-way'!AA140+'OddsRatio_working_3-way'!AG140</f>
        <v>-0.6114621759866572</v>
      </c>
      <c r="AN140" s="11">
        <f>'OddsRatio_working_3-way'!AB140+'OddsRatio_working_3-way'!AH140</f>
        <v>-0.43242634300589017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1.0438885189925471</v>
      </c>
      <c r="AS140" s="11">
        <f>IF(('OddsRatio_working_3-way'!X140=0),IF(Q140&gt;0,-Q140^(1/3),(-Q140)^(1/3)),'OddsRatio_working_3-way'!AM140-'OddsRatio_working_3-way'!R140/3)</f>
        <v>-0.6114621759866572</v>
      </c>
      <c r="AT140" s="11">
        <f>IF(('OddsRatio_working_3-way'!X140=0),IF(Q140&gt;0,-Q140^(1/3),(-Q140)^(1/3)),'OddsRatio_working_3-way'!AN140-'OddsRatio_working_3-way'!R140/3)</f>
        <v>-0.43242634300589017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2.5299999999999998</v>
      </c>
      <c r="B141" s="4">
        <f>IF('True_Odds_Calculator_3-way'!B142="","",'True_Odds_Calculator_3-way'!B142)</f>
        <v>2.92</v>
      </c>
      <c r="C141" s="4">
        <f>IF('True_Odds_Calculator_3-way'!C142="","",'True_Odds_Calculator_3-way'!C142)</f>
        <v>3.45</v>
      </c>
      <c r="D141" s="9">
        <f t="shared" si="39"/>
        <v>0.38539873724215057</v>
      </c>
      <c r="E141" s="9">
        <f t="shared" si="40"/>
        <v>0.33319879249645867</v>
      </c>
      <c r="F141" s="9">
        <f t="shared" si="41"/>
        <v>0.2814024702613907</v>
      </c>
      <c r="G141" s="9">
        <f t="shared" si="42"/>
        <v>1.0422975814909419</v>
      </c>
      <c r="H141" s="9">
        <f t="shared" si="43"/>
        <v>2.5947152996811411</v>
      </c>
      <c r="I141" s="9">
        <f t="shared" si="44"/>
        <v>3.0012113564626088</v>
      </c>
      <c r="J141" s="9">
        <f t="shared" si="45"/>
        <v>3.5536290746528074</v>
      </c>
      <c r="K141" s="11">
        <f t="shared" si="46"/>
        <v>0.39525691699604748</v>
      </c>
      <c r="L141" s="11">
        <f t="shared" si="47"/>
        <v>0.34246575342465752</v>
      </c>
      <c r="M141" s="11">
        <f t="shared" si="48"/>
        <v>0.28985507246376813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-0.28238152297504393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0.23148856564191778</v>
      </c>
      <c r="Q141" s="11">
        <f>2*'OddsRatio_working_3-way'!K141*'OddsRatio_working_3-way'!L141*'OddsRatio_working_3-way'!M141</f>
        <v>7.8470700217599249E-2</v>
      </c>
      <c r="R141" s="11">
        <f t="shared" si="49"/>
        <v>0</v>
      </c>
      <c r="S141" s="11">
        <f t="shared" si="50"/>
        <v>-0.81977235338579879</v>
      </c>
      <c r="T141" s="11">
        <f t="shared" si="51"/>
        <v>-0.27788893335111825</v>
      </c>
      <c r="U141" s="11">
        <f>'OddsRatio_working_3-way'!S141-'OddsRatio_working_3-way'!R141^2/3</f>
        <v>-0.81977235338579879</v>
      </c>
      <c r="V141" s="11">
        <f>'OddsRatio_working_3-way'!S141*'OddsRatio_working_3-way'!R141/3-2*'OddsRatio_working_3-way'!R141^3/27-'OddsRatio_working_3-way'!T141</f>
        <v>0.27788893335111825</v>
      </c>
      <c r="W141" s="11">
        <f>'OddsRatio_working_3-way'!V141^2+4*'OddsRatio_working_3-way'!U141^3/27</f>
        <v>-4.3938768280250284E-3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0.14284268979111889</v>
      </c>
      <c r="Y141" s="11">
        <f>IF('OddsRatio_working_3-way'!W141&gt;=0,IF('OddsRatio_working_3-way'!V141+SQRT('OddsRatio_working_3-way'!W141)&gt;0,0,PI()),ACOS('OddsRatio_working_3-way'!V141/(2*'OddsRatio_working_3-way'!X141)))</f>
        <v>0.23415960834188843</v>
      </c>
      <c r="Z141" s="11">
        <f>'OddsRatio_working_3-way'!X141^(1/3)*COS('OddsRatio_working_3-way'!Y141/3)</f>
        <v>0.52114879074547094</v>
      </c>
      <c r="AA141" s="11">
        <f>'OddsRatio_working_3-way'!X141^(1/3)*COS(('OddsRatio_working_3-way'!Y141+2*PI())/3)</f>
        <v>-0.29587371229034365</v>
      </c>
      <c r="AB141" s="11">
        <f>'OddsRatio_working_3-way'!X141^(1/3)*COS(('OddsRatio_working_3-way'!Y141+4*PI())/3)</f>
        <v>-0.22527507845512718</v>
      </c>
      <c r="AC141" s="11">
        <f>'OddsRatio_working_3-way'!X141^(1/3)*SIN('OddsRatio_working_3-way'!Y141/3)</f>
        <v>4.0760140249181974E-2</v>
      </c>
      <c r="AD141" s="11">
        <f>'OddsRatio_working_3-way'!X141^(1/3)*SIN(('OddsRatio_working_3-way'!Y141+2*PI())/3)</f>
        <v>0.43094802181252739</v>
      </c>
      <c r="AE141" s="11">
        <f>'OddsRatio_working_3-way'!X141^(1/3)*SIN(('OddsRatio_working_3-way'!Y141+4*PI())/3)</f>
        <v>-0.47170816206170946</v>
      </c>
      <c r="AF141" s="11">
        <f>-'OddsRatio_working_3-way'!U141/(3*'OddsRatio_working_3-way'!X141^(1/3))*COS(('OddsRatio_working_3-way'!Y141)/3)</f>
        <v>0.52114879074547094</v>
      </c>
      <c r="AG141" s="11">
        <f>-'OddsRatio_working_3-way'!U141/(3*'OddsRatio_working_3-way'!X141^(1/3))*COS(('OddsRatio_working_3-way'!Y141+2*PI())/3)</f>
        <v>-0.29587371229034365</v>
      </c>
      <c r="AH141" s="11">
        <f>-'OddsRatio_working_3-way'!U141/(3*'OddsRatio_working_3-way'!X141^(1/3))*COS(('OddsRatio_working_3-way'!Y141+4*PI())/3)</f>
        <v>-0.22527507845512718</v>
      </c>
      <c r="AI141" s="11">
        <f>'OddsRatio_working_3-way'!U141/(3*'OddsRatio_working_3-way'!X141^(1/3))*SIN(('OddsRatio_working_3-way'!Y141)/3)</f>
        <v>-4.0760140249181974E-2</v>
      </c>
      <c r="AJ141" s="11">
        <f>'OddsRatio_working_3-way'!U141/(3*'OddsRatio_working_3-way'!X141^(1/3))*SIN(('OddsRatio_working_3-way'!Y141+2*PI())/3)</f>
        <v>-0.43094802181252739</v>
      </c>
      <c r="AK141" s="11">
        <f>'OddsRatio_working_3-way'!U141/(3*'OddsRatio_working_3-way'!X141^(1/3))*SIN(('OddsRatio_working_3-way'!Y141+4*PI())/3)</f>
        <v>0.47170816206170946</v>
      </c>
      <c r="AL141" s="11">
        <f>'OddsRatio_working_3-way'!Z141+'OddsRatio_working_3-way'!AF141</f>
        <v>1.0422975814909419</v>
      </c>
      <c r="AM141" s="11">
        <f>'OddsRatio_working_3-way'!AA141+'OddsRatio_working_3-way'!AG141</f>
        <v>-0.5917474245806873</v>
      </c>
      <c r="AN141" s="11">
        <f>'OddsRatio_working_3-way'!AB141+'OddsRatio_working_3-way'!AH141</f>
        <v>-0.45055015691025435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1.0422975814909419</v>
      </c>
      <c r="AS141" s="11">
        <f>IF(('OddsRatio_working_3-way'!X141=0),IF(Q141&gt;0,-Q141^(1/3),(-Q141)^(1/3)),'OddsRatio_working_3-way'!AM141-'OddsRatio_working_3-way'!R141/3)</f>
        <v>-0.5917474245806873</v>
      </c>
      <c r="AT141" s="11">
        <f>IF(('OddsRatio_working_3-way'!X141=0),IF(Q141&gt;0,-Q141^(1/3),(-Q141)^(1/3)),'OddsRatio_working_3-way'!AN141-'OddsRatio_working_3-way'!R141/3)</f>
        <v>-0.45055015691025435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2.73</v>
      </c>
      <c r="B142" s="4">
        <f>IF('True_Odds_Calculator_3-way'!B143="","",'True_Odds_Calculator_3-way'!B143)</f>
        <v>3.07</v>
      </c>
      <c r="C142" s="4">
        <f>IF('True_Odds_Calculator_3-way'!C143="","",'True_Odds_Calculator_3-way'!C143)</f>
        <v>2.76</v>
      </c>
      <c r="D142" s="9">
        <f t="shared" si="39"/>
        <v>0.34780166663999873</v>
      </c>
      <c r="E142" s="9">
        <f t="shared" si="40"/>
        <v>0.30828624288583373</v>
      </c>
      <c r="F142" s="9">
        <f t="shared" si="41"/>
        <v>0.34391209047416743</v>
      </c>
      <c r="G142" s="9">
        <f t="shared" si="42"/>
        <v>1.0839317129198065</v>
      </c>
      <c r="H142" s="9">
        <f t="shared" si="43"/>
        <v>2.8752018633512653</v>
      </c>
      <c r="I142" s="9">
        <f t="shared" si="44"/>
        <v>3.2437386457439996</v>
      </c>
      <c r="J142" s="9">
        <f t="shared" si="45"/>
        <v>2.9077198147388597</v>
      </c>
      <c r="K142" s="11">
        <f t="shared" si="46"/>
        <v>0.36630036630036628</v>
      </c>
      <c r="L142" s="11">
        <f t="shared" si="47"/>
        <v>0.32573289902280134</v>
      </c>
      <c r="M142" s="11">
        <f t="shared" si="48"/>
        <v>0.3623188405797102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-0.27247020080896311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0.24036137901029567</v>
      </c>
      <c r="Q142" s="11">
        <f>2*'OddsRatio_working_3-way'!K142*'OddsRatio_working_3-way'!L142*'OddsRatio_working_3-way'!M142</f>
        <v>8.646092770154519E-2</v>
      </c>
      <c r="R142" s="11">
        <f t="shared" si="49"/>
        <v>0</v>
      </c>
      <c r="S142" s="11">
        <f t="shared" si="50"/>
        <v>-0.88215657454159591</v>
      </c>
      <c r="T142" s="11">
        <f t="shared" si="51"/>
        <v>-0.31732250882791213</v>
      </c>
      <c r="U142" s="11">
        <f>'OddsRatio_working_3-way'!S142-'OddsRatio_working_3-way'!R142^2/3</f>
        <v>-0.88215657454159591</v>
      </c>
      <c r="V142" s="11">
        <f>'OddsRatio_working_3-way'!S142*'OddsRatio_working_3-way'!R142/3-2*'OddsRatio_working_3-way'!R142^3/27-'OddsRatio_working_3-way'!T142</f>
        <v>0.31732250882791213</v>
      </c>
      <c r="W142" s="11">
        <f>'OddsRatio_working_3-way'!V142^2+4*'OddsRatio_working_3-way'!U142^3/27</f>
        <v>-1.0093057101479563E-3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0.15945444515518242</v>
      </c>
      <c r="Y142" s="11">
        <f>IF('OddsRatio_working_3-way'!W142&gt;=0,IF('OddsRatio_working_3-way'!V142+SQRT('OddsRatio_working_3-way'!W142)&gt;0,0,PI()),ACOS('OddsRatio_working_3-way'!V142/(2*'OddsRatio_working_3-way'!X142)))</f>
        <v>9.9785099477883721E-2</v>
      </c>
      <c r="Z142" s="11">
        <f>'OddsRatio_working_3-way'!X142^(1/3)*COS('OddsRatio_working_3-way'!Y142/3)</f>
        <v>0.54196585645990325</v>
      </c>
      <c r="AA142" s="11">
        <f>'OddsRatio_working_3-way'!X142^(1/3)*COS(('OddsRatio_working_3-way'!Y142+2*PI())/3)</f>
        <v>-0.28660027304786773</v>
      </c>
      <c r="AB142" s="11">
        <f>'OddsRatio_working_3-way'!X142^(1/3)*COS(('OddsRatio_working_3-way'!Y142+4*PI())/3)</f>
        <v>-0.25536558341203519</v>
      </c>
      <c r="AC142" s="11">
        <f>'OddsRatio_working_3-way'!X142^(1/3)*SIN('OddsRatio_working_3-way'!Y142/3)</f>
        <v>1.8033356469302281E-2</v>
      </c>
      <c r="AD142" s="11">
        <f>'OddsRatio_working_3-way'!X142^(1/3)*SIN(('OddsRatio_working_3-way'!Y142+2*PI())/3)</f>
        <v>0.46033952144341572</v>
      </c>
      <c r="AE142" s="11">
        <f>'OddsRatio_working_3-way'!X142^(1/3)*SIN(('OddsRatio_working_3-way'!Y142+4*PI())/3)</f>
        <v>-0.47837287791271804</v>
      </c>
      <c r="AF142" s="11">
        <f>-'OddsRatio_working_3-way'!U142/(3*'OddsRatio_working_3-way'!X142^(1/3))*COS(('OddsRatio_working_3-way'!Y142)/3)</f>
        <v>0.54196585645990325</v>
      </c>
      <c r="AG142" s="11">
        <f>-'OddsRatio_working_3-way'!U142/(3*'OddsRatio_working_3-way'!X142^(1/3))*COS(('OddsRatio_working_3-way'!Y142+2*PI())/3)</f>
        <v>-0.28660027304786773</v>
      </c>
      <c r="AH142" s="11">
        <f>-'OddsRatio_working_3-way'!U142/(3*'OddsRatio_working_3-way'!X142^(1/3))*COS(('OddsRatio_working_3-way'!Y142+4*PI())/3)</f>
        <v>-0.25536558341203519</v>
      </c>
      <c r="AI142" s="11">
        <f>'OddsRatio_working_3-way'!U142/(3*'OddsRatio_working_3-way'!X142^(1/3))*SIN(('OddsRatio_working_3-way'!Y142)/3)</f>
        <v>-1.8033356469302281E-2</v>
      </c>
      <c r="AJ142" s="11">
        <f>'OddsRatio_working_3-way'!U142/(3*'OddsRatio_working_3-way'!X142^(1/3))*SIN(('OddsRatio_working_3-way'!Y142+2*PI())/3)</f>
        <v>-0.46033952144341572</v>
      </c>
      <c r="AK142" s="11">
        <f>'OddsRatio_working_3-way'!U142/(3*'OddsRatio_working_3-way'!X142^(1/3))*SIN(('OddsRatio_working_3-way'!Y142+4*PI())/3)</f>
        <v>0.47837287791271804</v>
      </c>
      <c r="AL142" s="11">
        <f>'OddsRatio_working_3-way'!Z142+'OddsRatio_working_3-way'!AF142</f>
        <v>1.0839317129198065</v>
      </c>
      <c r="AM142" s="11">
        <f>'OddsRatio_working_3-way'!AA142+'OddsRatio_working_3-way'!AG142</f>
        <v>-0.57320054609573545</v>
      </c>
      <c r="AN142" s="11">
        <f>'OddsRatio_working_3-way'!AB142+'OddsRatio_working_3-way'!AH142</f>
        <v>-0.51073116682407038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1.0839317129198065</v>
      </c>
      <c r="AS142" s="11">
        <f>IF(('OddsRatio_working_3-way'!X142=0),IF(Q142&gt;0,-Q142^(1/3),(-Q142)^(1/3)),'OddsRatio_working_3-way'!AM142-'OddsRatio_working_3-way'!R142/3)</f>
        <v>-0.57320054609573545</v>
      </c>
      <c r="AT142" s="11">
        <f>IF(('OddsRatio_working_3-way'!X142=0),IF(Q142&gt;0,-Q142^(1/3),(-Q142)^(1/3)),'OddsRatio_working_3-way'!AN142-'OddsRatio_working_3-way'!R142/3)</f>
        <v>-0.51073116682407038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1.58</v>
      </c>
      <c r="B143" s="4">
        <f>IF('True_Odds_Calculator_3-way'!B144="","",'True_Odds_Calculator_3-way'!B144)</f>
        <v>3.75</v>
      </c>
      <c r="C143" s="4">
        <f>IF('True_Odds_Calculator_3-way'!C144="","",'True_Odds_Calculator_3-way'!C144)</f>
        <v>5.6</v>
      </c>
      <c r="D143" s="9">
        <f t="shared" si="39"/>
        <v>0.60026703549759852</v>
      </c>
      <c r="E143" s="9">
        <f t="shared" si="40"/>
        <v>0.24053471168753446</v>
      </c>
      <c r="F143" s="9">
        <f t="shared" si="41"/>
        <v>0.15919825281486713</v>
      </c>
      <c r="G143" s="9">
        <f t="shared" si="42"/>
        <v>1.1481469506519453</v>
      </c>
      <c r="H143" s="9">
        <f t="shared" si="43"/>
        <v>1.6659252313781283</v>
      </c>
      <c r="I143" s="9">
        <f t="shared" si="44"/>
        <v>4.1574041142928486</v>
      </c>
      <c r="J143" s="9">
        <f t="shared" si="45"/>
        <v>6.2814759729989476</v>
      </c>
      <c r="K143" s="11">
        <f t="shared" si="46"/>
        <v>0.63291139240506322</v>
      </c>
      <c r="L143" s="11">
        <f t="shared" si="47"/>
        <v>0.26666666666666666</v>
      </c>
      <c r="M143" s="11">
        <f t="shared" si="48"/>
        <v>0.17857142857142858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-0.22112718505123574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0.23899939722724531</v>
      </c>
      <c r="Q143" s="11">
        <f>2*'OddsRatio_working_3-way'!K143*'OddsRatio_working_3-way'!L143*'OddsRatio_working_3-way'!M143</f>
        <v>6.027727546714888E-2</v>
      </c>
      <c r="R143" s="11">
        <f t="shared" si="49"/>
        <v>0</v>
      </c>
      <c r="S143" s="11">
        <f t="shared" si="50"/>
        <v>-1.0808232247512604</v>
      </c>
      <c r="T143" s="11">
        <f t="shared" si="51"/>
        <v>-0.27259097723865333</v>
      </c>
      <c r="U143" s="11">
        <f>'OddsRatio_working_3-way'!S143-'OddsRatio_working_3-way'!R143^2/3</f>
        <v>-1.0808232247512604</v>
      </c>
      <c r="V143" s="11">
        <f>'OddsRatio_working_3-way'!S143*'OddsRatio_working_3-way'!R143/3-2*'OddsRatio_working_3-way'!R143^3/27-'OddsRatio_working_3-way'!T143</f>
        <v>0.27259097723865333</v>
      </c>
      <c r="W143" s="11">
        <f>'OddsRatio_working_3-way'!V143^2+4*'OddsRatio_working_3-way'!U143^3/27</f>
        <v>-0.11274524421729673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0.2162470144818309</v>
      </c>
      <c r="Y143" s="11">
        <f>IF('OddsRatio_working_3-way'!W143&gt;=0,IF('OddsRatio_working_3-way'!V143+SQRT('OddsRatio_working_3-way'!W143)&gt;0,0,PI()),ACOS('OddsRatio_working_3-way'!V143/(2*'OddsRatio_working_3-way'!X143)))</f>
        <v>0.88888656260607823</v>
      </c>
      <c r="Z143" s="11">
        <f>'OddsRatio_working_3-way'!X143^(1/3)*COS('OddsRatio_working_3-way'!Y143/3)</f>
        <v>0.57407347532597264</v>
      </c>
      <c r="AA143" s="11">
        <f>'OddsRatio_working_3-way'!X143^(1/3)*COS(('OddsRatio_working_3-way'!Y143+2*PI())/3)</f>
        <v>-0.43881137284022853</v>
      </c>
      <c r="AB143" s="11">
        <f>'OddsRatio_working_3-way'!X143^(1/3)*COS(('OddsRatio_working_3-way'!Y143+4*PI())/3)</f>
        <v>-0.13526210248574433</v>
      </c>
      <c r="AC143" s="11">
        <f>'OddsRatio_working_3-way'!X143^(1/3)*SIN('OddsRatio_working_3-way'!Y143/3)</f>
        <v>0.17525425295147609</v>
      </c>
      <c r="AD143" s="11">
        <f>'OddsRatio_working_3-way'!X143^(1/3)*SIN(('OddsRatio_working_3-way'!Y143+2*PI())/3)</f>
        <v>0.40953508679537348</v>
      </c>
      <c r="AE143" s="11">
        <f>'OddsRatio_working_3-way'!X143^(1/3)*SIN(('OddsRatio_working_3-way'!Y143+4*PI())/3)</f>
        <v>-0.58478933974684943</v>
      </c>
      <c r="AF143" s="11">
        <f>-'OddsRatio_working_3-way'!U143/(3*'OddsRatio_working_3-way'!X143^(1/3))*COS(('OddsRatio_working_3-way'!Y143)/3)</f>
        <v>0.57407347532597264</v>
      </c>
      <c r="AG143" s="11">
        <f>-'OddsRatio_working_3-way'!U143/(3*'OddsRatio_working_3-way'!X143^(1/3))*COS(('OddsRatio_working_3-way'!Y143+2*PI())/3)</f>
        <v>-0.43881137284022853</v>
      </c>
      <c r="AH143" s="11">
        <f>-'OddsRatio_working_3-way'!U143/(3*'OddsRatio_working_3-way'!X143^(1/3))*COS(('OddsRatio_working_3-way'!Y143+4*PI())/3)</f>
        <v>-0.13526210248574433</v>
      </c>
      <c r="AI143" s="11">
        <f>'OddsRatio_working_3-way'!U143/(3*'OddsRatio_working_3-way'!X143^(1/3))*SIN(('OddsRatio_working_3-way'!Y143)/3)</f>
        <v>-0.17525425295147609</v>
      </c>
      <c r="AJ143" s="11">
        <f>'OddsRatio_working_3-way'!U143/(3*'OddsRatio_working_3-way'!X143^(1/3))*SIN(('OddsRatio_working_3-way'!Y143+2*PI())/3)</f>
        <v>-0.40953508679537348</v>
      </c>
      <c r="AK143" s="11">
        <f>'OddsRatio_working_3-way'!U143/(3*'OddsRatio_working_3-way'!X143^(1/3))*SIN(('OddsRatio_working_3-way'!Y143+4*PI())/3)</f>
        <v>0.58478933974684943</v>
      </c>
      <c r="AL143" s="11">
        <f>'OddsRatio_working_3-way'!Z143+'OddsRatio_working_3-way'!AF143</f>
        <v>1.1481469506519453</v>
      </c>
      <c r="AM143" s="11">
        <f>'OddsRatio_working_3-way'!AA143+'OddsRatio_working_3-way'!AG143</f>
        <v>-0.87762274568045706</v>
      </c>
      <c r="AN143" s="11">
        <f>'OddsRatio_working_3-way'!AB143+'OddsRatio_working_3-way'!AH143</f>
        <v>-0.27052420497148866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1.1481469506519453</v>
      </c>
      <c r="AS143" s="11">
        <f>IF(('OddsRatio_working_3-way'!X143=0),IF(Q143&gt;0,-Q143^(1/3),(-Q143)^(1/3)),'OddsRatio_working_3-way'!AM143-'OddsRatio_working_3-way'!R143/3)</f>
        <v>-0.87762274568045706</v>
      </c>
      <c r="AT143" s="11">
        <f>IF(('OddsRatio_working_3-way'!X143=0),IF(Q143&gt;0,-Q143^(1/3),(-Q143)^(1/3)),'OddsRatio_working_3-way'!AN143-'OddsRatio_working_3-way'!R143/3)</f>
        <v>-0.27052420497148866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1.68</v>
      </c>
      <c r="B144" s="4">
        <f>IF('True_Odds_Calculator_3-way'!B145="","",'True_Odds_Calculator_3-way'!B145)</f>
        <v>3.83</v>
      </c>
      <c r="C144" s="4">
        <f>IF('True_Odds_Calculator_3-way'!C145="","",'True_Odds_Calculator_3-way'!C145)</f>
        <v>4.8899999999999997</v>
      </c>
      <c r="D144" s="9">
        <f t="shared" si="39"/>
        <v>0.5701271553757784</v>
      </c>
      <c r="E144" s="9">
        <f t="shared" si="40"/>
        <v>0.24166564860779458</v>
      </c>
      <c r="F144" s="9">
        <f t="shared" si="41"/>
        <v>0.18820719601642694</v>
      </c>
      <c r="G144" s="9">
        <f t="shared" si="42"/>
        <v>1.1088157124530009</v>
      </c>
      <c r="H144" s="9">
        <f t="shared" si="43"/>
        <v>1.7539946844680405</v>
      </c>
      <c r="I144" s="9">
        <f t="shared" si="44"/>
        <v>4.1379484662419932</v>
      </c>
      <c r="J144" s="9">
        <f t="shared" si="45"/>
        <v>5.3132931214421735</v>
      </c>
      <c r="K144" s="11">
        <f t="shared" si="46"/>
        <v>0.59523809523809523</v>
      </c>
      <c r="L144" s="11">
        <f t="shared" si="47"/>
        <v>0.2610966057441253</v>
      </c>
      <c r="M144" s="11">
        <f t="shared" si="48"/>
        <v>0.20449897750511248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-0.23791840228912742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0.23518780827083063</v>
      </c>
      <c r="Q144" s="11">
        <f>2*'OddsRatio_working_3-way'!K144*'OddsRatio_working_3-way'!L144*'OddsRatio_working_3-way'!M144</f>
        <v>6.3564272505629876E-2</v>
      </c>
      <c r="R144" s="11">
        <f t="shared" si="49"/>
        <v>0</v>
      </c>
      <c r="S144" s="11">
        <f t="shared" si="50"/>
        <v>-0.98852298102196201</v>
      </c>
      <c r="T144" s="11">
        <f t="shared" si="51"/>
        <v>-0.2671683732491788</v>
      </c>
      <c r="U144" s="11">
        <f>'OddsRatio_working_3-way'!S144-'OddsRatio_working_3-way'!R144^2/3</f>
        <v>-0.98852298102196201</v>
      </c>
      <c r="V144" s="11">
        <f>'OddsRatio_working_3-way'!S144*'OddsRatio_working_3-way'!R144/3-2*'OddsRatio_working_3-way'!R144^3/27-'OddsRatio_working_3-way'!T144</f>
        <v>0.2671683732491788</v>
      </c>
      <c r="W144" s="11">
        <f>'OddsRatio_working_3-way'!V144^2+4*'OddsRatio_working_3-way'!U144^3/27</f>
        <v>-7.1726630288611912E-2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0.18914648420815575</v>
      </c>
      <c r="Y144" s="11">
        <f>IF('OddsRatio_working_3-way'!W144&gt;=0,IF('OddsRatio_working_3-way'!V144+SQRT('OddsRatio_working_3-way'!W144)&gt;0,0,PI()),ACOS('OddsRatio_working_3-way'!V144/(2*'OddsRatio_working_3-way'!X144)))</f>
        <v>0.78661296924387225</v>
      </c>
      <c r="Z144" s="11">
        <f>'OddsRatio_working_3-way'!X144^(1/3)*COS('OddsRatio_working_3-way'!Y144/3)</f>
        <v>0.55440785622650046</v>
      </c>
      <c r="AA144" s="11">
        <f>'OddsRatio_working_3-way'!X144^(1/3)*COS(('OddsRatio_working_3-way'!Y144+2*PI())/3)</f>
        <v>-0.40606312247377135</v>
      </c>
      <c r="AB144" s="11">
        <f>'OddsRatio_working_3-way'!X144^(1/3)*COS(('OddsRatio_working_3-way'!Y144+4*PI())/3)</f>
        <v>-0.14834473375272922</v>
      </c>
      <c r="AC144" s="11">
        <f>'OddsRatio_working_3-way'!X144^(1/3)*SIN('OddsRatio_working_3-way'!Y144/3)</f>
        <v>0.14879378110321029</v>
      </c>
      <c r="AD144" s="11">
        <f>'OddsRatio_working_3-way'!X144^(1/3)*SIN(('OddsRatio_working_3-way'!Y144+2*PI())/3)</f>
        <v>0.4057343969982149</v>
      </c>
      <c r="AE144" s="11">
        <f>'OddsRatio_working_3-way'!X144^(1/3)*SIN(('OddsRatio_working_3-way'!Y144+4*PI())/3)</f>
        <v>-0.55452817810142518</v>
      </c>
      <c r="AF144" s="11">
        <f>-'OddsRatio_working_3-way'!U144/(3*'OddsRatio_working_3-way'!X144^(1/3))*COS(('OddsRatio_working_3-way'!Y144)/3)</f>
        <v>0.55440785622650035</v>
      </c>
      <c r="AG144" s="11">
        <f>-'OddsRatio_working_3-way'!U144/(3*'OddsRatio_working_3-way'!X144^(1/3))*COS(('OddsRatio_working_3-way'!Y144+2*PI())/3)</f>
        <v>-0.40606312247377124</v>
      </c>
      <c r="AH144" s="11">
        <f>-'OddsRatio_working_3-way'!U144/(3*'OddsRatio_working_3-way'!X144^(1/3))*COS(('OddsRatio_working_3-way'!Y144+4*PI())/3)</f>
        <v>-0.14834473375272919</v>
      </c>
      <c r="AI144" s="11">
        <f>'OddsRatio_working_3-way'!U144/(3*'OddsRatio_working_3-way'!X144^(1/3))*SIN(('OddsRatio_working_3-way'!Y144)/3)</f>
        <v>-0.14879378110321026</v>
      </c>
      <c r="AJ144" s="11">
        <f>'OddsRatio_working_3-way'!U144/(3*'OddsRatio_working_3-way'!X144^(1/3))*SIN(('OddsRatio_working_3-way'!Y144+2*PI())/3)</f>
        <v>-0.40573439699821479</v>
      </c>
      <c r="AK144" s="11">
        <f>'OddsRatio_working_3-way'!U144/(3*'OddsRatio_working_3-way'!X144^(1/3))*SIN(('OddsRatio_working_3-way'!Y144+4*PI())/3)</f>
        <v>0.55452817810142507</v>
      </c>
      <c r="AL144" s="11">
        <f>'OddsRatio_working_3-way'!Z144+'OddsRatio_working_3-way'!AF144</f>
        <v>1.1088157124530009</v>
      </c>
      <c r="AM144" s="11">
        <f>'OddsRatio_working_3-way'!AA144+'OddsRatio_working_3-way'!AG144</f>
        <v>-0.8121262449475426</v>
      </c>
      <c r="AN144" s="11">
        <f>'OddsRatio_working_3-way'!AB144+'OddsRatio_working_3-way'!AH144</f>
        <v>-0.29668946750545844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1.1088157124530009</v>
      </c>
      <c r="AS144" s="11">
        <f>IF(('OddsRatio_working_3-way'!X144=0),IF(Q144&gt;0,-Q144^(1/3),(-Q144)^(1/3)),'OddsRatio_working_3-way'!AM144-'OddsRatio_working_3-way'!R144/3)</f>
        <v>-0.8121262449475426</v>
      </c>
      <c r="AT144" s="11">
        <f>IF(('OddsRatio_working_3-way'!X144=0),IF(Q144&gt;0,-Q144^(1/3),(-Q144)^(1/3)),'OddsRatio_working_3-way'!AN144-'OddsRatio_working_3-way'!R144/3)</f>
        <v>-0.29668946750545844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2.19</v>
      </c>
      <c r="B145" s="4">
        <f>IF('True_Odds_Calculator_3-way'!B146="","",'True_Odds_Calculator_3-way'!B146)</f>
        <v>3.31</v>
      </c>
      <c r="C145" s="4">
        <f>IF('True_Odds_Calculator_3-way'!C146="","",'True_Odds_Calculator_3-way'!C146)</f>
        <v>3.36</v>
      </c>
      <c r="D145" s="9">
        <f t="shared" si="39"/>
        <v>0.4355143474541644</v>
      </c>
      <c r="E145" s="9">
        <f t="shared" si="40"/>
        <v>0.2844118468076125</v>
      </c>
      <c r="F145" s="9">
        <f t="shared" si="41"/>
        <v>0.28007380573822332</v>
      </c>
      <c r="G145" s="9">
        <f t="shared" si="42"/>
        <v>1.0891895846552142</v>
      </c>
      <c r="H145" s="9">
        <f t="shared" si="43"/>
        <v>2.2961356057397047</v>
      </c>
      <c r="I145" s="9">
        <f t="shared" si="44"/>
        <v>3.5160279405535446</v>
      </c>
      <c r="J145" s="9">
        <f t="shared" si="45"/>
        <v>3.5704874197863057</v>
      </c>
      <c r="K145" s="11">
        <f t="shared" si="46"/>
        <v>0.45662100456621008</v>
      </c>
      <c r="L145" s="11">
        <f t="shared" si="47"/>
        <v>0.30211480362537763</v>
      </c>
      <c r="M145" s="11">
        <f t="shared" si="48"/>
        <v>0.29761904761904762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-0.26635420546565702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0.24059479632049263</v>
      </c>
      <c r="Q145" s="11">
        <f>2*'OddsRatio_working_3-way'!K145*'OddsRatio_working_3-way'!L145*'OddsRatio_working_3-way'!M145</f>
        <v>8.2114264955799543E-2</v>
      </c>
      <c r="R145" s="11">
        <f t="shared" si="49"/>
        <v>0</v>
      </c>
      <c r="S145" s="11">
        <f t="shared" si="50"/>
        <v>-0.90328889645226296</v>
      </c>
      <c r="T145" s="11">
        <f t="shared" si="51"/>
        <v>-0.30828972575162561</v>
      </c>
      <c r="U145" s="11">
        <f>'OddsRatio_working_3-way'!S145-'OddsRatio_working_3-way'!R145^2/3</f>
        <v>-0.90328889645226296</v>
      </c>
      <c r="V145" s="11">
        <f>'OddsRatio_working_3-way'!S145*'OddsRatio_working_3-way'!R145/3-2*'OddsRatio_working_3-way'!R145^3/27-'OddsRatio_working_3-way'!T145</f>
        <v>0.30828972575162561</v>
      </c>
      <c r="W145" s="11">
        <f>'OddsRatio_working_3-way'!V145^2+4*'OddsRatio_working_3-way'!U145^3/27</f>
        <v>-1.4145779725191071E-2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0.16521829100405591</v>
      </c>
      <c r="Y145" s="11">
        <f>IF('OddsRatio_working_3-way'!W145&gt;=0,IF('OddsRatio_working_3-way'!V145+SQRT('OddsRatio_working_3-way'!W145)&gt;0,0,PI()),ACOS('OddsRatio_working_3-way'!V145/(2*'OddsRatio_working_3-way'!X145)))</f>
        <v>0.36819932894010909</v>
      </c>
      <c r="Z145" s="11">
        <f>'OddsRatio_working_3-way'!X145^(1/3)*COS('OddsRatio_working_3-way'!Y145/3)</f>
        <v>0.5445947923276071</v>
      </c>
      <c r="AA145" s="11">
        <f>'OddsRatio_working_3-way'!X145^(1/3)*COS(('OddsRatio_working_3-way'!Y145+2*PI())/3)</f>
        <v>-0.33047478215100318</v>
      </c>
      <c r="AB145" s="11">
        <f>'OddsRatio_working_3-way'!X145^(1/3)*COS(('OddsRatio_working_3-way'!Y145+4*PI())/3)</f>
        <v>-0.21412001017660404</v>
      </c>
      <c r="AC145" s="11">
        <f>'OddsRatio_working_3-way'!X145^(1/3)*SIN('OddsRatio_working_3-way'!Y145/3)</f>
        <v>6.7177458920916824E-2</v>
      </c>
      <c r="AD145" s="11">
        <f>'OddsRatio_working_3-way'!X145^(1/3)*SIN(('OddsRatio_working_3-way'!Y145+2*PI())/3)</f>
        <v>0.43804419546396001</v>
      </c>
      <c r="AE145" s="11">
        <f>'OddsRatio_working_3-way'!X145^(1/3)*SIN(('OddsRatio_working_3-way'!Y145+4*PI())/3)</f>
        <v>-0.50522165438487687</v>
      </c>
      <c r="AF145" s="11">
        <f>-'OddsRatio_working_3-way'!U145/(3*'OddsRatio_working_3-way'!X145^(1/3))*COS(('OddsRatio_working_3-way'!Y145)/3)</f>
        <v>0.5445947923276071</v>
      </c>
      <c r="AG145" s="11">
        <f>-'OddsRatio_working_3-way'!U145/(3*'OddsRatio_working_3-way'!X145^(1/3))*COS(('OddsRatio_working_3-way'!Y145+2*PI())/3)</f>
        <v>-0.33047478215100318</v>
      </c>
      <c r="AH145" s="11">
        <f>-'OddsRatio_working_3-way'!U145/(3*'OddsRatio_working_3-way'!X145^(1/3))*COS(('OddsRatio_working_3-way'!Y145+4*PI())/3)</f>
        <v>-0.21412001017660404</v>
      </c>
      <c r="AI145" s="11">
        <f>'OddsRatio_working_3-way'!U145/(3*'OddsRatio_working_3-way'!X145^(1/3))*SIN(('OddsRatio_working_3-way'!Y145)/3)</f>
        <v>-6.7177458920916824E-2</v>
      </c>
      <c r="AJ145" s="11">
        <f>'OddsRatio_working_3-way'!U145/(3*'OddsRatio_working_3-way'!X145^(1/3))*SIN(('OddsRatio_working_3-way'!Y145+2*PI())/3)</f>
        <v>-0.43804419546396001</v>
      </c>
      <c r="AK145" s="11">
        <f>'OddsRatio_working_3-way'!U145/(3*'OddsRatio_working_3-way'!X145^(1/3))*SIN(('OddsRatio_working_3-way'!Y145+4*PI())/3)</f>
        <v>0.50522165438487687</v>
      </c>
      <c r="AL145" s="11">
        <f>'OddsRatio_working_3-way'!Z145+'OddsRatio_working_3-way'!AF145</f>
        <v>1.0891895846552142</v>
      </c>
      <c r="AM145" s="11">
        <f>'OddsRatio_working_3-way'!AA145+'OddsRatio_working_3-way'!AG145</f>
        <v>-0.66094956430200635</v>
      </c>
      <c r="AN145" s="11">
        <f>'OddsRatio_working_3-way'!AB145+'OddsRatio_working_3-way'!AH145</f>
        <v>-0.42824002035320807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1.0891895846552142</v>
      </c>
      <c r="AS145" s="11">
        <f>IF(('OddsRatio_working_3-way'!X145=0),IF(Q145&gt;0,-Q145^(1/3),(-Q145)^(1/3)),'OddsRatio_working_3-way'!AM145-'OddsRatio_working_3-way'!R145/3)</f>
        <v>-0.66094956430200635</v>
      </c>
      <c r="AT145" s="11">
        <f>IF(('OddsRatio_working_3-way'!X145=0),IF(Q145&gt;0,-Q145^(1/3),(-Q145)^(1/3)),'OddsRatio_working_3-way'!AN145-'OddsRatio_working_3-way'!R145/3)</f>
        <v>-0.42824002035320807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1.7</v>
      </c>
      <c r="B146" s="4">
        <f>IF('True_Odds_Calculator_3-way'!B147="","",'True_Odds_Calculator_3-way'!B147)</f>
        <v>3.71</v>
      </c>
      <c r="C146" s="4">
        <f>IF('True_Odds_Calculator_3-way'!C147="","",'True_Odds_Calculator_3-way'!C147)</f>
        <v>4.22</v>
      </c>
      <c r="D146" s="9">
        <f t="shared" si="39"/>
        <v>0.55005242673577248</v>
      </c>
      <c r="E146" s="9">
        <f t="shared" si="40"/>
        <v>0.23998877419097978</v>
      </c>
      <c r="F146" s="9">
        <f t="shared" si="41"/>
        <v>0.20995879907324744</v>
      </c>
      <c r="G146" s="9">
        <f t="shared" si="42"/>
        <v>1.168583604539021</v>
      </c>
      <c r="H146" s="9">
        <f t="shared" si="43"/>
        <v>1.8180085231773151</v>
      </c>
      <c r="I146" s="9">
        <f t="shared" si="44"/>
        <v>4.1668615683007477</v>
      </c>
      <c r="J146" s="9">
        <f t="shared" si="45"/>
        <v>4.7628392066156477</v>
      </c>
      <c r="K146" s="11">
        <f t="shared" si="46"/>
        <v>0.58823529411764708</v>
      </c>
      <c r="L146" s="11">
        <f t="shared" si="47"/>
        <v>0.26954177897574122</v>
      </c>
      <c r="M146" s="11">
        <f t="shared" si="48"/>
        <v>0.23696682464454977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-0.22950276417461368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0.24910259194440548</v>
      </c>
      <c r="Q146" s="11">
        <f>2*'OddsRatio_working_3-way'!K146*'OddsRatio_working_3-way'!L146*'OddsRatio_working_3-way'!M146</f>
        <v>7.5144069968146432E-2</v>
      </c>
      <c r="R146" s="11">
        <f t="shared" si="49"/>
        <v>0</v>
      </c>
      <c r="S146" s="11">
        <f t="shared" si="50"/>
        <v>-1.085401271049091</v>
      </c>
      <c r="T146" s="11">
        <f t="shared" si="51"/>
        <v>-0.32742119790319479</v>
      </c>
      <c r="U146" s="11">
        <f>'OddsRatio_working_3-way'!S146-'OddsRatio_working_3-way'!R146^2/3</f>
        <v>-1.085401271049091</v>
      </c>
      <c r="V146" s="11">
        <f>'OddsRatio_working_3-way'!S146*'OddsRatio_working_3-way'!R146/3-2*'OddsRatio_working_3-way'!R146^3/27-'OddsRatio_working_3-way'!T146</f>
        <v>0.32742119790319479</v>
      </c>
      <c r="W146" s="11">
        <f>'OddsRatio_working_3-way'!V146^2+4*'OddsRatio_working_3-way'!U146^3/27</f>
        <v>-8.2233404809856359E-2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0.21762240558259358</v>
      </c>
      <c r="Y146" s="11">
        <f>IF('OddsRatio_working_3-way'!W146&gt;=0,IF('OddsRatio_working_3-way'!V146+SQRT('OddsRatio_working_3-way'!W146)&gt;0,0,PI()),ACOS('OddsRatio_working_3-way'!V146/(2*'OddsRatio_working_3-way'!X146)))</f>
        <v>0.71929707130192344</v>
      </c>
      <c r="Z146" s="11">
        <f>'OddsRatio_working_3-way'!X146^(1/3)*COS('OddsRatio_working_3-way'!Y146/3)</f>
        <v>0.5842918022695105</v>
      </c>
      <c r="AA146" s="11">
        <f>'OddsRatio_working_3-way'!X146^(1/3)*COS(('OddsRatio_working_3-way'!Y146+2*PI())/3)</f>
        <v>-0.41584972125668263</v>
      </c>
      <c r="AB146" s="11">
        <f>'OddsRatio_working_3-way'!X146^(1/3)*COS(('OddsRatio_working_3-way'!Y146+4*PI())/3)</f>
        <v>-0.16844208101282776</v>
      </c>
      <c r="AC146" s="11">
        <f>'OddsRatio_working_3-way'!X146^(1/3)*SIN('OddsRatio_working_3-way'!Y146/3)</f>
        <v>0.14284086769435966</v>
      </c>
      <c r="AD146" s="11">
        <f>'OddsRatio_working_3-way'!X146^(1/3)*SIN(('OddsRatio_working_3-way'!Y146+2*PI())/3)</f>
        <v>0.43459111014121043</v>
      </c>
      <c r="AE146" s="11">
        <f>'OddsRatio_working_3-way'!X146^(1/3)*SIN(('OddsRatio_working_3-way'!Y146+4*PI())/3)</f>
        <v>-0.5774319778355701</v>
      </c>
      <c r="AF146" s="11">
        <f>-'OddsRatio_working_3-way'!U146/(3*'OddsRatio_working_3-way'!X146^(1/3))*COS(('OddsRatio_working_3-way'!Y146)/3)</f>
        <v>0.5842918022695105</v>
      </c>
      <c r="AG146" s="11">
        <f>-'OddsRatio_working_3-way'!U146/(3*'OddsRatio_working_3-way'!X146^(1/3))*COS(('OddsRatio_working_3-way'!Y146+2*PI())/3)</f>
        <v>-0.41584972125668263</v>
      </c>
      <c r="AH146" s="11">
        <f>-'OddsRatio_working_3-way'!U146/(3*'OddsRatio_working_3-way'!X146^(1/3))*COS(('OddsRatio_working_3-way'!Y146+4*PI())/3)</f>
        <v>-0.16844208101282776</v>
      </c>
      <c r="AI146" s="11">
        <f>'OddsRatio_working_3-way'!U146/(3*'OddsRatio_working_3-way'!X146^(1/3))*SIN(('OddsRatio_working_3-way'!Y146)/3)</f>
        <v>-0.14284086769435966</v>
      </c>
      <c r="AJ146" s="11">
        <f>'OddsRatio_working_3-way'!U146/(3*'OddsRatio_working_3-way'!X146^(1/3))*SIN(('OddsRatio_working_3-way'!Y146+2*PI())/3)</f>
        <v>-0.43459111014121043</v>
      </c>
      <c r="AK146" s="11">
        <f>'OddsRatio_working_3-way'!U146/(3*'OddsRatio_working_3-way'!X146^(1/3))*SIN(('OddsRatio_working_3-way'!Y146+4*PI())/3)</f>
        <v>0.5774319778355701</v>
      </c>
      <c r="AL146" s="11">
        <f>'OddsRatio_working_3-way'!Z146+'OddsRatio_working_3-way'!AF146</f>
        <v>1.168583604539021</v>
      </c>
      <c r="AM146" s="11">
        <f>'OddsRatio_working_3-way'!AA146+'OddsRatio_working_3-way'!AG146</f>
        <v>-0.83169944251336525</v>
      </c>
      <c r="AN146" s="11">
        <f>'OddsRatio_working_3-way'!AB146+'OddsRatio_working_3-way'!AH146</f>
        <v>-0.33688416202565552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1.168583604539021</v>
      </c>
      <c r="AS146" s="11">
        <f>IF(('OddsRatio_working_3-way'!X146=0),IF(Q146&gt;0,-Q146^(1/3),(-Q146)^(1/3)),'OddsRatio_working_3-way'!AM146-'OddsRatio_working_3-way'!R146/3)</f>
        <v>-0.83169944251336525</v>
      </c>
      <c r="AT146" s="11">
        <f>IF(('OddsRatio_working_3-way'!X146=0),IF(Q146&gt;0,-Q146^(1/3),(-Q146)^(1/3)),'OddsRatio_working_3-way'!AN146-'OddsRatio_working_3-way'!R146/3)</f>
        <v>-0.33688416202565552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2.11</v>
      </c>
      <c r="B147" s="4">
        <f>IF('True_Odds_Calculator_3-way'!B148="","",'True_Odds_Calculator_3-way'!B148)</f>
        <v>3.38</v>
      </c>
      <c r="C147" s="4">
        <f>IF('True_Odds_Calculator_3-way'!C148="","",'True_Odds_Calculator_3-way'!C148)</f>
        <v>3.11</v>
      </c>
      <c r="D147" s="9">
        <f t="shared" si="39"/>
        <v>0.43976103551106649</v>
      </c>
      <c r="E147" s="9">
        <f t="shared" si="40"/>
        <v>0.26798452677340273</v>
      </c>
      <c r="F147" s="9">
        <f t="shared" si="41"/>
        <v>0.29225443771553083</v>
      </c>
      <c r="G147" s="9">
        <f t="shared" si="42"/>
        <v>1.1477137514953095</v>
      </c>
      <c r="H147" s="9">
        <f t="shared" si="43"/>
        <v>2.2739622641597932</v>
      </c>
      <c r="I147" s="9">
        <f t="shared" si="44"/>
        <v>3.7315587285588356</v>
      </c>
      <c r="J147" s="9">
        <f t="shared" si="45"/>
        <v>3.4216760156551032</v>
      </c>
      <c r="K147" s="11">
        <f t="shared" si="46"/>
        <v>0.47393364928909953</v>
      </c>
      <c r="L147" s="11">
        <f t="shared" si="47"/>
        <v>0.29585798816568049</v>
      </c>
      <c r="M147" s="11">
        <f t="shared" si="48"/>
        <v>0.32154340836012862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-0.25131756692478924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0.25248087254504059</v>
      </c>
      <c r="Q147" s="11">
        <f>2*'OddsRatio_working_3-way'!K147*'OddsRatio_working_3-way'!L147*'OddsRatio_working_3-way'!M147</f>
        <v>9.017174019465736E-2</v>
      </c>
      <c r="R147" s="11">
        <f t="shared" si="49"/>
        <v>0</v>
      </c>
      <c r="S147" s="11">
        <f t="shared" si="50"/>
        <v>-1.004628827321886</v>
      </c>
      <c r="T147" s="11">
        <f t="shared" si="51"/>
        <v>-0.35879600975781639</v>
      </c>
      <c r="U147" s="11">
        <f>'OddsRatio_working_3-way'!S147-'OddsRatio_working_3-way'!R147^2/3</f>
        <v>-1.004628827321886</v>
      </c>
      <c r="V147" s="11">
        <f>'OddsRatio_working_3-way'!S147*'OddsRatio_working_3-way'!R147/3-2*'OddsRatio_working_3-way'!R147^3/27-'OddsRatio_working_3-way'!T147</f>
        <v>0.35879600975781639</v>
      </c>
      <c r="W147" s="11">
        <f>'OddsRatio_working_3-way'!V147^2+4*'OddsRatio_working_3-way'!U147^3/27</f>
        <v>-2.1480365495977927E-2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0.19378786218060007</v>
      </c>
      <c r="Y147" s="11">
        <f>IF('OddsRatio_working_3-way'!W147&gt;=0,IF('OddsRatio_working_3-way'!V147+SQRT('OddsRatio_working_3-way'!W147)&gt;0,0,PI()),ACOS('OddsRatio_working_3-way'!V147/(2*'OddsRatio_working_3-way'!X147)))</f>
        <v>0.38779723858986603</v>
      </c>
      <c r="Z147" s="11">
        <f>'OddsRatio_working_3-way'!X147^(1/3)*COS('OddsRatio_working_3-way'!Y147/3)</f>
        <v>0.57385687574765487</v>
      </c>
      <c r="AA147" s="11">
        <f>'OddsRatio_working_3-way'!X147^(1/3)*COS(('OddsRatio_working_3-way'!Y147+2*PI())/3)</f>
        <v>-0.35153046143599609</v>
      </c>
      <c r="AB147" s="11">
        <f>'OddsRatio_working_3-way'!X147^(1/3)*COS(('OddsRatio_working_3-way'!Y147+4*PI())/3)</f>
        <v>-0.22232641431165889</v>
      </c>
      <c r="AC147" s="11">
        <f>'OddsRatio_working_3-way'!X147^(1/3)*SIN('OddsRatio_working_3-way'!Y147/3)</f>
        <v>7.4595991387625363E-2</v>
      </c>
      <c r="AD147" s="11">
        <f>'OddsRatio_working_3-way'!X147^(1/3)*SIN(('OddsRatio_working_3-way'!Y147+2*PI())/3)</f>
        <v>0.45967663684002663</v>
      </c>
      <c r="AE147" s="11">
        <f>'OddsRatio_working_3-way'!X147^(1/3)*SIN(('OddsRatio_working_3-way'!Y147+4*PI())/3)</f>
        <v>-0.53427262822765187</v>
      </c>
      <c r="AF147" s="11">
        <f>-'OddsRatio_working_3-way'!U147/(3*'OddsRatio_working_3-way'!X147^(1/3))*COS(('OddsRatio_working_3-way'!Y147)/3)</f>
        <v>0.57385687574765476</v>
      </c>
      <c r="AG147" s="11">
        <f>-'OddsRatio_working_3-way'!U147/(3*'OddsRatio_working_3-way'!X147^(1/3))*COS(('OddsRatio_working_3-way'!Y147+2*PI())/3)</f>
        <v>-0.35153046143599603</v>
      </c>
      <c r="AH147" s="11">
        <f>-'OddsRatio_working_3-way'!U147/(3*'OddsRatio_working_3-way'!X147^(1/3))*COS(('OddsRatio_working_3-way'!Y147+4*PI())/3)</f>
        <v>-0.22232641431165887</v>
      </c>
      <c r="AI147" s="11">
        <f>'OddsRatio_working_3-way'!U147/(3*'OddsRatio_working_3-way'!X147^(1/3))*SIN(('OddsRatio_working_3-way'!Y147)/3)</f>
        <v>-7.4595991387625349E-2</v>
      </c>
      <c r="AJ147" s="11">
        <f>'OddsRatio_working_3-way'!U147/(3*'OddsRatio_working_3-way'!X147^(1/3))*SIN(('OddsRatio_working_3-way'!Y147+2*PI())/3)</f>
        <v>-0.45967663684002658</v>
      </c>
      <c r="AK147" s="11">
        <f>'OddsRatio_working_3-way'!U147/(3*'OddsRatio_working_3-way'!X147^(1/3))*SIN(('OddsRatio_working_3-way'!Y147+4*PI())/3)</f>
        <v>0.53427262822765176</v>
      </c>
      <c r="AL147" s="11">
        <f>'OddsRatio_working_3-way'!Z147+'OddsRatio_working_3-way'!AF147</f>
        <v>1.1477137514953095</v>
      </c>
      <c r="AM147" s="11">
        <f>'OddsRatio_working_3-way'!AA147+'OddsRatio_working_3-way'!AG147</f>
        <v>-0.70306092287199218</v>
      </c>
      <c r="AN147" s="11">
        <f>'OddsRatio_working_3-way'!AB147+'OddsRatio_working_3-way'!AH147</f>
        <v>-0.44465282862331779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1.1477137514953095</v>
      </c>
      <c r="AS147" s="11">
        <f>IF(('OddsRatio_working_3-way'!X147=0),IF(Q147&gt;0,-Q147^(1/3),(-Q147)^(1/3)),'OddsRatio_working_3-way'!AM147-'OddsRatio_working_3-way'!R147/3)</f>
        <v>-0.70306092287199218</v>
      </c>
      <c r="AT147" s="11">
        <f>IF(('OddsRatio_working_3-way'!X147=0),IF(Q147&gt;0,-Q147^(1/3),(-Q147)^(1/3)),'OddsRatio_working_3-way'!AN147-'OddsRatio_working_3-way'!R147/3)</f>
        <v>-0.44465282862331779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2.44</v>
      </c>
      <c r="B148" s="4">
        <f>IF('True_Odds_Calculator_3-way'!B149="","",'True_Odds_Calculator_3-way'!B149)</f>
        <v>3.46</v>
      </c>
      <c r="C148" s="4">
        <f>IF('True_Odds_Calculator_3-way'!C149="","",'True_Odds_Calculator_3-way'!C149)</f>
        <v>2.74</v>
      </c>
      <c r="D148" s="9">
        <f t="shared" si="39"/>
        <v>0.38699672174597194</v>
      </c>
      <c r="E148" s="9">
        <f t="shared" si="40"/>
        <v>0.26983255233866688</v>
      </c>
      <c r="F148" s="9">
        <f t="shared" si="41"/>
        <v>0.34317072591536135</v>
      </c>
      <c r="G148" s="9">
        <f t="shared" si="42"/>
        <v>1.1000008451988199</v>
      </c>
      <c r="H148" s="9">
        <f t="shared" si="43"/>
        <v>2.5840012170863007</v>
      </c>
      <c r="I148" s="9">
        <f t="shared" si="44"/>
        <v>3.706002079189096</v>
      </c>
      <c r="J148" s="9">
        <f t="shared" si="45"/>
        <v>2.9140014706459465</v>
      </c>
      <c r="K148" s="11">
        <f t="shared" si="46"/>
        <v>0.4098360655737705</v>
      </c>
      <c r="L148" s="11">
        <f t="shared" si="47"/>
        <v>0.28901734104046245</v>
      </c>
      <c r="M148" s="11">
        <f t="shared" si="48"/>
        <v>0.36496350364963503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-0.26645897904287097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0.24381623242015801</v>
      </c>
      <c r="Q148" s="11">
        <f>2*'OddsRatio_working_3-way'!K148*'OddsRatio_working_3-way'!L148*'OddsRatio_working_3-way'!M148</f>
        <v>8.6459656886580846E-2</v>
      </c>
      <c r="R148" s="11">
        <f t="shared" si="49"/>
        <v>0</v>
      </c>
      <c r="S148" s="11">
        <f t="shared" si="50"/>
        <v>-0.91502351805127224</v>
      </c>
      <c r="T148" s="11">
        <f t="shared" si="51"/>
        <v>-0.32447642484087663</v>
      </c>
      <c r="U148" s="11">
        <f>'OddsRatio_working_3-way'!S148-'OddsRatio_working_3-way'!R148^2/3</f>
        <v>-0.91502351805127224</v>
      </c>
      <c r="V148" s="11">
        <f>'OddsRatio_working_3-way'!S148*'OddsRatio_working_3-way'!R148/3-2*'OddsRatio_working_3-way'!R148^3/27-'OddsRatio_working_3-way'!T148</f>
        <v>0.32447642484087663</v>
      </c>
      <c r="W148" s="11">
        <f>'OddsRatio_working_3-way'!V148^2+4*'OddsRatio_working_3-way'!U148^3/27</f>
        <v>-8.2143010142900763E-3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0.16844824968800295</v>
      </c>
      <c r="Y148" s="11">
        <f>IF('OddsRatio_working_3-way'!W148&gt;=0,IF('OddsRatio_working_3-way'!V148+SQRT('OddsRatio_working_3-way'!W148)&gt;0,0,PI()),ACOS('OddsRatio_working_3-way'!V148/(2*'OddsRatio_working_3-way'!X148)))</f>
        <v>0.27237810274458485</v>
      </c>
      <c r="Z148" s="11">
        <f>'OddsRatio_working_3-way'!X148^(1/3)*COS('OddsRatio_working_3-way'!Y148/3)</f>
        <v>0.55000042259940995</v>
      </c>
      <c r="AA148" s="11">
        <f>'OddsRatio_working_3-way'!X148^(1/3)*COS(('OddsRatio_working_3-way'!Y148+2*PI())/3)</f>
        <v>-0.31836529942564901</v>
      </c>
      <c r="AB148" s="11">
        <f>'OddsRatio_working_3-way'!X148^(1/3)*COS(('OddsRatio_working_3-way'!Y148+4*PI())/3)</f>
        <v>-0.23163512317376111</v>
      </c>
      <c r="AC148" s="11">
        <f>'OddsRatio_working_3-way'!X148^(1/3)*SIN('OddsRatio_working_3-way'!Y148/3)</f>
        <v>5.0073690605891306E-2</v>
      </c>
      <c r="AD148" s="11">
        <f>'OddsRatio_working_3-way'!X148^(1/3)*SIN(('OddsRatio_working_3-way'!Y148+2*PI())/3)</f>
        <v>0.45127749276032031</v>
      </c>
      <c r="AE148" s="11">
        <f>'OddsRatio_working_3-way'!X148^(1/3)*SIN(('OddsRatio_working_3-way'!Y148+4*PI())/3)</f>
        <v>-0.50135118336621143</v>
      </c>
      <c r="AF148" s="11">
        <f>-'OddsRatio_working_3-way'!U148/(3*'OddsRatio_working_3-way'!X148^(1/3))*COS(('OddsRatio_working_3-way'!Y148)/3)</f>
        <v>0.55000042259940984</v>
      </c>
      <c r="AG148" s="11">
        <f>-'OddsRatio_working_3-way'!U148/(3*'OddsRatio_working_3-way'!X148^(1/3))*COS(('OddsRatio_working_3-way'!Y148+2*PI())/3)</f>
        <v>-0.31836529942564895</v>
      </c>
      <c r="AH148" s="11">
        <f>-'OddsRatio_working_3-way'!U148/(3*'OddsRatio_working_3-way'!X148^(1/3))*COS(('OddsRatio_working_3-way'!Y148+4*PI())/3)</f>
        <v>-0.23163512317376106</v>
      </c>
      <c r="AI148" s="11">
        <f>'OddsRatio_working_3-way'!U148/(3*'OddsRatio_working_3-way'!X148^(1/3))*SIN(('OddsRatio_working_3-way'!Y148)/3)</f>
        <v>-5.0073690605891299E-2</v>
      </c>
      <c r="AJ148" s="11">
        <f>'OddsRatio_working_3-way'!U148/(3*'OddsRatio_working_3-way'!X148^(1/3))*SIN(('OddsRatio_working_3-way'!Y148+2*PI())/3)</f>
        <v>-0.45127749276032025</v>
      </c>
      <c r="AK148" s="11">
        <f>'OddsRatio_working_3-way'!U148/(3*'OddsRatio_working_3-way'!X148^(1/3))*SIN(('OddsRatio_working_3-way'!Y148+4*PI())/3)</f>
        <v>0.50135118336621143</v>
      </c>
      <c r="AL148" s="11">
        <f>'OddsRatio_working_3-way'!Z148+'OddsRatio_working_3-way'!AF148</f>
        <v>1.1000008451988199</v>
      </c>
      <c r="AM148" s="11">
        <f>'OddsRatio_working_3-way'!AA148+'OddsRatio_working_3-way'!AG148</f>
        <v>-0.6367305988512979</v>
      </c>
      <c r="AN148" s="11">
        <f>'OddsRatio_working_3-way'!AB148+'OddsRatio_working_3-way'!AH148</f>
        <v>-0.46327024634752217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1.1000008451988199</v>
      </c>
      <c r="AS148" s="11">
        <f>IF(('OddsRatio_working_3-way'!X148=0),IF(Q148&gt;0,-Q148^(1/3),(-Q148)^(1/3)),'OddsRatio_working_3-way'!AM148-'OddsRatio_working_3-way'!R148/3)</f>
        <v>-0.6367305988512979</v>
      </c>
      <c r="AT148" s="11">
        <f>IF(('OddsRatio_working_3-way'!X148=0),IF(Q148&gt;0,-Q148^(1/3),(-Q148)^(1/3)),'OddsRatio_working_3-way'!AN148-'OddsRatio_working_3-way'!R148/3)</f>
        <v>-0.46327024634752217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1.49</v>
      </c>
      <c r="B149" s="4">
        <f>IF('True_Odds_Calculator_3-way'!B150="","",'True_Odds_Calculator_3-way'!B150)</f>
        <v>4.43</v>
      </c>
      <c r="C149" s="4">
        <f>IF('True_Odds_Calculator_3-way'!C150="","",'True_Odds_Calculator_3-way'!C150)</f>
        <v>5.97</v>
      </c>
      <c r="D149" s="9">
        <f t="shared" si="39"/>
        <v>0.64368582042250333</v>
      </c>
      <c r="E149" s="9">
        <f t="shared" si="40"/>
        <v>0.20513365038292641</v>
      </c>
      <c r="F149" s="9">
        <f t="shared" si="41"/>
        <v>0.15118052919457042</v>
      </c>
      <c r="G149" s="9">
        <f t="shared" si="42"/>
        <v>1.1296998815024604</v>
      </c>
      <c r="H149" s="9">
        <f t="shared" si="43"/>
        <v>1.5535529419362053</v>
      </c>
      <c r="I149" s="9">
        <f t="shared" si="44"/>
        <v>4.874870593553438</v>
      </c>
      <c r="J149" s="9">
        <f t="shared" si="45"/>
        <v>6.614608411067227</v>
      </c>
      <c r="K149" s="11">
        <f t="shared" si="46"/>
        <v>0.67114093959731547</v>
      </c>
      <c r="L149" s="11">
        <f t="shared" si="47"/>
        <v>0.22573363431151244</v>
      </c>
      <c r="M149" s="11">
        <f t="shared" si="48"/>
        <v>0.16750418760469013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-0.21197383791003943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0.22559913763778014</v>
      </c>
      <c r="Q149" s="11">
        <f>2*'OddsRatio_working_3-way'!K149*'OddsRatio_working_3-way'!L149*'OddsRatio_working_3-way'!M149</f>
        <v>5.0753461785777318E-2</v>
      </c>
      <c r="R149" s="11">
        <f t="shared" si="49"/>
        <v>0</v>
      </c>
      <c r="S149" s="11">
        <f t="shared" si="50"/>
        <v>-1.0642782140573557</v>
      </c>
      <c r="T149" s="11">
        <f t="shared" si="51"/>
        <v>-0.23943266907927013</v>
      </c>
      <c r="U149" s="11">
        <f>'OddsRatio_working_3-way'!S149-'OddsRatio_working_3-way'!R149^2/3</f>
        <v>-1.0642782140573557</v>
      </c>
      <c r="V149" s="11">
        <f>'OddsRatio_working_3-way'!S149*'OddsRatio_working_3-way'!R149/3-2*'OddsRatio_working_3-way'!R149^3/27-'OddsRatio_working_3-way'!T149</f>
        <v>0.23943266907927013</v>
      </c>
      <c r="W149" s="11">
        <f>'OddsRatio_working_3-way'!V149^2+4*'OddsRatio_working_3-way'!U149^3/27</f>
        <v>-0.12126389122298947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0.21130067099125169</v>
      </c>
      <c r="Y149" s="11">
        <f>IF('OddsRatio_working_3-way'!W149&gt;=0,IF('OddsRatio_working_3-way'!V149+SQRT('OddsRatio_working_3-way'!W149)&gt;0,0,PI()),ACOS('OddsRatio_working_3-way'!V149/(2*'OddsRatio_working_3-way'!X149)))</f>
        <v>0.96846065629776645</v>
      </c>
      <c r="Z149" s="11">
        <f>'OddsRatio_working_3-way'!X149^(1/3)*COS('OddsRatio_working_3-way'!Y149/3)</f>
        <v>0.56484994075123029</v>
      </c>
      <c r="AA149" s="11">
        <f>'OddsRatio_working_3-way'!X149^(1/3)*COS(('OddsRatio_working_3-way'!Y149+2*PI())/3)</f>
        <v>-0.44606470222377498</v>
      </c>
      <c r="AB149" s="11">
        <f>'OddsRatio_working_3-way'!X149^(1/3)*COS(('OddsRatio_working_3-way'!Y149+4*PI())/3)</f>
        <v>-0.11878523852745518</v>
      </c>
      <c r="AC149" s="11">
        <f>'OddsRatio_working_3-way'!X149^(1/3)*SIN('OddsRatio_working_3-way'!Y149/3)</f>
        <v>0.18895488646530653</v>
      </c>
      <c r="AD149" s="11">
        <f>'OddsRatio_working_3-way'!X149^(1/3)*SIN(('OddsRatio_working_3-way'!Y149+2*PI())/3)</f>
        <v>0.3946969547840472</v>
      </c>
      <c r="AE149" s="11">
        <f>'OddsRatio_working_3-way'!X149^(1/3)*SIN(('OddsRatio_working_3-way'!Y149+4*PI())/3)</f>
        <v>-0.58365184124935376</v>
      </c>
      <c r="AF149" s="11">
        <f>-'OddsRatio_working_3-way'!U149/(3*'OddsRatio_working_3-way'!X149^(1/3))*COS(('OddsRatio_working_3-way'!Y149)/3)</f>
        <v>0.56484994075123018</v>
      </c>
      <c r="AG149" s="11">
        <f>-'OddsRatio_working_3-way'!U149/(3*'OddsRatio_working_3-way'!X149^(1/3))*COS(('OddsRatio_working_3-way'!Y149+2*PI())/3)</f>
        <v>-0.44606470222377492</v>
      </c>
      <c r="AH149" s="11">
        <f>-'OddsRatio_working_3-way'!U149/(3*'OddsRatio_working_3-way'!X149^(1/3))*COS(('OddsRatio_working_3-way'!Y149+4*PI())/3)</f>
        <v>-0.11878523852745515</v>
      </c>
      <c r="AI149" s="11">
        <f>'OddsRatio_working_3-way'!U149/(3*'OddsRatio_working_3-way'!X149^(1/3))*SIN(('OddsRatio_working_3-way'!Y149)/3)</f>
        <v>-0.1889548864653065</v>
      </c>
      <c r="AJ149" s="11">
        <f>'OddsRatio_working_3-way'!U149/(3*'OddsRatio_working_3-way'!X149^(1/3))*SIN(('OddsRatio_working_3-way'!Y149+2*PI())/3)</f>
        <v>-0.39469695478404715</v>
      </c>
      <c r="AK149" s="11">
        <f>'OddsRatio_working_3-way'!U149/(3*'OddsRatio_working_3-way'!X149^(1/3))*SIN(('OddsRatio_working_3-way'!Y149+4*PI())/3)</f>
        <v>0.58365184124935365</v>
      </c>
      <c r="AL149" s="11">
        <f>'OddsRatio_working_3-way'!Z149+'OddsRatio_working_3-way'!AF149</f>
        <v>1.1296998815024604</v>
      </c>
      <c r="AM149" s="11">
        <f>'OddsRatio_working_3-way'!AA149+'OddsRatio_working_3-way'!AG149</f>
        <v>-0.89212940444754985</v>
      </c>
      <c r="AN149" s="11">
        <f>'OddsRatio_working_3-way'!AB149+'OddsRatio_working_3-way'!AH149</f>
        <v>-0.23757047705491033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1.1296998815024604</v>
      </c>
      <c r="AS149" s="11">
        <f>IF(('OddsRatio_working_3-way'!X149=0),IF(Q149&gt;0,-Q149^(1/3),(-Q149)^(1/3)),'OddsRatio_working_3-way'!AM149-'OddsRatio_working_3-way'!R149/3)</f>
        <v>-0.89212940444754985</v>
      </c>
      <c r="AT149" s="11">
        <f>IF(('OddsRatio_working_3-way'!X149=0),IF(Q149&gt;0,-Q149^(1/3),(-Q149)^(1/3)),'OddsRatio_working_3-way'!AN149-'OddsRatio_working_3-way'!R149/3)</f>
        <v>-0.23757047705491033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2.17</v>
      </c>
      <c r="B150" s="4">
        <f>IF('True_Odds_Calculator_3-way'!B151="","",'True_Odds_Calculator_3-way'!B151)</f>
        <v>3.25</v>
      </c>
      <c r="C150" s="4">
        <f>IF('True_Odds_Calculator_3-way'!C151="","",'True_Odds_Calculator_3-way'!C151)</f>
        <v>3.1</v>
      </c>
      <c r="D150" s="9">
        <f t="shared" si="39"/>
        <v>0.42712760881751721</v>
      </c>
      <c r="E150" s="9">
        <f t="shared" si="40"/>
        <v>0.27938653355050536</v>
      </c>
      <c r="F150" s="9">
        <f t="shared" si="41"/>
        <v>0.29348585763197749</v>
      </c>
      <c r="G150" s="9">
        <f t="shared" si="42"/>
        <v>1.1463424800230557</v>
      </c>
      <c r="H150" s="9">
        <f t="shared" si="43"/>
        <v>2.3412207016269755</v>
      </c>
      <c r="I150" s="9">
        <f t="shared" si="44"/>
        <v>3.5792705800518752</v>
      </c>
      <c r="J150" s="9">
        <f t="shared" si="45"/>
        <v>3.4073192080484169</v>
      </c>
      <c r="K150" s="11">
        <f t="shared" si="46"/>
        <v>0.46082949308755761</v>
      </c>
      <c r="L150" s="11">
        <f t="shared" si="47"/>
        <v>0.30769230769230771</v>
      </c>
      <c r="M150" s="11">
        <f t="shared" si="48"/>
        <v>0.32258064516129031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-0.25286160249739864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0.2524842483219174</v>
      </c>
      <c r="Q150" s="11">
        <f>2*'OddsRatio_working_3-way'!K150*'OddsRatio_working_3-way'!L150*'OddsRatio_working_3-way'!M150</f>
        <v>9.1479800116636756E-2</v>
      </c>
      <c r="R150" s="11">
        <f t="shared" si="49"/>
        <v>0</v>
      </c>
      <c r="S150" s="11">
        <f t="shared" si="50"/>
        <v>-0.99850766517433143</v>
      </c>
      <c r="T150" s="11">
        <f t="shared" si="51"/>
        <v>-0.36177813955591726</v>
      </c>
      <c r="U150" s="11">
        <f>'OddsRatio_working_3-way'!S150-'OddsRatio_working_3-way'!R150^2/3</f>
        <v>-0.99850766517433143</v>
      </c>
      <c r="V150" s="11">
        <f>'OddsRatio_working_3-way'!S150*'OddsRatio_working_3-way'!R150/3-2*'OddsRatio_working_3-way'!R150^3/27-'OddsRatio_working_3-way'!T150</f>
        <v>0.36177813955591726</v>
      </c>
      <c r="W150" s="11">
        <f>'OddsRatio_working_3-way'!V150^2+4*'OddsRatio_working_3-way'!U150^3/27</f>
        <v>-1.6602455278594941E-2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0.19201945053765757</v>
      </c>
      <c r="Y150" s="11">
        <f>IF('OddsRatio_working_3-way'!W150&gt;=0,IF('OddsRatio_working_3-way'!V150+SQRT('OddsRatio_working_3-way'!W150)&gt;0,0,PI()),ACOS('OddsRatio_working_3-way'!V150/(2*'OddsRatio_working_3-way'!X150)))</f>
        <v>0.342151045834032</v>
      </c>
      <c r="Z150" s="11">
        <f>'OddsRatio_working_3-way'!X150^(1/3)*COS('OddsRatio_working_3-way'!Y150/3)</f>
        <v>0.57317124001152786</v>
      </c>
      <c r="AA150" s="11">
        <f>'OddsRatio_working_3-way'!X150^(1/3)*COS(('OddsRatio_working_3-way'!Y150+2*PI())/3)</f>
        <v>-0.34344477504097776</v>
      </c>
      <c r="AB150" s="11">
        <f>'OddsRatio_working_3-way'!X150^(1/3)*COS(('OddsRatio_working_3-way'!Y150+4*PI())/3)</f>
        <v>-0.22972646497054977</v>
      </c>
      <c r="AC150" s="11">
        <f>'OddsRatio_working_3-way'!X150^(1/3)*SIN('OddsRatio_working_3-way'!Y150/3)</f>
        <v>6.5655296930950874E-2</v>
      </c>
      <c r="AD150" s="11">
        <f>'OddsRatio_working_3-way'!X150^(1/3)*SIN(('OddsRatio_working_3-way'!Y150+2*PI())/3)</f>
        <v>0.46355320610313544</v>
      </c>
      <c r="AE150" s="11">
        <f>'OddsRatio_working_3-way'!X150^(1/3)*SIN(('OddsRatio_working_3-way'!Y150+4*PI())/3)</f>
        <v>-0.5292085030340864</v>
      </c>
      <c r="AF150" s="11">
        <f>-'OddsRatio_working_3-way'!U150/(3*'OddsRatio_working_3-way'!X150^(1/3))*COS(('OddsRatio_working_3-way'!Y150)/3)</f>
        <v>0.57317124001152786</v>
      </c>
      <c r="AG150" s="11">
        <f>-'OddsRatio_working_3-way'!U150/(3*'OddsRatio_working_3-way'!X150^(1/3))*COS(('OddsRatio_working_3-way'!Y150+2*PI())/3)</f>
        <v>-0.34344477504097776</v>
      </c>
      <c r="AH150" s="11">
        <f>-'OddsRatio_working_3-way'!U150/(3*'OddsRatio_working_3-way'!X150^(1/3))*COS(('OddsRatio_working_3-way'!Y150+4*PI())/3)</f>
        <v>-0.22972646497054977</v>
      </c>
      <c r="AI150" s="11">
        <f>'OddsRatio_working_3-way'!U150/(3*'OddsRatio_working_3-way'!X150^(1/3))*SIN(('OddsRatio_working_3-way'!Y150)/3)</f>
        <v>-6.5655296930950874E-2</v>
      </c>
      <c r="AJ150" s="11">
        <f>'OddsRatio_working_3-way'!U150/(3*'OddsRatio_working_3-way'!X150^(1/3))*SIN(('OddsRatio_working_3-way'!Y150+2*PI())/3)</f>
        <v>-0.46355320610313544</v>
      </c>
      <c r="AK150" s="11">
        <f>'OddsRatio_working_3-way'!U150/(3*'OddsRatio_working_3-way'!X150^(1/3))*SIN(('OddsRatio_working_3-way'!Y150+4*PI())/3)</f>
        <v>0.5292085030340864</v>
      </c>
      <c r="AL150" s="11">
        <f>'OddsRatio_working_3-way'!Z150+'OddsRatio_working_3-way'!AF150</f>
        <v>1.1463424800230557</v>
      </c>
      <c r="AM150" s="11">
        <f>'OddsRatio_working_3-way'!AA150+'OddsRatio_working_3-way'!AG150</f>
        <v>-0.68688955008195551</v>
      </c>
      <c r="AN150" s="11">
        <f>'OddsRatio_working_3-way'!AB150+'OddsRatio_working_3-way'!AH150</f>
        <v>-0.45945292994109954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1.1463424800230557</v>
      </c>
      <c r="AS150" s="11">
        <f>IF(('OddsRatio_working_3-way'!X150=0),IF(Q150&gt;0,-Q150^(1/3),(-Q150)^(1/3)),'OddsRatio_working_3-way'!AM150-'OddsRatio_working_3-way'!R150/3)</f>
        <v>-0.68688955008195551</v>
      </c>
      <c r="AT150" s="11">
        <f>IF(('OddsRatio_working_3-way'!X150=0),IF(Q150&gt;0,-Q150^(1/3),(-Q150)^(1/3)),'OddsRatio_working_3-way'!AN150-'OddsRatio_working_3-way'!R150/3)</f>
        <v>-0.45945292994109954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2.06</v>
      </c>
      <c r="B151" s="4">
        <f>IF('True_Odds_Calculator_3-way'!B152="","",'True_Odds_Calculator_3-way'!B152)</f>
        <v>3.62</v>
      </c>
      <c r="C151" s="4">
        <f>IF('True_Odds_Calculator_3-way'!C152="","",'True_Odds_Calculator_3-way'!C152)</f>
        <v>3.3</v>
      </c>
      <c r="D151" s="9">
        <f t="shared" si="39"/>
        <v>0.46068802350112376</v>
      </c>
      <c r="E151" s="9">
        <f t="shared" si="40"/>
        <v>0.25683608671278357</v>
      </c>
      <c r="F151" s="9">
        <f t="shared" si="41"/>
        <v>0.282475889786093</v>
      </c>
      <c r="G151" s="9">
        <f t="shared" si="42"/>
        <v>1.1044022365132418</v>
      </c>
      <c r="H151" s="9">
        <f t="shared" si="43"/>
        <v>2.1706663707040361</v>
      </c>
      <c r="I151" s="9">
        <f t="shared" si="44"/>
        <v>3.8935338596646929</v>
      </c>
      <c r="J151" s="9">
        <f t="shared" si="45"/>
        <v>3.5401251439804562</v>
      </c>
      <c r="K151" s="11">
        <f t="shared" si="46"/>
        <v>0.4854368932038835</v>
      </c>
      <c r="L151" s="11">
        <f t="shared" si="47"/>
        <v>0.27624309392265195</v>
      </c>
      <c r="M151" s="11">
        <f t="shared" si="48"/>
        <v>0.30303030303030304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-0.2595644802907584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0.2430028981549659</v>
      </c>
      <c r="Q151" s="11">
        <f>2*'OddsRatio_working_3-way'!K151*'OddsRatio_working_3-way'!L151*'OddsRatio_working_3-way'!M151</f>
        <v>8.1271872292630748E-2</v>
      </c>
      <c r="R151" s="11">
        <f t="shared" si="49"/>
        <v>0</v>
      </c>
      <c r="S151" s="11">
        <f t="shared" si="50"/>
        <v>-0.93619472850352792</v>
      </c>
      <c r="T151" s="11">
        <f t="shared" si="51"/>
        <v>-0.31310860485067832</v>
      </c>
      <c r="U151" s="11">
        <f>'OddsRatio_working_3-way'!S151-'OddsRatio_working_3-way'!R151^2/3</f>
        <v>-0.93619472850352792</v>
      </c>
      <c r="V151" s="11">
        <f>'OddsRatio_working_3-way'!S151*'OddsRatio_working_3-way'!R151/3-2*'OddsRatio_working_3-way'!R151^3/27-'OddsRatio_working_3-way'!T151</f>
        <v>0.31310860485067832</v>
      </c>
      <c r="W151" s="11">
        <f>'OddsRatio_working_3-way'!V151^2+4*'OddsRatio_working_3-way'!U151^3/27</f>
        <v>-2.352415194972847E-2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0.17432810328606421</v>
      </c>
      <c r="Y151" s="11">
        <f>IF('OddsRatio_working_3-way'!W151&gt;=0,IF('OddsRatio_working_3-way'!V151+SQRT('OddsRatio_working_3-way'!W151)&gt;0,0,PI()),ACOS('OddsRatio_working_3-way'!V151/(2*'OddsRatio_working_3-way'!X151)))</f>
        <v>0.45549366246683998</v>
      </c>
      <c r="Z151" s="11">
        <f>'OddsRatio_working_3-way'!X151^(1/3)*COS('OddsRatio_working_3-way'!Y151/3)</f>
        <v>0.55220111825662099</v>
      </c>
      <c r="AA151" s="11">
        <f>'OddsRatio_working_3-way'!X151^(1/3)*COS(('OddsRatio_working_3-way'!Y151+2*PI())/3)</f>
        <v>-0.34927245177148991</v>
      </c>
      <c r="AB151" s="11">
        <f>'OddsRatio_working_3-way'!X151^(1/3)*COS(('OddsRatio_working_3-way'!Y151+4*PI())/3)</f>
        <v>-0.20292866648513117</v>
      </c>
      <c r="AC151" s="11">
        <f>'OddsRatio_working_3-way'!X151^(1/3)*SIN('OddsRatio_working_3-way'!Y151/3)</f>
        <v>8.4491623829308166E-2</v>
      </c>
      <c r="AD151" s="11">
        <f>'OddsRatio_working_3-way'!X151^(1/3)*SIN(('OddsRatio_working_3-way'!Y151+2*PI())/3)</f>
        <v>0.4359743844937547</v>
      </c>
      <c r="AE151" s="11">
        <f>'OddsRatio_working_3-way'!X151^(1/3)*SIN(('OddsRatio_working_3-way'!Y151+4*PI())/3)</f>
        <v>-0.52046600832306278</v>
      </c>
      <c r="AF151" s="11">
        <f>-'OddsRatio_working_3-way'!U151/(3*'OddsRatio_working_3-way'!X151^(1/3))*COS(('OddsRatio_working_3-way'!Y151)/3)</f>
        <v>0.55220111825662088</v>
      </c>
      <c r="AG151" s="11">
        <f>-'OddsRatio_working_3-way'!U151/(3*'OddsRatio_working_3-way'!X151^(1/3))*COS(('OddsRatio_working_3-way'!Y151+2*PI())/3)</f>
        <v>-0.34927245177148986</v>
      </c>
      <c r="AH151" s="11">
        <f>-'OddsRatio_working_3-way'!U151/(3*'OddsRatio_working_3-way'!X151^(1/3))*COS(('OddsRatio_working_3-way'!Y151+4*PI())/3)</f>
        <v>-0.20292866648513114</v>
      </c>
      <c r="AI151" s="11">
        <f>'OddsRatio_working_3-way'!U151/(3*'OddsRatio_working_3-way'!X151^(1/3))*SIN(('OddsRatio_working_3-way'!Y151)/3)</f>
        <v>-8.4491623829308152E-2</v>
      </c>
      <c r="AJ151" s="11">
        <f>'OddsRatio_working_3-way'!U151/(3*'OddsRatio_working_3-way'!X151^(1/3))*SIN(('OddsRatio_working_3-way'!Y151+2*PI())/3)</f>
        <v>-0.43597438449375464</v>
      </c>
      <c r="AK151" s="11">
        <f>'OddsRatio_working_3-way'!U151/(3*'OddsRatio_working_3-way'!X151^(1/3))*SIN(('OddsRatio_working_3-way'!Y151+4*PI())/3)</f>
        <v>0.52046600832306267</v>
      </c>
      <c r="AL151" s="11">
        <f>'OddsRatio_working_3-way'!Z151+'OddsRatio_working_3-way'!AF151</f>
        <v>1.1044022365132418</v>
      </c>
      <c r="AM151" s="11">
        <f>'OddsRatio_working_3-way'!AA151+'OddsRatio_working_3-way'!AG151</f>
        <v>-0.69854490354297982</v>
      </c>
      <c r="AN151" s="11">
        <f>'OddsRatio_working_3-way'!AB151+'OddsRatio_working_3-way'!AH151</f>
        <v>-0.40585733297026227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1.1044022365132418</v>
      </c>
      <c r="AS151" s="11">
        <f>IF(('OddsRatio_working_3-way'!X151=0),IF(Q151&gt;0,-Q151^(1/3),(-Q151)^(1/3)),'OddsRatio_working_3-way'!AM151-'OddsRatio_working_3-way'!R151/3)</f>
        <v>-0.69854490354297982</v>
      </c>
      <c r="AT151" s="11">
        <f>IF(('OddsRatio_working_3-way'!X151=0),IF(Q151&gt;0,-Q151^(1/3),(-Q151)^(1/3)),'OddsRatio_working_3-way'!AN151-'OddsRatio_working_3-way'!R151/3)</f>
        <v>-0.40585733297026227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1.55</v>
      </c>
      <c r="B152" s="4">
        <f>IF('True_Odds_Calculator_3-way'!B153="","",'True_Odds_Calculator_3-way'!B153)</f>
        <v>4.04</v>
      </c>
      <c r="C152" s="4">
        <f>IF('True_Odds_Calculator_3-way'!C153="","",'True_Odds_Calculator_3-way'!C153)</f>
        <v>5.05</v>
      </c>
      <c r="D152" s="9">
        <f t="shared" si="39"/>
        <v>0.60752197587065959</v>
      </c>
      <c r="E152" s="9">
        <f t="shared" si="40"/>
        <v>0.21878058591627281</v>
      </c>
      <c r="F152" s="9">
        <f t="shared" si="41"/>
        <v>0.17369743821306768</v>
      </c>
      <c r="G152" s="9">
        <f t="shared" si="42"/>
        <v>1.1746018018281785</v>
      </c>
      <c r="H152" s="9">
        <f t="shared" si="43"/>
        <v>1.646030991005498</v>
      </c>
      <c r="I152" s="9">
        <f t="shared" si="44"/>
        <v>4.5707894775576632</v>
      </c>
      <c r="J152" s="9">
        <f t="shared" si="45"/>
        <v>5.7571372974041219</v>
      </c>
      <c r="K152" s="11">
        <f t="shared" si="46"/>
        <v>0.64516129032258063</v>
      </c>
      <c r="L152" s="11">
        <f t="shared" si="47"/>
        <v>0.24752475247524752</v>
      </c>
      <c r="M152" s="11">
        <f t="shared" si="48"/>
        <v>0.19801980198019803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-0.21413460413431951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0.24159554249899601</v>
      </c>
      <c r="Q152" s="11">
        <f>2*'OddsRatio_working_3-way'!K152*'OddsRatio_working_3-way'!L152*'OddsRatio_working_3-way'!M152</f>
        <v>6.3244906413349733E-2</v>
      </c>
      <c r="R152" s="11">
        <f t="shared" si="49"/>
        <v>0</v>
      </c>
      <c r="S152" s="11">
        <f t="shared" si="50"/>
        <v>-1.1282414791186723</v>
      </c>
      <c r="T152" s="11">
        <f t="shared" si="51"/>
        <v>-0.29535117254415505</v>
      </c>
      <c r="U152" s="11">
        <f>'OddsRatio_working_3-way'!S152-'OddsRatio_working_3-way'!R152^2/3</f>
        <v>-1.1282414791186723</v>
      </c>
      <c r="V152" s="11">
        <f>'OddsRatio_working_3-way'!S152*'OddsRatio_working_3-way'!R152/3-2*'OddsRatio_working_3-way'!R152^3/27-'OddsRatio_working_3-way'!T152</f>
        <v>0.29535117254415505</v>
      </c>
      <c r="W152" s="11">
        <f>'OddsRatio_working_3-way'!V152^2+4*'OddsRatio_working_3-way'!U152^3/27</f>
        <v>-0.12553377552023648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0.230632874198066</v>
      </c>
      <c r="Y152" s="11">
        <f>IF('OddsRatio_working_3-way'!W152&gt;=0,IF('OddsRatio_working_3-way'!V152+SQRT('OddsRatio_working_3-way'!W152)&gt;0,0,PI()),ACOS('OddsRatio_working_3-way'!V152/(2*'OddsRatio_working_3-way'!X152)))</f>
        <v>0.87589990369282966</v>
      </c>
      <c r="Z152" s="11">
        <f>'OddsRatio_working_3-way'!X152^(1/3)*COS('OddsRatio_working_3-way'!Y152/3)</f>
        <v>0.58730090091408926</v>
      </c>
      <c r="AA152" s="11">
        <f>'OddsRatio_working_3-way'!X152^(1/3)*COS(('OddsRatio_working_3-way'!Y152+2*PI())/3)</f>
        <v>-0.4465183954906336</v>
      </c>
      <c r="AB152" s="11">
        <f>'OddsRatio_working_3-way'!X152^(1/3)*COS(('OddsRatio_working_3-way'!Y152+4*PI())/3)</f>
        <v>-0.14078250542345563</v>
      </c>
      <c r="AC152" s="11">
        <f>'OddsRatio_working_3-way'!X152^(1/3)*SIN('OddsRatio_working_3-way'!Y152/3)</f>
        <v>0.17651669843121506</v>
      </c>
      <c r="AD152" s="11">
        <f>'OddsRatio_working_3-way'!X152^(1/3)*SIN(('OddsRatio_working_3-way'!Y152+2*PI())/3)</f>
        <v>0.42035915064148138</v>
      </c>
      <c r="AE152" s="11">
        <f>'OddsRatio_working_3-way'!X152^(1/3)*SIN(('OddsRatio_working_3-way'!Y152+4*PI())/3)</f>
        <v>-0.59687584907269631</v>
      </c>
      <c r="AF152" s="11">
        <f>-'OddsRatio_working_3-way'!U152/(3*'OddsRatio_working_3-way'!X152^(1/3))*COS(('OddsRatio_working_3-way'!Y152)/3)</f>
        <v>0.58730090091408926</v>
      </c>
      <c r="AG152" s="11">
        <f>-'OddsRatio_working_3-way'!U152/(3*'OddsRatio_working_3-way'!X152^(1/3))*COS(('OddsRatio_working_3-way'!Y152+2*PI())/3)</f>
        <v>-0.4465183954906336</v>
      </c>
      <c r="AH152" s="11">
        <f>-'OddsRatio_working_3-way'!U152/(3*'OddsRatio_working_3-way'!X152^(1/3))*COS(('OddsRatio_working_3-way'!Y152+4*PI())/3)</f>
        <v>-0.14078250542345563</v>
      </c>
      <c r="AI152" s="11">
        <f>'OddsRatio_working_3-way'!U152/(3*'OddsRatio_working_3-way'!X152^(1/3))*SIN(('OddsRatio_working_3-way'!Y152)/3)</f>
        <v>-0.17651669843121506</v>
      </c>
      <c r="AJ152" s="11">
        <f>'OddsRatio_working_3-way'!U152/(3*'OddsRatio_working_3-way'!X152^(1/3))*SIN(('OddsRatio_working_3-way'!Y152+2*PI())/3)</f>
        <v>-0.42035915064148138</v>
      </c>
      <c r="AK152" s="11">
        <f>'OddsRatio_working_3-way'!U152/(3*'OddsRatio_working_3-way'!X152^(1/3))*SIN(('OddsRatio_working_3-way'!Y152+4*PI())/3)</f>
        <v>0.59687584907269631</v>
      </c>
      <c r="AL152" s="11">
        <f>'OddsRatio_working_3-way'!Z152+'OddsRatio_working_3-way'!AF152</f>
        <v>1.1746018018281785</v>
      </c>
      <c r="AM152" s="11">
        <f>'OddsRatio_working_3-way'!AA152+'OddsRatio_working_3-way'!AG152</f>
        <v>-0.8930367909812672</v>
      </c>
      <c r="AN152" s="11">
        <f>'OddsRatio_working_3-way'!AB152+'OddsRatio_working_3-way'!AH152</f>
        <v>-0.28156501084691127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1.1746018018281785</v>
      </c>
      <c r="AS152" s="11">
        <f>IF(('OddsRatio_working_3-way'!X152=0),IF(Q152&gt;0,-Q152^(1/3),(-Q152)^(1/3)),'OddsRatio_working_3-way'!AM152-'OddsRatio_working_3-way'!R152/3)</f>
        <v>-0.8930367909812672</v>
      </c>
      <c r="AT152" s="11">
        <f>IF(('OddsRatio_working_3-way'!X152=0),IF(Q152&gt;0,-Q152^(1/3),(-Q152)^(1/3)),'OddsRatio_working_3-way'!AN152-'OddsRatio_working_3-way'!R152/3)</f>
        <v>-0.28156501084691127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1.36</v>
      </c>
      <c r="B153" s="4">
        <f>IF('True_Odds_Calculator_3-way'!B154="","",'True_Odds_Calculator_3-way'!B154)</f>
        <v>4.6100000000000003</v>
      </c>
      <c r="C153" s="4">
        <f>IF('True_Odds_Calculator_3-way'!C154="","",'True_Odds_Calculator_3-way'!C154)</f>
        <v>7.06</v>
      </c>
      <c r="D153" s="9">
        <f t="shared" si="39"/>
        <v>0.69527630835252774</v>
      </c>
      <c r="E153" s="9">
        <f t="shared" si="40"/>
        <v>0.18535868529438029</v>
      </c>
      <c r="F153" s="9">
        <f t="shared" si="41"/>
        <v>0.1193650063530917</v>
      </c>
      <c r="G153" s="9">
        <f t="shared" si="42"/>
        <v>1.2174364189489624</v>
      </c>
      <c r="H153" s="9">
        <f t="shared" si="43"/>
        <v>1.4382771108216266</v>
      </c>
      <c r="I153" s="9">
        <f t="shared" si="44"/>
        <v>5.3949454724057544</v>
      </c>
      <c r="J153" s="9">
        <f t="shared" si="45"/>
        <v>8.3776646988307117</v>
      </c>
      <c r="K153" s="11">
        <f t="shared" si="46"/>
        <v>0.73529411764705876</v>
      </c>
      <c r="L153" s="11">
        <f t="shared" si="47"/>
        <v>0.21691973969631234</v>
      </c>
      <c r="M153" s="11">
        <f t="shared" si="48"/>
        <v>0.14164305949008499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-0.17792533493152429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0.2265981700085416</v>
      </c>
      <c r="Q153" s="11">
        <f>2*'OddsRatio_working_3-way'!K153*'OddsRatio_working_3-way'!L153*'OddsRatio_working_3-way'!M153</f>
        <v>4.5184081756438989E-2</v>
      </c>
      <c r="R153" s="11">
        <f t="shared" si="49"/>
        <v>0</v>
      </c>
      <c r="S153" s="11">
        <f t="shared" si="50"/>
        <v>-1.2735576420061221</v>
      </c>
      <c r="T153" s="11">
        <f t="shared" si="51"/>
        <v>-0.25394967936313495</v>
      </c>
      <c r="U153" s="11">
        <f>'OddsRatio_working_3-way'!S153-'OddsRatio_working_3-way'!R153^2/3</f>
        <v>-1.2735576420061221</v>
      </c>
      <c r="V153" s="11">
        <f>'OddsRatio_working_3-way'!S153*'OddsRatio_working_3-way'!R153/3-2*'OddsRatio_working_3-way'!R153^3/27-'OddsRatio_working_3-way'!T153</f>
        <v>0.25394967936313495</v>
      </c>
      <c r="W153" s="11">
        <f>'OddsRatio_working_3-way'!V153^2+4*'OddsRatio_working_3-way'!U153^3/27</f>
        <v>-0.24153113514763624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0.27659608402699565</v>
      </c>
      <c r="Y153" s="11">
        <f>IF('OddsRatio_working_3-way'!W153&gt;=0,IF('OddsRatio_working_3-way'!V153+SQRT('OddsRatio_working_3-way'!W153)&gt;0,0,PI()),ACOS('OddsRatio_working_3-way'!V153/(2*'OddsRatio_working_3-way'!X153)))</f>
        <v>1.0938568835688474</v>
      </c>
      <c r="Z153" s="11">
        <f>'OddsRatio_working_3-way'!X153^(1/3)*COS('OddsRatio_working_3-way'!Y153/3)</f>
        <v>0.60871820947448119</v>
      </c>
      <c r="AA153" s="11">
        <f>'OddsRatio_working_3-way'!X153^(1/3)*COS(('OddsRatio_working_3-way'!Y153+2*PI())/3)</f>
        <v>-0.50557047765678209</v>
      </c>
      <c r="AB153" s="11">
        <f>'OddsRatio_working_3-way'!X153^(1/3)*COS(('OddsRatio_working_3-way'!Y153+4*PI())/3)</f>
        <v>-0.10314773181769928</v>
      </c>
      <c r="AC153" s="11">
        <f>'OddsRatio_working_3-way'!X153^(1/3)*SIN('OddsRatio_working_3-way'!Y153/3)</f>
        <v>0.23233888063822289</v>
      </c>
      <c r="AD153" s="11">
        <f>'OddsRatio_working_3-way'!X153^(1/3)*SIN(('OddsRatio_working_3-way'!Y153+2*PI())/3)</f>
        <v>0.41099599283196664</v>
      </c>
      <c r="AE153" s="11">
        <f>'OddsRatio_working_3-way'!X153^(1/3)*SIN(('OddsRatio_working_3-way'!Y153+4*PI())/3)</f>
        <v>-0.64333487347018958</v>
      </c>
      <c r="AF153" s="11">
        <f>-'OddsRatio_working_3-way'!U153/(3*'OddsRatio_working_3-way'!X153^(1/3))*COS(('OddsRatio_working_3-way'!Y153)/3)</f>
        <v>0.60871820947448119</v>
      </c>
      <c r="AG153" s="11">
        <f>-'OddsRatio_working_3-way'!U153/(3*'OddsRatio_working_3-way'!X153^(1/3))*COS(('OddsRatio_working_3-way'!Y153+2*PI())/3)</f>
        <v>-0.50557047765678198</v>
      </c>
      <c r="AH153" s="11">
        <f>-'OddsRatio_working_3-way'!U153/(3*'OddsRatio_working_3-way'!X153^(1/3))*COS(('OddsRatio_working_3-way'!Y153+4*PI())/3)</f>
        <v>-0.10314773181769926</v>
      </c>
      <c r="AI153" s="11">
        <f>'OddsRatio_working_3-way'!U153/(3*'OddsRatio_working_3-way'!X153^(1/3))*SIN(('OddsRatio_working_3-way'!Y153)/3)</f>
        <v>-0.23233888063822286</v>
      </c>
      <c r="AJ153" s="11">
        <f>'OddsRatio_working_3-way'!U153/(3*'OddsRatio_working_3-way'!X153^(1/3))*SIN(('OddsRatio_working_3-way'!Y153+2*PI())/3)</f>
        <v>-0.41099599283196658</v>
      </c>
      <c r="AK153" s="11">
        <f>'OddsRatio_working_3-way'!U153/(3*'OddsRatio_working_3-way'!X153^(1/3))*SIN(('OddsRatio_working_3-way'!Y153+4*PI())/3)</f>
        <v>0.64333487347018947</v>
      </c>
      <c r="AL153" s="11">
        <f>'OddsRatio_working_3-way'!Z153+'OddsRatio_working_3-way'!AF153</f>
        <v>1.2174364189489624</v>
      </c>
      <c r="AM153" s="11">
        <f>'OddsRatio_working_3-way'!AA153+'OddsRatio_working_3-way'!AG153</f>
        <v>-1.011140955313564</v>
      </c>
      <c r="AN153" s="11">
        <f>'OddsRatio_working_3-way'!AB153+'OddsRatio_working_3-way'!AH153</f>
        <v>-0.20629546363539852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1.2174364189489624</v>
      </c>
      <c r="AS153" s="11">
        <f>IF(('OddsRatio_working_3-way'!X153=0),IF(Q153&gt;0,-Q153^(1/3),(-Q153)^(1/3)),'OddsRatio_working_3-way'!AM153-'OddsRatio_working_3-way'!R153/3)</f>
        <v>-1.011140955313564</v>
      </c>
      <c r="AT153" s="11">
        <f>IF(('OddsRatio_working_3-way'!X153=0),IF(Q153&gt;0,-Q153^(1/3),(-Q153)^(1/3)),'OddsRatio_working_3-way'!AN153-'OddsRatio_working_3-way'!R153/3)</f>
        <v>-0.20629546363539852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1.79</v>
      </c>
      <c r="B154" s="4">
        <f>IF('True_Odds_Calculator_3-way'!B155="","",'True_Odds_Calculator_3-way'!B155)</f>
        <v>3.73</v>
      </c>
      <c r="C154" s="4">
        <f>IF('True_Odds_Calculator_3-way'!C155="","",'True_Odds_Calculator_3-way'!C155)</f>
        <v>4.18</v>
      </c>
      <c r="D154" s="9">
        <f t="shared" si="39"/>
        <v>0.5321070945434575</v>
      </c>
      <c r="E154" s="9">
        <f t="shared" si="40"/>
        <v>0.24760651165166622</v>
      </c>
      <c r="F154" s="9">
        <f t="shared" si="41"/>
        <v>0.22028639380487625</v>
      </c>
      <c r="G154" s="9">
        <f t="shared" si="42"/>
        <v>1.1130644688849016</v>
      </c>
      <c r="H154" s="9">
        <f t="shared" si="43"/>
        <v>1.8793209304190726</v>
      </c>
      <c r="I154" s="9">
        <f t="shared" si="44"/>
        <v>4.0386660000557812</v>
      </c>
      <c r="J154" s="9">
        <f t="shared" si="45"/>
        <v>4.5395450110539874</v>
      </c>
      <c r="K154" s="11">
        <f t="shared" si="46"/>
        <v>0.55865921787709494</v>
      </c>
      <c r="L154" s="11">
        <f t="shared" si="47"/>
        <v>0.26809651474530832</v>
      </c>
      <c r="M154" s="11">
        <f t="shared" si="48"/>
        <v>0.23923444976076558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-0.24574161819476048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0.24006931768645129</v>
      </c>
      <c r="Q154" s="11">
        <f>2*'OddsRatio_working_3-way'!K154*'OddsRatio_working_3-way'!L154*'OddsRatio_working_3-way'!M154</f>
        <v>7.1662482891478002E-2</v>
      </c>
      <c r="R154" s="11">
        <f t="shared" si="49"/>
        <v>0</v>
      </c>
      <c r="S154" s="11">
        <f t="shared" si="50"/>
        <v>-0.97691762368141621</v>
      </c>
      <c r="T154" s="11">
        <f t="shared" si="51"/>
        <v>-0.29161720109893025</v>
      </c>
      <c r="U154" s="11">
        <f>'OddsRatio_working_3-way'!S154-'OddsRatio_working_3-way'!R154^2/3</f>
        <v>-0.97691762368141621</v>
      </c>
      <c r="V154" s="11">
        <f>'OddsRatio_working_3-way'!S154*'OddsRatio_working_3-way'!R154/3-2*'OddsRatio_working_3-way'!R154^3/27-'OddsRatio_working_3-way'!T154</f>
        <v>0.29161720109893025</v>
      </c>
      <c r="W154" s="11">
        <f>'OddsRatio_working_3-way'!V154^2+4*'OddsRatio_working_3-way'!U154^3/27</f>
        <v>-5.3083698561564738E-2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0.18582538210531055</v>
      </c>
      <c r="Y154" s="11">
        <f>IF('OddsRatio_working_3-way'!W154&gt;=0,IF('OddsRatio_working_3-way'!V154+SQRT('OddsRatio_working_3-way'!W154)&gt;0,0,PI()),ACOS('OddsRatio_working_3-way'!V154/(2*'OddsRatio_working_3-way'!X154)))</f>
        <v>0.66865877121988671</v>
      </c>
      <c r="Z154" s="11">
        <f>'OddsRatio_working_3-way'!X154^(1/3)*COS('OddsRatio_working_3-way'!Y154/3)</f>
        <v>0.55653223444245081</v>
      </c>
      <c r="AA154" s="11">
        <f>'OddsRatio_working_3-way'!X154^(1/3)*COS(('OddsRatio_working_3-way'!Y154+2*PI())/3)</f>
        <v>-0.38750580753671354</v>
      </c>
      <c r="AB154" s="11">
        <f>'OddsRatio_working_3-way'!X154^(1/3)*COS(('OddsRatio_working_3-way'!Y154+4*PI())/3)</f>
        <v>-0.16902642690573735</v>
      </c>
      <c r="AC154" s="11">
        <f>'OddsRatio_working_3-way'!X154^(1/3)*SIN('OddsRatio_working_3-way'!Y154/3)</f>
        <v>0.12613912921967685</v>
      </c>
      <c r="AD154" s="11">
        <f>'OddsRatio_working_3-way'!X154^(1/3)*SIN(('OddsRatio_working_3-way'!Y154+2*PI())/3)</f>
        <v>0.4189014884422409</v>
      </c>
      <c r="AE154" s="11">
        <f>'OddsRatio_working_3-way'!X154^(1/3)*SIN(('OddsRatio_working_3-way'!Y154+4*PI())/3)</f>
        <v>-0.54504061766191769</v>
      </c>
      <c r="AF154" s="11">
        <f>-'OddsRatio_working_3-way'!U154/(3*'OddsRatio_working_3-way'!X154^(1/3))*COS(('OddsRatio_working_3-way'!Y154)/3)</f>
        <v>0.55653223444245081</v>
      </c>
      <c r="AG154" s="11">
        <f>-'OddsRatio_working_3-way'!U154/(3*'OddsRatio_working_3-way'!X154^(1/3))*COS(('OddsRatio_working_3-way'!Y154+2*PI())/3)</f>
        <v>-0.38750580753671354</v>
      </c>
      <c r="AH154" s="11">
        <f>-'OddsRatio_working_3-way'!U154/(3*'OddsRatio_working_3-way'!X154^(1/3))*COS(('OddsRatio_working_3-way'!Y154+4*PI())/3)</f>
        <v>-0.16902642690573735</v>
      </c>
      <c r="AI154" s="11">
        <f>'OddsRatio_working_3-way'!U154/(3*'OddsRatio_working_3-way'!X154^(1/3))*SIN(('OddsRatio_working_3-way'!Y154)/3)</f>
        <v>-0.12613912921967685</v>
      </c>
      <c r="AJ154" s="11">
        <f>'OddsRatio_working_3-way'!U154/(3*'OddsRatio_working_3-way'!X154^(1/3))*SIN(('OddsRatio_working_3-way'!Y154+2*PI())/3)</f>
        <v>-0.4189014884422409</v>
      </c>
      <c r="AK154" s="11">
        <f>'OddsRatio_working_3-way'!U154/(3*'OddsRatio_working_3-way'!X154^(1/3))*SIN(('OddsRatio_working_3-way'!Y154+4*PI())/3)</f>
        <v>0.54504061766191769</v>
      </c>
      <c r="AL154" s="11">
        <f>'OddsRatio_working_3-way'!Z154+'OddsRatio_working_3-way'!AF154</f>
        <v>1.1130644688849016</v>
      </c>
      <c r="AM154" s="11">
        <f>'OddsRatio_working_3-way'!AA154+'OddsRatio_working_3-way'!AG154</f>
        <v>-0.77501161507342708</v>
      </c>
      <c r="AN154" s="11">
        <f>'OddsRatio_working_3-way'!AB154+'OddsRatio_working_3-way'!AH154</f>
        <v>-0.33805285381147471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1.1130644688849016</v>
      </c>
      <c r="AS154" s="11">
        <f>IF(('OddsRatio_working_3-way'!X154=0),IF(Q154&gt;0,-Q154^(1/3),(-Q154)^(1/3)),'OddsRatio_working_3-way'!AM154-'OddsRatio_working_3-way'!R154/3)</f>
        <v>-0.77501161507342708</v>
      </c>
      <c r="AT154" s="11">
        <f>IF(('OddsRatio_working_3-way'!X154=0),IF(Q154&gt;0,-Q154^(1/3),(-Q154)^(1/3)),'OddsRatio_working_3-way'!AN154-'OddsRatio_working_3-way'!R154/3)</f>
        <v>-0.33805285381147471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2.13</v>
      </c>
      <c r="B155" s="4">
        <f>IF('True_Odds_Calculator_3-way'!B156="","",'True_Odds_Calculator_3-way'!B156)</f>
        <v>3.25</v>
      </c>
      <c r="C155" s="4">
        <f>IF('True_Odds_Calculator_3-way'!C156="","",'True_Odds_Calculator_3-way'!C156)</f>
        <v>3.18</v>
      </c>
      <c r="D155" s="9">
        <f t="shared" si="39"/>
        <v>0.43534286835247438</v>
      </c>
      <c r="E155" s="9">
        <f t="shared" si="40"/>
        <v>0.27912674688760686</v>
      </c>
      <c r="F155" s="9">
        <f t="shared" si="41"/>
        <v>0.28553038475991888</v>
      </c>
      <c r="G155" s="9">
        <f t="shared" si="42"/>
        <v>1.1478230447883393</v>
      </c>
      <c r="H155" s="9">
        <f t="shared" si="43"/>
        <v>2.2970400406108231</v>
      </c>
      <c r="I155" s="9">
        <f t="shared" si="44"/>
        <v>3.5826018507737629</v>
      </c>
      <c r="J155" s="9">
        <f t="shared" si="45"/>
        <v>3.5022542376385797</v>
      </c>
      <c r="K155" s="11">
        <f t="shared" si="46"/>
        <v>0.46948356807511737</v>
      </c>
      <c r="L155" s="11">
        <f t="shared" si="47"/>
        <v>0.30769230769230771</v>
      </c>
      <c r="M155" s="11">
        <f t="shared" si="48"/>
        <v>0.31446540880503143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-0.25178356057973383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0.25257171151404478</v>
      </c>
      <c r="Q155" s="11">
        <f>2*'OddsRatio_working_3-way'!K155*'OddsRatio_working_3-way'!L155*'OddsRatio_working_3-way'!M155</f>
        <v>9.0853133638145595E-2</v>
      </c>
      <c r="R155" s="11">
        <f t="shared" si="49"/>
        <v>0</v>
      </c>
      <c r="S155" s="11">
        <f t="shared" si="50"/>
        <v>-1.0031302716209756</v>
      </c>
      <c r="T155" s="11">
        <f t="shared" si="51"/>
        <v>-0.36083822720178976</v>
      </c>
      <c r="U155" s="11">
        <f>'OddsRatio_working_3-way'!S155-'OddsRatio_working_3-way'!R155^2/3</f>
        <v>-1.0031302716209756</v>
      </c>
      <c r="V155" s="11">
        <f>'OddsRatio_working_3-way'!S155*'OddsRatio_working_3-way'!R155/3-2*'OddsRatio_working_3-way'!R155^3/27-'OddsRatio_working_3-way'!T155</f>
        <v>0.36083822720178976</v>
      </c>
      <c r="W155" s="11">
        <f>'OddsRatio_working_3-way'!V155^2+4*'OddsRatio_working_3-way'!U155^3/27</f>
        <v>-1.933951324712449E-2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0.19335442809595474</v>
      </c>
      <c r="Y155" s="11">
        <f>IF('OddsRatio_working_3-way'!W155&gt;=0,IF('OddsRatio_working_3-way'!V155+SQRT('OddsRatio_working_3-way'!W155)&gt;0,0,PI()),ACOS('OddsRatio_working_3-way'!V155/(2*'OddsRatio_working_3-way'!X155)))</f>
        <v>0.3678560147918275</v>
      </c>
      <c r="Z155" s="11">
        <f>'OddsRatio_working_3-way'!X155^(1/3)*COS('OddsRatio_working_3-way'!Y155/3)</f>
        <v>0.57391152239416965</v>
      </c>
      <c r="AA155" s="11">
        <f>'OddsRatio_working_3-way'!X155^(1/3)*COS(('OddsRatio_working_3-way'!Y155+2*PI())/3)</f>
        <v>-0.34820722038499924</v>
      </c>
      <c r="AB155" s="11">
        <f>'OddsRatio_working_3-way'!X155^(1/3)*COS(('OddsRatio_working_3-way'!Y155+4*PI())/3)</f>
        <v>-0.2257043020091703</v>
      </c>
      <c r="AC155" s="11">
        <f>'OddsRatio_working_3-way'!X155^(1/3)*SIN('OddsRatio_working_3-way'!Y155/3)</f>
        <v>7.0727092900799496E-2</v>
      </c>
      <c r="AD155" s="11">
        <f>'OddsRatio_working_3-way'!X155^(1/3)*SIN(('OddsRatio_working_3-way'!Y155+2*PI())/3)</f>
        <v>0.46165841146755293</v>
      </c>
      <c r="AE155" s="11">
        <f>'OddsRatio_working_3-way'!X155^(1/3)*SIN(('OddsRatio_working_3-way'!Y155+4*PI())/3)</f>
        <v>-0.53238550436835252</v>
      </c>
      <c r="AF155" s="11">
        <f>-'OddsRatio_working_3-way'!U155/(3*'OddsRatio_working_3-way'!X155^(1/3))*COS(('OddsRatio_working_3-way'!Y155)/3)</f>
        <v>0.57391152239416965</v>
      </c>
      <c r="AG155" s="11">
        <f>-'OddsRatio_working_3-way'!U155/(3*'OddsRatio_working_3-way'!X155^(1/3))*COS(('OddsRatio_working_3-way'!Y155+2*PI())/3)</f>
        <v>-0.34820722038499924</v>
      </c>
      <c r="AH155" s="11">
        <f>-'OddsRatio_working_3-way'!U155/(3*'OddsRatio_working_3-way'!X155^(1/3))*COS(('OddsRatio_working_3-way'!Y155+4*PI())/3)</f>
        <v>-0.2257043020091703</v>
      </c>
      <c r="AI155" s="11">
        <f>'OddsRatio_working_3-way'!U155/(3*'OddsRatio_working_3-way'!X155^(1/3))*SIN(('OddsRatio_working_3-way'!Y155)/3)</f>
        <v>-7.0727092900799496E-2</v>
      </c>
      <c r="AJ155" s="11">
        <f>'OddsRatio_working_3-way'!U155/(3*'OddsRatio_working_3-way'!X155^(1/3))*SIN(('OddsRatio_working_3-way'!Y155+2*PI())/3)</f>
        <v>-0.46165841146755293</v>
      </c>
      <c r="AK155" s="11">
        <f>'OddsRatio_working_3-way'!U155/(3*'OddsRatio_working_3-way'!X155^(1/3))*SIN(('OddsRatio_working_3-way'!Y155+4*PI())/3)</f>
        <v>0.53238550436835252</v>
      </c>
      <c r="AL155" s="11">
        <f>'OddsRatio_working_3-way'!Z155+'OddsRatio_working_3-way'!AF155</f>
        <v>1.1478230447883393</v>
      </c>
      <c r="AM155" s="11">
        <f>'OddsRatio_working_3-way'!AA155+'OddsRatio_working_3-way'!AG155</f>
        <v>-0.69641444076999848</v>
      </c>
      <c r="AN155" s="11">
        <f>'OddsRatio_working_3-way'!AB155+'OddsRatio_working_3-way'!AH155</f>
        <v>-0.4514086040183406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1.1478230447883393</v>
      </c>
      <c r="AS155" s="11">
        <f>IF(('OddsRatio_working_3-way'!X155=0),IF(Q155&gt;0,-Q155^(1/3),(-Q155)^(1/3)),'OddsRatio_working_3-way'!AM155-'OddsRatio_working_3-way'!R155/3)</f>
        <v>-0.69641444076999848</v>
      </c>
      <c r="AT155" s="11">
        <f>IF(('OddsRatio_working_3-way'!X155=0),IF(Q155&gt;0,-Q155^(1/3),(-Q155)^(1/3)),'OddsRatio_working_3-way'!AN155-'OddsRatio_working_3-way'!R155/3)</f>
        <v>-0.4514086040183406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2.4900000000000002</v>
      </c>
      <c r="B156" s="4">
        <f>IF('True_Odds_Calculator_3-way'!B157="","",'True_Odds_Calculator_3-way'!B157)</f>
        <v>2.98</v>
      </c>
      <c r="C156" s="4">
        <f>IF('True_Odds_Calculator_3-way'!C157="","",'True_Odds_Calculator_3-way'!C157)</f>
        <v>3.39</v>
      </c>
      <c r="D156" s="9">
        <f t="shared" si="39"/>
        <v>0.3900614959467284</v>
      </c>
      <c r="E156" s="9">
        <f t="shared" si="40"/>
        <v>0.32489318518167004</v>
      </c>
      <c r="F156" s="9">
        <f t="shared" si="41"/>
        <v>0.28504531887160151</v>
      </c>
      <c r="G156" s="9">
        <f t="shared" si="42"/>
        <v>1.0494619565392842</v>
      </c>
      <c r="H156" s="9">
        <f t="shared" si="43"/>
        <v>2.5636983152435335</v>
      </c>
      <c r="I156" s="9">
        <f t="shared" si="44"/>
        <v>3.077934673947782</v>
      </c>
      <c r="J156" s="9">
        <f t="shared" si="45"/>
        <v>3.5082140761288887</v>
      </c>
      <c r="K156" s="11">
        <f t="shared" si="46"/>
        <v>0.40160642570281119</v>
      </c>
      <c r="L156" s="11">
        <f t="shared" si="47"/>
        <v>0.33557046979865773</v>
      </c>
      <c r="M156" s="11">
        <f t="shared" si="48"/>
        <v>0.29498525073746312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-0.28030706898390012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0.23296050905926169</v>
      </c>
      <c r="Q156" s="11">
        <f>2*'OddsRatio_working_3-way'!K156*'OddsRatio_working_3-way'!L156*'OddsRatio_working_3-way'!M156</f>
        <v>7.9508706163570544E-2</v>
      </c>
      <c r="R156" s="11">
        <f t="shared" si="49"/>
        <v>0</v>
      </c>
      <c r="S156" s="11">
        <f t="shared" si="50"/>
        <v>-0.83109038207182051</v>
      </c>
      <c r="T156" s="11">
        <f t="shared" si="51"/>
        <v>-0.28364859456376124</v>
      </c>
      <c r="U156" s="11">
        <f>'OddsRatio_working_3-way'!S156-'OddsRatio_working_3-way'!R156^2/3</f>
        <v>-0.83109038207182051</v>
      </c>
      <c r="V156" s="11">
        <f>'OddsRatio_working_3-way'!S156*'OddsRatio_working_3-way'!R156/3-2*'OddsRatio_working_3-way'!R156^3/27-'OddsRatio_working_3-way'!T156</f>
        <v>0.28364859456376124</v>
      </c>
      <c r="W156" s="11">
        <f>'OddsRatio_working_3-way'!V156^2+4*'OddsRatio_working_3-way'!U156^3/27</f>
        <v>-4.5869495231213031E-3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0.14581107187137599</v>
      </c>
      <c r="Y156" s="11">
        <f>IF('OddsRatio_working_3-way'!W156&gt;=0,IF('OddsRatio_working_3-way'!V156+SQRT('OddsRatio_working_3-way'!W156)&gt;0,0,PI()),ACOS('OddsRatio_working_3-way'!V156/(2*'OddsRatio_working_3-way'!X156)))</f>
        <v>0.23438247037230631</v>
      </c>
      <c r="Z156" s="11">
        <f>'OddsRatio_working_3-way'!X156^(1/3)*COS('OddsRatio_working_3-way'!Y156/3)</f>
        <v>0.5247309782696421</v>
      </c>
      <c r="AA156" s="11">
        <f>'OddsRatio_working_3-way'!X156^(1/3)*COS(('OddsRatio_working_3-way'!Y156+2*PI())/3)</f>
        <v>-0.29794140586360651</v>
      </c>
      <c r="AB156" s="11">
        <f>'OddsRatio_working_3-way'!X156^(1/3)*COS(('OddsRatio_working_3-way'!Y156+4*PI())/3)</f>
        <v>-0.22678957240603562</v>
      </c>
      <c r="AC156" s="11">
        <f>'OddsRatio_working_3-way'!X156^(1/3)*SIN('OddsRatio_working_3-way'!Y156/3)</f>
        <v>4.1079530200063975E-2</v>
      </c>
      <c r="AD156" s="11">
        <f>'OddsRatio_working_3-way'!X156^(1/3)*SIN(('OddsRatio_working_3-way'!Y156+2*PI())/3)</f>
        <v>0.43389059223413823</v>
      </c>
      <c r="AE156" s="11">
        <f>'OddsRatio_working_3-way'!X156^(1/3)*SIN(('OddsRatio_working_3-way'!Y156+4*PI())/3)</f>
        <v>-0.47497012243420222</v>
      </c>
      <c r="AF156" s="11">
        <f>-'OddsRatio_working_3-way'!U156/(3*'OddsRatio_working_3-way'!X156^(1/3))*COS(('OddsRatio_working_3-way'!Y156)/3)</f>
        <v>0.52473097826964199</v>
      </c>
      <c r="AG156" s="11">
        <f>-'OddsRatio_working_3-way'!U156/(3*'OddsRatio_working_3-way'!X156^(1/3))*COS(('OddsRatio_working_3-way'!Y156+2*PI())/3)</f>
        <v>-0.29794140586360646</v>
      </c>
      <c r="AH156" s="11">
        <f>-'OddsRatio_working_3-way'!U156/(3*'OddsRatio_working_3-way'!X156^(1/3))*COS(('OddsRatio_working_3-way'!Y156+4*PI())/3)</f>
        <v>-0.22678957240603559</v>
      </c>
      <c r="AI156" s="11">
        <f>'OddsRatio_working_3-way'!U156/(3*'OddsRatio_working_3-way'!X156^(1/3))*SIN(('OddsRatio_working_3-way'!Y156)/3)</f>
        <v>-4.1079530200063961E-2</v>
      </c>
      <c r="AJ156" s="11">
        <f>'OddsRatio_working_3-way'!U156/(3*'OddsRatio_working_3-way'!X156^(1/3))*SIN(('OddsRatio_working_3-way'!Y156+2*PI())/3)</f>
        <v>-0.43389059223413817</v>
      </c>
      <c r="AK156" s="11">
        <f>'OddsRatio_working_3-way'!U156/(3*'OddsRatio_working_3-way'!X156^(1/3))*SIN(('OddsRatio_working_3-way'!Y156+4*PI())/3)</f>
        <v>0.47497012243420211</v>
      </c>
      <c r="AL156" s="11">
        <f>'OddsRatio_working_3-way'!Z156+'OddsRatio_working_3-way'!AF156</f>
        <v>1.0494619565392842</v>
      </c>
      <c r="AM156" s="11">
        <f>'OddsRatio_working_3-way'!AA156+'OddsRatio_working_3-way'!AG156</f>
        <v>-0.59588281172721302</v>
      </c>
      <c r="AN156" s="11">
        <f>'OddsRatio_working_3-way'!AB156+'OddsRatio_working_3-way'!AH156</f>
        <v>-0.45357914481207118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1.0494619565392842</v>
      </c>
      <c r="AS156" s="11">
        <f>IF(('OddsRatio_working_3-way'!X156=0),IF(Q156&gt;0,-Q156^(1/3),(-Q156)^(1/3)),'OddsRatio_working_3-way'!AM156-'OddsRatio_working_3-way'!R156/3)</f>
        <v>-0.59588281172721302</v>
      </c>
      <c r="AT156" s="11">
        <f>IF(('OddsRatio_working_3-way'!X156=0),IF(Q156&gt;0,-Q156^(1/3),(-Q156)^(1/3)),'OddsRatio_working_3-way'!AN156-'OddsRatio_working_3-way'!R156/3)</f>
        <v>-0.45357914481207118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1.81</v>
      </c>
      <c r="B157" s="4">
        <f>IF('True_Odds_Calculator_3-way'!B158="","",'True_Odds_Calculator_3-way'!B158)</f>
        <v>3.4</v>
      </c>
      <c r="C157" s="4">
        <f>IF('True_Odds_Calculator_3-way'!C158="","",'True_Odds_Calculator_3-way'!C158)</f>
        <v>5.28</v>
      </c>
      <c r="D157" s="9">
        <f t="shared" si="39"/>
        <v>0.53770069042799185</v>
      </c>
      <c r="E157" s="9">
        <f t="shared" si="40"/>
        <v>0.28189113327292409</v>
      </c>
      <c r="F157" s="9">
        <f t="shared" si="41"/>
        <v>0.18040817629908423</v>
      </c>
      <c r="G157" s="9">
        <f t="shared" si="42"/>
        <v>1.0614453329160027</v>
      </c>
      <c r="H157" s="9">
        <f t="shared" si="43"/>
        <v>1.8597707196619615</v>
      </c>
      <c r="I157" s="9">
        <f t="shared" si="44"/>
        <v>3.5474687989984073</v>
      </c>
      <c r="J157" s="9">
        <f t="shared" si="45"/>
        <v>5.5429860248804923</v>
      </c>
      <c r="K157" s="11">
        <f t="shared" si="46"/>
        <v>0.5524861878453039</v>
      </c>
      <c r="L157" s="11">
        <f t="shared" si="47"/>
        <v>0.29411764705882354</v>
      </c>
      <c r="M157" s="11">
        <f t="shared" si="48"/>
        <v>0.18939393939393939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-0.25606405294413093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0.23051033572645535</v>
      </c>
      <c r="Q157" s="11">
        <f>2*'OddsRatio_working_3-way'!K157*'OddsRatio_working_3-way'!L157*'OddsRatio_working_3-way'!M157</f>
        <v>6.1551491515742414E-2</v>
      </c>
      <c r="R157" s="11">
        <f t="shared" si="49"/>
        <v>0</v>
      </c>
      <c r="S157" s="11">
        <f t="shared" si="50"/>
        <v>-0.90020576131687258</v>
      </c>
      <c r="T157" s="11">
        <f t="shared" si="51"/>
        <v>-0.24037537017807012</v>
      </c>
      <c r="U157" s="11">
        <f>'OddsRatio_working_3-way'!S157-'OddsRatio_working_3-way'!R157^2/3</f>
        <v>-0.90020576131687258</v>
      </c>
      <c r="V157" s="11">
        <f>'OddsRatio_working_3-way'!S157*'OddsRatio_working_3-way'!R157/3-2*'OddsRatio_working_3-way'!R157^3/27-'OddsRatio_working_3-way'!T157</f>
        <v>0.24037537017807012</v>
      </c>
      <c r="W157" s="11">
        <f>'OddsRatio_working_3-way'!V157^2+4*'OddsRatio_working_3-way'!U157^3/27</f>
        <v>-5.0293772422208283E-2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0.1643731205295231</v>
      </c>
      <c r="Y157" s="11">
        <f>IF('OddsRatio_working_3-way'!W157&gt;=0,IF('OddsRatio_working_3-way'!V157+SQRT('OddsRatio_working_3-way'!W157)&gt;0,0,PI()),ACOS('OddsRatio_working_3-way'!V157/(2*'OddsRatio_working_3-way'!X157)))</f>
        <v>0.75073422764077025</v>
      </c>
      <c r="Z157" s="11">
        <f>'OddsRatio_working_3-way'!X157^(1/3)*COS('OddsRatio_working_3-way'!Y157/3)</f>
        <v>0.53072266645800148</v>
      </c>
      <c r="AA157" s="11">
        <f>'OddsRatio_working_3-way'!X157^(1/3)*COS(('OddsRatio_working_3-way'!Y157+2*PI())/3)</f>
        <v>-0.38284124134098313</v>
      </c>
      <c r="AB157" s="11">
        <f>'OddsRatio_working_3-way'!X157^(1/3)*COS(('OddsRatio_working_3-way'!Y157+4*PI())/3)</f>
        <v>-0.14788142511701832</v>
      </c>
      <c r="AC157" s="11">
        <f>'OddsRatio_working_3-way'!X157^(1/3)*SIN('OddsRatio_working_3-way'!Y157/3)</f>
        <v>0.13565411314565112</v>
      </c>
      <c r="AD157" s="11">
        <f>'OddsRatio_working_3-way'!X157^(1/3)*SIN(('OddsRatio_working_3-way'!Y157+2*PI())/3)</f>
        <v>0.39179225494401926</v>
      </c>
      <c r="AE157" s="11">
        <f>'OddsRatio_working_3-way'!X157^(1/3)*SIN(('OddsRatio_working_3-way'!Y157+4*PI())/3)</f>
        <v>-0.52744636808967027</v>
      </c>
      <c r="AF157" s="11">
        <f>-'OddsRatio_working_3-way'!U157/(3*'OddsRatio_working_3-way'!X157^(1/3))*COS(('OddsRatio_working_3-way'!Y157)/3)</f>
        <v>0.53072266645800137</v>
      </c>
      <c r="AG157" s="11">
        <f>-'OddsRatio_working_3-way'!U157/(3*'OddsRatio_working_3-way'!X157^(1/3))*COS(('OddsRatio_working_3-way'!Y157+2*PI())/3)</f>
        <v>-0.38284124134098307</v>
      </c>
      <c r="AH157" s="11">
        <f>-'OddsRatio_working_3-way'!U157/(3*'OddsRatio_working_3-way'!X157^(1/3))*COS(('OddsRatio_working_3-way'!Y157+4*PI())/3)</f>
        <v>-0.14788142511701829</v>
      </c>
      <c r="AI157" s="11">
        <f>'OddsRatio_working_3-way'!U157/(3*'OddsRatio_working_3-way'!X157^(1/3))*SIN(('OddsRatio_working_3-way'!Y157)/3)</f>
        <v>-0.1356541131456511</v>
      </c>
      <c r="AJ157" s="11">
        <f>'OddsRatio_working_3-way'!U157/(3*'OddsRatio_working_3-way'!X157^(1/3))*SIN(('OddsRatio_working_3-way'!Y157+2*PI())/3)</f>
        <v>-0.39179225494401915</v>
      </c>
      <c r="AK157" s="11">
        <f>'OddsRatio_working_3-way'!U157/(3*'OddsRatio_working_3-way'!X157^(1/3))*SIN(('OddsRatio_working_3-way'!Y157+4*PI())/3)</f>
        <v>0.52744636808967016</v>
      </c>
      <c r="AL157" s="11">
        <f>'OddsRatio_working_3-way'!Z157+'OddsRatio_working_3-way'!AF157</f>
        <v>1.0614453329160027</v>
      </c>
      <c r="AM157" s="11">
        <f>'OddsRatio_working_3-way'!AA157+'OddsRatio_working_3-way'!AG157</f>
        <v>-0.76568248268196615</v>
      </c>
      <c r="AN157" s="11">
        <f>'OddsRatio_working_3-way'!AB157+'OddsRatio_working_3-way'!AH157</f>
        <v>-0.29576285023403659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1.0614453329160027</v>
      </c>
      <c r="AS157" s="11">
        <f>IF(('OddsRatio_working_3-way'!X157=0),IF(Q157&gt;0,-Q157^(1/3),(-Q157)^(1/3)),'OddsRatio_working_3-way'!AM157-'OddsRatio_working_3-way'!R157/3)</f>
        <v>-0.76568248268196615</v>
      </c>
      <c r="AT157" s="11">
        <f>IF(('OddsRatio_working_3-way'!X157=0),IF(Q157&gt;0,-Q157^(1/3),(-Q157)^(1/3)),'OddsRatio_working_3-way'!AN157-'OddsRatio_working_3-way'!R157/3)</f>
        <v>-0.29576285023403659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</v>
      </c>
      <c r="B158" s="4">
        <f>IF('True_Odds_Calculator_3-way'!B159="","",'True_Odds_Calculator_3-way'!B159)</f>
        <v>3.28</v>
      </c>
      <c r="C158" s="4">
        <f>IF('True_Odds_Calculator_3-way'!C159="","",'True_Odds_Calculator_3-way'!C159)</f>
        <v>4.34</v>
      </c>
      <c r="D158" s="9">
        <f t="shared" si="39"/>
        <v>0.4860910704752392</v>
      </c>
      <c r="E158" s="9">
        <f t="shared" si="40"/>
        <v>0.29321393703252102</v>
      </c>
      <c r="F158" s="9">
        <f t="shared" si="41"/>
        <v>0.22069499249223987</v>
      </c>
      <c r="G158" s="9">
        <f t="shared" si="42"/>
        <v>1.0572276693384324</v>
      </c>
      <c r="H158" s="9">
        <f t="shared" si="43"/>
        <v>2.0572276693384324</v>
      </c>
      <c r="I158" s="9">
        <f t="shared" si="44"/>
        <v>3.4104790860916263</v>
      </c>
      <c r="J158" s="9">
        <f t="shared" si="45"/>
        <v>4.5311404155903636</v>
      </c>
      <c r="K158" s="11">
        <f t="shared" si="46"/>
        <v>0.5</v>
      </c>
      <c r="L158" s="11">
        <f t="shared" si="47"/>
        <v>0.3048780487804878</v>
      </c>
      <c r="M158" s="11">
        <f t="shared" si="48"/>
        <v>0.2304147465437788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-0.26747780150612577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0.23252219849387429</v>
      </c>
      <c r="Q158" s="11">
        <f>2*'OddsRatio_working_3-way'!K158*'OddsRatio_working_3-way'!L158*'OddsRatio_working_3-way'!M158</f>
        <v>7.0248398336517928E-2</v>
      </c>
      <c r="R158" s="11">
        <f t="shared" si="49"/>
        <v>0</v>
      </c>
      <c r="S158" s="11">
        <f t="shared" si="50"/>
        <v>-0.86931400357180322</v>
      </c>
      <c r="T158" s="11">
        <f t="shared" si="51"/>
        <v>-0.26263262947788624</v>
      </c>
      <c r="U158" s="11">
        <f>'OddsRatio_working_3-way'!S158-'OddsRatio_working_3-way'!R158^2/3</f>
        <v>-0.86931400357180322</v>
      </c>
      <c r="V158" s="11">
        <f>'OddsRatio_working_3-way'!S158*'OddsRatio_working_3-way'!R158/3-2*'OddsRatio_working_3-way'!R158^3/27-'OddsRatio_working_3-way'!T158</f>
        <v>0.26263262947788624</v>
      </c>
      <c r="W158" s="11">
        <f>'OddsRatio_working_3-way'!V158^2+4*'OddsRatio_working_3-way'!U158^3/27</f>
        <v>-2.8349514649151974E-2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0.15598510563161203</v>
      </c>
      <c r="Y158" s="11">
        <f>IF('OddsRatio_working_3-way'!W158&gt;=0,IF('OddsRatio_working_3-way'!V158+SQRT('OddsRatio_working_3-way'!W158)&gt;0,0,PI()),ACOS('OddsRatio_working_3-way'!V158/(2*'OddsRatio_working_3-way'!X158)))</f>
        <v>0.57009144394519762</v>
      </c>
      <c r="Z158" s="11">
        <f>'OddsRatio_working_3-way'!X158^(1/3)*COS('OddsRatio_working_3-way'!Y158/3)</f>
        <v>0.52861383466921619</v>
      </c>
      <c r="AA158" s="11">
        <f>'OddsRatio_working_3-way'!X158^(1/3)*COS(('OddsRatio_working_3-way'!Y158+2*PI())/3)</f>
        <v>-0.35236406491605521</v>
      </c>
      <c r="AB158" s="11">
        <f>'OddsRatio_working_3-way'!X158^(1/3)*COS(('OddsRatio_working_3-way'!Y158+4*PI())/3)</f>
        <v>-0.17624976975316106</v>
      </c>
      <c r="AC158" s="11">
        <f>'OddsRatio_working_3-way'!X158^(1/3)*SIN('OddsRatio_working_3-way'!Y158/3)</f>
        <v>0.10167963572043819</v>
      </c>
      <c r="AD158" s="11">
        <f>'OddsRatio_working_3-way'!X158^(1/3)*SIN(('OddsRatio_working_3-way'!Y158+2*PI())/3)</f>
        <v>0.40695319175522932</v>
      </c>
      <c r="AE158" s="11">
        <f>'OddsRatio_working_3-way'!X158^(1/3)*SIN(('OddsRatio_working_3-way'!Y158+4*PI())/3)</f>
        <v>-0.50863282747566751</v>
      </c>
      <c r="AF158" s="11">
        <f>-'OddsRatio_working_3-way'!U158/(3*'OddsRatio_working_3-way'!X158^(1/3))*COS(('OddsRatio_working_3-way'!Y158)/3)</f>
        <v>0.52861383466921608</v>
      </c>
      <c r="AG158" s="11">
        <f>-'OddsRatio_working_3-way'!U158/(3*'OddsRatio_working_3-way'!X158^(1/3))*COS(('OddsRatio_working_3-way'!Y158+2*PI())/3)</f>
        <v>-0.35236406491605515</v>
      </c>
      <c r="AH158" s="11">
        <f>-'OddsRatio_working_3-way'!U158/(3*'OddsRatio_working_3-way'!X158^(1/3))*COS(('OddsRatio_working_3-way'!Y158+4*PI())/3)</f>
        <v>-0.17624976975316101</v>
      </c>
      <c r="AI158" s="11">
        <f>'OddsRatio_working_3-way'!U158/(3*'OddsRatio_working_3-way'!X158^(1/3))*SIN(('OddsRatio_working_3-way'!Y158)/3)</f>
        <v>-0.10167963572043816</v>
      </c>
      <c r="AJ158" s="11">
        <f>'OddsRatio_working_3-way'!U158/(3*'OddsRatio_working_3-way'!X158^(1/3))*SIN(('OddsRatio_working_3-way'!Y158+2*PI())/3)</f>
        <v>-0.4069531917552292</v>
      </c>
      <c r="AK158" s="11">
        <f>'OddsRatio_working_3-way'!U158/(3*'OddsRatio_working_3-way'!X158^(1/3))*SIN(('OddsRatio_working_3-way'!Y158+4*PI())/3)</f>
        <v>0.5086328274756674</v>
      </c>
      <c r="AL158" s="11">
        <f>'OddsRatio_working_3-way'!Z158+'OddsRatio_working_3-way'!AF158</f>
        <v>1.0572276693384324</v>
      </c>
      <c r="AM158" s="11">
        <f>'OddsRatio_working_3-way'!AA158+'OddsRatio_working_3-way'!AG158</f>
        <v>-0.70472812983211042</v>
      </c>
      <c r="AN158" s="11">
        <f>'OddsRatio_working_3-way'!AB158+'OddsRatio_working_3-way'!AH158</f>
        <v>-0.35249953950632207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1.0572276693384324</v>
      </c>
      <c r="AS158" s="11">
        <f>IF(('OddsRatio_working_3-way'!X158=0),IF(Q158&gt;0,-Q158^(1/3),(-Q158)^(1/3)),'OddsRatio_working_3-way'!AM158-'OddsRatio_working_3-way'!R158/3)</f>
        <v>-0.70472812983211042</v>
      </c>
      <c r="AT158" s="11">
        <f>IF(('OddsRatio_working_3-way'!X158=0),IF(Q158&gt;0,-Q158^(1/3),(-Q158)^(1/3)),'OddsRatio_working_3-way'!AN158-'OddsRatio_working_3-way'!R158/3)</f>
        <v>-0.35249953950632207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3.66</v>
      </c>
      <c r="B159" s="4">
        <f>IF('True_Odds_Calculator_3-way'!B160="","",'True_Odds_Calculator_3-way'!B160)</f>
        <v>3.04</v>
      </c>
      <c r="C159" s="4">
        <f>IF('True_Odds_Calculator_3-way'!C160="","",'True_Odds_Calculator_3-way'!C160)</f>
        <v>2.3199999999999998</v>
      </c>
      <c r="D159" s="9">
        <f t="shared" si="39"/>
        <v>0.26333998720965518</v>
      </c>
      <c r="E159" s="9">
        <f t="shared" si="40"/>
        <v>0.31792931150309195</v>
      </c>
      <c r="F159" s="9">
        <f t="shared" si="41"/>
        <v>0.41873070128725304</v>
      </c>
      <c r="G159" s="9">
        <f t="shared" si="42"/>
        <v>1.0516437604744695</v>
      </c>
      <c r="H159" s="9">
        <f t="shared" si="43"/>
        <v>3.7973724028620888</v>
      </c>
      <c r="I159" s="9">
        <f t="shared" si="44"/>
        <v>3.1453532713679175</v>
      </c>
      <c r="J159" s="9">
        <f t="shared" si="45"/>
        <v>2.3881697638263</v>
      </c>
      <c r="K159" s="11">
        <f t="shared" si="46"/>
        <v>0.27322404371584696</v>
      </c>
      <c r="L159" s="11">
        <f t="shared" si="47"/>
        <v>0.32894736842105265</v>
      </c>
      <c r="M159" s="11">
        <f t="shared" si="48"/>
        <v>0.43103448275862072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-0.27748728094968922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0.23321358087134175</v>
      </c>
      <c r="Q159" s="11">
        <f>2*'OddsRatio_working_3-way'!K159*'OddsRatio_working_3-way'!L159*'OddsRatio_working_3-way'!M159</f>
        <v>7.747959497386768E-2</v>
      </c>
      <c r="R159" s="11">
        <f t="shared" si="49"/>
        <v>0</v>
      </c>
      <c r="S159" s="11">
        <f t="shared" si="50"/>
        <v>-0.8404478218719702</v>
      </c>
      <c r="T159" s="11">
        <f t="shared" si="51"/>
        <v>-0.27921854547241531</v>
      </c>
      <c r="U159" s="11">
        <f>'OddsRatio_working_3-way'!S159-'OddsRatio_working_3-way'!R159^2/3</f>
        <v>-0.8404478218719702</v>
      </c>
      <c r="V159" s="11">
        <f>'OddsRatio_working_3-way'!S159*'OddsRatio_working_3-way'!R159/3-2*'OddsRatio_working_3-way'!R159^3/27-'OddsRatio_working_3-way'!T159</f>
        <v>0.27921854547241531</v>
      </c>
      <c r="W159" s="11">
        <f>'OddsRatio_working_3-way'!V159^2+4*'OddsRatio_working_3-way'!U159^3/27</f>
        <v>-9.9855156865436973E-3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0.14828057174009257</v>
      </c>
      <c r="Y159" s="11">
        <f>IF('OddsRatio_working_3-way'!W159&gt;=0,IF('OddsRatio_working_3-way'!V159+SQRT('OddsRatio_working_3-way'!W159)&gt;0,0,PI()),ACOS('OddsRatio_working_3-way'!V159/(2*'OddsRatio_working_3-way'!X159)))</f>
        <v>0.34368014396834723</v>
      </c>
      <c r="Z159" s="11">
        <f>'OddsRatio_working_3-way'!X159^(1/3)*COS('OddsRatio_working_3-way'!Y159/3)</f>
        <v>0.52582188023723486</v>
      </c>
      <c r="AA159" s="11">
        <f>'OddsRatio_working_3-way'!X159^(1/3)*COS(('OddsRatio_working_3-way'!Y159+2*PI())/3)</f>
        <v>-0.31530815536739643</v>
      </c>
      <c r="AB159" s="11">
        <f>'OddsRatio_working_3-way'!X159^(1/3)*COS(('OddsRatio_working_3-way'!Y159+4*PI())/3)</f>
        <v>-0.21051372486983827</v>
      </c>
      <c r="AC159" s="11">
        <f>'OddsRatio_working_3-way'!X159^(1/3)*SIN('OddsRatio_working_3-way'!Y159/3)</f>
        <v>6.0503092657338692E-2</v>
      </c>
      <c r="AD159" s="11">
        <f>'OddsRatio_working_3-way'!X159^(1/3)*SIN(('OddsRatio_working_3-way'!Y159+2*PI())/3)</f>
        <v>0.42512355982247468</v>
      </c>
      <c r="AE159" s="11">
        <f>'OddsRatio_working_3-way'!X159^(1/3)*SIN(('OddsRatio_working_3-way'!Y159+4*PI())/3)</f>
        <v>-0.48562665247981346</v>
      </c>
      <c r="AF159" s="11">
        <f>-'OddsRatio_working_3-way'!U159/(3*'OddsRatio_working_3-way'!X159^(1/3))*COS(('OddsRatio_working_3-way'!Y159)/3)</f>
        <v>0.52582188023723475</v>
      </c>
      <c r="AG159" s="11">
        <f>-'OddsRatio_working_3-way'!U159/(3*'OddsRatio_working_3-way'!X159^(1/3))*COS(('OddsRatio_working_3-way'!Y159+2*PI())/3)</f>
        <v>-0.31530815536739637</v>
      </c>
      <c r="AH159" s="11">
        <f>-'OddsRatio_working_3-way'!U159/(3*'OddsRatio_working_3-way'!X159^(1/3))*COS(('OddsRatio_working_3-way'!Y159+4*PI())/3)</f>
        <v>-0.21051372486983821</v>
      </c>
      <c r="AI159" s="11">
        <f>'OddsRatio_working_3-way'!U159/(3*'OddsRatio_working_3-way'!X159^(1/3))*SIN(('OddsRatio_working_3-way'!Y159)/3)</f>
        <v>-6.0503092657338678E-2</v>
      </c>
      <c r="AJ159" s="11">
        <f>'OddsRatio_working_3-way'!U159/(3*'OddsRatio_working_3-way'!X159^(1/3))*SIN(('OddsRatio_working_3-way'!Y159+2*PI())/3)</f>
        <v>-0.42512355982247463</v>
      </c>
      <c r="AK159" s="11">
        <f>'OddsRatio_working_3-way'!U159/(3*'OddsRatio_working_3-way'!X159^(1/3))*SIN(('OddsRatio_working_3-way'!Y159+4*PI())/3)</f>
        <v>0.48562665247981335</v>
      </c>
      <c r="AL159" s="11">
        <f>'OddsRatio_working_3-way'!Z159+'OddsRatio_working_3-way'!AF159</f>
        <v>1.0516437604744695</v>
      </c>
      <c r="AM159" s="11">
        <f>'OddsRatio_working_3-way'!AA159+'OddsRatio_working_3-way'!AG159</f>
        <v>-0.63061631073479285</v>
      </c>
      <c r="AN159" s="11">
        <f>'OddsRatio_working_3-way'!AB159+'OddsRatio_working_3-way'!AH159</f>
        <v>-0.42102744973967648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1.0516437604744695</v>
      </c>
      <c r="AS159" s="11">
        <f>IF(('OddsRatio_working_3-way'!X159=0),IF(Q159&gt;0,-Q159^(1/3),(-Q159)^(1/3)),'OddsRatio_working_3-way'!AM159-'OddsRatio_working_3-way'!R159/3)</f>
        <v>-0.63061631073479285</v>
      </c>
      <c r="AT159" s="11">
        <f>IF(('OddsRatio_working_3-way'!X159=0),IF(Q159&gt;0,-Q159^(1/3),(-Q159)^(1/3)),'OddsRatio_working_3-way'!AN159-'OddsRatio_working_3-way'!R159/3)</f>
        <v>-0.42102744973967648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2.7</v>
      </c>
      <c r="B160" s="4">
        <f>IF('True_Odds_Calculator_3-way'!B161="","",'True_Odds_Calculator_3-way'!B161)</f>
        <v>3.15</v>
      </c>
      <c r="C160" s="4">
        <f>IF('True_Odds_Calculator_3-way'!C161="","",'True_Odds_Calculator_3-way'!C161)</f>
        <v>2.94</v>
      </c>
      <c r="D160" s="9">
        <f t="shared" si="39"/>
        <v>0.36068791893814417</v>
      </c>
      <c r="E160" s="9">
        <f t="shared" si="40"/>
        <v>0.30848337897191591</v>
      </c>
      <c r="F160" s="9">
        <f t="shared" si="41"/>
        <v>0.33082870208994009</v>
      </c>
      <c r="G160" s="9">
        <f t="shared" si="42"/>
        <v>1.0426352264403924</v>
      </c>
      <c r="H160" s="9">
        <f t="shared" si="43"/>
        <v>2.7724798849486669</v>
      </c>
      <c r="I160" s="9">
        <f t="shared" si="44"/>
        <v>3.2416657368468438</v>
      </c>
      <c r="J160" s="9">
        <f t="shared" si="45"/>
        <v>3.0227123392943609</v>
      </c>
      <c r="K160" s="11">
        <f t="shared" si="46"/>
        <v>0.37037037037037035</v>
      </c>
      <c r="L160" s="11">
        <f t="shared" si="47"/>
        <v>0.31746031746031744</v>
      </c>
      <c r="M160" s="11">
        <f t="shared" si="48"/>
        <v>0.3401360544217687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-0.28357468795866381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0.23155646738413177</v>
      </c>
      <c r="Q160" s="11">
        <f>2*'OddsRatio_working_3-way'!K160*'OddsRatio_working_3-way'!L160*'OddsRatio_working_3-way'!M160</f>
        <v>7.9984962826988512E-2</v>
      </c>
      <c r="R160" s="11">
        <f t="shared" si="49"/>
        <v>0</v>
      </c>
      <c r="S160" s="11">
        <f t="shared" si="50"/>
        <v>-0.81656253966463099</v>
      </c>
      <c r="T160" s="11">
        <f t="shared" si="51"/>
        <v>-0.28205959919330947</v>
      </c>
      <c r="U160" s="11">
        <f>'OddsRatio_working_3-way'!S160-'OddsRatio_working_3-way'!R160^2/3</f>
        <v>-0.81656253966463099</v>
      </c>
      <c r="V160" s="11">
        <f>'OddsRatio_working_3-way'!S160*'OddsRatio_working_3-way'!R160/3-2*'OddsRatio_working_3-way'!R160^3/27-'OddsRatio_working_3-way'!T160</f>
        <v>0.28205959919330947</v>
      </c>
      <c r="W160" s="11">
        <f>'OddsRatio_working_3-way'!V160^2+4*'OddsRatio_working_3-way'!U160^3/27</f>
        <v>-1.1035650336583547E-3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0.14200456201364511</v>
      </c>
      <c r="Y160" s="11">
        <f>IF('OddsRatio_working_3-way'!W160&gt;=0,IF('OddsRatio_working_3-way'!V160+SQRT('OddsRatio_working_3-way'!W160)&gt;0,0,PI()),ACOS('OddsRatio_working_3-way'!V160/(2*'OddsRatio_working_3-way'!X160)))</f>
        <v>0.11723626616438487</v>
      </c>
      <c r="Z160" s="11">
        <f>'OddsRatio_working_3-way'!X160^(1/3)*COS('OddsRatio_working_3-way'!Y160/3)</f>
        <v>0.52131761322019621</v>
      </c>
      <c r="AA160" s="11">
        <f>'OddsRatio_working_3-way'!X160^(1/3)*COS(('OddsRatio_working_3-way'!Y160+2*PI())/3)</f>
        <v>-0.27831084688753194</v>
      </c>
      <c r="AB160" s="11">
        <f>'OddsRatio_working_3-way'!X160^(1/3)*COS(('OddsRatio_working_3-way'!Y160+4*PI())/3)</f>
        <v>-0.24300676633266416</v>
      </c>
      <c r="AC160" s="11">
        <f>'OddsRatio_working_3-way'!X160^(1/3)*SIN('OddsRatio_working_3-way'!Y160/3)</f>
        <v>2.0382820411845113E-2</v>
      </c>
      <c r="AD160" s="11">
        <f>'OddsRatio_working_3-way'!X160^(1/3)*SIN(('OddsRatio_working_3-way'!Y160+2*PI())/3)</f>
        <v>0.44128288628303769</v>
      </c>
      <c r="AE160" s="11">
        <f>'OddsRatio_working_3-way'!X160^(1/3)*SIN(('OddsRatio_working_3-way'!Y160+4*PI())/3)</f>
        <v>-0.46166570669488283</v>
      </c>
      <c r="AF160" s="11">
        <f>-'OddsRatio_working_3-way'!U160/(3*'OddsRatio_working_3-way'!X160^(1/3))*COS(('OddsRatio_working_3-way'!Y160)/3)</f>
        <v>0.52131761322019632</v>
      </c>
      <c r="AG160" s="11">
        <f>-'OddsRatio_working_3-way'!U160/(3*'OddsRatio_working_3-way'!X160^(1/3))*COS(('OddsRatio_working_3-way'!Y160+2*PI())/3)</f>
        <v>-0.27831084688753199</v>
      </c>
      <c r="AH160" s="11">
        <f>-'OddsRatio_working_3-way'!U160/(3*'OddsRatio_working_3-way'!X160^(1/3))*COS(('OddsRatio_working_3-way'!Y160+4*PI())/3)</f>
        <v>-0.24300676633266421</v>
      </c>
      <c r="AI160" s="11">
        <f>'OddsRatio_working_3-way'!U160/(3*'OddsRatio_working_3-way'!X160^(1/3))*SIN(('OddsRatio_working_3-way'!Y160)/3)</f>
        <v>-2.0382820411845116E-2</v>
      </c>
      <c r="AJ160" s="11">
        <f>'OddsRatio_working_3-way'!U160/(3*'OddsRatio_working_3-way'!X160^(1/3))*SIN(('OddsRatio_working_3-way'!Y160+2*PI())/3)</f>
        <v>-0.4412828862830378</v>
      </c>
      <c r="AK160" s="11">
        <f>'OddsRatio_working_3-way'!U160/(3*'OddsRatio_working_3-way'!X160^(1/3))*SIN(('OddsRatio_working_3-way'!Y160+4*PI())/3)</f>
        <v>0.46166570669488294</v>
      </c>
      <c r="AL160" s="11">
        <f>'OddsRatio_working_3-way'!Z160+'OddsRatio_working_3-way'!AF160</f>
        <v>1.0426352264403924</v>
      </c>
      <c r="AM160" s="11">
        <f>'OddsRatio_working_3-way'!AA160+'OddsRatio_working_3-way'!AG160</f>
        <v>-0.55662169377506387</v>
      </c>
      <c r="AN160" s="11">
        <f>'OddsRatio_working_3-way'!AB160+'OddsRatio_working_3-way'!AH160</f>
        <v>-0.48601353266532837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1.0426352264403924</v>
      </c>
      <c r="AS160" s="11">
        <f>IF(('OddsRatio_working_3-way'!X160=0),IF(Q160&gt;0,-Q160^(1/3),(-Q160)^(1/3)),'OddsRatio_working_3-way'!AM160-'OddsRatio_working_3-way'!R160/3)</f>
        <v>-0.55662169377506387</v>
      </c>
      <c r="AT160" s="11">
        <f>IF(('OddsRatio_working_3-way'!X160=0),IF(Q160&gt;0,-Q160^(1/3),(-Q160)^(1/3)),'OddsRatio_working_3-way'!AN160-'OddsRatio_working_3-way'!R160/3)</f>
        <v>-0.48601353266532837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2.15</v>
      </c>
      <c r="B161" s="4">
        <f>IF('True_Odds_Calculator_3-way'!B162="","",'True_Odds_Calculator_3-way'!B162)</f>
        <v>3.02</v>
      </c>
      <c r="C161" s="4">
        <f>IF('True_Odds_Calculator_3-way'!C162="","",'True_Odds_Calculator_3-way'!C162)</f>
        <v>4.1100000000000003</v>
      </c>
      <c r="D161" s="9">
        <f t="shared" si="39"/>
        <v>0.44998143949685715</v>
      </c>
      <c r="E161" s="9">
        <f t="shared" si="40"/>
        <v>0.31776083778599384</v>
      </c>
      <c r="F161" s="9">
        <f t="shared" si="41"/>
        <v>0.23225772271714917</v>
      </c>
      <c r="G161" s="9">
        <f t="shared" si="42"/>
        <v>1.0628816372247467</v>
      </c>
      <c r="H161" s="9">
        <f t="shared" si="43"/>
        <v>2.2223138828084585</v>
      </c>
      <c r="I161" s="9">
        <f t="shared" si="44"/>
        <v>3.1470209071939879</v>
      </c>
      <c r="J161" s="9">
        <f t="shared" si="45"/>
        <v>4.3055618917689626</v>
      </c>
      <c r="K161" s="11">
        <f t="shared" si="46"/>
        <v>0.46511627906976744</v>
      </c>
      <c r="L161" s="11">
        <f t="shared" si="47"/>
        <v>0.33112582781456956</v>
      </c>
      <c r="M161" s="11">
        <f t="shared" si="48"/>
        <v>0.24330900243309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-0.27072126711041611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0.23532735796701143</v>
      </c>
      <c r="Q161" s="11">
        <f>2*'OddsRatio_working_3-way'!K161*'OddsRatio_working_3-way'!L161*'OddsRatio_working_3-way'!M161</f>
        <v>7.4945018460831667E-2</v>
      </c>
      <c r="R161" s="11">
        <f t="shared" si="49"/>
        <v>0</v>
      </c>
      <c r="S161" s="11">
        <f t="shared" si="50"/>
        <v>-0.86926069931192751</v>
      </c>
      <c r="T161" s="11">
        <f t="shared" si="51"/>
        <v>-0.27683461761526357</v>
      </c>
      <c r="U161" s="11">
        <f>'OddsRatio_working_3-way'!S161-'OddsRatio_working_3-way'!R161^2/3</f>
        <v>-0.86926069931192751</v>
      </c>
      <c r="V161" s="11">
        <f>'OddsRatio_working_3-way'!S161*'OddsRatio_working_3-way'!R161/3-2*'OddsRatio_working_3-way'!R161^3/27-'OddsRatio_working_3-way'!T161</f>
        <v>0.27683461761526357</v>
      </c>
      <c r="W161" s="11">
        <f>'OddsRatio_working_3-way'!V161^2+4*'OddsRatio_working_3-way'!U161^3/27</f>
        <v>-2.067010501714292E-2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0.15597075889997147</v>
      </c>
      <c r="Y161" s="11">
        <f>IF('OddsRatio_working_3-way'!W161&gt;=0,IF('OddsRatio_working_3-way'!V161+SQRT('OddsRatio_working_3-way'!W161)&gt;0,0,PI()),ACOS('OddsRatio_working_3-way'!V161/(2*'OddsRatio_working_3-way'!X161)))</f>
        <v>0.47899884959546846</v>
      </c>
      <c r="Z161" s="11">
        <f>'OddsRatio_working_3-way'!X161^(1/3)*COS('OddsRatio_working_3-way'!Y161/3)</f>
        <v>0.53144081861237347</v>
      </c>
      <c r="AA161" s="11">
        <f>'OddsRatio_working_3-way'!X161^(1/3)*COS(('OddsRatio_working_3-way'!Y161+2*PI())/3)</f>
        <v>-0.33983631220455052</v>
      </c>
      <c r="AB161" s="11">
        <f>'OddsRatio_working_3-way'!X161^(1/3)*COS(('OddsRatio_working_3-way'!Y161+4*PI())/3)</f>
        <v>-0.19160450640782289</v>
      </c>
      <c r="AC161" s="11">
        <f>'OddsRatio_working_3-way'!X161^(1/3)*SIN('OddsRatio_working_3-way'!Y161/3)</f>
        <v>8.5581672979204979E-2</v>
      </c>
      <c r="AD161" s="11">
        <f>'OddsRatio_working_3-way'!X161^(1/3)*SIN(('OddsRatio_working_3-way'!Y161+2*PI())/3)</f>
        <v>0.41745041303671088</v>
      </c>
      <c r="AE161" s="11">
        <f>'OddsRatio_working_3-way'!X161^(1/3)*SIN(('OddsRatio_working_3-way'!Y161+4*PI())/3)</f>
        <v>-0.50303208601591587</v>
      </c>
      <c r="AF161" s="11">
        <f>-'OddsRatio_working_3-way'!U161/(3*'OddsRatio_working_3-way'!X161^(1/3))*COS(('OddsRatio_working_3-way'!Y161)/3)</f>
        <v>0.53144081861237336</v>
      </c>
      <c r="AG161" s="11">
        <f>-'OddsRatio_working_3-way'!U161/(3*'OddsRatio_working_3-way'!X161^(1/3))*COS(('OddsRatio_working_3-way'!Y161+2*PI())/3)</f>
        <v>-0.33983631220455041</v>
      </c>
      <c r="AH161" s="11">
        <f>-'OddsRatio_working_3-way'!U161/(3*'OddsRatio_working_3-way'!X161^(1/3))*COS(('OddsRatio_working_3-way'!Y161+4*PI())/3)</f>
        <v>-0.19160450640782287</v>
      </c>
      <c r="AI161" s="11">
        <f>'OddsRatio_working_3-way'!U161/(3*'OddsRatio_working_3-way'!X161^(1/3))*SIN(('OddsRatio_working_3-way'!Y161)/3)</f>
        <v>-8.5581672979204951E-2</v>
      </c>
      <c r="AJ161" s="11">
        <f>'OddsRatio_working_3-way'!U161/(3*'OddsRatio_working_3-way'!X161^(1/3))*SIN(('OddsRatio_working_3-way'!Y161+2*PI())/3)</f>
        <v>-0.41745041303671082</v>
      </c>
      <c r="AK161" s="11">
        <f>'OddsRatio_working_3-way'!U161/(3*'OddsRatio_working_3-way'!X161^(1/3))*SIN(('OddsRatio_working_3-way'!Y161+4*PI())/3)</f>
        <v>0.50303208601591576</v>
      </c>
      <c r="AL161" s="11">
        <f>'OddsRatio_working_3-way'!Z161+'OddsRatio_working_3-way'!AF161</f>
        <v>1.0628816372247467</v>
      </c>
      <c r="AM161" s="11">
        <f>'OddsRatio_working_3-way'!AA161+'OddsRatio_working_3-way'!AG161</f>
        <v>-0.67967262440910092</v>
      </c>
      <c r="AN161" s="11">
        <f>'OddsRatio_working_3-way'!AB161+'OddsRatio_working_3-way'!AH161</f>
        <v>-0.38320901281564579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1.0628816372247467</v>
      </c>
      <c r="AS161" s="11">
        <f>IF(('OddsRatio_working_3-way'!X161=0),IF(Q161&gt;0,-Q161^(1/3),(-Q161)^(1/3)),'OddsRatio_working_3-way'!AM161-'OddsRatio_working_3-way'!R161/3)</f>
        <v>-0.67967262440910092</v>
      </c>
      <c r="AT161" s="11">
        <f>IF(('OddsRatio_working_3-way'!X161=0),IF(Q161&gt;0,-Q161^(1/3),(-Q161)^(1/3)),'OddsRatio_working_3-way'!AN161-'OddsRatio_working_3-way'!R161/3)</f>
        <v>-0.38320901281564579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1.9</v>
      </c>
      <c r="B162" s="4">
        <f>IF('True_Odds_Calculator_3-way'!B163="","",'True_Odds_Calculator_3-way'!B163)</f>
        <v>3.37</v>
      </c>
      <c r="C162" s="4">
        <f>IF('True_Odds_Calculator_3-way'!C163="","",'True_Odds_Calculator_3-way'!C163)</f>
        <v>4.5599999999999996</v>
      </c>
      <c r="D162" s="9">
        <f t="shared" si="39"/>
        <v>0.50935449894910645</v>
      </c>
      <c r="E162" s="9">
        <f t="shared" si="40"/>
        <v>0.28275673948567698</v>
      </c>
      <c r="F162" s="9">
        <f t="shared" si="41"/>
        <v>0.20788876156521649</v>
      </c>
      <c r="G162" s="9">
        <f t="shared" si="42"/>
        <v>1.0702991118348746</v>
      </c>
      <c r="H162" s="9">
        <f t="shared" si="43"/>
        <v>1.963269200651387</v>
      </c>
      <c r="I162" s="9">
        <f t="shared" si="44"/>
        <v>3.5366088950486536</v>
      </c>
      <c r="J162" s="9">
        <f t="shared" si="45"/>
        <v>4.810264838132154</v>
      </c>
      <c r="K162" s="11">
        <f t="shared" si="46"/>
        <v>0.52631578947368418</v>
      </c>
      <c r="L162" s="11">
        <f t="shared" si="47"/>
        <v>0.29673590504451036</v>
      </c>
      <c r="M162" s="11">
        <f t="shared" si="48"/>
        <v>0.2192982456140351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-0.26007134813450927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0.23392269522783998</v>
      </c>
      <c r="Q162" s="11">
        <f>2*'OddsRatio_working_3-way'!K162*'OddsRatio_working_3-way'!L162*'OddsRatio_working_3-way'!M162</f>
        <v>6.8498593038898978E-2</v>
      </c>
      <c r="R162" s="11">
        <f t="shared" si="49"/>
        <v>0</v>
      </c>
      <c r="S162" s="11">
        <f t="shared" si="50"/>
        <v>-0.89945584896516484</v>
      </c>
      <c r="T162" s="11">
        <f t="shared" si="51"/>
        <v>-0.26338385035583162</v>
      </c>
      <c r="U162" s="11">
        <f>'OddsRatio_working_3-way'!S162-'OddsRatio_working_3-way'!R162^2/3</f>
        <v>-0.89945584896516484</v>
      </c>
      <c r="V162" s="11">
        <f>'OddsRatio_working_3-way'!S162*'OddsRatio_working_3-way'!R162/3-2*'OddsRatio_working_3-way'!R162^3/27-'OddsRatio_working_3-way'!T162</f>
        <v>0.26338385035583162</v>
      </c>
      <c r="W162" s="11">
        <f>'OddsRatio_working_3-way'!V162^2+4*'OddsRatio_working_3-way'!U162^3/27</f>
        <v>-3.8433171415465608E-2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0.16416776788070239</v>
      </c>
      <c r="Y162" s="11">
        <f>IF('OddsRatio_working_3-way'!W162&gt;=0,IF('OddsRatio_working_3-way'!V162+SQRT('OddsRatio_working_3-way'!W162)&gt;0,0,PI()),ACOS('OddsRatio_working_3-way'!V162/(2*'OddsRatio_working_3-way'!X162)))</f>
        <v>0.63986070763812541</v>
      </c>
      <c r="Z162" s="11">
        <f>'OddsRatio_working_3-way'!X162^(1/3)*COS('OddsRatio_working_3-way'!Y162/3)</f>
        <v>0.53514955591743729</v>
      </c>
      <c r="AA162" s="11">
        <f>'OddsRatio_working_3-way'!X162^(1/3)*COS(('OddsRatio_working_3-way'!Y162+2*PI())/3)</f>
        <v>-0.36794995836861116</v>
      </c>
      <c r="AB162" s="11">
        <f>'OddsRatio_working_3-way'!X162^(1/3)*COS(('OddsRatio_working_3-way'!Y162+4*PI())/3)</f>
        <v>-0.16719959754882646</v>
      </c>
      <c r="AC162" s="11">
        <f>'OddsRatio_working_3-way'!X162^(1/3)*SIN('OddsRatio_working_3-way'!Y162/3)</f>
        <v>0.11590327485921741</v>
      </c>
      <c r="AD162" s="11">
        <f>'OddsRatio_working_3-way'!X162^(1/3)*SIN(('OddsRatio_working_3-way'!Y162+2*PI())/3)</f>
        <v>0.4055014728188529</v>
      </c>
      <c r="AE162" s="11">
        <f>'OddsRatio_working_3-way'!X162^(1/3)*SIN(('OddsRatio_working_3-way'!Y162+4*PI())/3)</f>
        <v>-0.52140474767807021</v>
      </c>
      <c r="AF162" s="11">
        <f>-'OddsRatio_working_3-way'!U162/(3*'OddsRatio_working_3-way'!X162^(1/3))*COS(('OddsRatio_working_3-way'!Y162)/3)</f>
        <v>0.53514955591743729</v>
      </c>
      <c r="AG162" s="11">
        <f>-'OddsRatio_working_3-way'!U162/(3*'OddsRatio_working_3-way'!X162^(1/3))*COS(('OddsRatio_working_3-way'!Y162+2*PI())/3)</f>
        <v>-0.36794995836861116</v>
      </c>
      <c r="AH162" s="11">
        <f>-'OddsRatio_working_3-way'!U162/(3*'OddsRatio_working_3-way'!X162^(1/3))*COS(('OddsRatio_working_3-way'!Y162+4*PI())/3)</f>
        <v>-0.16719959754882646</v>
      </c>
      <c r="AI162" s="11">
        <f>'OddsRatio_working_3-way'!U162/(3*'OddsRatio_working_3-way'!X162^(1/3))*SIN(('OddsRatio_working_3-way'!Y162)/3)</f>
        <v>-0.11590327485921741</v>
      </c>
      <c r="AJ162" s="11">
        <f>'OddsRatio_working_3-way'!U162/(3*'OddsRatio_working_3-way'!X162^(1/3))*SIN(('OddsRatio_working_3-way'!Y162+2*PI())/3)</f>
        <v>-0.4055014728188529</v>
      </c>
      <c r="AK162" s="11">
        <f>'OddsRatio_working_3-way'!U162/(3*'OddsRatio_working_3-way'!X162^(1/3))*SIN(('OddsRatio_working_3-way'!Y162+4*PI())/3)</f>
        <v>0.52140474767807021</v>
      </c>
      <c r="AL162" s="11">
        <f>'OddsRatio_working_3-way'!Z162+'OddsRatio_working_3-way'!AF162</f>
        <v>1.0702991118348746</v>
      </c>
      <c r="AM162" s="11">
        <f>'OddsRatio_working_3-way'!AA162+'OddsRatio_working_3-way'!AG162</f>
        <v>-0.73589991673722233</v>
      </c>
      <c r="AN162" s="11">
        <f>'OddsRatio_working_3-way'!AB162+'OddsRatio_working_3-way'!AH162</f>
        <v>-0.33439919509765292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1.0702991118348746</v>
      </c>
      <c r="AS162" s="11">
        <f>IF(('OddsRatio_working_3-way'!X162=0),IF(Q162&gt;0,-Q162^(1/3),(-Q162)^(1/3)),'OddsRatio_working_3-way'!AM162-'OddsRatio_working_3-way'!R162/3)</f>
        <v>-0.73589991673722233</v>
      </c>
      <c r="AT162" s="11">
        <f>IF(('OddsRatio_working_3-way'!X162=0),IF(Q162&gt;0,-Q162^(1/3),(-Q162)^(1/3)),'OddsRatio_working_3-way'!AN162-'OddsRatio_working_3-way'!R162/3)</f>
        <v>-0.33439919509765292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2.61</v>
      </c>
      <c r="B163" s="4">
        <f>IF('True_Odds_Calculator_3-way'!B164="","",'True_Odds_Calculator_3-way'!B164)</f>
        <v>2.97</v>
      </c>
      <c r="C163" s="4">
        <f>IF('True_Odds_Calculator_3-way'!C164="","",'True_Odds_Calculator_3-way'!C164)</f>
        <v>3.14</v>
      </c>
      <c r="D163" s="9">
        <f t="shared" si="39"/>
        <v>0.36973355742631386</v>
      </c>
      <c r="E163" s="9">
        <f t="shared" si="40"/>
        <v>0.32406355808913406</v>
      </c>
      <c r="F163" s="9">
        <f t="shared" si="41"/>
        <v>0.30620288448455224</v>
      </c>
      <c r="G163" s="9">
        <f t="shared" si="42"/>
        <v>1.0587890448269563</v>
      </c>
      <c r="H163" s="9">
        <f t="shared" si="43"/>
        <v>2.7046503621714004</v>
      </c>
      <c r="I163" s="9">
        <f t="shared" si="44"/>
        <v>3.0858144183091047</v>
      </c>
      <c r="J163" s="9">
        <f t="shared" si="45"/>
        <v>3.2658085559296861</v>
      </c>
      <c r="K163" s="11">
        <f t="shared" si="46"/>
        <v>0.38314176245210729</v>
      </c>
      <c r="L163" s="11">
        <f t="shared" si="47"/>
        <v>0.33670033670033667</v>
      </c>
      <c r="M163" s="11">
        <f t="shared" si="48"/>
        <v>0.31847133757961782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-0.27885553602419177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0.23500084509919295</v>
      </c>
      <c r="Q163" s="11">
        <f>2*'OddsRatio_working_3-way'!K163*'OddsRatio_working_3-way'!L163*'OddsRatio_working_3-way'!M163</f>
        <v>8.2168127657060469E-2</v>
      </c>
      <c r="R163" s="11">
        <f t="shared" si="49"/>
        <v>0</v>
      </c>
      <c r="S163" s="11">
        <f t="shared" si="50"/>
        <v>-0.84273329642200734</v>
      </c>
      <c r="T163" s="11">
        <f t="shared" si="51"/>
        <v>-0.2946619917559466</v>
      </c>
      <c r="U163" s="11">
        <f>'OddsRatio_working_3-way'!S163-'OddsRatio_working_3-way'!R163^2/3</f>
        <v>-0.84273329642200734</v>
      </c>
      <c r="V163" s="11">
        <f>'OddsRatio_working_3-way'!S163*'OddsRatio_working_3-way'!R163/3-2*'OddsRatio_working_3-way'!R163^3/27-'OddsRatio_working_3-way'!T163</f>
        <v>0.2946619917559466</v>
      </c>
      <c r="W163" s="11">
        <f>'OddsRatio_working_3-way'!V163^2+4*'OddsRatio_working_3-way'!U163^3/27</f>
        <v>-1.842264537059643E-3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0.14888582363898953</v>
      </c>
      <c r="Y163" s="11">
        <f>IF('OddsRatio_working_3-way'!W163&gt;=0,IF('OddsRatio_working_3-way'!V163+SQRT('OddsRatio_working_3-way'!W163)&gt;0,0,PI()),ACOS('OddsRatio_working_3-way'!V163/(2*'OddsRatio_working_3-way'!X163)))</f>
        <v>0.14464657033733141</v>
      </c>
      <c r="Z163" s="11">
        <f>'OddsRatio_working_3-way'!X163^(1/3)*COS('OddsRatio_working_3-way'!Y163/3)</f>
        <v>0.52939452241347829</v>
      </c>
      <c r="AA163" s="11">
        <f>'OddsRatio_working_3-way'!X163^(1/3)*COS(('OddsRatio_working_3-way'!Y163+2*PI())/3)</f>
        <v>-0.28681973472250588</v>
      </c>
      <c r="AB163" s="11">
        <f>'OddsRatio_working_3-way'!X163^(1/3)*COS(('OddsRatio_working_3-way'!Y163+4*PI())/3)</f>
        <v>-0.24257478769097249</v>
      </c>
      <c r="AC163" s="11">
        <f>'OddsRatio_working_3-way'!X163^(1/3)*SIN('OddsRatio_working_3-way'!Y163/3)</f>
        <v>2.5544832078936638E-2</v>
      </c>
      <c r="AD163" s="11">
        <f>'OddsRatio_working_3-way'!X163^(1/3)*SIN(('OddsRatio_working_3-way'!Y163+2*PI())/3)</f>
        <v>0.44569668899493425</v>
      </c>
      <c r="AE163" s="11">
        <f>'OddsRatio_working_3-way'!X163^(1/3)*SIN(('OddsRatio_working_3-way'!Y163+4*PI())/3)</f>
        <v>-0.47124152107387079</v>
      </c>
      <c r="AF163" s="11">
        <f>-'OddsRatio_working_3-way'!U163/(3*'OddsRatio_working_3-way'!X163^(1/3))*COS(('OddsRatio_working_3-way'!Y163)/3)</f>
        <v>0.52939452241347817</v>
      </c>
      <c r="AG163" s="11">
        <f>-'OddsRatio_working_3-way'!U163/(3*'OddsRatio_working_3-way'!X163^(1/3))*COS(('OddsRatio_working_3-way'!Y163+2*PI())/3)</f>
        <v>-0.28681973472250583</v>
      </c>
      <c r="AH163" s="11">
        <f>-'OddsRatio_working_3-way'!U163/(3*'OddsRatio_working_3-way'!X163^(1/3))*COS(('OddsRatio_working_3-way'!Y163+4*PI())/3)</f>
        <v>-0.24257478769097243</v>
      </c>
      <c r="AI163" s="11">
        <f>'OddsRatio_working_3-way'!U163/(3*'OddsRatio_working_3-way'!X163^(1/3))*SIN(('OddsRatio_working_3-way'!Y163)/3)</f>
        <v>-2.5544832078936631E-2</v>
      </c>
      <c r="AJ163" s="11">
        <f>'OddsRatio_working_3-way'!U163/(3*'OddsRatio_working_3-way'!X163^(1/3))*SIN(('OddsRatio_working_3-way'!Y163+2*PI())/3)</f>
        <v>-0.4456966889949342</v>
      </c>
      <c r="AK163" s="11">
        <f>'OddsRatio_working_3-way'!U163/(3*'OddsRatio_working_3-way'!X163^(1/3))*SIN(('OddsRatio_working_3-way'!Y163+4*PI())/3)</f>
        <v>0.47124152107387074</v>
      </c>
      <c r="AL163" s="11">
        <f>'OddsRatio_working_3-way'!Z163+'OddsRatio_working_3-way'!AF163</f>
        <v>1.0587890448269563</v>
      </c>
      <c r="AM163" s="11">
        <f>'OddsRatio_working_3-way'!AA163+'OddsRatio_working_3-way'!AG163</f>
        <v>-0.57363946944501176</v>
      </c>
      <c r="AN163" s="11">
        <f>'OddsRatio_working_3-way'!AB163+'OddsRatio_working_3-way'!AH163</f>
        <v>-0.48514957538194492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1.0587890448269563</v>
      </c>
      <c r="AS163" s="11">
        <f>IF(('OddsRatio_working_3-way'!X163=0),IF(Q163&gt;0,-Q163^(1/3),(-Q163)^(1/3)),'OddsRatio_working_3-way'!AM163-'OddsRatio_working_3-way'!R163/3)</f>
        <v>-0.57363946944501176</v>
      </c>
      <c r="AT163" s="11">
        <f>IF(('OddsRatio_working_3-way'!X163=0),IF(Q163&gt;0,-Q163^(1/3),(-Q163)^(1/3)),'OddsRatio_working_3-way'!AN163-'OddsRatio_working_3-way'!R163/3)</f>
        <v>-0.48514957538194492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2.44</v>
      </c>
      <c r="B164" s="4">
        <f>IF('True_Odds_Calculator_3-way'!B165="","",'True_Odds_Calculator_3-way'!B165)</f>
        <v>3.06</v>
      </c>
      <c r="C164" s="4">
        <f>IF('True_Odds_Calculator_3-way'!C165="","",'True_Odds_Calculator_3-way'!C165)</f>
        <v>3.44</v>
      </c>
      <c r="D164" s="9">
        <f t="shared" si="39"/>
        <v>0.39991493393644534</v>
      </c>
      <c r="E164" s="9">
        <f t="shared" si="40"/>
        <v>0.3178039423750873</v>
      </c>
      <c r="F164" s="9">
        <f t="shared" si="41"/>
        <v>0.28228112368846731</v>
      </c>
      <c r="G164" s="9">
        <f t="shared" si="42"/>
        <v>1.0420359555468344</v>
      </c>
      <c r="H164" s="9">
        <f t="shared" si="43"/>
        <v>2.5005317759874415</v>
      </c>
      <c r="I164" s="9">
        <f t="shared" si="44"/>
        <v>3.1465940684264782</v>
      </c>
      <c r="J164" s="9">
        <f t="shared" si="45"/>
        <v>3.5425677315342758</v>
      </c>
      <c r="K164" s="11">
        <f t="shared" si="46"/>
        <v>0.4098360655737705</v>
      </c>
      <c r="L164" s="11">
        <f t="shared" si="47"/>
        <v>0.32679738562091504</v>
      </c>
      <c r="M164" s="11">
        <f t="shared" si="48"/>
        <v>0.29069767441860467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-0.28180574555403559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0.23126864165414546</v>
      </c>
      <c r="Q164" s="11">
        <f>2*'OddsRatio_working_3-way'!K164*'OddsRatio_working_3-way'!L164*'OddsRatio_working_3-way'!M164</f>
        <v>7.7868229513180301E-2</v>
      </c>
      <c r="R164" s="11">
        <f t="shared" si="49"/>
        <v>0</v>
      </c>
      <c r="S164" s="11">
        <f t="shared" si="50"/>
        <v>-0.82066687887951606</v>
      </c>
      <c r="T164" s="11">
        <f t="shared" si="51"/>
        <v>-0.27631881443754752</v>
      </c>
      <c r="U164" s="11">
        <f>'OddsRatio_working_3-way'!S164-'OddsRatio_working_3-way'!R164^2/3</f>
        <v>-0.82066687887951606</v>
      </c>
      <c r="V164" s="11">
        <f>'OddsRatio_working_3-way'!S164*'OddsRatio_working_3-way'!R164/3-2*'OddsRatio_working_3-way'!R164^3/27-'OddsRatio_working_3-way'!T164</f>
        <v>0.27631881443754752</v>
      </c>
      <c r="W164" s="11">
        <f>'OddsRatio_working_3-way'!V164^2+4*'OddsRatio_working_3-way'!U164^3/27</f>
        <v>-5.5315161066194912E-3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0.14307655583532136</v>
      </c>
      <c r="Y164" s="11">
        <f>IF('OddsRatio_working_3-way'!W164&gt;=0,IF('OddsRatio_working_3-way'!V164+SQRT('OddsRatio_working_3-way'!W164)&gt;0,0,PI()),ACOS('OddsRatio_working_3-way'!V164/(2*'OddsRatio_working_3-way'!X164)))</f>
        <v>0.26292938817243927</v>
      </c>
      <c r="Z164" s="11">
        <f>'OddsRatio_working_3-way'!X164^(1/3)*COS('OddsRatio_working_3-way'!Y164/3)</f>
        <v>0.52101797777341718</v>
      </c>
      <c r="AA164" s="11">
        <f>'OddsRatio_working_3-way'!X164^(1/3)*COS(('OddsRatio_working_3-way'!Y164+2*PI())/3)</f>
        <v>-0.30015643328799779</v>
      </c>
      <c r="AB164" s="11">
        <f>'OddsRatio_working_3-way'!X164^(1/3)*COS(('OddsRatio_working_3-way'!Y164+4*PI())/3)</f>
        <v>-0.22086154448541948</v>
      </c>
      <c r="AC164" s="11">
        <f>'OddsRatio_working_3-way'!X164^(1/3)*SIN('OddsRatio_working_3-way'!Y164/3)</f>
        <v>4.578092539552997E-2</v>
      </c>
      <c r="AD164" s="11">
        <f>'OddsRatio_working_3-way'!X164^(1/3)*SIN(('OddsRatio_working_3-way'!Y164+2*PI())/3)</f>
        <v>0.4283243418824102</v>
      </c>
      <c r="AE164" s="11">
        <f>'OddsRatio_working_3-way'!X164^(1/3)*SIN(('OddsRatio_working_3-way'!Y164+4*PI())/3)</f>
        <v>-0.47410526727794022</v>
      </c>
      <c r="AF164" s="11">
        <f>-'OddsRatio_working_3-way'!U164/(3*'OddsRatio_working_3-way'!X164^(1/3))*COS(('OddsRatio_working_3-way'!Y164)/3)</f>
        <v>0.52101797777341707</v>
      </c>
      <c r="AG164" s="11">
        <f>-'OddsRatio_working_3-way'!U164/(3*'OddsRatio_working_3-way'!X164^(1/3))*COS(('OddsRatio_working_3-way'!Y164+2*PI())/3)</f>
        <v>-0.30015643328799774</v>
      </c>
      <c r="AH164" s="11">
        <f>-'OddsRatio_working_3-way'!U164/(3*'OddsRatio_working_3-way'!X164^(1/3))*COS(('OddsRatio_working_3-way'!Y164+4*PI())/3)</f>
        <v>-0.22086154448541942</v>
      </c>
      <c r="AI164" s="11">
        <f>'OddsRatio_working_3-way'!U164/(3*'OddsRatio_working_3-way'!X164^(1/3))*SIN(('OddsRatio_working_3-way'!Y164)/3)</f>
        <v>-4.5780925395529963E-2</v>
      </c>
      <c r="AJ164" s="11">
        <f>'OddsRatio_working_3-way'!U164/(3*'OddsRatio_working_3-way'!X164^(1/3))*SIN(('OddsRatio_working_3-way'!Y164+2*PI())/3)</f>
        <v>-0.42832434188241009</v>
      </c>
      <c r="AK164" s="11">
        <f>'OddsRatio_working_3-way'!U164/(3*'OddsRatio_working_3-way'!X164^(1/3))*SIN(('OddsRatio_working_3-way'!Y164+4*PI())/3)</f>
        <v>0.47410526727794011</v>
      </c>
      <c r="AL164" s="11">
        <f>'OddsRatio_working_3-way'!Z164+'OddsRatio_working_3-way'!AF164</f>
        <v>1.0420359555468344</v>
      </c>
      <c r="AM164" s="11">
        <f>'OddsRatio_working_3-way'!AA164+'OddsRatio_working_3-way'!AG164</f>
        <v>-0.60031286657599559</v>
      </c>
      <c r="AN164" s="11">
        <f>'OddsRatio_working_3-way'!AB164+'OddsRatio_working_3-way'!AH164</f>
        <v>-0.4417230889708389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1.0420359555468344</v>
      </c>
      <c r="AS164" s="11">
        <f>IF(('OddsRatio_working_3-way'!X164=0),IF(Q164&gt;0,-Q164^(1/3),(-Q164)^(1/3)),'OddsRatio_working_3-way'!AM164-'OddsRatio_working_3-way'!R164/3)</f>
        <v>-0.60031286657599559</v>
      </c>
      <c r="AT164" s="11">
        <f>IF(('OddsRatio_working_3-way'!X164=0),IF(Q164&gt;0,-Q164^(1/3),(-Q164)^(1/3)),'OddsRatio_working_3-way'!AN164-'OddsRatio_working_3-way'!R164/3)</f>
        <v>-0.4417230889708389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1.85</v>
      </c>
      <c r="B165" s="4">
        <f>IF('True_Odds_Calculator_3-way'!B166="","",'True_Odds_Calculator_3-way'!B166)</f>
        <v>3.8</v>
      </c>
      <c r="C165" s="4">
        <f>IF('True_Odds_Calculator_3-way'!C166="","",'True_Odds_Calculator_3-way'!C166)</f>
        <v>4.42</v>
      </c>
      <c r="D165" s="9">
        <f t="shared" si="39"/>
        <v>0.52839087976301824</v>
      </c>
      <c r="E165" s="9">
        <f t="shared" si="40"/>
        <v>0.25379897046845679</v>
      </c>
      <c r="F165" s="9">
        <f t="shared" si="41"/>
        <v>0.21781014976852478</v>
      </c>
      <c r="G165" s="9">
        <f t="shared" si="42"/>
        <v>1.0500451093159917</v>
      </c>
      <c r="H165" s="9">
        <f t="shared" si="43"/>
        <v>1.8925383429185929</v>
      </c>
      <c r="I165" s="9">
        <f t="shared" si="44"/>
        <v>3.9401263060847769</v>
      </c>
      <c r="J165" s="9">
        <f t="shared" si="45"/>
        <v>4.5911542738606919</v>
      </c>
      <c r="K165" s="11">
        <f t="shared" si="46"/>
        <v>0.54054054054054046</v>
      </c>
      <c r="L165" s="11">
        <f t="shared" si="47"/>
        <v>0.26315789473684209</v>
      </c>
      <c r="M165" s="11">
        <f t="shared" si="48"/>
        <v>0.22624434389140272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-0.26195426195426175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0.22753165168025843</v>
      </c>
      <c r="Q165" s="11">
        <f>2*'OddsRatio_working_3-way'!K165*'OddsRatio_working_3-way'!L165*'OddsRatio_working_3-way'!M165</f>
        <v>6.4365389442788815E-2</v>
      </c>
      <c r="R165" s="11">
        <f t="shared" si="49"/>
        <v>0</v>
      </c>
      <c r="S165" s="11">
        <f t="shared" si="50"/>
        <v>-0.86859305125559039</v>
      </c>
      <c r="T165" s="11">
        <f t="shared" si="51"/>
        <v>-0.24571232001572574</v>
      </c>
      <c r="U165" s="11">
        <f>'OddsRatio_working_3-way'!S165-'OddsRatio_working_3-way'!R165^2/3</f>
        <v>-0.86859305125559039</v>
      </c>
      <c r="V165" s="11">
        <f>'OddsRatio_working_3-way'!S165*'OddsRatio_working_3-way'!R165/3-2*'OddsRatio_working_3-way'!R165^3/27-'OddsRatio_working_3-way'!T165</f>
        <v>0.24571232001572574</v>
      </c>
      <c r="W165" s="11">
        <f>'OddsRatio_working_3-way'!V165^2+4*'OddsRatio_working_3-way'!U165^3/27</f>
        <v>-3.6708923230779289E-2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0.15579110006535168</v>
      </c>
      <c r="Y165" s="11">
        <f>IF('OddsRatio_working_3-way'!W165&gt;=0,IF('OddsRatio_working_3-way'!V165+SQRT('OddsRatio_working_3-way'!W165)&gt;0,0,PI()),ACOS('OddsRatio_working_3-way'!V165/(2*'OddsRatio_working_3-way'!X165)))</f>
        <v>0.66227475664765301</v>
      </c>
      <c r="Z165" s="11">
        <f>'OddsRatio_working_3-way'!X165^(1/3)*COS('OddsRatio_working_3-way'!Y165/3)</f>
        <v>0.52502255465799574</v>
      </c>
      <c r="AA165" s="11">
        <f>'OddsRatio_working_3-way'!X165^(1/3)*COS(('OddsRatio_working_3-way'!Y165+2*PI())/3)</f>
        <v>-0.36454926358505568</v>
      </c>
      <c r="AB165" s="11">
        <f>'OddsRatio_working_3-way'!X165^(1/3)*COS(('OddsRatio_working_3-way'!Y165+4*PI())/3)</f>
        <v>-0.16047329107294023</v>
      </c>
      <c r="AC165" s="11">
        <f>'OddsRatio_working_3-way'!X165^(1/3)*SIN('OddsRatio_working_3-way'!Y165/3)</f>
        <v>0.11782331766500456</v>
      </c>
      <c r="AD165" s="11">
        <f>'OddsRatio_working_3-way'!X165^(1/3)*SIN(('OddsRatio_working_3-way'!Y165+2*PI())/3)</f>
        <v>0.395771211061126</v>
      </c>
      <c r="AE165" s="11">
        <f>'OddsRatio_working_3-way'!X165^(1/3)*SIN(('OddsRatio_working_3-way'!Y165+4*PI())/3)</f>
        <v>-0.51359452872613065</v>
      </c>
      <c r="AF165" s="11">
        <f>-'OddsRatio_working_3-way'!U165/(3*'OddsRatio_working_3-way'!X165^(1/3))*COS(('OddsRatio_working_3-way'!Y165)/3)</f>
        <v>0.52502255465799585</v>
      </c>
      <c r="AG165" s="11">
        <f>-'OddsRatio_working_3-way'!U165/(3*'OddsRatio_working_3-way'!X165^(1/3))*COS(('OddsRatio_working_3-way'!Y165+2*PI())/3)</f>
        <v>-0.36454926358505574</v>
      </c>
      <c r="AH165" s="11">
        <f>-'OddsRatio_working_3-way'!U165/(3*'OddsRatio_working_3-way'!X165^(1/3))*COS(('OddsRatio_working_3-way'!Y165+4*PI())/3)</f>
        <v>-0.16047329107294026</v>
      </c>
      <c r="AI165" s="11">
        <f>'OddsRatio_working_3-way'!U165/(3*'OddsRatio_working_3-way'!X165^(1/3))*SIN(('OddsRatio_working_3-way'!Y165)/3)</f>
        <v>-0.11782331766500459</v>
      </c>
      <c r="AJ165" s="11">
        <f>'OddsRatio_working_3-way'!U165/(3*'OddsRatio_working_3-way'!X165^(1/3))*SIN(('OddsRatio_working_3-way'!Y165+2*PI())/3)</f>
        <v>-0.39577121106112606</v>
      </c>
      <c r="AK165" s="11">
        <f>'OddsRatio_working_3-way'!U165/(3*'OddsRatio_working_3-way'!X165^(1/3))*SIN(('OddsRatio_working_3-way'!Y165+4*PI())/3)</f>
        <v>0.51359452872613076</v>
      </c>
      <c r="AL165" s="11">
        <f>'OddsRatio_working_3-way'!Z165+'OddsRatio_working_3-way'!AF165</f>
        <v>1.0500451093159917</v>
      </c>
      <c r="AM165" s="11">
        <f>'OddsRatio_working_3-way'!AA165+'OddsRatio_working_3-way'!AG165</f>
        <v>-0.72909852717011137</v>
      </c>
      <c r="AN165" s="11">
        <f>'OddsRatio_working_3-way'!AB165+'OddsRatio_working_3-way'!AH165</f>
        <v>-0.32094658214588045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1.0500451093159917</v>
      </c>
      <c r="AS165" s="11">
        <f>IF(('OddsRatio_working_3-way'!X165=0),IF(Q165&gt;0,-Q165^(1/3),(-Q165)^(1/3)),'OddsRatio_working_3-way'!AM165-'OddsRatio_working_3-way'!R165/3)</f>
        <v>-0.72909852717011137</v>
      </c>
      <c r="AT165" s="11">
        <f>IF(('OddsRatio_working_3-way'!X165=0),IF(Q165&gt;0,-Q165^(1/3),(-Q165)^(1/3)),'OddsRatio_working_3-way'!AN165-'OddsRatio_working_3-way'!R165/3)</f>
        <v>-0.32094658214588045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1.77</v>
      </c>
      <c r="B166" s="4">
        <f>IF('True_Odds_Calculator_3-way'!B167="","",'True_Odds_Calculator_3-way'!B167)</f>
        <v>4.01</v>
      </c>
      <c r="C166" s="4">
        <f>IF('True_Odds_Calculator_3-way'!C167="","",'True_Odds_Calculator_3-way'!C167)</f>
        <v>4.6500000000000004</v>
      </c>
      <c r="D166" s="9">
        <f t="shared" si="39"/>
        <v>0.55284769580279614</v>
      </c>
      <c r="E166" s="9">
        <f t="shared" si="40"/>
        <v>0.24028428596514259</v>
      </c>
      <c r="F166" s="9">
        <f t="shared" si="41"/>
        <v>0.20686801823206158</v>
      </c>
      <c r="G166" s="9">
        <f t="shared" si="42"/>
        <v>1.0504109587269259</v>
      </c>
      <c r="H166" s="9">
        <f t="shared" si="43"/>
        <v>1.8088164382197327</v>
      </c>
      <c r="I166" s="9">
        <f t="shared" si="44"/>
        <v>4.1617369857680471</v>
      </c>
      <c r="J166" s="9">
        <f t="shared" si="45"/>
        <v>4.8339999993532796</v>
      </c>
      <c r="K166" s="11">
        <f t="shared" si="46"/>
        <v>0.56497175141242939</v>
      </c>
      <c r="L166" s="11">
        <f t="shared" si="47"/>
        <v>0.24937655860349128</v>
      </c>
      <c r="M166" s="11">
        <f t="shared" si="48"/>
        <v>0.21505376344086019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-0.25631822878863852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0.2251221469441638</v>
      </c>
      <c r="Q166" s="11">
        <f>2*'OddsRatio_working_3-way'!K166*'OddsRatio_working_3-way'!L166*'OddsRatio_working_3-way'!M166</f>
        <v>6.0598155301255396E-2</v>
      </c>
      <c r="R166" s="11">
        <f t="shared" si="49"/>
        <v>0</v>
      </c>
      <c r="S166" s="11">
        <f t="shared" si="50"/>
        <v>-0.8782915987212162</v>
      </c>
      <c r="T166" s="11">
        <f t="shared" si="51"/>
        <v>-0.23641765779844312</v>
      </c>
      <c r="U166" s="11">
        <f>'OddsRatio_working_3-way'!S166-'OddsRatio_working_3-way'!R166^2/3</f>
        <v>-0.8782915987212162</v>
      </c>
      <c r="V166" s="11">
        <f>'OddsRatio_working_3-way'!S166*'OddsRatio_working_3-way'!R166/3-2*'OddsRatio_working_3-way'!R166^3/27-'OddsRatio_working_3-way'!T166</f>
        <v>0.23641765779844312</v>
      </c>
      <c r="W166" s="11">
        <f>'OddsRatio_working_3-way'!V166^2+4*'OddsRatio_working_3-way'!U166^3/27</f>
        <v>-4.4478652912082438E-2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0.15840767171367065</v>
      </c>
      <c r="Y166" s="11">
        <f>IF('OddsRatio_working_3-way'!W166&gt;=0,IF('OddsRatio_working_3-way'!V166+SQRT('OddsRatio_working_3-way'!W166)&gt;0,0,PI()),ACOS('OddsRatio_working_3-way'!V166/(2*'OddsRatio_working_3-way'!X166)))</f>
        <v>0.72841310261156511</v>
      </c>
      <c r="Z166" s="11">
        <f>'OddsRatio_working_3-way'!X166^(1/3)*COS('OddsRatio_working_3-way'!Y166/3)</f>
        <v>0.52520547936346296</v>
      </c>
      <c r="AA166" s="11">
        <f>'OddsRatio_working_3-way'!X166^(1/3)*COS(('OddsRatio_working_3-way'!Y166+2*PI())/3)</f>
        <v>-0.37526286135417752</v>
      </c>
      <c r="AB166" s="11">
        <f>'OddsRatio_working_3-way'!X166^(1/3)*COS(('OddsRatio_working_3-way'!Y166+4*PI())/3)</f>
        <v>-0.1499426180092856</v>
      </c>
      <c r="AC166" s="11">
        <f>'OddsRatio_working_3-way'!X166^(1/3)*SIN('OddsRatio_working_3-way'!Y166/3)</f>
        <v>0.13008870314904533</v>
      </c>
      <c r="AD166" s="11">
        <f>'OddsRatio_working_3-way'!X166^(1/3)*SIN(('OddsRatio_working_3-way'!Y166+2*PI())/3)</f>
        <v>0.38979693576101998</v>
      </c>
      <c r="AE166" s="11">
        <f>'OddsRatio_working_3-way'!X166^(1/3)*SIN(('OddsRatio_working_3-way'!Y166+4*PI())/3)</f>
        <v>-0.51988563891006534</v>
      </c>
      <c r="AF166" s="11">
        <f>-'OddsRatio_working_3-way'!U166/(3*'OddsRatio_working_3-way'!X166^(1/3))*COS(('OddsRatio_working_3-way'!Y166)/3)</f>
        <v>0.52520547936346296</v>
      </c>
      <c r="AG166" s="11">
        <f>-'OddsRatio_working_3-way'!U166/(3*'OddsRatio_working_3-way'!X166^(1/3))*COS(('OddsRatio_working_3-way'!Y166+2*PI())/3)</f>
        <v>-0.37526286135417752</v>
      </c>
      <c r="AH166" s="11">
        <f>-'OddsRatio_working_3-way'!U166/(3*'OddsRatio_working_3-way'!X166^(1/3))*COS(('OddsRatio_working_3-way'!Y166+4*PI())/3)</f>
        <v>-0.1499426180092856</v>
      </c>
      <c r="AI166" s="11">
        <f>'OddsRatio_working_3-way'!U166/(3*'OddsRatio_working_3-way'!X166^(1/3))*SIN(('OddsRatio_working_3-way'!Y166)/3)</f>
        <v>-0.13008870314904533</v>
      </c>
      <c r="AJ166" s="11">
        <f>'OddsRatio_working_3-way'!U166/(3*'OddsRatio_working_3-way'!X166^(1/3))*SIN(('OddsRatio_working_3-way'!Y166+2*PI())/3)</f>
        <v>-0.38979693576101998</v>
      </c>
      <c r="AK166" s="11">
        <f>'OddsRatio_working_3-way'!U166/(3*'OddsRatio_working_3-way'!X166^(1/3))*SIN(('OddsRatio_working_3-way'!Y166+4*PI())/3)</f>
        <v>0.51988563891006534</v>
      </c>
      <c r="AL166" s="11">
        <f>'OddsRatio_working_3-way'!Z166+'OddsRatio_working_3-way'!AF166</f>
        <v>1.0504109587269259</v>
      </c>
      <c r="AM166" s="11">
        <f>'OddsRatio_working_3-way'!AA166+'OddsRatio_working_3-way'!AG166</f>
        <v>-0.75052572270835505</v>
      </c>
      <c r="AN166" s="11">
        <f>'OddsRatio_working_3-way'!AB166+'OddsRatio_working_3-way'!AH166</f>
        <v>-0.2998852360185712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1.0504109587269259</v>
      </c>
      <c r="AS166" s="11">
        <f>IF(('OddsRatio_working_3-way'!X166=0),IF(Q166&gt;0,-Q166^(1/3),(-Q166)^(1/3)),'OddsRatio_working_3-way'!AM166-'OddsRatio_working_3-way'!R166/3)</f>
        <v>-0.75052572270835505</v>
      </c>
      <c r="AT166" s="11">
        <f>IF(('OddsRatio_working_3-way'!X166=0),IF(Q166&gt;0,-Q166^(1/3),(-Q166)^(1/3)),'OddsRatio_working_3-way'!AN166-'OddsRatio_working_3-way'!R166/3)</f>
        <v>-0.2998852360185712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2.27</v>
      </c>
      <c r="B167" s="4">
        <f>IF('True_Odds_Calculator_3-way'!B168="","",'True_Odds_Calculator_3-way'!B168)</f>
        <v>3.43</v>
      </c>
      <c r="C167" s="4">
        <f>IF('True_Odds_Calculator_3-way'!C168="","",'True_Odds_Calculator_3-way'!C168)</f>
        <v>3.38</v>
      </c>
      <c r="D167" s="9">
        <f t="shared" si="39"/>
        <v>0.43007859657915226</v>
      </c>
      <c r="E167" s="9">
        <f t="shared" si="40"/>
        <v>0.28284258750461383</v>
      </c>
      <c r="F167" s="9">
        <f t="shared" si="41"/>
        <v>0.28707881591623385</v>
      </c>
      <c r="G167" s="9">
        <f t="shared" si="42"/>
        <v>1.0434302337689263</v>
      </c>
      <c r="H167" s="9">
        <f t="shared" si="43"/>
        <v>2.3251563968865367</v>
      </c>
      <c r="I167" s="9">
        <f t="shared" si="44"/>
        <v>3.5355354680584927</v>
      </c>
      <c r="J167" s="9">
        <f t="shared" si="45"/>
        <v>3.4833639563700443</v>
      </c>
      <c r="K167" s="11">
        <f t="shared" si="46"/>
        <v>0.44052863436123346</v>
      </c>
      <c r="L167" s="11">
        <f t="shared" si="47"/>
        <v>0.29154518950437314</v>
      </c>
      <c r="M167" s="11">
        <f t="shared" si="48"/>
        <v>0.29585798816568049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-0.27909385478248339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0.2310292146321441</v>
      </c>
      <c r="Q167" s="11">
        <f>2*'OddsRatio_working_3-way'!K167*'OddsRatio_working_3-way'!L167*'OddsRatio_working_3-way'!M167</f>
        <v>7.5996452181626331E-2</v>
      </c>
      <c r="R167" s="11">
        <f t="shared" si="49"/>
        <v>0</v>
      </c>
      <c r="S167" s="11">
        <f t="shared" si="50"/>
        <v>-0.82778323733498438</v>
      </c>
      <c r="T167" s="11">
        <f t="shared" si="51"/>
        <v>-0.27229711754440267</v>
      </c>
      <c r="U167" s="11">
        <f>'OddsRatio_working_3-way'!S167-'OddsRatio_working_3-way'!R167^2/3</f>
        <v>-0.82778323733498438</v>
      </c>
      <c r="V167" s="11">
        <f>'OddsRatio_working_3-way'!S167*'OddsRatio_working_3-way'!R167/3-2*'OddsRatio_working_3-way'!R167^3/27-'OddsRatio_working_3-way'!T167</f>
        <v>0.27229711754440267</v>
      </c>
      <c r="W167" s="11">
        <f>'OddsRatio_working_3-way'!V167^2+4*'OddsRatio_working_3-way'!U167^3/27</f>
        <v>-9.8865526152874389E-3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0.14494160275631501</v>
      </c>
      <c r="Y167" s="11">
        <f>IF('OddsRatio_working_3-way'!W167&gt;=0,IF('OddsRatio_working_3-way'!V167+SQRT('OddsRatio_working_3-way'!W167)&gt;0,0,PI()),ACOS('OddsRatio_working_3-way'!V167/(2*'OddsRatio_working_3-way'!X167)))</f>
        <v>0.35011321776584081</v>
      </c>
      <c r="Z167" s="11">
        <f>'OddsRatio_working_3-way'!X167^(1/3)*COS('OddsRatio_working_3-way'!Y167/3)</f>
        <v>0.52171511688446315</v>
      </c>
      <c r="AA167" s="11">
        <f>'OddsRatio_working_3-way'!X167^(1/3)*COS(('OddsRatio_working_3-way'!Y167+2*PI())/3)</f>
        <v>-0.31382747390770405</v>
      </c>
      <c r="AB167" s="11">
        <f>'OddsRatio_working_3-way'!X167^(1/3)*COS(('OddsRatio_working_3-way'!Y167+4*PI())/3)</f>
        <v>-0.20788764297675921</v>
      </c>
      <c r="AC167" s="11">
        <f>'OddsRatio_working_3-way'!X167^(1/3)*SIN('OddsRatio_working_3-way'!Y167/3)</f>
        <v>6.1164389905884554E-2</v>
      </c>
      <c r="AD167" s="11">
        <f>'OddsRatio_working_3-way'!X167^(1/3)*SIN(('OddsRatio_working_3-way'!Y167+2*PI())/3)</f>
        <v>0.42123634980737057</v>
      </c>
      <c r="AE167" s="11">
        <f>'OddsRatio_working_3-way'!X167^(1/3)*SIN(('OddsRatio_working_3-way'!Y167+4*PI())/3)</f>
        <v>-0.48240073971325503</v>
      </c>
      <c r="AF167" s="11">
        <f>-'OddsRatio_working_3-way'!U167/(3*'OddsRatio_working_3-way'!X167^(1/3))*COS(('OddsRatio_working_3-way'!Y167)/3)</f>
        <v>0.52171511688446315</v>
      </c>
      <c r="AG167" s="11">
        <f>-'OddsRatio_working_3-way'!U167/(3*'OddsRatio_working_3-way'!X167^(1/3))*COS(('OddsRatio_working_3-way'!Y167+2*PI())/3)</f>
        <v>-0.31382747390770405</v>
      </c>
      <c r="AH167" s="11">
        <f>-'OddsRatio_working_3-way'!U167/(3*'OddsRatio_working_3-way'!X167^(1/3))*COS(('OddsRatio_working_3-way'!Y167+4*PI())/3)</f>
        <v>-0.20788764297675921</v>
      </c>
      <c r="AI167" s="11">
        <f>'OddsRatio_working_3-way'!U167/(3*'OddsRatio_working_3-way'!X167^(1/3))*SIN(('OddsRatio_working_3-way'!Y167)/3)</f>
        <v>-6.1164389905884554E-2</v>
      </c>
      <c r="AJ167" s="11">
        <f>'OddsRatio_working_3-way'!U167/(3*'OddsRatio_working_3-way'!X167^(1/3))*SIN(('OddsRatio_working_3-way'!Y167+2*PI())/3)</f>
        <v>-0.42123634980737057</v>
      </c>
      <c r="AK167" s="11">
        <f>'OddsRatio_working_3-way'!U167/(3*'OddsRatio_working_3-way'!X167^(1/3))*SIN(('OddsRatio_working_3-way'!Y167+4*PI())/3)</f>
        <v>0.48240073971325503</v>
      </c>
      <c r="AL167" s="11">
        <f>'OddsRatio_working_3-way'!Z167+'OddsRatio_working_3-way'!AF167</f>
        <v>1.0434302337689263</v>
      </c>
      <c r="AM167" s="11">
        <f>'OddsRatio_working_3-way'!AA167+'OddsRatio_working_3-way'!AG167</f>
        <v>-0.62765494781540809</v>
      </c>
      <c r="AN167" s="11">
        <f>'OddsRatio_working_3-way'!AB167+'OddsRatio_working_3-way'!AH167</f>
        <v>-0.41577528595351843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1.0434302337689263</v>
      </c>
      <c r="AS167" s="11">
        <f>IF(('OddsRatio_working_3-way'!X167=0),IF(Q167&gt;0,-Q167^(1/3),(-Q167)^(1/3)),'OddsRatio_working_3-way'!AM167-'OddsRatio_working_3-way'!R167/3)</f>
        <v>-0.62765494781540809</v>
      </c>
      <c r="AT167" s="11">
        <f>IF(('OddsRatio_working_3-way'!X167=0),IF(Q167&gt;0,-Q167^(1/3),(-Q167)^(1/3)),'OddsRatio_working_3-way'!AN167-'OddsRatio_working_3-way'!R167/3)</f>
        <v>-0.41577528595351843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2.2599999999999998</v>
      </c>
      <c r="B168" s="4">
        <f>IF('True_Odds_Calculator_3-way'!B169="","",'True_Odds_Calculator_3-way'!B169)</f>
        <v>3.57</v>
      </c>
      <c r="C168" s="4">
        <f>IF('True_Odds_Calculator_3-way'!C169="","",'True_Odds_Calculator_3-way'!C169)</f>
        <v>3.1</v>
      </c>
      <c r="D168" s="9">
        <f t="shared" si="39"/>
        <v>0.42566775761778197</v>
      </c>
      <c r="E168" s="9">
        <f t="shared" si="40"/>
        <v>0.26652155353451407</v>
      </c>
      <c r="F168" s="9">
        <f t="shared" si="41"/>
        <v>0.30781068884770391</v>
      </c>
      <c r="G168" s="9">
        <f t="shared" si="42"/>
        <v>1.070833371399436</v>
      </c>
      <c r="H168" s="9">
        <f t="shared" si="43"/>
        <v>2.349250047963289</v>
      </c>
      <c r="I168" s="9">
        <f t="shared" si="44"/>
        <v>3.7520417644965507</v>
      </c>
      <c r="J168" s="9">
        <f t="shared" si="45"/>
        <v>3.2487500799388158</v>
      </c>
      <c r="K168" s="11">
        <f t="shared" si="46"/>
        <v>0.44247787610619471</v>
      </c>
      <c r="L168" s="11">
        <f t="shared" si="47"/>
        <v>0.28011204481792717</v>
      </c>
      <c r="M168" s="11">
        <f t="shared" si="48"/>
        <v>0.32258064516129031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-0.27188460311329765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0.23709169651303283</v>
      </c>
      <c r="Q168" s="11">
        <f>2*'OddsRatio_working_3-way'!K168*'OddsRatio_working_3-way'!L168*'OddsRatio_working_3-way'!M168</f>
        <v>7.9963472685677189E-2</v>
      </c>
      <c r="R168" s="11">
        <f t="shared" si="49"/>
        <v>0</v>
      </c>
      <c r="S168" s="11">
        <f t="shared" si="50"/>
        <v>-0.87203061077435784</v>
      </c>
      <c r="T168" s="11">
        <f t="shared" si="51"/>
        <v>-0.29410813179573625</v>
      </c>
      <c r="U168" s="11">
        <f>'OddsRatio_working_3-way'!S168-'OddsRatio_working_3-way'!R168^2/3</f>
        <v>-0.87203061077435784</v>
      </c>
      <c r="V168" s="11">
        <f>'OddsRatio_working_3-way'!S168*'OddsRatio_working_3-way'!R168/3-2*'OddsRatio_working_3-way'!R168^3/27-'OddsRatio_working_3-way'!T168</f>
        <v>0.29410813179573625</v>
      </c>
      <c r="W168" s="11">
        <f>'OddsRatio_working_3-way'!V168^2+4*'OddsRatio_working_3-way'!U168^3/27</f>
        <v>-1.1741099890202528E-2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0.15671685700538143</v>
      </c>
      <c r="Y168" s="11">
        <f>IF('OddsRatio_working_3-way'!W168&gt;=0,IF('OddsRatio_working_3-way'!V168+SQRT('OddsRatio_working_3-way'!W168)&gt;0,0,PI()),ACOS('OddsRatio_working_3-way'!V168/(2*'OddsRatio_working_3-way'!X168)))</f>
        <v>0.35299256882850449</v>
      </c>
      <c r="Z168" s="11">
        <f>'OddsRatio_working_3-way'!X168^(1/3)*COS('OddsRatio_working_3-way'!Y168/3)</f>
        <v>0.53541668569971801</v>
      </c>
      <c r="AA168" s="11">
        <f>'OddsRatio_working_3-way'!X168^(1/3)*COS(('OddsRatio_working_3-way'!Y168+2*PI())/3)</f>
        <v>-0.32252058782610904</v>
      </c>
      <c r="AB168" s="11">
        <f>'OddsRatio_working_3-way'!X168^(1/3)*COS(('OddsRatio_working_3-way'!Y168+4*PI())/3)</f>
        <v>-0.21289609787360905</v>
      </c>
      <c r="AC168" s="11">
        <f>'OddsRatio_working_3-way'!X168^(1/3)*SIN('OddsRatio_working_3-way'!Y168/3)</f>
        <v>6.3291728783851281E-2</v>
      </c>
      <c r="AD168" s="11">
        <f>'OddsRatio_working_3-way'!X168^(1/3)*SIN(('OddsRatio_working_3-way'!Y168+2*PI())/3)</f>
        <v>0.43203858703409848</v>
      </c>
      <c r="AE168" s="11">
        <f>'OddsRatio_working_3-way'!X168^(1/3)*SIN(('OddsRatio_working_3-way'!Y168+4*PI())/3)</f>
        <v>-0.49533031581794978</v>
      </c>
      <c r="AF168" s="11">
        <f>-'OddsRatio_working_3-way'!U168/(3*'OddsRatio_working_3-way'!X168^(1/3))*COS(('OddsRatio_working_3-way'!Y168)/3)</f>
        <v>0.53541668569971812</v>
      </c>
      <c r="AG168" s="11">
        <f>-'OddsRatio_working_3-way'!U168/(3*'OddsRatio_working_3-way'!X168^(1/3))*COS(('OddsRatio_working_3-way'!Y168+2*PI())/3)</f>
        <v>-0.3225205878261091</v>
      </c>
      <c r="AH168" s="11">
        <f>-'OddsRatio_working_3-way'!U168/(3*'OddsRatio_working_3-way'!X168^(1/3))*COS(('OddsRatio_working_3-way'!Y168+4*PI())/3)</f>
        <v>-0.21289609787360911</v>
      </c>
      <c r="AI168" s="11">
        <f>'OddsRatio_working_3-way'!U168/(3*'OddsRatio_working_3-way'!X168^(1/3))*SIN(('OddsRatio_working_3-way'!Y168)/3)</f>
        <v>-6.3291728783851295E-2</v>
      </c>
      <c r="AJ168" s="11">
        <f>'OddsRatio_working_3-way'!U168/(3*'OddsRatio_working_3-way'!X168^(1/3))*SIN(('OddsRatio_working_3-way'!Y168+2*PI())/3)</f>
        <v>-0.43203858703409853</v>
      </c>
      <c r="AK168" s="11">
        <f>'OddsRatio_working_3-way'!U168/(3*'OddsRatio_working_3-way'!X168^(1/3))*SIN(('OddsRatio_working_3-way'!Y168+4*PI())/3)</f>
        <v>0.4953303158179499</v>
      </c>
      <c r="AL168" s="11">
        <f>'OddsRatio_working_3-way'!Z168+'OddsRatio_working_3-way'!AF168</f>
        <v>1.070833371399436</v>
      </c>
      <c r="AM168" s="11">
        <f>'OddsRatio_working_3-way'!AA168+'OddsRatio_working_3-way'!AG168</f>
        <v>-0.64504117565221808</v>
      </c>
      <c r="AN168" s="11">
        <f>'OddsRatio_working_3-way'!AB168+'OddsRatio_working_3-way'!AH168</f>
        <v>-0.42579219574721816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1.070833371399436</v>
      </c>
      <c r="AS168" s="11">
        <f>IF(('OddsRatio_working_3-way'!X168=0),IF(Q168&gt;0,-Q168^(1/3),(-Q168)^(1/3)),'OddsRatio_working_3-way'!AM168-'OddsRatio_working_3-way'!R168/3)</f>
        <v>-0.64504117565221808</v>
      </c>
      <c r="AT168" s="11">
        <f>IF(('OddsRatio_working_3-way'!X168=0),IF(Q168&gt;0,-Q168^(1/3),(-Q168)^(1/3)),'OddsRatio_working_3-way'!AN168-'OddsRatio_working_3-way'!R168/3)</f>
        <v>-0.42579219574721816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1.83</v>
      </c>
      <c r="B169" s="4">
        <f>IF('True_Odds_Calculator_3-way'!B170="","",'True_Odds_Calculator_3-way'!B170)</f>
        <v>4</v>
      </c>
      <c r="C169" s="4">
        <f>IF('True_Odds_Calculator_3-way'!C170="","",'True_Odds_Calculator_3-way'!C170)</f>
        <v>3.96</v>
      </c>
      <c r="D169" s="9">
        <f t="shared" si="39"/>
        <v>0.52672690804649813</v>
      </c>
      <c r="E169" s="9">
        <f t="shared" si="40"/>
        <v>0.23542418919222788</v>
      </c>
      <c r="F169" s="9">
        <f t="shared" si="41"/>
        <v>0.23784890276127371</v>
      </c>
      <c r="G169" s="9">
        <f t="shared" si="42"/>
        <v>1.0825506269217491</v>
      </c>
      <c r="H169" s="9">
        <f t="shared" si="43"/>
        <v>1.8985170203450523</v>
      </c>
      <c r="I169" s="9">
        <f t="shared" si="44"/>
        <v>4.2476518807652468</v>
      </c>
      <c r="J169" s="9">
        <f t="shared" si="45"/>
        <v>4.2043498556883776</v>
      </c>
      <c r="K169" s="11">
        <f t="shared" si="46"/>
        <v>0.54644808743169393</v>
      </c>
      <c r="L169" s="11">
        <f t="shared" si="47"/>
        <v>0.25</v>
      </c>
      <c r="M169" s="11">
        <f t="shared" si="48"/>
        <v>0.25252525252525254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-0.25426395098526233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0.2342413203068941</v>
      </c>
      <c r="Q169" s="11">
        <f>2*'OddsRatio_working_3-way'!K169*'OddsRatio_working_3-way'!L169*'OddsRatio_working_3-way'!M169</f>
        <v>6.8995970635314888E-2</v>
      </c>
      <c r="R169" s="11">
        <f t="shared" si="49"/>
        <v>0</v>
      </c>
      <c r="S169" s="11">
        <f t="shared" si="50"/>
        <v>-0.92125257787908443</v>
      </c>
      <c r="T169" s="11">
        <f t="shared" si="51"/>
        <v>-0.27135569304244012</v>
      </c>
      <c r="U169" s="11">
        <f>'OddsRatio_working_3-way'!S169-'OddsRatio_working_3-way'!R169^2/3</f>
        <v>-0.92125257787908443</v>
      </c>
      <c r="V169" s="11">
        <f>'OddsRatio_working_3-way'!S169*'OddsRatio_working_3-way'!R169/3-2*'OddsRatio_working_3-way'!R169^3/27-'OddsRatio_working_3-way'!T169</f>
        <v>0.27135569304244012</v>
      </c>
      <c r="W169" s="11">
        <f>'OddsRatio_working_3-way'!V169^2+4*'OddsRatio_working_3-way'!U169^3/27</f>
        <v>-4.2199106819606952E-2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0.17017125121928639</v>
      </c>
      <c r="Y169" s="11">
        <f>IF('OddsRatio_working_3-way'!W169&gt;=0,IF('OddsRatio_working_3-way'!V169+SQRT('OddsRatio_working_3-way'!W169)&gt;0,0,PI()),ACOS('OddsRatio_working_3-way'!V169/(2*'OddsRatio_working_3-way'!X169)))</f>
        <v>0.64798470624812088</v>
      </c>
      <c r="Z169" s="11">
        <f>'OddsRatio_working_3-way'!X169^(1/3)*COS('OddsRatio_working_3-way'!Y169/3)</f>
        <v>0.54127531346087454</v>
      </c>
      <c r="AA169" s="11">
        <f>'OddsRatio_working_3-way'!X169^(1/3)*COS(('OddsRatio_working_3-way'!Y169+2*PI())/3)</f>
        <v>-0.37349153729964618</v>
      </c>
      <c r="AB169" s="11">
        <f>'OddsRatio_working_3-way'!X169^(1/3)*COS(('OddsRatio_working_3-way'!Y169+4*PI())/3)</f>
        <v>-0.16778377616122822</v>
      </c>
      <c r="AC169" s="11">
        <f>'OddsRatio_working_3-way'!X169^(1/3)*SIN('OddsRatio_working_3-way'!Y169/3)</f>
        <v>0.11876543126766088</v>
      </c>
      <c r="AD169" s="11">
        <f>'OddsRatio_working_3-way'!X169^(1/3)*SIN(('OddsRatio_working_3-way'!Y169+2*PI())/3)</f>
        <v>0.40937545626467209</v>
      </c>
      <c r="AE169" s="11">
        <f>'OddsRatio_working_3-way'!X169^(1/3)*SIN(('OddsRatio_working_3-way'!Y169+4*PI())/3)</f>
        <v>-0.5281408875323329</v>
      </c>
      <c r="AF169" s="11">
        <f>-'OddsRatio_working_3-way'!U169/(3*'OddsRatio_working_3-way'!X169^(1/3))*COS(('OddsRatio_working_3-way'!Y169)/3)</f>
        <v>0.54127531346087465</v>
      </c>
      <c r="AG169" s="11">
        <f>-'OddsRatio_working_3-way'!U169/(3*'OddsRatio_working_3-way'!X169^(1/3))*COS(('OddsRatio_working_3-way'!Y169+2*PI())/3)</f>
        <v>-0.37349153729964629</v>
      </c>
      <c r="AH169" s="11">
        <f>-'OddsRatio_working_3-way'!U169/(3*'OddsRatio_working_3-way'!X169^(1/3))*COS(('OddsRatio_working_3-way'!Y169+4*PI())/3)</f>
        <v>-0.16778377616122825</v>
      </c>
      <c r="AI169" s="11">
        <f>'OddsRatio_working_3-way'!U169/(3*'OddsRatio_working_3-way'!X169^(1/3))*SIN(('OddsRatio_working_3-way'!Y169)/3)</f>
        <v>-0.11876543126766091</v>
      </c>
      <c r="AJ169" s="11">
        <f>'OddsRatio_working_3-way'!U169/(3*'OddsRatio_working_3-way'!X169^(1/3))*SIN(('OddsRatio_working_3-way'!Y169+2*PI())/3)</f>
        <v>-0.40937545626467214</v>
      </c>
      <c r="AK169" s="11">
        <f>'OddsRatio_working_3-way'!U169/(3*'OddsRatio_working_3-way'!X169^(1/3))*SIN(('OddsRatio_working_3-way'!Y169+4*PI())/3)</f>
        <v>0.52814088753233301</v>
      </c>
      <c r="AL169" s="11">
        <f>'OddsRatio_working_3-way'!Z169+'OddsRatio_working_3-way'!AF169</f>
        <v>1.0825506269217491</v>
      </c>
      <c r="AM169" s="11">
        <f>'OddsRatio_working_3-way'!AA169+'OddsRatio_working_3-way'!AG169</f>
        <v>-0.74698307459929247</v>
      </c>
      <c r="AN169" s="11">
        <f>'OddsRatio_working_3-way'!AB169+'OddsRatio_working_3-way'!AH169</f>
        <v>-0.3355675523224565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1.0825506269217491</v>
      </c>
      <c r="AS169" s="11">
        <f>IF(('OddsRatio_working_3-way'!X169=0),IF(Q169&gt;0,-Q169^(1/3),(-Q169)^(1/3)),'OddsRatio_working_3-way'!AM169-'OddsRatio_working_3-way'!R169/3)</f>
        <v>-0.74698307459929247</v>
      </c>
      <c r="AT169" s="11">
        <f>IF(('OddsRatio_working_3-way'!X169=0),IF(Q169&gt;0,-Q169^(1/3),(-Q169)^(1/3)),'OddsRatio_working_3-way'!AN169-'OddsRatio_working_3-way'!R169/3)</f>
        <v>-0.3355675523224565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1.38</v>
      </c>
      <c r="B170" s="4">
        <f>IF('True_Odds_Calculator_3-way'!B171="","",'True_Odds_Calculator_3-way'!B171)</f>
        <v>4.92</v>
      </c>
      <c r="C170" s="4">
        <f>IF('True_Odds_Calculator_3-way'!C171="","",'True_Odds_Calculator_3-way'!C171)</f>
        <v>8.18</v>
      </c>
      <c r="D170" s="9">
        <f t="shared" si="39"/>
        <v>0.70256446248463178</v>
      </c>
      <c r="E170" s="9">
        <f t="shared" si="40"/>
        <v>0.1863147697394639</v>
      </c>
      <c r="F170" s="9">
        <f t="shared" si="41"/>
        <v>0.11112076777590434</v>
      </c>
      <c r="G170" s="9">
        <f t="shared" si="42"/>
        <v>1.1140971975105778</v>
      </c>
      <c r="H170" s="9">
        <f t="shared" si="43"/>
        <v>1.4233569350540192</v>
      </c>
      <c r="I170" s="9">
        <f t="shared" si="44"/>
        <v>5.367261014241465</v>
      </c>
      <c r="J170" s="9">
        <f t="shared" si="45"/>
        <v>8.9992178781259469</v>
      </c>
      <c r="K170" s="11">
        <f t="shared" si="46"/>
        <v>0.7246376811594204</v>
      </c>
      <c r="L170" s="11">
        <f t="shared" si="47"/>
        <v>0.2032520325203252</v>
      </c>
      <c r="M170" s="11">
        <f t="shared" si="48"/>
        <v>0.12224938875305624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-0.19257354049037445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0.20670186504139942</v>
      </c>
      <c r="Q170" s="11">
        <f>2*'OddsRatio_working_3-way'!K170*'OddsRatio_working_3-way'!L170*'OddsRatio_working_3-way'!M170</f>
        <v>3.6010777881776909E-2</v>
      </c>
      <c r="R170" s="11">
        <f t="shared" si="49"/>
        <v>0</v>
      </c>
      <c r="S170" s="11">
        <f t="shared" si="50"/>
        <v>-1.0733658659182783</v>
      </c>
      <c r="T170" s="11">
        <f t="shared" si="51"/>
        <v>-0.18699753761642485</v>
      </c>
      <c r="U170" s="11">
        <f>'OddsRatio_working_3-way'!S170-'OddsRatio_working_3-way'!R170^2/3</f>
        <v>-1.0733658659182783</v>
      </c>
      <c r="V170" s="11">
        <f>'OddsRatio_working_3-way'!S170*'OddsRatio_working_3-way'!R170/3-2*'OddsRatio_working_3-way'!R170^3/27-'OddsRatio_working_3-way'!T170</f>
        <v>0.18699753761642485</v>
      </c>
      <c r="W170" s="11">
        <f>'OddsRatio_working_3-way'!V170^2+4*'OddsRatio_working_3-way'!U170^3/27</f>
        <v>-0.14823786819397669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0.21401281928227039</v>
      </c>
      <c r="Y170" s="11">
        <f>IF('OddsRatio_working_3-way'!W170&gt;=0,IF('OddsRatio_working_3-way'!V170+SQRT('OddsRatio_working_3-way'!W170)&gt;0,0,PI()),ACOS('OddsRatio_working_3-way'!V170/(2*'OddsRatio_working_3-way'!X170)))</f>
        <v>1.1186646974963681</v>
      </c>
      <c r="Z170" s="11">
        <f>'OddsRatio_working_3-way'!X170^(1/3)*COS('OddsRatio_working_3-way'!Y170/3)</f>
        <v>0.55704859875528889</v>
      </c>
      <c r="AA170" s="11">
        <f>'OddsRatio_working_3-way'!X170^(1/3)*COS(('OddsRatio_working_3-way'!Y170+2*PI())/3)</f>
        <v>-0.46724131092707116</v>
      </c>
      <c r="AB170" s="11">
        <f>'OddsRatio_working_3-way'!X170^(1/3)*COS(('OddsRatio_working_3-way'!Y170+4*PI())/3)</f>
        <v>-8.9807287828217897E-2</v>
      </c>
      <c r="AC170" s="11">
        <f>'OddsRatio_working_3-way'!X170^(1/3)*SIN('OddsRatio_working_3-way'!Y170/3)</f>
        <v>0.21791163483744638</v>
      </c>
      <c r="AD170" s="11">
        <f>'OddsRatio_working_3-way'!X170^(1/3)*SIN(('OddsRatio_working_3-way'!Y170+2*PI())/3)</f>
        <v>0.37346242024588161</v>
      </c>
      <c r="AE170" s="11">
        <f>'OddsRatio_working_3-way'!X170^(1/3)*SIN(('OddsRatio_working_3-way'!Y170+4*PI())/3)</f>
        <v>-0.59137405508332808</v>
      </c>
      <c r="AF170" s="11">
        <f>-'OddsRatio_working_3-way'!U170/(3*'OddsRatio_working_3-way'!X170^(1/3))*COS(('OddsRatio_working_3-way'!Y170)/3)</f>
        <v>0.55704859875528878</v>
      </c>
      <c r="AG170" s="11">
        <f>-'OddsRatio_working_3-way'!U170/(3*'OddsRatio_working_3-way'!X170^(1/3))*COS(('OddsRatio_working_3-way'!Y170+2*PI())/3)</f>
        <v>-0.46724131092707105</v>
      </c>
      <c r="AH170" s="11">
        <f>-'OddsRatio_working_3-way'!U170/(3*'OddsRatio_working_3-way'!X170^(1/3))*COS(('OddsRatio_working_3-way'!Y170+4*PI())/3)</f>
        <v>-8.9807287828217883E-2</v>
      </c>
      <c r="AI170" s="11">
        <f>'OddsRatio_working_3-way'!U170/(3*'OddsRatio_working_3-way'!X170^(1/3))*SIN(('OddsRatio_working_3-way'!Y170)/3)</f>
        <v>-0.21791163483744636</v>
      </c>
      <c r="AJ170" s="11">
        <f>'OddsRatio_working_3-way'!U170/(3*'OddsRatio_working_3-way'!X170^(1/3))*SIN(('OddsRatio_working_3-way'!Y170+2*PI())/3)</f>
        <v>-0.37346242024588155</v>
      </c>
      <c r="AK170" s="11">
        <f>'OddsRatio_working_3-way'!U170/(3*'OddsRatio_working_3-way'!X170^(1/3))*SIN(('OddsRatio_working_3-way'!Y170+4*PI())/3)</f>
        <v>0.59137405508332797</v>
      </c>
      <c r="AL170" s="11">
        <f>'OddsRatio_working_3-way'!Z170+'OddsRatio_working_3-way'!AF170</f>
        <v>1.1140971975105778</v>
      </c>
      <c r="AM170" s="11">
        <f>'OddsRatio_working_3-way'!AA170+'OddsRatio_working_3-way'!AG170</f>
        <v>-0.93448262185414221</v>
      </c>
      <c r="AN170" s="11">
        <f>'OddsRatio_working_3-way'!AB170+'OddsRatio_working_3-way'!AH170</f>
        <v>-0.17961457565643579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1.1140971975105778</v>
      </c>
      <c r="AS170" s="11">
        <f>IF(('OddsRatio_working_3-way'!X170=0),IF(Q170&gt;0,-Q170^(1/3),(-Q170)^(1/3)),'OddsRatio_working_3-way'!AM170-'OddsRatio_working_3-way'!R170/3)</f>
        <v>-0.93448262185414221</v>
      </c>
      <c r="AT170" s="11">
        <f>IF(('OddsRatio_working_3-way'!X170=0),IF(Q170&gt;0,-Q170^(1/3),(-Q170)^(1/3)),'OddsRatio_working_3-way'!AN170-'OddsRatio_working_3-way'!R170/3)</f>
        <v>-0.17961457565643579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1.38</v>
      </c>
      <c r="B171" s="4">
        <f>IF('True_Odds_Calculator_3-way'!B172="","",'True_Odds_Calculator_3-way'!B172)</f>
        <v>5.14</v>
      </c>
      <c r="C171" s="4">
        <f>IF('True_Odds_Calculator_3-way'!C172="","",'True_Odds_Calculator_3-way'!C172)</f>
        <v>7.46</v>
      </c>
      <c r="D171" s="9">
        <f t="shared" si="39"/>
        <v>0.70132547647671495</v>
      </c>
      <c r="E171" s="9">
        <f t="shared" si="40"/>
        <v>0.17731257957385579</v>
      </c>
      <c r="F171" s="9">
        <f t="shared" si="41"/>
        <v>0.12136194394942902</v>
      </c>
      <c r="G171" s="9">
        <f t="shared" si="42"/>
        <v>1.120714439418012</v>
      </c>
      <c r="H171" s="9">
        <f t="shared" si="43"/>
        <v>1.4258714869788442</v>
      </c>
      <c r="I171" s="9">
        <f t="shared" si="44"/>
        <v>5.6397577791905693</v>
      </c>
      <c r="J171" s="9">
        <f t="shared" si="45"/>
        <v>8.2398152786403571</v>
      </c>
      <c r="K171" s="11">
        <f t="shared" si="46"/>
        <v>0.7246376811594204</v>
      </c>
      <c r="L171" s="11">
        <f t="shared" si="47"/>
        <v>0.19455252918287938</v>
      </c>
      <c r="M171" s="11">
        <f t="shared" si="48"/>
        <v>0.13404825737265416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-0.19205933591345781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0.20750153188289391</v>
      </c>
      <c r="Q171" s="11">
        <f>2*'OddsRatio_working_3-way'!K171*'OddsRatio_working_3-way'!L171*'OddsRatio_working_3-way'!M171</f>
        <v>3.7796271745518008E-2</v>
      </c>
      <c r="R171" s="11">
        <f t="shared" si="49"/>
        <v>0</v>
      </c>
      <c r="S171" s="11">
        <f t="shared" si="50"/>
        <v>-1.0804032560874541</v>
      </c>
      <c r="T171" s="11">
        <f t="shared" si="51"/>
        <v>-0.19679476431465459</v>
      </c>
      <c r="U171" s="11">
        <f>'OddsRatio_working_3-way'!S171-'OddsRatio_working_3-way'!R171^2/3</f>
        <v>-1.0804032560874541</v>
      </c>
      <c r="V171" s="11">
        <f>'OddsRatio_working_3-way'!S171*'OddsRatio_working_3-way'!R171/3-2*'OddsRatio_working_3-way'!R171^3/27-'OddsRatio_working_3-way'!T171</f>
        <v>0.19679476431465459</v>
      </c>
      <c r="W171" s="11">
        <f>'OddsRatio_working_3-way'!V171^2+4*'OddsRatio_working_3-way'!U171^3/27</f>
        <v>-0.14810494675921729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0.21612098811827471</v>
      </c>
      <c r="Y171" s="11">
        <f>IF('OddsRatio_working_3-way'!W171&gt;=0,IF('OddsRatio_working_3-way'!V171+SQRT('OddsRatio_working_3-way'!W171)&gt;0,0,PI()),ACOS('OddsRatio_working_3-way'!V171/(2*'OddsRatio_working_3-way'!X171)))</f>
        <v>1.0981002027499955</v>
      </c>
      <c r="Z171" s="11">
        <f>'OddsRatio_working_3-way'!X171^(1/3)*COS('OddsRatio_working_3-way'!Y171/3)</f>
        <v>0.56035721970900598</v>
      </c>
      <c r="AA171" s="11">
        <f>'OddsRatio_working_3-way'!X171^(1/3)*COS(('OddsRatio_working_3-way'!Y171+2*PI())/3)</f>
        <v>-0.4661911195463464</v>
      </c>
      <c r="AB171" s="11">
        <f>'OddsRatio_working_3-way'!X171^(1/3)*COS(('OddsRatio_working_3-way'!Y171+4*PI())/3)</f>
        <v>-9.4166100162659749E-2</v>
      </c>
      <c r="AC171" s="11">
        <f>'OddsRatio_working_3-way'!X171^(1/3)*SIN('OddsRatio_working_3-way'!Y171/3)</f>
        <v>0.21478874508644752</v>
      </c>
      <c r="AD171" s="11">
        <f>'OddsRatio_working_3-way'!X171^(1/3)*SIN(('OddsRatio_working_3-way'!Y171+2*PI())/3)</f>
        <v>0.37788921491879368</v>
      </c>
      <c r="AE171" s="11">
        <f>'OddsRatio_working_3-way'!X171^(1/3)*SIN(('OddsRatio_working_3-way'!Y171+4*PI())/3)</f>
        <v>-0.59267796000524098</v>
      </c>
      <c r="AF171" s="11">
        <f>-'OddsRatio_working_3-way'!U171/(3*'OddsRatio_working_3-way'!X171^(1/3))*COS(('OddsRatio_working_3-way'!Y171)/3)</f>
        <v>0.56035721970900598</v>
      </c>
      <c r="AG171" s="11">
        <f>-'OddsRatio_working_3-way'!U171/(3*'OddsRatio_working_3-way'!X171^(1/3))*COS(('OddsRatio_working_3-way'!Y171+2*PI())/3)</f>
        <v>-0.4661911195463464</v>
      </c>
      <c r="AH171" s="11">
        <f>-'OddsRatio_working_3-way'!U171/(3*'OddsRatio_working_3-way'!X171^(1/3))*COS(('OddsRatio_working_3-way'!Y171+4*PI())/3)</f>
        <v>-9.4166100162659749E-2</v>
      </c>
      <c r="AI171" s="11">
        <f>'OddsRatio_working_3-way'!U171/(3*'OddsRatio_working_3-way'!X171^(1/3))*SIN(('OddsRatio_working_3-way'!Y171)/3)</f>
        <v>-0.21478874508644752</v>
      </c>
      <c r="AJ171" s="11">
        <f>'OddsRatio_working_3-way'!U171/(3*'OddsRatio_working_3-way'!X171^(1/3))*SIN(('OddsRatio_working_3-way'!Y171+2*PI())/3)</f>
        <v>-0.37788921491879368</v>
      </c>
      <c r="AK171" s="11">
        <f>'OddsRatio_working_3-way'!U171/(3*'OddsRatio_working_3-way'!X171^(1/3))*SIN(('OddsRatio_working_3-way'!Y171+4*PI())/3)</f>
        <v>0.59267796000524098</v>
      </c>
      <c r="AL171" s="11">
        <f>'OddsRatio_working_3-way'!Z171+'OddsRatio_working_3-way'!AF171</f>
        <v>1.120714439418012</v>
      </c>
      <c r="AM171" s="11">
        <f>'OddsRatio_working_3-way'!AA171+'OddsRatio_working_3-way'!AG171</f>
        <v>-0.9323822390926928</v>
      </c>
      <c r="AN171" s="11">
        <f>'OddsRatio_working_3-way'!AB171+'OddsRatio_working_3-way'!AH171</f>
        <v>-0.1883322003253195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1.120714439418012</v>
      </c>
      <c r="AS171" s="11">
        <f>IF(('OddsRatio_working_3-way'!X171=0),IF(Q171&gt;0,-Q171^(1/3),(-Q171)^(1/3)),'OddsRatio_working_3-way'!AM171-'OddsRatio_working_3-way'!R171/3)</f>
        <v>-0.9323822390926928</v>
      </c>
      <c r="AT171" s="11">
        <f>IF(('OddsRatio_working_3-way'!X171=0),IF(Q171&gt;0,-Q171^(1/3),(-Q171)^(1/3)),'OddsRatio_working_3-way'!AN171-'OddsRatio_working_3-way'!R171/3)</f>
        <v>-0.1883322003253195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1.89</v>
      </c>
      <c r="B172" s="4">
        <f>IF('True_Odds_Calculator_3-way'!B173="","",'True_Odds_Calculator_3-way'!B173)</f>
        <v>4.0999999999999996</v>
      </c>
      <c r="C172" s="4">
        <f>IF('True_Odds_Calculator_3-way'!C173="","",'True_Odds_Calculator_3-way'!C173)</f>
        <v>3.82</v>
      </c>
      <c r="D172" s="9">
        <f t="shared" si="39"/>
        <v>0.51514665746024546</v>
      </c>
      <c r="E172" s="9">
        <f t="shared" si="40"/>
        <v>0.23373666805785728</v>
      </c>
      <c r="F172" s="9">
        <f t="shared" si="41"/>
        <v>0.25111667448189734</v>
      </c>
      <c r="G172" s="9">
        <f t="shared" si="42"/>
        <v>1.0575222194925404</v>
      </c>
      <c r="H172" s="9">
        <f t="shared" si="43"/>
        <v>1.9411947753483605</v>
      </c>
      <c r="I172" s="9">
        <f t="shared" si="44"/>
        <v>4.278318880426875</v>
      </c>
      <c r="J172" s="9">
        <f t="shared" si="45"/>
        <v>3.982212658968963</v>
      </c>
      <c r="K172" s="11">
        <f t="shared" si="46"/>
        <v>0.52910052910052918</v>
      </c>
      <c r="L172" s="11">
        <f t="shared" si="47"/>
        <v>0.24390243902439027</v>
      </c>
      <c r="M172" s="11">
        <f t="shared" si="48"/>
        <v>0.26178010471204188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-0.26284019758671773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0.23005839632068723</v>
      </c>
      <c r="Q172" s="11">
        <f>2*'OddsRatio_working_3-way'!K172*'OddsRatio_working_3-way'!L172*'OddsRatio_working_3-way'!M172</f>
        <v>6.7564874102991848E-2</v>
      </c>
      <c r="R172" s="11">
        <f t="shared" si="49"/>
        <v>0</v>
      </c>
      <c r="S172" s="11">
        <f t="shared" si="50"/>
        <v>-0.87527858536472547</v>
      </c>
      <c r="T172" s="11">
        <f t="shared" si="51"/>
        <v>-0.25705685326423655</v>
      </c>
      <c r="U172" s="11">
        <f>'OddsRatio_working_3-way'!S172-'OddsRatio_working_3-way'!R172^2/3</f>
        <v>-0.87527858536472547</v>
      </c>
      <c r="V172" s="11">
        <f>'OddsRatio_working_3-way'!S172*'OddsRatio_working_3-way'!R172/3-2*'OddsRatio_working_3-way'!R172^3/27-'OddsRatio_working_3-way'!T172</f>
        <v>0.25705685326423655</v>
      </c>
      <c r="W172" s="11">
        <f>'OddsRatio_working_3-way'!V172^2+4*'OddsRatio_working_3-way'!U172^3/27</f>
        <v>-3.3264285968698237E-2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0.15759323572000916</v>
      </c>
      <c r="Y172" s="11">
        <f>IF('OddsRatio_working_3-way'!W172&gt;=0,IF('OddsRatio_working_3-way'!V172+SQRT('OddsRatio_working_3-way'!W172)&gt;0,0,PI()),ACOS('OddsRatio_working_3-way'!V172/(2*'OddsRatio_working_3-way'!X172)))</f>
        <v>0.61708155613067772</v>
      </c>
      <c r="Z172" s="11">
        <f>'OddsRatio_working_3-way'!X172^(1/3)*COS('OddsRatio_working_3-way'!Y172/3)</f>
        <v>0.52876110974627022</v>
      </c>
      <c r="AA172" s="11">
        <f>'OddsRatio_working_3-way'!X172^(1/3)*COS(('OddsRatio_working_3-way'!Y172+2*PI())/3)</f>
        <v>-0.35992328330445506</v>
      </c>
      <c r="AB172" s="11">
        <f>'OddsRatio_working_3-way'!X172^(1/3)*COS(('OddsRatio_working_3-way'!Y172+4*PI())/3)</f>
        <v>-0.16883782644181522</v>
      </c>
      <c r="AC172" s="11">
        <f>'OddsRatio_working_3-way'!X172^(1/3)*SIN('OddsRatio_working_3-way'!Y172/3)</f>
        <v>0.11032323995786784</v>
      </c>
      <c r="AD172" s="11">
        <f>'OddsRatio_working_3-way'!X172^(1/3)*SIN(('OddsRatio_working_3-way'!Y172+2*PI())/3)</f>
        <v>0.40275893359458759</v>
      </c>
      <c r="AE172" s="11">
        <f>'OddsRatio_working_3-way'!X172^(1/3)*SIN(('OddsRatio_working_3-way'!Y172+4*PI())/3)</f>
        <v>-0.51308217355245533</v>
      </c>
      <c r="AF172" s="11">
        <f>-'OddsRatio_working_3-way'!U172/(3*'OddsRatio_working_3-way'!X172^(1/3))*COS(('OddsRatio_working_3-way'!Y172)/3)</f>
        <v>0.52876110974627022</v>
      </c>
      <c r="AG172" s="11">
        <f>-'OddsRatio_working_3-way'!U172/(3*'OddsRatio_working_3-way'!X172^(1/3))*COS(('OddsRatio_working_3-way'!Y172+2*PI())/3)</f>
        <v>-0.35992328330445517</v>
      </c>
      <c r="AH172" s="11">
        <f>-'OddsRatio_working_3-way'!U172/(3*'OddsRatio_working_3-way'!X172^(1/3))*COS(('OddsRatio_working_3-way'!Y172+4*PI())/3)</f>
        <v>-0.16883782644181525</v>
      </c>
      <c r="AI172" s="11">
        <f>'OddsRatio_working_3-way'!U172/(3*'OddsRatio_working_3-way'!X172^(1/3))*SIN(('OddsRatio_working_3-way'!Y172)/3)</f>
        <v>-0.11032323995786787</v>
      </c>
      <c r="AJ172" s="11">
        <f>'OddsRatio_working_3-way'!U172/(3*'OddsRatio_working_3-way'!X172^(1/3))*SIN(('OddsRatio_working_3-way'!Y172+2*PI())/3)</f>
        <v>-0.4027589335945877</v>
      </c>
      <c r="AK172" s="11">
        <f>'OddsRatio_working_3-way'!U172/(3*'OddsRatio_working_3-way'!X172^(1/3))*SIN(('OddsRatio_working_3-way'!Y172+4*PI())/3)</f>
        <v>0.51308217355245544</v>
      </c>
      <c r="AL172" s="11">
        <f>'OddsRatio_working_3-way'!Z172+'OddsRatio_working_3-way'!AF172</f>
        <v>1.0575222194925404</v>
      </c>
      <c r="AM172" s="11">
        <f>'OddsRatio_working_3-way'!AA172+'OddsRatio_working_3-way'!AG172</f>
        <v>-0.71984656660891022</v>
      </c>
      <c r="AN172" s="11">
        <f>'OddsRatio_working_3-way'!AB172+'OddsRatio_working_3-way'!AH172</f>
        <v>-0.33767565288363044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1.0575222194925404</v>
      </c>
      <c r="AS172" s="11">
        <f>IF(('OddsRatio_working_3-way'!X172=0),IF(Q172&gt;0,-Q172^(1/3),(-Q172)^(1/3)),'OddsRatio_working_3-way'!AM172-'OddsRatio_working_3-way'!R172/3)</f>
        <v>-0.71984656660891022</v>
      </c>
      <c r="AT172" s="11">
        <f>IF(('OddsRatio_working_3-way'!X172=0),IF(Q172&gt;0,-Q172^(1/3),(-Q172)^(1/3)),'OddsRatio_working_3-way'!AN172-'OddsRatio_working_3-way'!R172/3)</f>
        <v>-0.33767565288363044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1.59</v>
      </c>
      <c r="B173" s="4">
        <f>IF('True_Odds_Calculator_3-way'!B174="","",'True_Odds_Calculator_3-way'!B174)</f>
        <v>4.0599999999999996</v>
      </c>
      <c r="C173" s="4">
        <f>IF('True_Odds_Calculator_3-way'!C174="","",'True_Odds_Calculator_3-way'!C174)</f>
        <v>6.15</v>
      </c>
      <c r="D173" s="9">
        <f t="shared" si="39"/>
        <v>0.61276140047126171</v>
      </c>
      <c r="E173" s="9">
        <f t="shared" si="40"/>
        <v>0.23377565851129437</v>
      </c>
      <c r="F173" s="9">
        <f t="shared" si="41"/>
        <v>0.15346294101744376</v>
      </c>
      <c r="G173" s="9">
        <f t="shared" si="42"/>
        <v>1.071112848926137</v>
      </c>
      <c r="H173" s="9">
        <f t="shared" si="43"/>
        <v>1.6319565808664209</v>
      </c>
      <c r="I173" s="9">
        <f t="shared" si="44"/>
        <v>4.277605317713979</v>
      </c>
      <c r="J173" s="9">
        <f t="shared" si="45"/>
        <v>6.5162311719696051</v>
      </c>
      <c r="K173" s="11">
        <f t="shared" si="46"/>
        <v>0.62893081761006286</v>
      </c>
      <c r="L173" s="11">
        <f t="shared" si="47"/>
        <v>0.24630541871921185</v>
      </c>
      <c r="M173" s="11">
        <f t="shared" si="48"/>
        <v>0.16260162601626016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-0.23419757480407777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0.22165850434412887</v>
      </c>
      <c r="Q173" s="11">
        <f>2*'OddsRatio_working_3-way'!K173*'OddsRatio_working_3-way'!L173*'OddsRatio_working_3-way'!M173</f>
        <v>5.0376932805483839E-2</v>
      </c>
      <c r="R173" s="11">
        <f t="shared" si="49"/>
        <v>0</v>
      </c>
      <c r="S173" s="11">
        <f t="shared" si="50"/>
        <v>-0.94645943507126973</v>
      </c>
      <c r="T173" s="11">
        <f t="shared" si="51"/>
        <v>-0.21510441706165223</v>
      </c>
      <c r="U173" s="11">
        <f>'OddsRatio_working_3-way'!S173-'OddsRatio_working_3-way'!R173^2/3</f>
        <v>-0.94645943507126973</v>
      </c>
      <c r="V173" s="11">
        <f>'OddsRatio_working_3-way'!S173*'OddsRatio_working_3-way'!R173/3-2*'OddsRatio_working_3-way'!R173^3/27-'OddsRatio_working_3-way'!T173</f>
        <v>0.21510441706165223</v>
      </c>
      <c r="W173" s="11">
        <f>'OddsRatio_working_3-way'!V173^2+4*'OddsRatio_working_3-way'!U173^3/27</f>
        <v>-7.9333734580181364E-2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0.17720302256142148</v>
      </c>
      <c r="Y173" s="11">
        <f>IF('OddsRatio_working_3-way'!W173&gt;=0,IF('OddsRatio_working_3-way'!V173+SQRT('OddsRatio_working_3-way'!W173)&gt;0,0,PI()),ACOS('OddsRatio_working_3-way'!V173/(2*'OddsRatio_working_3-way'!X173)))</f>
        <v>0.91858739845905968</v>
      </c>
      <c r="Z173" s="11">
        <f>'OddsRatio_working_3-way'!X173^(1/3)*COS('OddsRatio_working_3-way'!Y173/3)</f>
        <v>0.5355564244630685</v>
      </c>
      <c r="AA173" s="11">
        <f>'OddsRatio_working_3-way'!X173^(1/3)*COS(('OddsRatio_working_3-way'!Y173+2*PI())/3)</f>
        <v>-0.41440476484076538</v>
      </c>
      <c r="AB173" s="11">
        <f>'OddsRatio_working_3-way'!X173^(1/3)*COS(('OddsRatio_working_3-way'!Y173+4*PI())/3)</f>
        <v>-0.12115165962230318</v>
      </c>
      <c r="AC173" s="11">
        <f>'OddsRatio_working_3-way'!X173^(1/3)*SIN('OddsRatio_working_3-way'!Y173/3)</f>
        <v>0.16930975923857297</v>
      </c>
      <c r="AD173" s="11">
        <f>'OddsRatio_working_3-way'!X173^(1/3)*SIN(('OddsRatio_working_3-way'!Y173+2*PI())/3)</f>
        <v>0.37915058912569266</v>
      </c>
      <c r="AE173" s="11">
        <f>'OddsRatio_working_3-way'!X173^(1/3)*SIN(('OddsRatio_working_3-way'!Y173+4*PI())/3)</f>
        <v>-0.54846034836426549</v>
      </c>
      <c r="AF173" s="11">
        <f>-'OddsRatio_working_3-way'!U173/(3*'OddsRatio_working_3-way'!X173^(1/3))*COS(('OddsRatio_working_3-way'!Y173)/3)</f>
        <v>0.5355564244630685</v>
      </c>
      <c r="AG173" s="11">
        <f>-'OddsRatio_working_3-way'!U173/(3*'OddsRatio_working_3-way'!X173^(1/3))*COS(('OddsRatio_working_3-way'!Y173+2*PI())/3)</f>
        <v>-0.41440476484076538</v>
      </c>
      <c r="AH173" s="11">
        <f>-'OddsRatio_working_3-way'!U173/(3*'OddsRatio_working_3-way'!X173^(1/3))*COS(('OddsRatio_working_3-way'!Y173+4*PI())/3)</f>
        <v>-0.12115165962230318</v>
      </c>
      <c r="AI173" s="11">
        <f>'OddsRatio_working_3-way'!U173/(3*'OddsRatio_working_3-way'!X173^(1/3))*SIN(('OddsRatio_working_3-way'!Y173)/3)</f>
        <v>-0.16930975923857297</v>
      </c>
      <c r="AJ173" s="11">
        <f>'OddsRatio_working_3-way'!U173/(3*'OddsRatio_working_3-way'!X173^(1/3))*SIN(('OddsRatio_working_3-way'!Y173+2*PI())/3)</f>
        <v>-0.37915058912569266</v>
      </c>
      <c r="AK173" s="11">
        <f>'OddsRatio_working_3-way'!U173/(3*'OddsRatio_working_3-way'!X173^(1/3))*SIN(('OddsRatio_working_3-way'!Y173+4*PI())/3)</f>
        <v>0.54846034836426549</v>
      </c>
      <c r="AL173" s="11">
        <f>'OddsRatio_working_3-way'!Z173+'OddsRatio_working_3-way'!AF173</f>
        <v>1.071112848926137</v>
      </c>
      <c r="AM173" s="11">
        <f>'OddsRatio_working_3-way'!AA173+'OddsRatio_working_3-way'!AG173</f>
        <v>-0.82880952968153077</v>
      </c>
      <c r="AN173" s="11">
        <f>'OddsRatio_working_3-way'!AB173+'OddsRatio_working_3-way'!AH173</f>
        <v>-0.24230331924460635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1.071112848926137</v>
      </c>
      <c r="AS173" s="11">
        <f>IF(('OddsRatio_working_3-way'!X173=0),IF(Q173&gt;0,-Q173^(1/3),(-Q173)^(1/3)),'OddsRatio_working_3-way'!AM173-'OddsRatio_working_3-way'!R173/3)</f>
        <v>-0.82880952968153077</v>
      </c>
      <c r="AT173" s="11">
        <f>IF(('OddsRatio_working_3-way'!X173=0),IF(Q173&gt;0,-Q173^(1/3),(-Q173)^(1/3)),'OddsRatio_working_3-way'!AN173-'OddsRatio_working_3-way'!R173/3)</f>
        <v>-0.24230331924460635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2.52</v>
      </c>
      <c r="B174" s="4">
        <f>IF('True_Odds_Calculator_3-way'!B175="","",'True_Odds_Calculator_3-way'!B175)</f>
        <v>3.6</v>
      </c>
      <c r="C174" s="4">
        <f>IF('True_Odds_Calculator_3-way'!C175="","",'True_Odds_Calculator_3-way'!C175)</f>
        <v>2.83</v>
      </c>
      <c r="D174" s="9">
        <f t="shared" si="39"/>
        <v>0.38679269012759215</v>
      </c>
      <c r="E174" s="9">
        <f t="shared" si="40"/>
        <v>0.26941053757613798</v>
      </c>
      <c r="F174" s="9">
        <f t="shared" si="41"/>
        <v>0.34379677229626987</v>
      </c>
      <c r="G174" s="9">
        <f t="shared" si="42"/>
        <v>1.0430028075894717</v>
      </c>
      <c r="H174" s="9">
        <f t="shared" si="43"/>
        <v>2.5853642675359967</v>
      </c>
      <c r="I174" s="9">
        <f t="shared" si="44"/>
        <v>3.7118072997326266</v>
      </c>
      <c r="J174" s="9">
        <f t="shared" si="45"/>
        <v>2.9086951378887331</v>
      </c>
      <c r="K174" s="11">
        <f t="shared" si="46"/>
        <v>0.3968253968253968</v>
      </c>
      <c r="L174" s="11">
        <f t="shared" si="47"/>
        <v>0.27777777777777779</v>
      </c>
      <c r="M174" s="11">
        <f t="shared" si="48"/>
        <v>0.35335689045936397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-0.28169461738366319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0.2317541334031322</v>
      </c>
      <c r="Q174" s="11">
        <f>2*'OddsRatio_working_3-way'!K174*'OddsRatio_working_3-way'!L174*'OddsRatio_working_3-way'!M174</f>
        <v>7.7900549043069658E-2</v>
      </c>
      <c r="R174" s="11">
        <f t="shared" si="49"/>
        <v>0</v>
      </c>
      <c r="S174" s="11">
        <f t="shared" si="50"/>
        <v>-0.82271409924559213</v>
      </c>
      <c r="T174" s="11">
        <f t="shared" si="51"/>
        <v>-0.2765425543682663</v>
      </c>
      <c r="U174" s="11">
        <f>'OddsRatio_working_3-way'!S174-'OddsRatio_working_3-way'!R174^2/3</f>
        <v>-0.82271409924559213</v>
      </c>
      <c r="V174" s="11">
        <f>'OddsRatio_working_3-way'!S174*'OddsRatio_working_3-way'!R174/3-2*'OddsRatio_working_3-way'!R174^3/27-'OddsRatio_working_3-way'!T174</f>
        <v>0.2765425543682663</v>
      </c>
      <c r="W174" s="11">
        <f>'OddsRatio_working_3-way'!V174^2+4*'OddsRatio_working_3-way'!U174^3/27</f>
        <v>-6.0221448345219863E-3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0.14361226376170622</v>
      </c>
      <c r="Y174" s="11">
        <f>IF('OddsRatio_working_3-way'!W174&gt;=0,IF('OddsRatio_working_3-way'!V174+SQRT('OddsRatio_working_3-way'!W174)&gt;0,0,PI()),ACOS('OddsRatio_working_3-way'!V174/(2*'OddsRatio_working_3-way'!X174)))</f>
        <v>0.27358054607637716</v>
      </c>
      <c r="Z174" s="11">
        <f>'OddsRatio_working_3-way'!X174^(1/3)*COS('OddsRatio_working_3-way'!Y174/3)</f>
        <v>0.52150140379473586</v>
      </c>
      <c r="AA174" s="11">
        <f>'OddsRatio_working_3-way'!X174^(1/3)*COS(('OddsRatio_working_3-way'!Y174+2*PI())/3)</f>
        <v>-0.30205129743166903</v>
      </c>
      <c r="AB174" s="11">
        <f>'OddsRatio_working_3-way'!X174^(1/3)*COS(('OddsRatio_working_3-way'!Y174+4*PI())/3)</f>
        <v>-0.21945010636306694</v>
      </c>
      <c r="AC174" s="11">
        <f>'OddsRatio_working_3-way'!X174^(1/3)*SIN('OddsRatio_working_3-way'!Y174/3)</f>
        <v>4.7689819898841197E-2</v>
      </c>
      <c r="AD174" s="11">
        <f>'OddsRatio_working_3-way'!X174^(1/3)*SIN(('OddsRatio_working_3-way'!Y174+2*PI())/3)</f>
        <v>0.42778855384606712</v>
      </c>
      <c r="AE174" s="11">
        <f>'OddsRatio_working_3-way'!X174^(1/3)*SIN(('OddsRatio_working_3-way'!Y174+4*PI())/3)</f>
        <v>-0.47547837374490831</v>
      </c>
      <c r="AF174" s="11">
        <f>-'OddsRatio_working_3-way'!U174/(3*'OddsRatio_working_3-way'!X174^(1/3))*COS(('OddsRatio_working_3-way'!Y174)/3)</f>
        <v>0.52150140379473575</v>
      </c>
      <c r="AG174" s="11">
        <f>-'OddsRatio_working_3-way'!U174/(3*'OddsRatio_working_3-way'!X174^(1/3))*COS(('OddsRatio_working_3-way'!Y174+2*PI())/3)</f>
        <v>-0.30205129743166897</v>
      </c>
      <c r="AH174" s="11">
        <f>-'OddsRatio_working_3-way'!U174/(3*'OddsRatio_working_3-way'!X174^(1/3))*COS(('OddsRatio_working_3-way'!Y174+4*PI())/3)</f>
        <v>-0.21945010636306689</v>
      </c>
      <c r="AI174" s="11">
        <f>'OddsRatio_working_3-way'!U174/(3*'OddsRatio_working_3-way'!X174^(1/3))*SIN(('OddsRatio_working_3-way'!Y174)/3)</f>
        <v>-4.768981989884119E-2</v>
      </c>
      <c r="AJ174" s="11">
        <f>'OddsRatio_working_3-way'!U174/(3*'OddsRatio_working_3-way'!X174^(1/3))*SIN(('OddsRatio_working_3-way'!Y174+2*PI())/3)</f>
        <v>-0.42778855384606707</v>
      </c>
      <c r="AK174" s="11">
        <f>'OddsRatio_working_3-way'!U174/(3*'OddsRatio_working_3-way'!X174^(1/3))*SIN(('OddsRatio_working_3-way'!Y174+4*PI())/3)</f>
        <v>0.4754783737449082</v>
      </c>
      <c r="AL174" s="11">
        <f>'OddsRatio_working_3-way'!Z174+'OddsRatio_working_3-way'!AF174</f>
        <v>1.0430028075894717</v>
      </c>
      <c r="AM174" s="11">
        <f>'OddsRatio_working_3-way'!AA174+'OddsRatio_working_3-way'!AG174</f>
        <v>-0.60410259486333806</v>
      </c>
      <c r="AN174" s="11">
        <f>'OddsRatio_working_3-way'!AB174+'OddsRatio_working_3-way'!AH174</f>
        <v>-0.43890021272613383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1.0430028075894717</v>
      </c>
      <c r="AS174" s="11">
        <f>IF(('OddsRatio_working_3-way'!X174=0),IF(Q174&gt;0,-Q174^(1/3),(-Q174)^(1/3)),'OddsRatio_working_3-way'!AM174-'OddsRatio_working_3-way'!R174/3)</f>
        <v>-0.60410259486333806</v>
      </c>
      <c r="AT174" s="11">
        <f>IF(('OddsRatio_working_3-way'!X174=0),IF(Q174&gt;0,-Q174^(1/3),(-Q174)^(1/3)),'OddsRatio_working_3-way'!AN174-'OddsRatio_working_3-way'!R174/3)</f>
        <v>-0.43890021272613383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2.52</v>
      </c>
      <c r="B175" s="4">
        <f>IF('True_Odds_Calculator_3-way'!B176="","",'True_Odds_Calculator_3-way'!B176)</f>
        <v>3.22</v>
      </c>
      <c r="C175" s="4">
        <f>IF('True_Odds_Calculator_3-way'!C176="","",'True_Odds_Calculator_3-way'!C176)</f>
        <v>3.12</v>
      </c>
      <c r="D175" s="9">
        <f t="shared" si="39"/>
        <v>0.38685616573152248</v>
      </c>
      <c r="E175" s="9">
        <f t="shared" si="40"/>
        <v>0.30167307899198026</v>
      </c>
      <c r="F175" s="9">
        <f t="shared" si="41"/>
        <v>0.31147075527649737</v>
      </c>
      <c r="G175" s="9">
        <f t="shared" si="42"/>
        <v>1.0427237232464517</v>
      </c>
      <c r="H175" s="9">
        <f t="shared" si="43"/>
        <v>2.5849400593346061</v>
      </c>
      <c r="I175" s="9">
        <f t="shared" si="44"/>
        <v>3.3148466656071229</v>
      </c>
      <c r="J175" s="9">
        <f t="shared" si="45"/>
        <v>3.2105742932824772</v>
      </c>
      <c r="K175" s="11">
        <f t="shared" si="46"/>
        <v>0.3968253968253968</v>
      </c>
      <c r="L175" s="11">
        <f t="shared" si="47"/>
        <v>0.3105590062111801</v>
      </c>
      <c r="M175" s="11">
        <f t="shared" si="48"/>
        <v>0.32051282051282048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-0.28256698443033845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0.23146568177624072</v>
      </c>
      <c r="Q175" s="11">
        <f>2*'OddsRatio_working_3-way'!K175*'OddsRatio_working_3-way'!L175*'OddsRatio_working_3-way'!M175</f>
        <v>7.8998526203495123E-2</v>
      </c>
      <c r="R175" s="11">
        <f t="shared" si="49"/>
        <v>0</v>
      </c>
      <c r="S175" s="11">
        <f t="shared" si="50"/>
        <v>-0.81915331418807069</v>
      </c>
      <c r="T175" s="11">
        <f t="shared" si="51"/>
        <v>-0.27957450996179889</v>
      </c>
      <c r="U175" s="11">
        <f>'OddsRatio_working_3-way'!S175-'OddsRatio_working_3-way'!R175^2/3</f>
        <v>-0.81915331418807069</v>
      </c>
      <c r="V175" s="11">
        <f>'OddsRatio_working_3-way'!S175*'OddsRatio_working_3-way'!R175/3-2*'OddsRatio_working_3-way'!R175^3/27-'OddsRatio_working_3-way'!T175</f>
        <v>0.27957450996179889</v>
      </c>
      <c r="W175" s="11">
        <f>'OddsRatio_working_3-way'!V175^2+4*'OddsRatio_working_3-way'!U175^3/27</f>
        <v>-3.2694753485522365E-3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0.14268092196307486</v>
      </c>
      <c r="Y175" s="11">
        <f>IF('OddsRatio_working_3-way'!W175&gt;=0,IF('OddsRatio_working_3-way'!V175+SQRT('OddsRatio_working_3-way'!W175)&gt;0,0,PI()),ACOS('OddsRatio_working_3-way'!V175/(2*'OddsRatio_working_3-way'!X175)))</f>
        <v>0.20174047808105811</v>
      </c>
      <c r="Z175" s="11">
        <f>'OddsRatio_working_3-way'!X175^(1/3)*COS('OddsRatio_working_3-way'!Y175/3)</f>
        <v>0.52136186162322595</v>
      </c>
      <c r="AA175" s="11">
        <f>'OddsRatio_working_3-way'!X175^(1/3)*COS(('OddsRatio_working_3-way'!Y175+2*PI())/3)</f>
        <v>-0.29108957235626115</v>
      </c>
      <c r="AB175" s="11">
        <f>'OddsRatio_working_3-way'!X175^(1/3)*COS(('OddsRatio_working_3-way'!Y175+4*PI())/3)</f>
        <v>-0.23027228926696466</v>
      </c>
      <c r="AC175" s="11">
        <f>'OddsRatio_working_3-way'!X175^(1/3)*SIN('OddsRatio_working_3-way'!Y175/3)</f>
        <v>3.5112874762986961E-2</v>
      </c>
      <c r="AD175" s="11">
        <f>'OddsRatio_working_3-way'!X175^(1/3)*SIN(('OddsRatio_working_3-way'!Y175+2*PI())/3)</f>
        <v>0.43395617934856739</v>
      </c>
      <c r="AE175" s="11">
        <f>'OddsRatio_working_3-way'!X175^(1/3)*SIN(('OddsRatio_working_3-way'!Y175+4*PI())/3)</f>
        <v>-0.46906905411155436</v>
      </c>
      <c r="AF175" s="11">
        <f>-'OddsRatio_working_3-way'!U175/(3*'OddsRatio_working_3-way'!X175^(1/3))*COS(('OddsRatio_working_3-way'!Y175)/3)</f>
        <v>0.52136186162322584</v>
      </c>
      <c r="AG175" s="11">
        <f>-'OddsRatio_working_3-way'!U175/(3*'OddsRatio_working_3-way'!X175^(1/3))*COS(('OddsRatio_working_3-way'!Y175+2*PI())/3)</f>
        <v>-0.29108957235626109</v>
      </c>
      <c r="AH175" s="11">
        <f>-'OddsRatio_working_3-way'!U175/(3*'OddsRatio_working_3-way'!X175^(1/3))*COS(('OddsRatio_working_3-way'!Y175+4*PI())/3)</f>
        <v>-0.23027228926696461</v>
      </c>
      <c r="AI175" s="11">
        <f>'OddsRatio_working_3-way'!U175/(3*'OddsRatio_working_3-way'!X175^(1/3))*SIN(('OddsRatio_working_3-way'!Y175)/3)</f>
        <v>-3.5112874762986954E-2</v>
      </c>
      <c r="AJ175" s="11">
        <f>'OddsRatio_working_3-way'!U175/(3*'OddsRatio_working_3-way'!X175^(1/3))*SIN(('OddsRatio_working_3-way'!Y175+2*PI())/3)</f>
        <v>-0.43395617934856728</v>
      </c>
      <c r="AK175" s="11">
        <f>'OddsRatio_working_3-way'!U175/(3*'OddsRatio_working_3-way'!X175^(1/3))*SIN(('OddsRatio_working_3-way'!Y175+4*PI())/3)</f>
        <v>0.46906905411155425</v>
      </c>
      <c r="AL175" s="11">
        <f>'OddsRatio_working_3-way'!Z175+'OddsRatio_working_3-way'!AF175</f>
        <v>1.0427237232464517</v>
      </c>
      <c r="AM175" s="11">
        <f>'OddsRatio_working_3-way'!AA175+'OddsRatio_working_3-way'!AG175</f>
        <v>-0.58217914471252219</v>
      </c>
      <c r="AN175" s="11">
        <f>'OddsRatio_working_3-way'!AB175+'OddsRatio_working_3-way'!AH175</f>
        <v>-0.46054457853392927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1.0427237232464517</v>
      </c>
      <c r="AS175" s="11">
        <f>IF(('OddsRatio_working_3-way'!X175=0),IF(Q175&gt;0,-Q175^(1/3),(-Q175)^(1/3)),'OddsRatio_working_3-way'!AM175-'OddsRatio_working_3-way'!R175/3)</f>
        <v>-0.58217914471252219</v>
      </c>
      <c r="AT175" s="11">
        <f>IF(('OddsRatio_working_3-way'!X175=0),IF(Q175&gt;0,-Q175^(1/3),(-Q175)^(1/3)),'OddsRatio_working_3-way'!AN175-'OddsRatio_working_3-way'!R175/3)</f>
        <v>-0.46054457853392927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2.2200000000000002</v>
      </c>
      <c r="B176" s="4">
        <f>IF('True_Odds_Calculator_3-way'!B177="","",'True_Odds_Calculator_3-way'!B177)</f>
        <v>3.52</v>
      </c>
      <c r="C176" s="4">
        <f>IF('True_Odds_Calculator_3-way'!C177="","",'True_Odds_Calculator_3-way'!C177)</f>
        <v>3.41</v>
      </c>
      <c r="D176" s="9">
        <f t="shared" si="39"/>
        <v>0.43995149748671991</v>
      </c>
      <c r="E176" s="9">
        <f t="shared" si="40"/>
        <v>0.27552538714472524</v>
      </c>
      <c r="F176" s="9">
        <f t="shared" si="41"/>
        <v>0.28452311536855496</v>
      </c>
      <c r="G176" s="9">
        <f t="shared" si="42"/>
        <v>1.0434244507030139</v>
      </c>
      <c r="H176" s="9">
        <f t="shared" si="43"/>
        <v>2.2729778298576773</v>
      </c>
      <c r="I176" s="9">
        <f t="shared" si="44"/>
        <v>3.6294296157715946</v>
      </c>
      <c r="J176" s="9">
        <f t="shared" si="45"/>
        <v>3.5146529261942647</v>
      </c>
      <c r="K176" s="11">
        <f t="shared" si="46"/>
        <v>0.4504504504504504</v>
      </c>
      <c r="L176" s="11">
        <f t="shared" si="47"/>
        <v>0.28409090909090912</v>
      </c>
      <c r="M176" s="11">
        <f t="shared" si="48"/>
        <v>0.29325513196480935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-0.27805287959246916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0.23079431070633413</v>
      </c>
      <c r="Q176" s="11">
        <f>2*'OddsRatio_working_3-way'!K176*'OddsRatio_working_3-way'!L176*'OddsRatio_working_3-way'!M176</f>
        <v>7.505506039230378E-2</v>
      </c>
      <c r="R176" s="11">
        <f t="shared" si="49"/>
        <v>0</v>
      </c>
      <c r="S176" s="11">
        <f t="shared" si="50"/>
        <v>-0.83003747720433607</v>
      </c>
      <c r="T176" s="11">
        <f t="shared" si="51"/>
        <v>-0.26993088689571904</v>
      </c>
      <c r="U176" s="11">
        <f>'OddsRatio_working_3-way'!S176-'OddsRatio_working_3-way'!R176^2/3</f>
        <v>-0.83003747720433607</v>
      </c>
      <c r="V176" s="11">
        <f>'OddsRatio_working_3-way'!S176*'OddsRatio_working_3-way'!R176/3-2*'OddsRatio_working_3-way'!R176^3/27-'OddsRatio_working_3-way'!T176</f>
        <v>0.26993088689571904</v>
      </c>
      <c r="W176" s="11">
        <f>'OddsRatio_working_3-way'!V176^2+4*'OddsRatio_working_3-way'!U176^3/27</f>
        <v>-1.1857976690143976E-2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0.14553406851185519</v>
      </c>
      <c r="Y176" s="11">
        <f>IF('OddsRatio_working_3-way'!W176&gt;=0,IF('OddsRatio_working_3-way'!V176+SQRT('OddsRatio_working_3-way'!W176)&gt;0,0,PI()),ACOS('OddsRatio_working_3-way'!V176/(2*'OddsRatio_working_3-way'!X176)))</f>
        <v>0.38344740843658154</v>
      </c>
      <c r="Z176" s="11">
        <f>'OddsRatio_working_3-way'!X176^(1/3)*COS('OddsRatio_working_3-way'!Y176/3)</f>
        <v>0.52171222535150696</v>
      </c>
      <c r="AA176" s="11">
        <f>'OddsRatio_working_3-way'!X176^(1/3)*COS(('OddsRatio_working_3-way'!Y176+2*PI())/3)</f>
        <v>-0.31892189210019428</v>
      </c>
      <c r="AB176" s="11">
        <f>'OddsRatio_working_3-way'!X176^(1/3)*COS(('OddsRatio_working_3-way'!Y176+4*PI())/3)</f>
        <v>-0.20279033325131307</v>
      </c>
      <c r="AC176" s="11">
        <f>'OddsRatio_working_3-way'!X176^(1/3)*SIN('OddsRatio_working_3-way'!Y176/3)</f>
        <v>6.7048586762812612E-2</v>
      </c>
      <c r="AD176" s="11">
        <f>'OddsRatio_working_3-way'!X176^(1/3)*SIN(('OddsRatio_working_3-way'!Y176+2*PI())/3)</f>
        <v>0.41829174723791057</v>
      </c>
      <c r="AE176" s="11">
        <f>'OddsRatio_working_3-way'!X176^(1/3)*SIN(('OddsRatio_working_3-way'!Y176+4*PI())/3)</f>
        <v>-0.48534033400072313</v>
      </c>
      <c r="AF176" s="11">
        <f>-'OddsRatio_working_3-way'!U176/(3*'OddsRatio_working_3-way'!X176^(1/3))*COS(('OddsRatio_working_3-way'!Y176)/3)</f>
        <v>0.52171222535150696</v>
      </c>
      <c r="AG176" s="11">
        <f>-'OddsRatio_working_3-way'!U176/(3*'OddsRatio_working_3-way'!X176^(1/3))*COS(('OddsRatio_working_3-way'!Y176+2*PI())/3)</f>
        <v>-0.31892189210019428</v>
      </c>
      <c r="AH176" s="11">
        <f>-'OddsRatio_working_3-way'!U176/(3*'OddsRatio_working_3-way'!X176^(1/3))*COS(('OddsRatio_working_3-way'!Y176+4*PI())/3)</f>
        <v>-0.20279033325131307</v>
      </c>
      <c r="AI176" s="11">
        <f>'OddsRatio_working_3-way'!U176/(3*'OddsRatio_working_3-way'!X176^(1/3))*SIN(('OddsRatio_working_3-way'!Y176)/3)</f>
        <v>-6.7048586762812612E-2</v>
      </c>
      <c r="AJ176" s="11">
        <f>'OddsRatio_working_3-way'!U176/(3*'OddsRatio_working_3-way'!X176^(1/3))*SIN(('OddsRatio_working_3-way'!Y176+2*PI())/3)</f>
        <v>-0.41829174723791057</v>
      </c>
      <c r="AK176" s="11">
        <f>'OddsRatio_working_3-way'!U176/(3*'OddsRatio_working_3-way'!X176^(1/3))*SIN(('OddsRatio_working_3-way'!Y176+4*PI())/3)</f>
        <v>0.48534033400072313</v>
      </c>
      <c r="AL176" s="11">
        <f>'OddsRatio_working_3-way'!Z176+'OddsRatio_working_3-way'!AF176</f>
        <v>1.0434244507030139</v>
      </c>
      <c r="AM176" s="11">
        <f>'OddsRatio_working_3-way'!AA176+'OddsRatio_working_3-way'!AG176</f>
        <v>-0.63784378420038856</v>
      </c>
      <c r="AN176" s="11">
        <f>'OddsRatio_working_3-way'!AB176+'OddsRatio_working_3-way'!AH176</f>
        <v>-0.40558066650262614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1.0434244507030139</v>
      </c>
      <c r="AS176" s="11">
        <f>IF(('OddsRatio_working_3-way'!X176=0),IF(Q176&gt;0,-Q176^(1/3),(-Q176)^(1/3)),'OddsRatio_working_3-way'!AM176-'OddsRatio_working_3-way'!R176/3)</f>
        <v>-0.63784378420038856</v>
      </c>
      <c r="AT176" s="11">
        <f>IF(('OddsRatio_working_3-way'!X176=0),IF(Q176&gt;0,-Q176^(1/3),(-Q176)^(1/3)),'OddsRatio_working_3-way'!AN176-'OddsRatio_working_3-way'!R176/3)</f>
        <v>-0.40558066650262614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3.46</v>
      </c>
      <c r="B177" s="4">
        <f>IF('True_Odds_Calculator_3-way'!B178="","",'True_Odds_Calculator_3-way'!B178)</f>
        <v>3.49</v>
      </c>
      <c r="C177" s="4">
        <f>IF('True_Odds_Calculator_3-way'!C178="","",'True_Odds_Calculator_3-way'!C178)</f>
        <v>2.1800000000000002</v>
      </c>
      <c r="D177" s="9">
        <f t="shared" si="39"/>
        <v>0.27835524990721855</v>
      </c>
      <c r="E177" s="9">
        <f t="shared" si="40"/>
        <v>0.2759269422331731</v>
      </c>
      <c r="F177" s="9">
        <f t="shared" si="41"/>
        <v>0.44571780785960852</v>
      </c>
      <c r="G177" s="9">
        <f t="shared" si="42"/>
        <v>1.0538745884108169</v>
      </c>
      <c r="H177" s="9">
        <f t="shared" si="43"/>
        <v>3.5925314874906089</v>
      </c>
      <c r="I177" s="9">
        <f t="shared" si="44"/>
        <v>3.6241477251429339</v>
      </c>
      <c r="J177" s="9">
        <f t="shared" si="45"/>
        <v>2.2435720143247639</v>
      </c>
      <c r="K177" s="11">
        <f t="shared" si="46"/>
        <v>0.28901734104046245</v>
      </c>
      <c r="L177" s="11">
        <f t="shared" si="47"/>
        <v>0.28653295128939826</v>
      </c>
      <c r="M177" s="11">
        <f t="shared" si="48"/>
        <v>0.4587155963302752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-0.27457338773361828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0.2328640546486731</v>
      </c>
      <c r="Q177" s="11">
        <f>2*'OddsRatio_working_3-way'!K177*'OddsRatio_working_3-way'!L177*'OddsRatio_working_3-way'!M177</f>
        <v>7.5975221745080951E-2</v>
      </c>
      <c r="R177" s="11">
        <f t="shared" si="49"/>
        <v>0</v>
      </c>
      <c r="S177" s="11">
        <f t="shared" si="50"/>
        <v>-0.84809404352977524</v>
      </c>
      <c r="T177" s="11">
        <f t="shared" si="51"/>
        <v>-0.27670278744854004</v>
      </c>
      <c r="U177" s="11">
        <f>'OddsRatio_working_3-way'!S177-'OddsRatio_working_3-way'!R177^2/3</f>
        <v>-0.84809404352977524</v>
      </c>
      <c r="V177" s="11">
        <f>'OddsRatio_working_3-way'!S177*'OddsRatio_working_3-way'!R177/3-2*'OddsRatio_working_3-way'!R177^3/27-'OddsRatio_working_3-way'!T177</f>
        <v>0.27670278744854004</v>
      </c>
      <c r="W177" s="11">
        <f>'OddsRatio_working_3-way'!V177^2+4*'OddsRatio_working_3-way'!U177^3/27</f>
        <v>-1.3806396416096364E-2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0.15030870649923136</v>
      </c>
      <c r="Y177" s="11">
        <f>IF('OddsRatio_working_3-way'!W177&gt;=0,IF('OddsRatio_working_3-way'!V177+SQRT('OddsRatio_working_3-way'!W177)&gt;0,0,PI()),ACOS('OddsRatio_working_3-way'!V177/(2*'OddsRatio_working_3-way'!X177)))</f>
        <v>0.40157043481699795</v>
      </c>
      <c r="Z177" s="11">
        <f>'OddsRatio_working_3-way'!X177^(1/3)*COS('OddsRatio_working_3-way'!Y177/3)</f>
        <v>0.52693729420540847</v>
      </c>
      <c r="AA177" s="11">
        <f>'OddsRatio_working_3-way'!X177^(1/3)*COS(('OddsRatio_working_3-way'!Y177+2*PI())/3)</f>
        <v>-0.32492047265781648</v>
      </c>
      <c r="AB177" s="11">
        <f>'OddsRatio_working_3-way'!X177^(1/3)*COS(('OddsRatio_working_3-way'!Y177+4*PI())/3)</f>
        <v>-0.20201682154759207</v>
      </c>
      <c r="AC177" s="11">
        <f>'OddsRatio_working_3-way'!X177^(1/3)*SIN('OddsRatio_working_3-way'!Y177/3)</f>
        <v>7.0958456052876109E-2</v>
      </c>
      <c r="AD177" s="11">
        <f>'OddsRatio_working_3-way'!X177^(1/3)*SIN(('OddsRatio_working_3-way'!Y177+2*PI())/3)</f>
        <v>0.42086185495688039</v>
      </c>
      <c r="AE177" s="11">
        <f>'OddsRatio_working_3-way'!X177^(1/3)*SIN(('OddsRatio_working_3-way'!Y177+4*PI())/3)</f>
        <v>-0.49182031100975632</v>
      </c>
      <c r="AF177" s="11">
        <f>-'OddsRatio_working_3-way'!U177/(3*'OddsRatio_working_3-way'!X177^(1/3))*COS(('OddsRatio_working_3-way'!Y177)/3)</f>
        <v>0.52693729420540847</v>
      </c>
      <c r="AG177" s="11">
        <f>-'OddsRatio_working_3-way'!U177/(3*'OddsRatio_working_3-way'!X177^(1/3))*COS(('OddsRatio_working_3-way'!Y177+2*PI())/3)</f>
        <v>-0.32492047265781648</v>
      </c>
      <c r="AH177" s="11">
        <f>-'OddsRatio_working_3-way'!U177/(3*'OddsRatio_working_3-way'!X177^(1/3))*COS(('OddsRatio_working_3-way'!Y177+4*PI())/3)</f>
        <v>-0.20201682154759207</v>
      </c>
      <c r="AI177" s="11">
        <f>'OddsRatio_working_3-way'!U177/(3*'OddsRatio_working_3-way'!X177^(1/3))*SIN(('OddsRatio_working_3-way'!Y177)/3)</f>
        <v>-7.0958456052876109E-2</v>
      </c>
      <c r="AJ177" s="11">
        <f>'OddsRatio_working_3-way'!U177/(3*'OddsRatio_working_3-way'!X177^(1/3))*SIN(('OddsRatio_working_3-way'!Y177+2*PI())/3)</f>
        <v>-0.42086185495688039</v>
      </c>
      <c r="AK177" s="11">
        <f>'OddsRatio_working_3-way'!U177/(3*'OddsRatio_working_3-way'!X177^(1/3))*SIN(('OddsRatio_working_3-way'!Y177+4*PI())/3)</f>
        <v>0.49182031100975632</v>
      </c>
      <c r="AL177" s="11">
        <f>'OddsRatio_working_3-way'!Z177+'OddsRatio_working_3-way'!AF177</f>
        <v>1.0538745884108169</v>
      </c>
      <c r="AM177" s="11">
        <f>'OddsRatio_working_3-way'!AA177+'OddsRatio_working_3-way'!AG177</f>
        <v>-0.64984094531563297</v>
      </c>
      <c r="AN177" s="11">
        <f>'OddsRatio_working_3-way'!AB177+'OddsRatio_working_3-way'!AH177</f>
        <v>-0.40403364309518414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1.0538745884108169</v>
      </c>
      <c r="AS177" s="11">
        <f>IF(('OddsRatio_working_3-way'!X177=0),IF(Q177&gt;0,-Q177^(1/3),(-Q177)^(1/3)),'OddsRatio_working_3-way'!AM177-'OddsRatio_working_3-way'!R177/3)</f>
        <v>-0.64984094531563297</v>
      </c>
      <c r="AT177" s="11">
        <f>IF(('OddsRatio_working_3-way'!X177=0),IF(Q177&gt;0,-Q177^(1/3),(-Q177)^(1/3)),'OddsRatio_working_3-way'!AN177-'OddsRatio_working_3-way'!R177/3)</f>
        <v>-0.40403364309518414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1.56</v>
      </c>
      <c r="B178" s="4">
        <f>IF('True_Odds_Calculator_3-way'!B179="","",'True_Odds_Calculator_3-way'!B179)</f>
        <v>4.33</v>
      </c>
      <c r="C178" s="4">
        <f>IF('True_Odds_Calculator_3-way'!C179="","",'True_Odds_Calculator_3-way'!C179)</f>
        <v>6</v>
      </c>
      <c r="D178" s="9">
        <f t="shared" si="39"/>
        <v>0.62446623211143315</v>
      </c>
      <c r="E178" s="9">
        <f t="shared" si="40"/>
        <v>0.21853196708189015</v>
      </c>
      <c r="F178" s="9">
        <f t="shared" si="41"/>
        <v>0.15700180080667667</v>
      </c>
      <c r="G178" s="9">
        <f t="shared" si="42"/>
        <v>1.0738707388857844</v>
      </c>
      <c r="H178" s="9">
        <f t="shared" si="43"/>
        <v>1.6013676137760393</v>
      </c>
      <c r="I178" s="9">
        <f t="shared" si="44"/>
        <v>4.5759895604896625</v>
      </c>
      <c r="J178" s="9">
        <f t="shared" si="45"/>
        <v>6.3693536944289235</v>
      </c>
      <c r="K178" s="11">
        <f t="shared" si="46"/>
        <v>0.64102564102564097</v>
      </c>
      <c r="L178" s="11">
        <f t="shared" si="47"/>
        <v>0.23094688221709006</v>
      </c>
      <c r="M178" s="11">
        <f t="shared" si="48"/>
        <v>0.16666666666666666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-0.23005862497779361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0.21935019048183019</v>
      </c>
      <c r="Q178" s="11">
        <f>2*'OddsRatio_working_3-way'!K178*'OddsRatio_working_3-way'!L178*'OddsRatio_working_3-way'!M178</f>
        <v>4.9347624405361119E-2</v>
      </c>
      <c r="R178" s="11">
        <f t="shared" si="49"/>
        <v>0</v>
      </c>
      <c r="S178" s="11">
        <f t="shared" si="50"/>
        <v>-0.95345345345345323</v>
      </c>
      <c r="T178" s="11">
        <f t="shared" si="51"/>
        <v>-0.21450021450021442</v>
      </c>
      <c r="U178" s="11">
        <f>'OddsRatio_working_3-way'!S178-'OddsRatio_working_3-way'!R178^2/3</f>
        <v>-0.95345345345345323</v>
      </c>
      <c r="V178" s="11">
        <f>'OddsRatio_working_3-way'!S178*'OddsRatio_working_3-way'!R178/3-2*'OddsRatio_working_3-way'!R178^3/27-'OddsRatio_working_3-way'!T178</f>
        <v>0.21450021450021442</v>
      </c>
      <c r="W178" s="11">
        <f>'OddsRatio_working_3-way'!V178^2+4*'OddsRatio_working_3-way'!U178^3/27</f>
        <v>-8.2398436717649348E-2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0.17917085333438537</v>
      </c>
      <c r="Y178" s="11">
        <f>IF('OddsRatio_working_3-way'!W178&gt;=0,IF('OddsRatio_working_3-way'!V178+SQRT('OddsRatio_working_3-way'!W178)&gt;0,0,PI()),ACOS('OddsRatio_working_3-way'!V178/(2*'OddsRatio_working_3-way'!X178)))</f>
        <v>0.92905497985199925</v>
      </c>
      <c r="Z178" s="11">
        <f>'OddsRatio_working_3-way'!X178^(1/3)*COS('OddsRatio_working_3-way'!Y178/3)</f>
        <v>0.53693536944289222</v>
      </c>
      <c r="AA178" s="11">
        <f>'OddsRatio_working_3-way'!X178^(1/3)*COS(('OddsRatio_working_3-way'!Y178+2*PI())/3)</f>
        <v>-0.41725837711946512</v>
      </c>
      <c r="AB178" s="11">
        <f>'OddsRatio_working_3-way'!X178^(1/3)*COS(('OddsRatio_working_3-way'!Y178+4*PI())/3)</f>
        <v>-0.11967699232342721</v>
      </c>
      <c r="AC178" s="11">
        <f>'OddsRatio_working_3-way'!X178^(1/3)*SIN('OddsRatio_working_3-way'!Y178/3)</f>
        <v>0.17180869261781426</v>
      </c>
      <c r="AD178" s="11">
        <f>'OddsRatio_working_3-way'!X178^(1/3)*SIN(('OddsRatio_working_3-way'!Y178+2*PI())/3)</f>
        <v>0.37909532381902039</v>
      </c>
      <c r="AE178" s="11">
        <f>'OddsRatio_working_3-way'!X178^(1/3)*SIN(('OddsRatio_working_3-way'!Y178+4*PI())/3)</f>
        <v>-0.55090401643683451</v>
      </c>
      <c r="AF178" s="11">
        <f>-'OddsRatio_working_3-way'!U178/(3*'OddsRatio_working_3-way'!X178^(1/3))*COS(('OddsRatio_working_3-way'!Y178)/3)</f>
        <v>0.53693536944289222</v>
      </c>
      <c r="AG178" s="11">
        <f>-'OddsRatio_working_3-way'!U178/(3*'OddsRatio_working_3-way'!X178^(1/3))*COS(('OddsRatio_working_3-way'!Y178+2*PI())/3)</f>
        <v>-0.41725837711946512</v>
      </c>
      <c r="AH178" s="11">
        <f>-'OddsRatio_working_3-way'!U178/(3*'OddsRatio_working_3-way'!X178^(1/3))*COS(('OddsRatio_working_3-way'!Y178+4*PI())/3)</f>
        <v>-0.11967699232342721</v>
      </c>
      <c r="AI178" s="11">
        <f>'OddsRatio_working_3-way'!U178/(3*'OddsRatio_working_3-way'!X178^(1/3))*SIN(('OddsRatio_working_3-way'!Y178)/3)</f>
        <v>-0.17180869261781426</v>
      </c>
      <c r="AJ178" s="11">
        <f>'OddsRatio_working_3-way'!U178/(3*'OddsRatio_working_3-way'!X178^(1/3))*SIN(('OddsRatio_working_3-way'!Y178+2*PI())/3)</f>
        <v>-0.37909532381902039</v>
      </c>
      <c r="AK178" s="11">
        <f>'OddsRatio_working_3-way'!U178/(3*'OddsRatio_working_3-way'!X178^(1/3))*SIN(('OddsRatio_working_3-way'!Y178+4*PI())/3)</f>
        <v>0.55090401643683451</v>
      </c>
      <c r="AL178" s="11">
        <f>'OddsRatio_working_3-way'!Z178+'OddsRatio_working_3-way'!AF178</f>
        <v>1.0738707388857844</v>
      </c>
      <c r="AM178" s="11">
        <f>'OddsRatio_working_3-way'!AA178+'OddsRatio_working_3-way'!AG178</f>
        <v>-0.83451675423893024</v>
      </c>
      <c r="AN178" s="11">
        <f>'OddsRatio_working_3-way'!AB178+'OddsRatio_working_3-way'!AH178</f>
        <v>-0.23935398464685442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1.0738707388857844</v>
      </c>
      <c r="AS178" s="11">
        <f>IF(('OddsRatio_working_3-way'!X178=0),IF(Q178&gt;0,-Q178^(1/3),(-Q178)^(1/3)),'OddsRatio_working_3-way'!AM178-'OddsRatio_working_3-way'!R178/3)</f>
        <v>-0.83451675423893024</v>
      </c>
      <c r="AT178" s="11">
        <f>IF(('OddsRatio_working_3-way'!X178=0),IF(Q178&gt;0,-Q178^(1/3),(-Q178)^(1/3)),'OddsRatio_working_3-way'!AN178-'OddsRatio_working_3-way'!R178/3)</f>
        <v>-0.23935398464685442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2.17</v>
      </c>
      <c r="B179" s="4">
        <f>IF('True_Odds_Calculator_3-way'!B180="","",'True_Odds_Calculator_3-way'!B180)</f>
        <v>3.45</v>
      </c>
      <c r="C179" s="4">
        <f>IF('True_Odds_Calculator_3-way'!C180="","",'True_Odds_Calculator_3-way'!C180)</f>
        <v>3.55</v>
      </c>
      <c r="D179" s="9">
        <f t="shared" si="39"/>
        <v>0.44851350246019139</v>
      </c>
      <c r="E179" s="9">
        <f t="shared" si="40"/>
        <v>0.27973774608063401</v>
      </c>
      <c r="F179" s="9">
        <f t="shared" si="41"/>
        <v>0.27174875145917449</v>
      </c>
      <c r="G179" s="9">
        <f t="shared" si="42"/>
        <v>1.0509292991577022</v>
      </c>
      <c r="H179" s="9">
        <f t="shared" si="43"/>
        <v>2.2295872800145116</v>
      </c>
      <c r="I179" s="9">
        <f t="shared" si="44"/>
        <v>3.5747767829363699</v>
      </c>
      <c r="J179" s="9">
        <f t="shared" si="45"/>
        <v>3.67986971285214</v>
      </c>
      <c r="K179" s="11">
        <f t="shared" si="46"/>
        <v>0.46082949308755761</v>
      </c>
      <c r="L179" s="11">
        <f t="shared" si="47"/>
        <v>0.28985507246376813</v>
      </c>
      <c r="M179" s="11">
        <f t="shared" si="48"/>
        <v>0.28169014084507044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-0.27503308772692248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0.23215496814453809</v>
      </c>
      <c r="Q179" s="11">
        <f>2*'OddsRatio_working_3-way'!K179*'OddsRatio_working_3-way'!L179*'OddsRatio_working_3-way'!M179</f>
        <v>7.5252825978780594E-2</v>
      </c>
      <c r="R179" s="11">
        <f t="shared" si="49"/>
        <v>0</v>
      </c>
      <c r="S179" s="11">
        <f t="shared" si="50"/>
        <v>-0.84409832308991994</v>
      </c>
      <c r="T179" s="11">
        <f t="shared" si="51"/>
        <v>-0.27361371899187037</v>
      </c>
      <c r="U179" s="11">
        <f>'OddsRatio_working_3-way'!S179-'OddsRatio_working_3-way'!R179^2/3</f>
        <v>-0.84409832308991994</v>
      </c>
      <c r="V179" s="11">
        <f>'OddsRatio_working_3-way'!S179*'OddsRatio_working_3-way'!R179/3-2*'OddsRatio_working_3-way'!R179^3/27-'OddsRatio_working_3-way'!T179</f>
        <v>0.27361371899187037</v>
      </c>
      <c r="W179" s="11">
        <f>'OddsRatio_working_3-way'!V179^2+4*'OddsRatio_working_3-way'!U179^3/27</f>
        <v>-1.4235047699234393E-2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0.14924770929548348</v>
      </c>
      <c r="Y179" s="11">
        <f>IF('OddsRatio_working_3-way'!W179&gt;=0,IF('OddsRatio_working_3-way'!V179+SQRT('OddsRatio_working_3-way'!W179)&gt;0,0,PI()),ACOS('OddsRatio_working_3-way'!V179/(2*'OddsRatio_working_3-way'!X179)))</f>
        <v>0.41119721880963889</v>
      </c>
      <c r="Z179" s="11">
        <f>'OddsRatio_working_3-way'!X179^(1/3)*COS('OddsRatio_working_3-way'!Y179/3)</f>
        <v>0.52546464957885108</v>
      </c>
      <c r="AA179" s="11">
        <f>'OddsRatio_working_3-way'!X179^(1/3)*COS(('OddsRatio_working_3-way'!Y179+2*PI())/3)</f>
        <v>-0.32549981083683283</v>
      </c>
      <c r="AB179" s="11">
        <f>'OddsRatio_working_3-way'!X179^(1/3)*COS(('OddsRatio_working_3-way'!Y179+4*PI())/3)</f>
        <v>-0.19996483874201831</v>
      </c>
      <c r="AC179" s="11">
        <f>'OddsRatio_working_3-way'!X179^(1/3)*SIN('OddsRatio_working_3-way'!Y179/3)</f>
        <v>7.2477649931653412E-2</v>
      </c>
      <c r="AD179" s="11">
        <f>'OddsRatio_working_3-way'!X179^(1/3)*SIN(('OddsRatio_working_3-way'!Y179+2*PI())/3)</f>
        <v>0.41882691036014635</v>
      </c>
      <c r="AE179" s="11">
        <f>'OddsRatio_working_3-way'!X179^(1/3)*SIN(('OddsRatio_working_3-way'!Y179+4*PI())/3)</f>
        <v>-0.4913045602917997</v>
      </c>
      <c r="AF179" s="11">
        <f>-'OddsRatio_working_3-way'!U179/(3*'OddsRatio_working_3-way'!X179^(1/3))*COS(('OddsRatio_working_3-way'!Y179)/3)</f>
        <v>0.52546464957885097</v>
      </c>
      <c r="AG179" s="11">
        <f>-'OddsRatio_working_3-way'!U179/(3*'OddsRatio_working_3-way'!X179^(1/3))*COS(('OddsRatio_working_3-way'!Y179+2*PI())/3)</f>
        <v>-0.32549981083683277</v>
      </c>
      <c r="AH179" s="11">
        <f>-'OddsRatio_working_3-way'!U179/(3*'OddsRatio_working_3-way'!X179^(1/3))*COS(('OddsRatio_working_3-way'!Y179+4*PI())/3)</f>
        <v>-0.19996483874201829</v>
      </c>
      <c r="AI179" s="11">
        <f>'OddsRatio_working_3-way'!U179/(3*'OddsRatio_working_3-way'!X179^(1/3))*SIN(('OddsRatio_working_3-way'!Y179)/3)</f>
        <v>-7.2477649931653398E-2</v>
      </c>
      <c r="AJ179" s="11">
        <f>'OddsRatio_working_3-way'!U179/(3*'OddsRatio_working_3-way'!X179^(1/3))*SIN(('OddsRatio_working_3-way'!Y179+2*PI())/3)</f>
        <v>-0.4188269103601463</v>
      </c>
      <c r="AK179" s="11">
        <f>'OddsRatio_working_3-way'!U179/(3*'OddsRatio_working_3-way'!X179^(1/3))*SIN(('OddsRatio_working_3-way'!Y179+4*PI())/3)</f>
        <v>0.49130456029179959</v>
      </c>
      <c r="AL179" s="11">
        <f>'OddsRatio_working_3-way'!Z179+'OddsRatio_working_3-way'!AF179</f>
        <v>1.0509292991577022</v>
      </c>
      <c r="AM179" s="11">
        <f>'OddsRatio_working_3-way'!AA179+'OddsRatio_working_3-way'!AG179</f>
        <v>-0.65099962167366554</v>
      </c>
      <c r="AN179" s="11">
        <f>'OddsRatio_working_3-way'!AB179+'OddsRatio_working_3-way'!AH179</f>
        <v>-0.39992967748403663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1.0509292991577022</v>
      </c>
      <c r="AS179" s="11">
        <f>IF(('OddsRatio_working_3-way'!X179=0),IF(Q179&gt;0,-Q179^(1/3),(-Q179)^(1/3)),'OddsRatio_working_3-way'!AM179-'OddsRatio_working_3-way'!R179/3)</f>
        <v>-0.65099962167366554</v>
      </c>
      <c r="AT179" s="11">
        <f>IF(('OddsRatio_working_3-way'!X179=0),IF(Q179&gt;0,-Q179^(1/3),(-Q179)^(1/3)),'OddsRatio_working_3-way'!AN179-'OddsRatio_working_3-way'!R179/3)</f>
        <v>-0.39992967748403663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1.78</v>
      </c>
      <c r="B180" s="4">
        <f>IF('True_Odds_Calculator_3-way'!B181="","",'True_Odds_Calculator_3-way'!B181)</f>
        <v>3.91</v>
      </c>
      <c r="C180" s="4">
        <f>IF('True_Odds_Calculator_3-way'!C181="","",'True_Odds_Calculator_3-way'!C181)</f>
        <v>4.62</v>
      </c>
      <c r="D180" s="9">
        <f t="shared" si="39"/>
        <v>0.54783765204160262</v>
      </c>
      <c r="E180" s="9">
        <f t="shared" si="40"/>
        <v>0.24514482615466804</v>
      </c>
      <c r="F180" s="9">
        <f t="shared" si="41"/>
        <v>0.20701752180372962</v>
      </c>
      <c r="G180" s="9">
        <f t="shared" si="42"/>
        <v>1.0581516544820464</v>
      </c>
      <c r="H180" s="9">
        <f t="shared" si="43"/>
        <v>1.825358290495996</v>
      </c>
      <c r="I180" s="9">
        <f t="shared" si="44"/>
        <v>4.0792213145427549</v>
      </c>
      <c r="J180" s="9">
        <f t="shared" si="45"/>
        <v>4.8305089892250077</v>
      </c>
      <c r="K180" s="11">
        <f t="shared" si="46"/>
        <v>0.5617977528089888</v>
      </c>
      <c r="L180" s="11">
        <f t="shared" si="47"/>
        <v>0.25575447570332482</v>
      </c>
      <c r="M180" s="11">
        <f t="shared" si="48"/>
        <v>0.21645021645021645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-0.25553913886911983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0.22734145841131675</v>
      </c>
      <c r="Q180" s="11">
        <f>2*'OddsRatio_working_3-way'!K180*'OddsRatio_working_3-way'!L180*'OddsRatio_working_3-way'!M180</f>
        <v>6.2200125420332909E-2</v>
      </c>
      <c r="R180" s="11">
        <f t="shared" si="49"/>
        <v>0</v>
      </c>
      <c r="S180" s="11">
        <f t="shared" si="50"/>
        <v>-0.88965416185328405</v>
      </c>
      <c r="T180" s="11">
        <f t="shared" si="51"/>
        <v>-0.24340743142360716</v>
      </c>
      <c r="U180" s="11">
        <f>'OddsRatio_working_3-way'!S180-'OddsRatio_working_3-way'!R180^2/3</f>
        <v>-0.88965416185328405</v>
      </c>
      <c r="V180" s="11">
        <f>'OddsRatio_working_3-way'!S180*'OddsRatio_working_3-way'!R180/3-2*'OddsRatio_working_3-way'!R180^3/27-'OddsRatio_working_3-way'!T180</f>
        <v>0.24340743142360716</v>
      </c>
      <c r="W180" s="11">
        <f>'OddsRatio_working_3-way'!V180^2+4*'OddsRatio_working_3-way'!U180^3/27</f>
        <v>-4.5070971085293628E-2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0.16149160098711918</v>
      </c>
      <c r="Y180" s="11">
        <f>IF('OddsRatio_working_3-way'!W180&gt;=0,IF('OddsRatio_working_3-way'!V180+SQRT('OddsRatio_working_3-way'!W180)&gt;0,0,PI()),ACOS('OddsRatio_working_3-way'!V180/(2*'OddsRatio_working_3-way'!X180)))</f>
        <v>0.71724029351331242</v>
      </c>
      <c r="Z180" s="11">
        <f>'OddsRatio_working_3-way'!X180^(1/3)*COS('OddsRatio_working_3-way'!Y180/3)</f>
        <v>0.5290758272410232</v>
      </c>
      <c r="AA180" s="11">
        <f>'OddsRatio_working_3-way'!X180^(1/3)*COS(('OddsRatio_working_3-way'!Y180+2*PI())/3)</f>
        <v>-0.37621878590955343</v>
      </c>
      <c r="AB180" s="11">
        <f>'OddsRatio_working_3-way'!X180^(1/3)*COS(('OddsRatio_working_3-way'!Y180+4*PI())/3)</f>
        <v>-0.15285704133146985</v>
      </c>
      <c r="AC180" s="11">
        <f>'OddsRatio_working_3-way'!X180^(1/3)*SIN('OddsRatio_working_3-way'!Y180/3)</f>
        <v>0.12895796335882098</v>
      </c>
      <c r="AD180" s="11">
        <f>'OddsRatio_working_3-way'!X180^(1/3)*SIN(('OddsRatio_working_3-way'!Y180+2*PI())/3)</f>
        <v>0.39371412523958244</v>
      </c>
      <c r="AE180" s="11">
        <f>'OddsRatio_working_3-way'!X180^(1/3)*SIN(('OddsRatio_working_3-way'!Y180+4*PI())/3)</f>
        <v>-0.52267208859840342</v>
      </c>
      <c r="AF180" s="11">
        <f>-'OddsRatio_working_3-way'!U180/(3*'OddsRatio_working_3-way'!X180^(1/3))*COS(('OddsRatio_working_3-way'!Y180)/3)</f>
        <v>0.5290758272410232</v>
      </c>
      <c r="AG180" s="11">
        <f>-'OddsRatio_working_3-way'!U180/(3*'OddsRatio_working_3-way'!X180^(1/3))*COS(('OddsRatio_working_3-way'!Y180+2*PI())/3)</f>
        <v>-0.37621878590955343</v>
      </c>
      <c r="AH180" s="11">
        <f>-'OddsRatio_working_3-way'!U180/(3*'OddsRatio_working_3-way'!X180^(1/3))*COS(('OddsRatio_working_3-way'!Y180+4*PI())/3)</f>
        <v>-0.15285704133146985</v>
      </c>
      <c r="AI180" s="11">
        <f>'OddsRatio_working_3-way'!U180/(3*'OddsRatio_working_3-way'!X180^(1/3))*SIN(('OddsRatio_working_3-way'!Y180)/3)</f>
        <v>-0.12895796335882098</v>
      </c>
      <c r="AJ180" s="11">
        <f>'OddsRatio_working_3-way'!U180/(3*'OddsRatio_working_3-way'!X180^(1/3))*SIN(('OddsRatio_working_3-way'!Y180+2*PI())/3)</f>
        <v>-0.39371412523958244</v>
      </c>
      <c r="AK180" s="11">
        <f>'OddsRatio_working_3-way'!U180/(3*'OddsRatio_working_3-way'!X180^(1/3))*SIN(('OddsRatio_working_3-way'!Y180+4*PI())/3)</f>
        <v>0.52267208859840342</v>
      </c>
      <c r="AL180" s="11">
        <f>'OddsRatio_working_3-way'!Z180+'OddsRatio_working_3-way'!AF180</f>
        <v>1.0581516544820464</v>
      </c>
      <c r="AM180" s="11">
        <f>'OddsRatio_working_3-way'!AA180+'OddsRatio_working_3-way'!AG180</f>
        <v>-0.75243757181910687</v>
      </c>
      <c r="AN180" s="11">
        <f>'OddsRatio_working_3-way'!AB180+'OddsRatio_working_3-way'!AH180</f>
        <v>-0.3057140826629397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1.0581516544820464</v>
      </c>
      <c r="AS180" s="11">
        <f>IF(('OddsRatio_working_3-way'!X180=0),IF(Q180&gt;0,-Q180^(1/3),(-Q180)^(1/3)),'OddsRatio_working_3-way'!AM180-'OddsRatio_working_3-way'!R180/3)</f>
        <v>-0.75243757181910687</v>
      </c>
      <c r="AT180" s="11">
        <f>IF(('OddsRatio_working_3-way'!X180=0),IF(Q180&gt;0,-Q180^(1/3),(-Q180)^(1/3)),'OddsRatio_working_3-way'!AN180-'OddsRatio_working_3-way'!R180/3)</f>
        <v>-0.3057140826629397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1.97</v>
      </c>
      <c r="B181" s="4">
        <f>IF('True_Odds_Calculator_3-way'!B182="","",'True_Odds_Calculator_3-way'!B182)</f>
        <v>3.5</v>
      </c>
      <c r="C181" s="4">
        <f>IF('True_Odds_Calculator_3-way'!C182="","",'True_Odds_Calculator_3-way'!C182)</f>
        <v>4.1500000000000004</v>
      </c>
      <c r="D181" s="9">
        <f t="shared" si="39"/>
        <v>0.49404990993939257</v>
      </c>
      <c r="E181" s="9">
        <f t="shared" si="40"/>
        <v>0.27477060551728677</v>
      </c>
      <c r="F181" s="9">
        <f t="shared" si="41"/>
        <v>0.23117948454332046</v>
      </c>
      <c r="G181" s="9">
        <f t="shared" si="42"/>
        <v>1.0557597936902847</v>
      </c>
      <c r="H181" s="9">
        <f t="shared" si="43"/>
        <v>2.0240869998795765</v>
      </c>
      <c r="I181" s="9">
        <f t="shared" si="44"/>
        <v>3.639399484225712</v>
      </c>
      <c r="J181" s="9">
        <f t="shared" si="45"/>
        <v>4.3256433501243974</v>
      </c>
      <c r="K181" s="11">
        <f t="shared" si="46"/>
        <v>0.50761421319796951</v>
      </c>
      <c r="L181" s="11">
        <f t="shared" si="47"/>
        <v>0.2857142857142857</v>
      </c>
      <c r="M181" s="11">
        <f t="shared" si="48"/>
        <v>0.24096385542168672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-0.26695614947098034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0.23135325930262024</v>
      </c>
      <c r="Q181" s="11">
        <f>2*'OddsRatio_working_3-way'!K181*'OddsRatio_working_3-way'!L181*'OddsRatio_working_3-way'!M181</f>
        <v>6.9895244502302167E-2</v>
      </c>
      <c r="R181" s="11">
        <f t="shared" si="49"/>
        <v>0</v>
      </c>
      <c r="S181" s="11">
        <f t="shared" si="50"/>
        <v>-0.8666339387988875</v>
      </c>
      <c r="T181" s="11">
        <f t="shared" si="51"/>
        <v>-0.26182294223531338</v>
      </c>
      <c r="U181" s="11">
        <f>'OddsRatio_working_3-way'!S181-'OddsRatio_working_3-way'!R181^2/3</f>
        <v>-0.8666339387988875</v>
      </c>
      <c r="V181" s="11">
        <f>'OddsRatio_working_3-way'!S181*'OddsRatio_working_3-way'!R181/3-2*'OddsRatio_working_3-way'!R181^3/27-'OddsRatio_working_3-way'!T181</f>
        <v>0.26182294223531338</v>
      </c>
      <c r="W181" s="11">
        <f>'OddsRatio_working_3-way'!V181^2+4*'OddsRatio_working_3-way'!U181^3/27</f>
        <v>-2.7876779356640305E-2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0.15526431692230233</v>
      </c>
      <c r="Y181" s="11">
        <f>IF('OddsRatio_working_3-way'!W181&gt;=0,IF('OddsRatio_working_3-way'!V181+SQRT('OddsRatio_working_3-way'!W181)&gt;0,0,PI()),ACOS('OddsRatio_working_3-way'!V181/(2*'OddsRatio_working_3-way'!X181)))</f>
        <v>0.56767687767287445</v>
      </c>
      <c r="Z181" s="11">
        <f>'OddsRatio_working_3-way'!X181^(1/3)*COS('OddsRatio_working_3-way'!Y181/3)</f>
        <v>0.52787989684514236</v>
      </c>
      <c r="AA181" s="11">
        <f>'OddsRatio_working_3-way'!X181^(1/3)*COS(('OddsRatio_working_3-way'!Y181+2*PI())/3)</f>
        <v>-0.35149333544896383</v>
      </c>
      <c r="AB181" s="11">
        <f>'OddsRatio_working_3-way'!X181^(1/3)*COS(('OddsRatio_working_3-way'!Y181+4*PI())/3)</f>
        <v>-0.1763865613961787</v>
      </c>
      <c r="AC181" s="11">
        <f>'OddsRatio_working_3-way'!X181^(1/3)*SIN('OddsRatio_working_3-way'!Y181/3)</f>
        <v>0.10109794313630266</v>
      </c>
      <c r="AD181" s="11">
        <f>'OddsRatio_working_3-way'!X181^(1/3)*SIN(('OddsRatio_working_3-way'!Y181+2*PI())/3)</f>
        <v>0.40660842924685103</v>
      </c>
      <c r="AE181" s="11">
        <f>'OddsRatio_working_3-way'!X181^(1/3)*SIN(('OddsRatio_working_3-way'!Y181+4*PI())/3)</f>
        <v>-0.50770637238315353</v>
      </c>
      <c r="AF181" s="11">
        <f>-'OddsRatio_working_3-way'!U181/(3*'OddsRatio_working_3-way'!X181^(1/3))*COS(('OddsRatio_working_3-way'!Y181)/3)</f>
        <v>0.52787989684514225</v>
      </c>
      <c r="AG181" s="11">
        <f>-'OddsRatio_working_3-way'!U181/(3*'OddsRatio_working_3-way'!X181^(1/3))*COS(('OddsRatio_working_3-way'!Y181+2*PI())/3)</f>
        <v>-0.35149333544896372</v>
      </c>
      <c r="AH181" s="11">
        <f>-'OddsRatio_working_3-way'!U181/(3*'OddsRatio_working_3-way'!X181^(1/3))*COS(('OddsRatio_working_3-way'!Y181+4*PI())/3)</f>
        <v>-0.17638656139617864</v>
      </c>
      <c r="AI181" s="11">
        <f>'OddsRatio_working_3-way'!U181/(3*'OddsRatio_working_3-way'!X181^(1/3))*SIN(('OddsRatio_working_3-way'!Y181)/3)</f>
        <v>-0.10109794313630263</v>
      </c>
      <c r="AJ181" s="11">
        <f>'OddsRatio_working_3-way'!U181/(3*'OddsRatio_working_3-way'!X181^(1/3))*SIN(('OddsRatio_working_3-way'!Y181+2*PI())/3)</f>
        <v>-0.40660842924685092</v>
      </c>
      <c r="AK181" s="11">
        <f>'OddsRatio_working_3-way'!U181/(3*'OddsRatio_working_3-way'!X181^(1/3))*SIN(('OddsRatio_working_3-way'!Y181+4*PI())/3)</f>
        <v>0.50770637238315341</v>
      </c>
      <c r="AL181" s="11">
        <f>'OddsRatio_working_3-way'!Z181+'OddsRatio_working_3-way'!AF181</f>
        <v>1.0557597936902847</v>
      </c>
      <c r="AM181" s="11">
        <f>'OddsRatio_working_3-way'!AA181+'OddsRatio_working_3-way'!AG181</f>
        <v>-0.70298667089792755</v>
      </c>
      <c r="AN181" s="11">
        <f>'OddsRatio_working_3-way'!AB181+'OddsRatio_working_3-way'!AH181</f>
        <v>-0.35277312279235734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1.0557597936902847</v>
      </c>
      <c r="AS181" s="11">
        <f>IF(('OddsRatio_working_3-way'!X181=0),IF(Q181&gt;0,-Q181^(1/3),(-Q181)^(1/3)),'OddsRatio_working_3-way'!AM181-'OddsRatio_working_3-way'!R181/3)</f>
        <v>-0.70298667089792755</v>
      </c>
      <c r="AT181" s="11">
        <f>IF(('OddsRatio_working_3-way'!X181=0),IF(Q181&gt;0,-Q181^(1/3),(-Q181)^(1/3)),'OddsRatio_working_3-way'!AN181-'OddsRatio_working_3-way'!R181/3)</f>
        <v>-0.35277312279235734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1.49</v>
      </c>
      <c r="B182" s="4">
        <f>IF('True_Odds_Calculator_3-way'!B183="","",'True_Odds_Calculator_3-way'!B183)</f>
        <v>4.6900000000000004</v>
      </c>
      <c r="C182" s="4">
        <f>IF('True_Odds_Calculator_3-way'!C183="","",'True_Odds_Calculator_3-way'!C183)</f>
        <v>6.51</v>
      </c>
      <c r="D182" s="9">
        <f t="shared" si="39"/>
        <v>0.65464685256974986</v>
      </c>
      <c r="E182" s="9">
        <f t="shared" si="40"/>
        <v>0.20109768064360223</v>
      </c>
      <c r="F182" s="9">
        <f t="shared" si="41"/>
        <v>0.14425546678664802</v>
      </c>
      <c r="G182" s="9">
        <f t="shared" si="42"/>
        <v>1.0766145730751751</v>
      </c>
      <c r="H182" s="9">
        <f t="shared" si="43"/>
        <v>1.5275411408068356</v>
      </c>
      <c r="I182" s="9">
        <f t="shared" si="44"/>
        <v>4.9727077746473967</v>
      </c>
      <c r="J182" s="9">
        <f t="shared" si="45"/>
        <v>6.9321462976442145</v>
      </c>
      <c r="K182" s="11">
        <f t="shared" si="46"/>
        <v>0.67114093959731547</v>
      </c>
      <c r="L182" s="11">
        <f t="shared" si="47"/>
        <v>0.21321961620469082</v>
      </c>
      <c r="M182" s="11">
        <f t="shared" si="48"/>
        <v>0.15360983102918588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-0.21899487192743794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0.21300199806425368</v>
      </c>
      <c r="Q182" s="11">
        <f>2*'OddsRatio_working_3-way'!K182*'OddsRatio_working_3-way'!L182*'OddsRatio_working_3-way'!M182</f>
        <v>4.3963260694376401E-2</v>
      </c>
      <c r="R182" s="11">
        <f t="shared" si="49"/>
        <v>0</v>
      </c>
      <c r="S182" s="11">
        <f t="shared" si="50"/>
        <v>-0.97263463838016284</v>
      </c>
      <c r="T182" s="11">
        <f t="shared" si="51"/>
        <v>-0.2007501833601987</v>
      </c>
      <c r="U182" s="11">
        <f>'OddsRatio_working_3-way'!S182-'OddsRatio_working_3-way'!R182^2/3</f>
        <v>-0.97263463838016284</v>
      </c>
      <c r="V182" s="11">
        <f>'OddsRatio_working_3-way'!S182*'OddsRatio_working_3-way'!R182/3-2*'OddsRatio_working_3-way'!R182^3/27-'OddsRatio_working_3-way'!T182</f>
        <v>0.2007501833601987</v>
      </c>
      <c r="W182" s="11">
        <f>'OddsRatio_working_3-way'!V182^2+4*'OddsRatio_working_3-way'!U182^3/27</f>
        <v>-9.6014921107956147E-2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0.18460468387009413</v>
      </c>
      <c r="Y182" s="11">
        <f>IF('OddsRatio_working_3-way'!W182&gt;=0,IF('OddsRatio_working_3-way'!V182+SQRT('OddsRatio_working_3-way'!W182)&gt;0,0,PI()),ACOS('OddsRatio_working_3-way'!V182/(2*'OddsRatio_working_3-way'!X182)))</f>
        <v>0.99592127705429545</v>
      </c>
      <c r="Z182" s="11">
        <f>'OddsRatio_working_3-way'!X182^(1/3)*COS('OddsRatio_working_3-way'!Y182/3)</f>
        <v>0.53830728653758764</v>
      </c>
      <c r="AA182" s="11">
        <f>'OddsRatio_working_3-way'!X182^(1/3)*COS(('OddsRatio_working_3-way'!Y182+2*PI())/3)</f>
        <v>-0.42986334596419867</v>
      </c>
      <c r="AB182" s="11">
        <f>'OddsRatio_working_3-way'!X182^(1/3)*COS(('OddsRatio_working_3-way'!Y182+4*PI())/3)</f>
        <v>-0.1084439405733891</v>
      </c>
      <c r="AC182" s="11">
        <f>'OddsRatio_working_3-way'!X182^(1/3)*SIN('OddsRatio_working_3-way'!Y182/3)</f>
        <v>0.18557158022515347</v>
      </c>
      <c r="AD182" s="11">
        <f>'OddsRatio_working_3-way'!X182^(1/3)*SIN(('OddsRatio_working_3-way'!Y182+2*PI())/3)</f>
        <v>0.37340199507124316</v>
      </c>
      <c r="AE182" s="11">
        <f>'OddsRatio_working_3-way'!X182^(1/3)*SIN(('OddsRatio_working_3-way'!Y182+4*PI())/3)</f>
        <v>-0.55897357529639657</v>
      </c>
      <c r="AF182" s="11">
        <f>-'OddsRatio_working_3-way'!U182/(3*'OddsRatio_working_3-way'!X182^(1/3))*COS(('OddsRatio_working_3-way'!Y182)/3)</f>
        <v>0.53830728653758753</v>
      </c>
      <c r="AG182" s="11">
        <f>-'OddsRatio_working_3-way'!U182/(3*'OddsRatio_working_3-way'!X182^(1/3))*COS(('OddsRatio_working_3-way'!Y182+2*PI())/3)</f>
        <v>-0.42986334596419851</v>
      </c>
      <c r="AH182" s="11">
        <f>-'OddsRatio_working_3-way'!U182/(3*'OddsRatio_working_3-way'!X182^(1/3))*COS(('OddsRatio_working_3-way'!Y182+4*PI())/3)</f>
        <v>-0.10844394057338906</v>
      </c>
      <c r="AI182" s="11">
        <f>'OddsRatio_working_3-way'!U182/(3*'OddsRatio_working_3-way'!X182^(1/3))*SIN(('OddsRatio_working_3-way'!Y182)/3)</f>
        <v>-0.18557158022515341</v>
      </c>
      <c r="AJ182" s="11">
        <f>'OddsRatio_working_3-way'!U182/(3*'OddsRatio_working_3-way'!X182^(1/3))*SIN(('OddsRatio_working_3-way'!Y182+2*PI())/3)</f>
        <v>-0.373401995071243</v>
      </c>
      <c r="AK182" s="11">
        <f>'OddsRatio_working_3-way'!U182/(3*'OddsRatio_working_3-way'!X182^(1/3))*SIN(('OddsRatio_working_3-way'!Y182+4*PI())/3)</f>
        <v>0.55897357529639635</v>
      </c>
      <c r="AL182" s="11">
        <f>'OddsRatio_working_3-way'!Z182+'OddsRatio_working_3-way'!AF182</f>
        <v>1.0766145730751751</v>
      </c>
      <c r="AM182" s="11">
        <f>'OddsRatio_working_3-way'!AA182+'OddsRatio_working_3-way'!AG182</f>
        <v>-0.85972669192839724</v>
      </c>
      <c r="AN182" s="11">
        <f>'OddsRatio_working_3-way'!AB182+'OddsRatio_working_3-way'!AH182</f>
        <v>-0.21688788114677815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1.0766145730751751</v>
      </c>
      <c r="AS182" s="11">
        <f>IF(('OddsRatio_working_3-way'!X182=0),IF(Q182&gt;0,-Q182^(1/3),(-Q182)^(1/3)),'OddsRatio_working_3-way'!AM182-'OddsRatio_working_3-way'!R182/3)</f>
        <v>-0.85972669192839724</v>
      </c>
      <c r="AT182" s="11">
        <f>IF(('OddsRatio_working_3-way'!X182=0),IF(Q182&gt;0,-Q182^(1/3),(-Q182)^(1/3)),'OddsRatio_working_3-way'!AN182-'OddsRatio_working_3-way'!R182/3)</f>
        <v>-0.21688788114677815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4.07</v>
      </c>
      <c r="B183" s="4">
        <f>IF('True_Odds_Calculator_3-way'!B184="","",'True_Odds_Calculator_3-way'!B184)</f>
        <v>3.82</v>
      </c>
      <c r="C183" s="4">
        <f>IF('True_Odds_Calculator_3-way'!C184="","",'True_Odds_Calculator_3-way'!C184)</f>
        <v>1.89</v>
      </c>
      <c r="D183" s="9">
        <f t="shared" si="39"/>
        <v>0.23497424064316264</v>
      </c>
      <c r="E183" s="9">
        <f t="shared" si="40"/>
        <v>0.25058533478203165</v>
      </c>
      <c r="F183" s="9">
        <f t="shared" si="41"/>
        <v>0.51444042457480554</v>
      </c>
      <c r="G183" s="9">
        <f t="shared" si="42"/>
        <v>1.0605164963629119</v>
      </c>
      <c r="H183" s="9">
        <f t="shared" si="43"/>
        <v>4.2557856438341402</v>
      </c>
      <c r="I183" s="9">
        <f t="shared" si="44"/>
        <v>3.990656519743411</v>
      </c>
      <c r="J183" s="9">
        <f t="shared" si="45"/>
        <v>1.9438596817629921</v>
      </c>
      <c r="K183" s="11">
        <f t="shared" si="46"/>
        <v>0.24570024570024568</v>
      </c>
      <c r="L183" s="11">
        <f t="shared" si="47"/>
        <v>0.26178010471204188</v>
      </c>
      <c r="M183" s="11">
        <f t="shared" si="48"/>
        <v>0.52910052910052918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-0.26221523080161824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0.23073321502640876</v>
      </c>
      <c r="Q183" s="11">
        <f>2*'OddsRatio_working_3-way'!K183*'OddsRatio_working_3-way'!L183*'OddsRatio_working_3-way'!M183</f>
        <v>6.8062895288026184E-2</v>
      </c>
      <c r="R183" s="11">
        <f t="shared" si="49"/>
        <v>0</v>
      </c>
      <c r="S183" s="11">
        <f t="shared" si="50"/>
        <v>-0.87993826415435217</v>
      </c>
      <c r="T183" s="11">
        <f t="shared" si="51"/>
        <v>-0.25956880948505962</v>
      </c>
      <c r="U183" s="11">
        <f>'OddsRatio_working_3-way'!S183-'OddsRatio_working_3-way'!R183^2/3</f>
        <v>-0.87993826415435217</v>
      </c>
      <c r="V183" s="11">
        <f>'OddsRatio_working_3-way'!S183*'OddsRatio_working_3-way'!R183/3-2*'OddsRatio_working_3-way'!R183^3/27-'OddsRatio_working_3-way'!T183</f>
        <v>0.25956880948505962</v>
      </c>
      <c r="W183" s="11">
        <f>'OddsRatio_working_3-way'!V183^2+4*'OddsRatio_working_3-way'!U183^3/27</f>
        <v>-3.3561601341771982E-2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0.15885336650450876</v>
      </c>
      <c r="Y183" s="11">
        <f>IF('OddsRatio_working_3-way'!W183&gt;=0,IF('OddsRatio_working_3-way'!V183+SQRT('OddsRatio_working_3-way'!W183)&gt;0,0,PI()),ACOS('OddsRatio_working_3-way'!V183/(2*'OddsRatio_working_3-way'!X183)))</f>
        <v>0.61459407540345834</v>
      </c>
      <c r="Z183" s="11">
        <f>'OddsRatio_working_3-way'!X183^(1/3)*COS('OddsRatio_working_3-way'!Y183/3)</f>
        <v>0.53025824818145595</v>
      </c>
      <c r="AA183" s="11">
        <f>'OddsRatio_working_3-way'!X183^(1/3)*COS(('OddsRatio_working_3-way'!Y183+2*PI())/3)</f>
        <v>-0.36054510134421608</v>
      </c>
      <c r="AB183" s="11">
        <f>'OddsRatio_working_3-way'!X183^(1/3)*COS(('OddsRatio_working_3-way'!Y183+4*PI())/3)</f>
        <v>-0.16971314683723995</v>
      </c>
      <c r="AC183" s="11">
        <f>'OddsRatio_working_3-way'!X183^(1/3)*SIN('OddsRatio_working_3-way'!Y183/3)</f>
        <v>0.11017688030458517</v>
      </c>
      <c r="AD183" s="11">
        <f>'OddsRatio_working_3-way'!X183^(1/3)*SIN(('OddsRatio_working_3-way'!Y183+2*PI())/3)</f>
        <v>0.40412867333908192</v>
      </c>
      <c r="AE183" s="11">
        <f>'OddsRatio_working_3-way'!X183^(1/3)*SIN(('OddsRatio_working_3-way'!Y183+4*PI())/3)</f>
        <v>-0.51430555364366703</v>
      </c>
      <c r="AF183" s="11">
        <f>-'OddsRatio_working_3-way'!U183/(3*'OddsRatio_working_3-way'!X183^(1/3))*COS(('OddsRatio_working_3-way'!Y183)/3)</f>
        <v>0.53025824818145595</v>
      </c>
      <c r="AG183" s="11">
        <f>-'OddsRatio_working_3-way'!U183/(3*'OddsRatio_working_3-way'!X183^(1/3))*COS(('OddsRatio_working_3-way'!Y183+2*PI())/3)</f>
        <v>-0.36054510134421608</v>
      </c>
      <c r="AH183" s="11">
        <f>-'OddsRatio_working_3-way'!U183/(3*'OddsRatio_working_3-way'!X183^(1/3))*COS(('OddsRatio_working_3-way'!Y183+4*PI())/3)</f>
        <v>-0.16971314683723995</v>
      </c>
      <c r="AI183" s="11">
        <f>'OddsRatio_working_3-way'!U183/(3*'OddsRatio_working_3-way'!X183^(1/3))*SIN(('OddsRatio_working_3-way'!Y183)/3)</f>
        <v>-0.11017688030458517</v>
      </c>
      <c r="AJ183" s="11">
        <f>'OddsRatio_working_3-way'!U183/(3*'OddsRatio_working_3-way'!X183^(1/3))*SIN(('OddsRatio_working_3-way'!Y183+2*PI())/3)</f>
        <v>-0.40412867333908192</v>
      </c>
      <c r="AK183" s="11">
        <f>'OddsRatio_working_3-way'!U183/(3*'OddsRatio_working_3-way'!X183^(1/3))*SIN(('OddsRatio_working_3-way'!Y183+4*PI())/3)</f>
        <v>0.51430555364366703</v>
      </c>
      <c r="AL183" s="11">
        <f>'OddsRatio_working_3-way'!Z183+'OddsRatio_working_3-way'!AF183</f>
        <v>1.0605164963629119</v>
      </c>
      <c r="AM183" s="11">
        <f>'OddsRatio_working_3-way'!AA183+'OddsRatio_working_3-way'!AG183</f>
        <v>-0.72109020268843216</v>
      </c>
      <c r="AN183" s="11">
        <f>'OddsRatio_working_3-way'!AB183+'OddsRatio_working_3-way'!AH183</f>
        <v>-0.33942629367447991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1.0605164963629119</v>
      </c>
      <c r="AS183" s="11">
        <f>IF(('OddsRatio_working_3-way'!X183=0),IF(Q183&gt;0,-Q183^(1/3),(-Q183)^(1/3)),'OddsRatio_working_3-way'!AM183-'OddsRatio_working_3-way'!R183/3)</f>
        <v>-0.72109020268843216</v>
      </c>
      <c r="AT183" s="11">
        <f>IF(('OddsRatio_working_3-way'!X183=0),IF(Q183&gt;0,-Q183^(1/3),(-Q183)^(1/3)),'OddsRatio_working_3-way'!AN183-'OddsRatio_working_3-way'!R183/3)</f>
        <v>-0.33942629367447991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1.22</v>
      </c>
      <c r="B184" s="4">
        <f>IF('True_Odds_Calculator_3-way'!B185="","",'True_Odds_Calculator_3-way'!B185)</f>
        <v>6.11</v>
      </c>
      <c r="C184" s="4">
        <f>IF('True_Odds_Calculator_3-way'!C185="","",'True_Odds_Calculator_3-way'!C185)</f>
        <v>12.51</v>
      </c>
      <c r="D184" s="9">
        <f t="shared" si="39"/>
        <v>0.79167629693590502</v>
      </c>
      <c r="E184" s="9">
        <f t="shared" si="40"/>
        <v>0.14060577738486241</v>
      </c>
      <c r="F184" s="9">
        <f t="shared" si="41"/>
        <v>6.7717925679232627E-2</v>
      </c>
      <c r="G184" s="9">
        <f t="shared" si="42"/>
        <v>1.1961024053436802</v>
      </c>
      <c r="H184" s="9">
        <f t="shared" si="43"/>
        <v>1.2631425291756095</v>
      </c>
      <c r="I184" s="9">
        <f t="shared" si="44"/>
        <v>7.1120832913062069</v>
      </c>
      <c r="J184" s="9">
        <f t="shared" si="45"/>
        <v>14.76713868550576</v>
      </c>
      <c r="K184" s="11">
        <f t="shared" si="46"/>
        <v>0.81967213114754101</v>
      </c>
      <c r="L184" s="11">
        <f t="shared" si="47"/>
        <v>0.16366612111292961</v>
      </c>
      <c r="M184" s="11">
        <f t="shared" si="48"/>
        <v>7.9936051159072749E-2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-0.13875880594657652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0.18058585784105402</v>
      </c>
      <c r="Q184" s="11">
        <f>2*'OddsRatio_working_3-way'!K184*'OddsRatio_working_3-way'!L184*'OddsRatio_working_3-way'!M184</f>
        <v>2.14472515250658E-2</v>
      </c>
      <c r="R184" s="11">
        <f t="shared" si="49"/>
        <v>0</v>
      </c>
      <c r="S184" s="11">
        <f t="shared" si="50"/>
        <v>-1.3014370987783026</v>
      </c>
      <c r="T184" s="11">
        <f t="shared" si="51"/>
        <v>-0.15456497610193617</v>
      </c>
      <c r="U184" s="11">
        <f>'OddsRatio_working_3-way'!S184-'OddsRatio_working_3-way'!R184^2/3</f>
        <v>-1.3014370987783026</v>
      </c>
      <c r="V184" s="11">
        <f>'OddsRatio_working_3-way'!S184*'OddsRatio_working_3-way'!R184/3-2*'OddsRatio_working_3-way'!R184^3/27-'OddsRatio_working_3-way'!T184</f>
        <v>0.15456497610193617</v>
      </c>
      <c r="W184" s="11">
        <f>'OddsRatio_working_3-way'!V184^2+4*'OddsRatio_working_3-way'!U184^3/27</f>
        <v>-0.30267176420116659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0.2857280595420052</v>
      </c>
      <c r="Y184" s="11">
        <f>IF('OddsRatio_working_3-way'!W184&gt;=0,IF('OddsRatio_working_3-way'!V184+SQRT('OddsRatio_working_3-way'!W184)&gt;0,0,PI()),ACOS('OddsRatio_working_3-way'!V184/(2*'OddsRatio_working_3-way'!X184)))</f>
        <v>1.2969092444874455</v>
      </c>
      <c r="Z184" s="11">
        <f>'OddsRatio_working_3-way'!X184^(1/3)*COS('OddsRatio_working_3-way'!Y184/3)</f>
        <v>0.59805120267184009</v>
      </c>
      <c r="AA184" s="11">
        <f>'OddsRatio_working_3-way'!X184^(1/3)*COS(('OddsRatio_working_3-way'!Y184+2*PI())/3)</f>
        <v>-0.53800330726609646</v>
      </c>
      <c r="AB184" s="11">
        <f>'OddsRatio_working_3-way'!X184^(1/3)*COS(('OddsRatio_working_3-way'!Y184+4*PI())/3)</f>
        <v>-6.0047895405743727E-2</v>
      </c>
      <c r="AC184" s="11">
        <f>'OddsRatio_working_3-way'!X184^(1/3)*SIN('OddsRatio_working_3-way'!Y184/3)</f>
        <v>0.2759476856982131</v>
      </c>
      <c r="AD184" s="11">
        <f>'OddsRatio_working_3-way'!X184^(1/3)*SIN(('OddsRatio_working_3-way'!Y184+2*PI())/3)</f>
        <v>0.37995369142854285</v>
      </c>
      <c r="AE184" s="11">
        <f>'OddsRatio_working_3-way'!X184^(1/3)*SIN(('OddsRatio_working_3-way'!Y184+4*PI())/3)</f>
        <v>-0.655901377126756</v>
      </c>
      <c r="AF184" s="11">
        <f>-'OddsRatio_working_3-way'!U184/(3*'OddsRatio_working_3-way'!X184^(1/3))*COS(('OddsRatio_working_3-way'!Y184)/3)</f>
        <v>0.5980512026718402</v>
      </c>
      <c r="AG184" s="11">
        <f>-'OddsRatio_working_3-way'!U184/(3*'OddsRatio_working_3-way'!X184^(1/3))*COS(('OddsRatio_working_3-way'!Y184+2*PI())/3)</f>
        <v>-0.53800330726609658</v>
      </c>
      <c r="AH184" s="11">
        <f>-'OddsRatio_working_3-way'!U184/(3*'OddsRatio_working_3-way'!X184^(1/3))*COS(('OddsRatio_working_3-way'!Y184+4*PI())/3)</f>
        <v>-6.0047895405743741E-2</v>
      </c>
      <c r="AI184" s="11">
        <f>'OddsRatio_working_3-way'!U184/(3*'OddsRatio_working_3-way'!X184^(1/3))*SIN(('OddsRatio_working_3-way'!Y184)/3)</f>
        <v>-0.27594768569821315</v>
      </c>
      <c r="AJ184" s="11">
        <f>'OddsRatio_working_3-way'!U184/(3*'OddsRatio_working_3-way'!X184^(1/3))*SIN(('OddsRatio_working_3-way'!Y184+2*PI())/3)</f>
        <v>-0.37995369142854291</v>
      </c>
      <c r="AK184" s="11">
        <f>'OddsRatio_working_3-way'!U184/(3*'OddsRatio_working_3-way'!X184^(1/3))*SIN(('OddsRatio_working_3-way'!Y184+4*PI())/3)</f>
        <v>0.65590137712675611</v>
      </c>
      <c r="AL184" s="11">
        <f>'OddsRatio_working_3-way'!Z184+'OddsRatio_working_3-way'!AF184</f>
        <v>1.1961024053436802</v>
      </c>
      <c r="AM184" s="11">
        <f>'OddsRatio_working_3-way'!AA184+'OddsRatio_working_3-way'!AG184</f>
        <v>-1.0760066145321932</v>
      </c>
      <c r="AN184" s="11">
        <f>'OddsRatio_working_3-way'!AB184+'OddsRatio_working_3-way'!AH184</f>
        <v>-0.12009579081148747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1.1961024053436802</v>
      </c>
      <c r="AS184" s="11">
        <f>IF(('OddsRatio_working_3-way'!X184=0),IF(Q184&gt;0,-Q184^(1/3),(-Q184)^(1/3)),'OddsRatio_working_3-way'!AM184-'OddsRatio_working_3-way'!R184/3)</f>
        <v>-1.0760066145321932</v>
      </c>
      <c r="AT184" s="11">
        <f>IF(('OddsRatio_working_3-way'!X184=0),IF(Q184&gt;0,-Q184^(1/3),(-Q184)^(1/3)),'OddsRatio_working_3-way'!AN184-'OddsRatio_working_3-way'!R184/3)</f>
        <v>-0.12009579081148747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9.26</v>
      </c>
      <c r="B185" s="4">
        <f>IF('True_Odds_Calculator_3-way'!B186="","",'True_Odds_Calculator_3-way'!B186)</f>
        <v>4.2</v>
      </c>
      <c r="C185" s="4">
        <f>IF('True_Odds_Calculator_3-way'!C186="","",'True_Odds_Calculator_3-way'!C186)</f>
        <v>1.39</v>
      </c>
      <c r="D185" s="9">
        <f t="shared" si="39"/>
        <v>9.5377659299828318E-2</v>
      </c>
      <c r="E185" s="9">
        <f t="shared" si="40"/>
        <v>0.21392959376302897</v>
      </c>
      <c r="F185" s="9">
        <f t="shared" si="41"/>
        <v>0.69069274693714278</v>
      </c>
      <c r="G185" s="9">
        <f t="shared" si="42"/>
        <v>1.1482609658070868</v>
      </c>
      <c r="H185" s="9">
        <f t="shared" si="43"/>
        <v>10.484635577566538</v>
      </c>
      <c r="I185" s="9">
        <f t="shared" si="44"/>
        <v>4.674435090582679</v>
      </c>
      <c r="J185" s="9">
        <f t="shared" si="45"/>
        <v>1.4478217766647636</v>
      </c>
      <c r="K185" s="11">
        <f t="shared" si="46"/>
        <v>0.10799136069114471</v>
      </c>
      <c r="L185" s="11">
        <f t="shared" si="47"/>
        <v>0.23809523809523808</v>
      </c>
      <c r="M185" s="11">
        <f t="shared" si="48"/>
        <v>0.71942446043165476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-0.19068632782758665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0.219201374475859</v>
      </c>
      <c r="Q185" s="11">
        <f>2*'OddsRatio_working_3-way'!K185*'OddsRatio_working_3-way'!L185*'OddsRatio_working_3-way'!M185</f>
        <v>3.699601256976523E-2</v>
      </c>
      <c r="R185" s="11">
        <f t="shared" si="49"/>
        <v>0</v>
      </c>
      <c r="S185" s="11">
        <f t="shared" si="50"/>
        <v>-1.1495390203017326</v>
      </c>
      <c r="T185" s="11">
        <f t="shared" si="51"/>
        <v>-0.1940150245234992</v>
      </c>
      <c r="U185" s="11">
        <f>'OddsRatio_working_3-way'!S185-'OddsRatio_working_3-way'!R185^2/3</f>
        <v>-1.1495390203017326</v>
      </c>
      <c r="V185" s="11">
        <f>'OddsRatio_working_3-way'!S185*'OddsRatio_working_3-way'!R185/3-2*'OddsRatio_working_3-way'!R185^3/27-'OddsRatio_working_3-way'!T185</f>
        <v>0.1940150245234992</v>
      </c>
      <c r="W185" s="11">
        <f>'OddsRatio_working_3-way'!V185^2+4*'OddsRatio_working_3-way'!U185^3/27</f>
        <v>-0.1874021400490776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0.23719399749463074</v>
      </c>
      <c r="Y185" s="11">
        <f>IF('OddsRatio_working_3-way'!W185&gt;=0,IF('OddsRatio_working_3-way'!V185+SQRT('OddsRatio_working_3-way'!W185)&gt;0,0,PI()),ACOS('OddsRatio_working_3-way'!V185/(2*'OddsRatio_working_3-way'!X185)))</f>
        <v>1.1494607104859549</v>
      </c>
      <c r="Z185" s="11">
        <f>'OddsRatio_working_3-way'!X185^(1/3)*COS('OddsRatio_working_3-way'!Y185/3)</f>
        <v>0.5741304829035434</v>
      </c>
      <c r="AA185" s="11">
        <f>'OddsRatio_working_3-way'!X185^(1/3)*COS(('OddsRatio_working_3-way'!Y185+2*PI())/3)</f>
        <v>-0.48747830621088645</v>
      </c>
      <c r="AB185" s="11">
        <f>'OddsRatio_working_3-way'!X185^(1/3)*COS(('OddsRatio_working_3-way'!Y185+4*PI())/3)</f>
        <v>-8.6652176692657165E-2</v>
      </c>
      <c r="AC185" s="11">
        <f>'OddsRatio_working_3-way'!X185^(1/3)*SIN('OddsRatio_working_3-way'!Y185/3)</f>
        <v>0.23141707377558551</v>
      </c>
      <c r="AD185" s="11">
        <f>'OddsRatio_working_3-way'!X185^(1/3)*SIN(('OddsRatio_working_3-way'!Y185+2*PI())/3)</f>
        <v>0.38150304639370319</v>
      </c>
      <c r="AE185" s="11">
        <f>'OddsRatio_working_3-way'!X185^(1/3)*SIN(('OddsRatio_working_3-way'!Y185+4*PI())/3)</f>
        <v>-0.61292012016928865</v>
      </c>
      <c r="AF185" s="11">
        <f>-'OddsRatio_working_3-way'!U185/(3*'OddsRatio_working_3-way'!X185^(1/3))*COS(('OddsRatio_working_3-way'!Y185)/3)</f>
        <v>0.57413048290354352</v>
      </c>
      <c r="AG185" s="11">
        <f>-'OddsRatio_working_3-way'!U185/(3*'OddsRatio_working_3-way'!X185^(1/3))*COS(('OddsRatio_working_3-way'!Y185+2*PI())/3)</f>
        <v>-0.4874783062108865</v>
      </c>
      <c r="AH185" s="11">
        <f>-'OddsRatio_working_3-way'!U185/(3*'OddsRatio_working_3-way'!X185^(1/3))*COS(('OddsRatio_working_3-way'!Y185+4*PI())/3)</f>
        <v>-8.6652176692657179E-2</v>
      </c>
      <c r="AI185" s="11">
        <f>'OddsRatio_working_3-way'!U185/(3*'OddsRatio_working_3-way'!X185^(1/3))*SIN(('OddsRatio_working_3-way'!Y185)/3)</f>
        <v>-0.23141707377558557</v>
      </c>
      <c r="AJ185" s="11">
        <f>'OddsRatio_working_3-way'!U185/(3*'OddsRatio_working_3-way'!X185^(1/3))*SIN(('OddsRatio_working_3-way'!Y185+2*PI())/3)</f>
        <v>-0.38150304639370325</v>
      </c>
      <c r="AK185" s="11">
        <f>'OddsRatio_working_3-way'!U185/(3*'OddsRatio_working_3-way'!X185^(1/3))*SIN(('OddsRatio_working_3-way'!Y185+4*PI())/3)</f>
        <v>0.61292012016928876</v>
      </c>
      <c r="AL185" s="11">
        <f>'OddsRatio_working_3-way'!Z185+'OddsRatio_working_3-way'!AF185</f>
        <v>1.1482609658070868</v>
      </c>
      <c r="AM185" s="11">
        <f>'OddsRatio_working_3-way'!AA185+'OddsRatio_working_3-way'!AG185</f>
        <v>-0.97495661242177301</v>
      </c>
      <c r="AN185" s="11">
        <f>'OddsRatio_working_3-way'!AB185+'OddsRatio_working_3-way'!AH185</f>
        <v>-0.17330435338531436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1.1482609658070868</v>
      </c>
      <c r="AS185" s="11">
        <f>IF(('OddsRatio_working_3-way'!X185=0),IF(Q185&gt;0,-Q185^(1/3),(-Q185)^(1/3)),'OddsRatio_working_3-way'!AM185-'OddsRatio_working_3-way'!R185/3)</f>
        <v>-0.97495661242177301</v>
      </c>
      <c r="AT185" s="11">
        <f>IF(('OddsRatio_working_3-way'!X185=0),IF(Q185&gt;0,-Q185^(1/3),(-Q185)^(1/3)),'OddsRatio_working_3-way'!AN185-'OddsRatio_working_3-way'!R185/3)</f>
        <v>-0.17330435338531436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3.15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2.46</v>
      </c>
      <c r="D186" s="9">
        <f t="shared" si="39"/>
        <v>0.29994246135147368</v>
      </c>
      <c r="E186" s="9">
        <f t="shared" si="40"/>
        <v>0.31319991969338573</v>
      </c>
      <c r="F186" s="9">
        <f t="shared" si="41"/>
        <v>0.3868576189551407</v>
      </c>
      <c r="G186" s="9">
        <f t="shared" si="42"/>
        <v>1.0855687322289242</v>
      </c>
      <c r="H186" s="9">
        <f t="shared" si="43"/>
        <v>3.3339727742921879</v>
      </c>
      <c r="I186" s="9">
        <f t="shared" si="44"/>
        <v>3.1928488391024272</v>
      </c>
      <c r="J186" s="9">
        <f t="shared" si="45"/>
        <v>2.5849303490542295</v>
      </c>
      <c r="K186" s="11">
        <f t="shared" si="46"/>
        <v>0.31746031746031744</v>
      </c>
      <c r="L186" s="11">
        <f t="shared" si="47"/>
        <v>0.33112582781456956</v>
      </c>
      <c r="M186" s="11">
        <f t="shared" si="48"/>
        <v>0.4065040650406504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-0.27095057768616182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0.24057793400387492</v>
      </c>
      <c r="Q186" s="11">
        <f>2*'OddsRatio_working_3-way'!K186*'OddsRatio_working_3-way'!L186*'OddsRatio_working_3-way'!M186</f>
        <v>8.546285399782412E-2</v>
      </c>
      <c r="R186" s="11">
        <f t="shared" si="49"/>
        <v>0</v>
      </c>
      <c r="S186" s="11">
        <f t="shared" si="50"/>
        <v>-0.88790338097205646</v>
      </c>
      <c r="T186" s="11">
        <f t="shared" si="51"/>
        <v>-0.31541860780534864</v>
      </c>
      <c r="U186" s="11">
        <f>'OddsRatio_working_3-way'!S186-'OddsRatio_working_3-way'!R186^2/3</f>
        <v>-0.88790338097205646</v>
      </c>
      <c r="V186" s="11">
        <f>'OddsRatio_working_3-way'!S186*'OddsRatio_working_3-way'!R186/3-2*'OddsRatio_working_3-way'!R186^3/27-'OddsRatio_working_3-way'!T186</f>
        <v>0.31541860780534864</v>
      </c>
      <c r="W186" s="11">
        <f>'OddsRatio_working_3-way'!V186^2+4*'OddsRatio_working_3-way'!U186^3/27</f>
        <v>-4.214588043299522E-3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0.16101512832119522</v>
      </c>
      <c r="Y186" s="11">
        <f>IF('OddsRatio_working_3-way'!W186&gt;=0,IF('OddsRatio_working_3-way'!V186+SQRT('OddsRatio_working_3-way'!W186)&gt;0,0,PI()),ACOS('OddsRatio_working_3-way'!V186/(2*'OddsRatio_working_3-way'!X186)))</f>
        <v>0.20298661802447615</v>
      </c>
      <c r="Z186" s="11">
        <f>'OddsRatio_working_3-way'!X186^(1/3)*COS('OddsRatio_working_3-way'!Y186/3)</f>
        <v>0.54278436611446212</v>
      </c>
      <c r="AA186" s="11">
        <f>'OddsRatio_working_3-way'!X186^(1/3)*COS(('OddsRatio_working_3-way'!Y186+2*PI())/3)</f>
        <v>-0.30324644759599045</v>
      </c>
      <c r="AB186" s="11">
        <f>'OddsRatio_working_3-way'!X186^(1/3)*COS(('OddsRatio_working_3-way'!Y186+4*PI())/3)</f>
        <v>-0.239537918518472</v>
      </c>
      <c r="AC186" s="11">
        <f>'OddsRatio_working_3-way'!X186^(1/3)*SIN('OddsRatio_working_3-way'!Y186/3)</f>
        <v>3.6782136412580622E-2</v>
      </c>
      <c r="AD186" s="11">
        <f>'OddsRatio_working_3-way'!X186^(1/3)*SIN(('OddsRatio_working_3-way'!Y186+2*PI())/3)</f>
        <v>0.45167398162586736</v>
      </c>
      <c r="AE186" s="11">
        <f>'OddsRatio_working_3-way'!X186^(1/3)*SIN(('OddsRatio_working_3-way'!Y186+4*PI())/3)</f>
        <v>-0.48845611803844774</v>
      </c>
      <c r="AF186" s="11">
        <f>-'OddsRatio_working_3-way'!U186/(3*'OddsRatio_working_3-way'!X186^(1/3))*COS(('OddsRatio_working_3-way'!Y186)/3)</f>
        <v>0.54278436611446212</v>
      </c>
      <c r="AG186" s="11">
        <f>-'OddsRatio_working_3-way'!U186/(3*'OddsRatio_working_3-way'!X186^(1/3))*COS(('OddsRatio_working_3-way'!Y186+2*PI())/3)</f>
        <v>-0.30324644759599045</v>
      </c>
      <c r="AH186" s="11">
        <f>-'OddsRatio_working_3-way'!U186/(3*'OddsRatio_working_3-way'!X186^(1/3))*COS(('OddsRatio_working_3-way'!Y186+4*PI())/3)</f>
        <v>-0.239537918518472</v>
      </c>
      <c r="AI186" s="11">
        <f>'OddsRatio_working_3-way'!U186/(3*'OddsRatio_working_3-way'!X186^(1/3))*SIN(('OddsRatio_working_3-way'!Y186)/3)</f>
        <v>-3.6782136412580622E-2</v>
      </c>
      <c r="AJ186" s="11">
        <f>'OddsRatio_working_3-way'!U186/(3*'OddsRatio_working_3-way'!X186^(1/3))*SIN(('OddsRatio_working_3-way'!Y186+2*PI())/3)</f>
        <v>-0.45167398162586736</v>
      </c>
      <c r="AK186" s="11">
        <f>'OddsRatio_working_3-way'!U186/(3*'OddsRatio_working_3-way'!X186^(1/3))*SIN(('OddsRatio_working_3-way'!Y186+4*PI())/3)</f>
        <v>0.48845611803844774</v>
      </c>
      <c r="AL186" s="11">
        <f>'OddsRatio_working_3-way'!Z186+'OddsRatio_working_3-way'!AF186</f>
        <v>1.0855687322289242</v>
      </c>
      <c r="AM186" s="11">
        <f>'OddsRatio_working_3-way'!AA186+'OddsRatio_working_3-way'!AG186</f>
        <v>-0.60649289519198091</v>
      </c>
      <c r="AN186" s="11">
        <f>'OddsRatio_working_3-way'!AB186+'OddsRatio_working_3-way'!AH186</f>
        <v>-0.47907583703694401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1.0855687322289242</v>
      </c>
      <c r="AS186" s="11">
        <f>IF(('OddsRatio_working_3-way'!X186=0),IF(Q186&gt;0,-Q186^(1/3),(-Q186)^(1/3)),'OddsRatio_working_3-way'!AM186-'OddsRatio_working_3-way'!R186/3)</f>
        <v>-0.60649289519198091</v>
      </c>
      <c r="AT186" s="11">
        <f>IF(('OddsRatio_working_3-way'!X186=0),IF(Q186&gt;0,-Q186^(1/3),(-Q186)^(1/3)),'OddsRatio_working_3-way'!AN186-'OddsRatio_working_3-way'!R186/3)</f>
        <v>-0.47907583703694401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1.88</v>
      </c>
      <c r="B187" s="4">
        <f>IF('True_Odds_Calculator_3-way'!B188="","",'True_Odds_Calculator_3-way'!B188)</f>
        <v>3.41</v>
      </c>
      <c r="C187" s="4">
        <f>IF('True_Odds_Calculator_3-way'!C188="","",'True_Odds_Calculator_3-way'!C188)</f>
        <v>4.29</v>
      </c>
      <c r="D187" s="9">
        <f t="shared" si="39"/>
        <v>0.50872607613586818</v>
      </c>
      <c r="E187" s="9">
        <f t="shared" si="40"/>
        <v>0.27437207303698802</v>
      </c>
      <c r="F187" s="9">
        <f t="shared" si="41"/>
        <v>0.216901850827144</v>
      </c>
      <c r="G187" s="9">
        <f t="shared" si="42"/>
        <v>1.0973800022465885</v>
      </c>
      <c r="H187" s="9">
        <f t="shared" si="43"/>
        <v>1.9656944019769977</v>
      </c>
      <c r="I187" s="9">
        <f t="shared" si="44"/>
        <v>3.6446858054142788</v>
      </c>
      <c r="J187" s="9">
        <f t="shared" si="45"/>
        <v>4.6103802073912767</v>
      </c>
      <c r="K187" s="11">
        <f t="shared" si="46"/>
        <v>0.53191489361702127</v>
      </c>
      <c r="L187" s="11">
        <f t="shared" si="47"/>
        <v>0.29325513196480935</v>
      </c>
      <c r="M187" s="11">
        <f t="shared" si="48"/>
        <v>0.23310023310023309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-0.25370328596135061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0.23925243866592838</v>
      </c>
      <c r="Q187" s="11">
        <f>2*'OddsRatio_working_3-way'!K187*'OddsRatio_working_3-way'!L187*'OddsRatio_working_3-way'!M187</f>
        <v>7.2721105977485823E-2</v>
      </c>
      <c r="R187" s="11">
        <f t="shared" si="49"/>
        <v>0</v>
      </c>
      <c r="S187" s="11">
        <f t="shared" si="50"/>
        <v>-0.94304036212749842</v>
      </c>
      <c r="T187" s="11">
        <f t="shared" si="51"/>
        <v>-0.28663840794148887</v>
      </c>
      <c r="U187" s="11">
        <f>'OddsRatio_working_3-way'!S187-'OddsRatio_working_3-way'!R187^2/3</f>
        <v>-0.94304036212749842</v>
      </c>
      <c r="V187" s="11">
        <f>'OddsRatio_working_3-way'!S187*'OddsRatio_working_3-way'!R187/3-2*'OddsRatio_working_3-way'!R187^3/27-'OddsRatio_working_3-way'!T187</f>
        <v>0.28663840794148887</v>
      </c>
      <c r="W187" s="11">
        <f>'OddsRatio_working_3-way'!V187^2+4*'OddsRatio_working_3-way'!U187^3/27</f>
        <v>-4.2085754582152454E-2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0.17624367470166399</v>
      </c>
      <c r="Y187" s="11">
        <f>IF('OddsRatio_working_3-way'!W187&gt;=0,IF('OddsRatio_working_3-way'!V187+SQRT('OddsRatio_working_3-way'!W187)&gt;0,0,PI()),ACOS('OddsRatio_working_3-way'!V187/(2*'OddsRatio_working_3-way'!X187)))</f>
        <v>0.62118769892427694</v>
      </c>
      <c r="Z187" s="11">
        <f>'OddsRatio_working_3-way'!X187^(1/3)*COS('OddsRatio_working_3-way'!Y187/3)</f>
        <v>0.54869000112329425</v>
      </c>
      <c r="AA187" s="11">
        <f>'OddsRatio_working_3-way'!X187^(1/3)*COS(('OddsRatio_working_3-way'!Y187+2*PI())/3)</f>
        <v>-0.37416760587910058</v>
      </c>
      <c r="AB187" s="11">
        <f>'OddsRatio_working_3-way'!X187^(1/3)*COS(('OddsRatio_working_3-way'!Y187+4*PI())/3)</f>
        <v>-0.17452239524419383</v>
      </c>
      <c r="AC187" s="11">
        <f>'OddsRatio_working_3-way'!X187^(1/3)*SIN('OddsRatio_working_3-way'!Y187/3)</f>
        <v>0.11526521610248301</v>
      </c>
      <c r="AD187" s="11">
        <f>'OddsRatio_working_3-way'!X187^(1/3)*SIN(('OddsRatio_working_3-way'!Y187+2*PI())/3)</f>
        <v>0.41754687172404353</v>
      </c>
      <c r="AE187" s="11">
        <f>'OddsRatio_working_3-way'!X187^(1/3)*SIN(('OddsRatio_working_3-way'!Y187+4*PI())/3)</f>
        <v>-0.53281208782652645</v>
      </c>
      <c r="AF187" s="11">
        <f>-'OddsRatio_working_3-way'!U187/(3*'OddsRatio_working_3-way'!X187^(1/3))*COS(('OddsRatio_working_3-way'!Y187)/3)</f>
        <v>0.54869000112329436</v>
      </c>
      <c r="AG187" s="11">
        <f>-'OddsRatio_working_3-way'!U187/(3*'OddsRatio_working_3-way'!X187^(1/3))*COS(('OddsRatio_working_3-way'!Y187+2*PI())/3)</f>
        <v>-0.37416760587910064</v>
      </c>
      <c r="AH187" s="11">
        <f>-'OddsRatio_working_3-way'!U187/(3*'OddsRatio_working_3-way'!X187^(1/3))*COS(('OddsRatio_working_3-way'!Y187+4*PI())/3)</f>
        <v>-0.17452239524419386</v>
      </c>
      <c r="AI187" s="11">
        <f>'OddsRatio_working_3-way'!U187/(3*'OddsRatio_working_3-way'!X187^(1/3))*SIN(('OddsRatio_working_3-way'!Y187)/3)</f>
        <v>-0.11526521610248304</v>
      </c>
      <c r="AJ187" s="11">
        <f>'OddsRatio_working_3-way'!U187/(3*'OddsRatio_working_3-way'!X187^(1/3))*SIN(('OddsRatio_working_3-way'!Y187+2*PI())/3)</f>
        <v>-0.41754687172404359</v>
      </c>
      <c r="AK187" s="11">
        <f>'OddsRatio_working_3-way'!U187/(3*'OddsRatio_working_3-way'!X187^(1/3))*SIN(('OddsRatio_working_3-way'!Y187+4*PI())/3)</f>
        <v>0.53281208782652656</v>
      </c>
      <c r="AL187" s="11">
        <f>'OddsRatio_working_3-way'!Z187+'OddsRatio_working_3-way'!AF187</f>
        <v>1.0973800022465885</v>
      </c>
      <c r="AM187" s="11">
        <f>'OddsRatio_working_3-way'!AA187+'OddsRatio_working_3-way'!AG187</f>
        <v>-0.74833521175820117</v>
      </c>
      <c r="AN187" s="11">
        <f>'OddsRatio_working_3-way'!AB187+'OddsRatio_working_3-way'!AH187</f>
        <v>-0.34904479048838766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1.0973800022465885</v>
      </c>
      <c r="AS187" s="11">
        <f>IF(('OddsRatio_working_3-way'!X187=0),IF(Q187&gt;0,-Q187^(1/3),(-Q187)^(1/3)),'OddsRatio_working_3-way'!AM187-'OddsRatio_working_3-way'!R187/3)</f>
        <v>-0.74833521175820117</v>
      </c>
      <c r="AT187" s="11">
        <f>IF(('OddsRatio_working_3-way'!X187=0),IF(Q187&gt;0,-Q187^(1/3),(-Q187)^(1/3)),'OddsRatio_working_3-way'!AN187-'OddsRatio_working_3-way'!R187/3)</f>
        <v>-0.34904479048838766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1.22</v>
      </c>
      <c r="B188" s="4">
        <f>IF('True_Odds_Calculator_3-way'!B189="","",'True_Odds_Calculator_3-way'!B189)</f>
        <v>6.65</v>
      </c>
      <c r="C188" s="4">
        <f>IF('True_Odds_Calculator_3-way'!C189="","",'True_Odds_Calculator_3-way'!C189)</f>
        <v>13.47</v>
      </c>
      <c r="D188" s="9">
        <f t="shared" si="39"/>
        <v>0.79967792510140179</v>
      </c>
      <c r="E188" s="9">
        <f t="shared" si="40"/>
        <v>0.13452823244751411</v>
      </c>
      <c r="F188" s="9">
        <f t="shared" si="41"/>
        <v>6.5793842451084161E-2</v>
      </c>
      <c r="G188" s="9">
        <f t="shared" si="42"/>
        <v>1.1386520214213207</v>
      </c>
      <c r="H188" s="9">
        <f t="shared" si="43"/>
        <v>1.2505034447126906</v>
      </c>
      <c r="I188" s="9">
        <f t="shared" si="44"/>
        <v>7.4333839210304635</v>
      </c>
      <c r="J188" s="9">
        <f t="shared" si="45"/>
        <v>15.198990707123867</v>
      </c>
      <c r="K188" s="11">
        <f t="shared" si="46"/>
        <v>0.81967213114754101</v>
      </c>
      <c r="L188" s="11">
        <f t="shared" si="47"/>
        <v>0.15037593984962405</v>
      </c>
      <c r="M188" s="11">
        <f t="shared" si="48"/>
        <v>7.4239049740163321E-2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-0.14183666475693057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0.16782252831684893</v>
      </c>
      <c r="Q188" s="11">
        <f>2*'OddsRatio_working_3-way'!K188*'OddsRatio_working_3-way'!L188*'OddsRatio_working_3-way'!M188</f>
        <v>1.8301257177409914E-2</v>
      </c>
      <c r="R188" s="11">
        <f t="shared" si="49"/>
        <v>0</v>
      </c>
      <c r="S188" s="11">
        <f t="shared" si="50"/>
        <v>-1.1832097758675519</v>
      </c>
      <c r="T188" s="11">
        <f t="shared" si="51"/>
        <v>-0.12903050990922049</v>
      </c>
      <c r="U188" s="11">
        <f>'OddsRatio_working_3-way'!S188-'OddsRatio_working_3-way'!R188^2/3</f>
        <v>-1.1832097758675519</v>
      </c>
      <c r="V188" s="11">
        <f>'OddsRatio_working_3-way'!S188*'OddsRatio_working_3-way'!R188/3-2*'OddsRatio_working_3-way'!R188^3/27-'OddsRatio_working_3-way'!T188</f>
        <v>0.12903050990922049</v>
      </c>
      <c r="W188" s="11">
        <f>'OddsRatio_working_3-way'!V188^2+4*'OddsRatio_working_3-way'!U188^3/27</f>
        <v>-0.22875503569679406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0.24769129384388316</v>
      </c>
      <c r="Y188" s="11">
        <f>IF('OddsRatio_working_3-way'!W188&gt;=0,IF('OddsRatio_working_3-way'!V188+SQRT('OddsRatio_working_3-way'!W188)&gt;0,0,PI()),ACOS('OddsRatio_working_3-way'!V188/(2*'OddsRatio_working_3-way'!X188)))</f>
        <v>1.3072911005270234</v>
      </c>
      <c r="Z188" s="11">
        <f>'OddsRatio_working_3-way'!X188^(1/3)*COS('OddsRatio_working_3-way'!Y188/3)</f>
        <v>0.56932601071066047</v>
      </c>
      <c r="AA188" s="11">
        <f>'OddsRatio_working_3-way'!X188^(1/3)*COS(('OddsRatio_working_3-way'!Y188+2*PI())/3)</f>
        <v>-0.51423513805680088</v>
      </c>
      <c r="AB188" s="11">
        <f>'OddsRatio_working_3-way'!X188^(1/3)*COS(('OddsRatio_working_3-way'!Y188+4*PI())/3)</f>
        <v>-5.5090872653859174E-2</v>
      </c>
      <c r="AC188" s="11">
        <f>'OddsRatio_working_3-way'!X188^(1/3)*SIN('OddsRatio_working_3-way'!Y188/3)</f>
        <v>0.26508706522726128</v>
      </c>
      <c r="AD188" s="11">
        <f>'OddsRatio_working_3-way'!X188^(1/3)*SIN(('OddsRatio_working_3-way'!Y188+2*PI())/3)</f>
        <v>0.36050725569705283</v>
      </c>
      <c r="AE188" s="11">
        <f>'OddsRatio_working_3-way'!X188^(1/3)*SIN(('OddsRatio_working_3-way'!Y188+4*PI())/3)</f>
        <v>-0.625594320924314</v>
      </c>
      <c r="AF188" s="11">
        <f>-'OddsRatio_working_3-way'!U188/(3*'OddsRatio_working_3-way'!X188^(1/3))*COS(('OddsRatio_working_3-way'!Y188)/3)</f>
        <v>0.56932601071066036</v>
      </c>
      <c r="AG188" s="11">
        <f>-'OddsRatio_working_3-way'!U188/(3*'OddsRatio_working_3-way'!X188^(1/3))*COS(('OddsRatio_working_3-way'!Y188+2*PI())/3)</f>
        <v>-0.51423513805680088</v>
      </c>
      <c r="AH188" s="11">
        <f>-'OddsRatio_working_3-way'!U188/(3*'OddsRatio_working_3-way'!X188^(1/3))*COS(('OddsRatio_working_3-way'!Y188+4*PI())/3)</f>
        <v>-5.5090872653859167E-2</v>
      </c>
      <c r="AI188" s="11">
        <f>'OddsRatio_working_3-way'!U188/(3*'OddsRatio_working_3-way'!X188^(1/3))*SIN(('OddsRatio_working_3-way'!Y188)/3)</f>
        <v>-0.26508706522726128</v>
      </c>
      <c r="AJ188" s="11">
        <f>'OddsRatio_working_3-way'!U188/(3*'OddsRatio_working_3-way'!X188^(1/3))*SIN(('OddsRatio_working_3-way'!Y188+2*PI())/3)</f>
        <v>-0.36050725569705278</v>
      </c>
      <c r="AK188" s="11">
        <f>'OddsRatio_working_3-way'!U188/(3*'OddsRatio_working_3-way'!X188^(1/3))*SIN(('OddsRatio_working_3-way'!Y188+4*PI())/3)</f>
        <v>0.62559432092431388</v>
      </c>
      <c r="AL188" s="11">
        <f>'OddsRatio_working_3-way'!Z188+'OddsRatio_working_3-way'!AF188</f>
        <v>1.1386520214213207</v>
      </c>
      <c r="AM188" s="11">
        <f>'OddsRatio_working_3-way'!AA188+'OddsRatio_working_3-way'!AG188</f>
        <v>-1.0284702761136018</v>
      </c>
      <c r="AN188" s="11">
        <f>'OddsRatio_working_3-way'!AB188+'OddsRatio_working_3-way'!AH188</f>
        <v>-0.11018174530771835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1.1386520214213207</v>
      </c>
      <c r="AS188" s="11">
        <f>IF(('OddsRatio_working_3-way'!X188=0),IF(Q188&gt;0,-Q188^(1/3),(-Q188)^(1/3)),'OddsRatio_working_3-way'!AM188-'OddsRatio_working_3-way'!R188/3)</f>
        <v>-1.0284702761136018</v>
      </c>
      <c r="AT188" s="11">
        <f>IF(('OddsRatio_working_3-way'!X188=0),IF(Q188&gt;0,-Q188^(1/3),(-Q188)^(1/3)),'OddsRatio_working_3-way'!AN188-'OddsRatio_working_3-way'!R188/3)</f>
        <v>-0.11018174530771835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2.02</v>
      </c>
      <c r="B189" s="4">
        <f>IF('True_Odds_Calculator_3-way'!B190="","",'True_Odds_Calculator_3-way'!B190)</f>
        <v>3.66</v>
      </c>
      <c r="C189" s="4">
        <f>IF('True_Odds_Calculator_3-way'!C190="","",'True_Odds_Calculator_3-way'!C190)</f>
        <v>3.75</v>
      </c>
      <c r="D189" s="9">
        <f t="shared" si="39"/>
        <v>0.48138768617543204</v>
      </c>
      <c r="E189" s="9">
        <f t="shared" si="40"/>
        <v>0.26250151764808621</v>
      </c>
      <c r="F189" s="9">
        <f t="shared" si="41"/>
        <v>0.25611079617648153</v>
      </c>
      <c r="G189" s="9">
        <f t="shared" si="42"/>
        <v>1.0562036785061322</v>
      </c>
      <c r="H189" s="9">
        <f t="shared" si="43"/>
        <v>2.077327752076255</v>
      </c>
      <c r="I189" s="9">
        <f t="shared" si="44"/>
        <v>3.8095017848263115</v>
      </c>
      <c r="J189" s="9">
        <f t="shared" si="45"/>
        <v>3.9045601158918628</v>
      </c>
      <c r="K189" s="11">
        <f t="shared" si="46"/>
        <v>0.49504950495049505</v>
      </c>
      <c r="L189" s="11">
        <f t="shared" si="47"/>
        <v>0.27322404371584696</v>
      </c>
      <c r="M189" s="11">
        <f t="shared" si="48"/>
        <v>0.26666666666666666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-0.26912297787155759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0.23192483182744505</v>
      </c>
      <c r="Q189" s="11">
        <f>2*'OddsRatio_working_3-way'!K189*'OddsRatio_working_3-way'!L189*'OddsRatio_working_3-way'!M189</f>
        <v>7.2138361377121318E-2</v>
      </c>
      <c r="R189" s="11">
        <f t="shared" si="49"/>
        <v>0</v>
      </c>
      <c r="S189" s="11">
        <f t="shared" si="50"/>
        <v>-0.86178011874606331</v>
      </c>
      <c r="T189" s="11">
        <f t="shared" si="51"/>
        <v>-0.26804980365351888</v>
      </c>
      <c r="U189" s="11">
        <f>'OddsRatio_working_3-way'!S189-'OddsRatio_working_3-way'!R189^2/3</f>
        <v>-0.86178011874606331</v>
      </c>
      <c r="V189" s="11">
        <f>'OddsRatio_working_3-way'!S189*'OddsRatio_working_3-way'!R189/3-2*'OddsRatio_working_3-way'!R189^3/27-'OddsRatio_working_3-way'!T189</f>
        <v>0.26804980365351888</v>
      </c>
      <c r="W189" s="11">
        <f>'OddsRatio_working_3-way'!V189^2+4*'OddsRatio_working_3-way'!U189^3/27</f>
        <v>-2.29661781209161E-2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0.15396174472868748</v>
      </c>
      <c r="Y189" s="11">
        <f>IF('OddsRatio_working_3-way'!W189&gt;=0,IF('OddsRatio_working_3-way'!V189+SQRT('OddsRatio_working_3-way'!W189)&gt;0,0,PI()),ACOS('OddsRatio_working_3-way'!V189/(2*'OddsRatio_working_3-way'!X189)))</f>
        <v>0.51456312806716031</v>
      </c>
      <c r="Z189" s="11">
        <f>'OddsRatio_working_3-way'!X189^(1/3)*COS('OddsRatio_working_3-way'!Y189/3)</f>
        <v>0.52810183925306609</v>
      </c>
      <c r="AA189" s="11">
        <f>'OddsRatio_working_3-way'!X189^(1/3)*COS(('OddsRatio_working_3-way'!Y189+2*PI())/3)</f>
        <v>-0.34327443393675805</v>
      </c>
      <c r="AB189" s="11">
        <f>'OddsRatio_working_3-way'!X189^(1/3)*COS(('OddsRatio_working_3-way'!Y189+4*PI())/3)</f>
        <v>-0.18482740531630817</v>
      </c>
      <c r="AC189" s="11">
        <f>'OddsRatio_working_3-way'!X189^(1/3)*SIN('OddsRatio_working_3-way'!Y189/3)</f>
        <v>9.147943462631325E-2</v>
      </c>
      <c r="AD189" s="11">
        <f>'OddsRatio_working_3-way'!X189^(1/3)*SIN(('OddsRatio_working_3-way'!Y189+2*PI())/3)</f>
        <v>0.41160989126528469</v>
      </c>
      <c r="AE189" s="11">
        <f>'OddsRatio_working_3-way'!X189^(1/3)*SIN(('OddsRatio_working_3-way'!Y189+4*PI())/3)</f>
        <v>-0.50308932589159783</v>
      </c>
      <c r="AF189" s="11">
        <f>-'OddsRatio_working_3-way'!U189/(3*'OddsRatio_working_3-way'!X189^(1/3))*COS(('OddsRatio_working_3-way'!Y189)/3)</f>
        <v>0.52810183925306597</v>
      </c>
      <c r="AG189" s="11">
        <f>-'OddsRatio_working_3-way'!U189/(3*'OddsRatio_working_3-way'!X189^(1/3))*COS(('OddsRatio_working_3-way'!Y189+2*PI())/3)</f>
        <v>-0.34327443393675799</v>
      </c>
      <c r="AH189" s="11">
        <f>-'OddsRatio_working_3-way'!U189/(3*'OddsRatio_working_3-way'!X189^(1/3))*COS(('OddsRatio_working_3-way'!Y189+4*PI())/3)</f>
        <v>-0.18482740531630815</v>
      </c>
      <c r="AI189" s="11">
        <f>'OddsRatio_working_3-way'!U189/(3*'OddsRatio_working_3-way'!X189^(1/3))*SIN(('OddsRatio_working_3-way'!Y189)/3)</f>
        <v>-9.1479434626313236E-2</v>
      </c>
      <c r="AJ189" s="11">
        <f>'OddsRatio_working_3-way'!U189/(3*'OddsRatio_working_3-way'!X189^(1/3))*SIN(('OddsRatio_working_3-way'!Y189+2*PI())/3)</f>
        <v>-0.41160989126528463</v>
      </c>
      <c r="AK189" s="11">
        <f>'OddsRatio_working_3-way'!U189/(3*'OddsRatio_working_3-way'!X189^(1/3))*SIN(('OddsRatio_working_3-way'!Y189+4*PI())/3)</f>
        <v>0.50308932589159772</v>
      </c>
      <c r="AL189" s="11">
        <f>'OddsRatio_working_3-way'!Z189+'OddsRatio_working_3-way'!AF189</f>
        <v>1.0562036785061322</v>
      </c>
      <c r="AM189" s="11">
        <f>'OddsRatio_working_3-way'!AA189+'OddsRatio_working_3-way'!AG189</f>
        <v>-0.6865488678735161</v>
      </c>
      <c r="AN189" s="11">
        <f>'OddsRatio_working_3-way'!AB189+'OddsRatio_working_3-way'!AH189</f>
        <v>-0.36965481063261629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1.0562036785061322</v>
      </c>
      <c r="AS189" s="11">
        <f>IF(('OddsRatio_working_3-way'!X189=0),IF(Q189&gt;0,-Q189^(1/3),(-Q189)^(1/3)),'OddsRatio_working_3-way'!AM189-'OddsRatio_working_3-way'!R189/3)</f>
        <v>-0.6865488678735161</v>
      </c>
      <c r="AT189" s="11">
        <f>IF(('OddsRatio_working_3-way'!X189=0),IF(Q189&gt;0,-Q189^(1/3),(-Q189)^(1/3)),'OddsRatio_working_3-way'!AN189-'OddsRatio_working_3-way'!R189/3)</f>
        <v>-0.36965481063261629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2.76</v>
      </c>
      <c r="B190" s="4">
        <f>IF('True_Odds_Calculator_3-way'!B191="","",'True_Odds_Calculator_3-way'!B191)</f>
        <v>3.67</v>
      </c>
      <c r="C190" s="4">
        <f>IF('True_Odds_Calculator_3-way'!C191="","",'True_Odds_Calculator_3-way'!C191)</f>
        <v>2.5099999999999998</v>
      </c>
      <c r="D190" s="9">
        <f t="shared" si="39"/>
        <v>0.35084287441734391</v>
      </c>
      <c r="E190" s="9">
        <f t="shared" si="40"/>
        <v>0.26267698760503666</v>
      </c>
      <c r="F190" s="9">
        <f t="shared" si="41"/>
        <v>0.38648013797761943</v>
      </c>
      <c r="G190" s="9">
        <f t="shared" si="42"/>
        <v>1.0512947612568153</v>
      </c>
      <c r="H190" s="9">
        <f t="shared" si="43"/>
        <v>2.8502787798119948</v>
      </c>
      <c r="I190" s="9">
        <f t="shared" si="44"/>
        <v>3.8069570125556962</v>
      </c>
      <c r="J190" s="9">
        <f t="shared" si="45"/>
        <v>2.5874550894977912</v>
      </c>
      <c r="K190" s="11">
        <f t="shared" si="46"/>
        <v>0.3623188405797102</v>
      </c>
      <c r="L190" s="11">
        <f t="shared" si="47"/>
        <v>0.27247956403269757</v>
      </c>
      <c r="M190" s="11">
        <f t="shared" si="48"/>
        <v>0.39840637450199207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-0.27909496948823587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0.23363482452136722</v>
      </c>
      <c r="Q190" s="11">
        <f>2*'OddsRatio_working_3-way'!K190*'OddsRatio_working_3-way'!L190*'OddsRatio_working_3-way'!M190</f>
        <v>7.8664924081268447E-2</v>
      </c>
      <c r="R190" s="11">
        <f t="shared" si="49"/>
        <v>0</v>
      </c>
      <c r="S190" s="11">
        <f t="shared" si="50"/>
        <v>-0.837115856834586</v>
      </c>
      <c r="T190" s="11">
        <f t="shared" si="51"/>
        <v>-0.28185719085339606</v>
      </c>
      <c r="U190" s="11">
        <f>'OddsRatio_working_3-way'!S190-'OddsRatio_working_3-way'!R190^2/3</f>
        <v>-0.837115856834586</v>
      </c>
      <c r="V190" s="11">
        <f>'OddsRatio_working_3-way'!S190*'OddsRatio_working_3-way'!R190/3-2*'OddsRatio_working_3-way'!R190^3/27-'OddsRatio_working_3-way'!T190</f>
        <v>0.28185719085339606</v>
      </c>
      <c r="W190" s="11">
        <f>'OddsRatio_working_3-way'!V190^2+4*'OddsRatio_working_3-way'!U190^3/27</f>
        <v>-7.4631586051905618E-3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0.14739965624193149</v>
      </c>
      <c r="Y190" s="11">
        <f>IF('OddsRatio_working_3-way'!W190&gt;=0,IF('OddsRatio_working_3-way'!V190+SQRT('OddsRatio_working_3-way'!W190)&gt;0,0,PI()),ACOS('OddsRatio_working_3-way'!V190/(2*'OddsRatio_working_3-way'!X190)))</f>
        <v>0.29741049865349822</v>
      </c>
      <c r="Z190" s="11">
        <f>'OddsRatio_working_3-way'!X190^(1/3)*COS('OddsRatio_working_3-way'!Y190/3)</f>
        <v>0.52564738062840777</v>
      </c>
      <c r="AA190" s="11">
        <f>'OddsRatio_working_3-way'!X190^(1/3)*COS(('OddsRatio_working_3-way'!Y190+2*PI())/3)</f>
        <v>-0.30810158378902136</v>
      </c>
      <c r="AB190" s="11">
        <f>'OddsRatio_working_3-way'!X190^(1/3)*COS(('OddsRatio_working_3-way'!Y190+4*PI())/3)</f>
        <v>-0.21754579683938652</v>
      </c>
      <c r="AC190" s="11">
        <f>'OddsRatio_working_3-way'!X190^(1/3)*SIN('OddsRatio_working_3-way'!Y190/3)</f>
        <v>5.2282407972050096E-2</v>
      </c>
      <c r="AD190" s="11">
        <f>'OddsRatio_working_3-way'!X190^(1/3)*SIN(('OddsRatio_working_3-way'!Y190+2*PI())/3)</f>
        <v>0.42908278107092424</v>
      </c>
      <c r="AE190" s="11">
        <f>'OddsRatio_working_3-way'!X190^(1/3)*SIN(('OddsRatio_working_3-way'!Y190+4*PI())/3)</f>
        <v>-0.48136518904297432</v>
      </c>
      <c r="AF190" s="11">
        <f>-'OddsRatio_working_3-way'!U190/(3*'OddsRatio_working_3-way'!X190^(1/3))*COS(('OddsRatio_working_3-way'!Y190)/3)</f>
        <v>0.52564738062840766</v>
      </c>
      <c r="AG190" s="11">
        <f>-'OddsRatio_working_3-way'!U190/(3*'OddsRatio_working_3-way'!X190^(1/3))*COS(('OddsRatio_working_3-way'!Y190+2*PI())/3)</f>
        <v>-0.3081015837890213</v>
      </c>
      <c r="AH190" s="11">
        <f>-'OddsRatio_working_3-way'!U190/(3*'OddsRatio_working_3-way'!X190^(1/3))*COS(('OddsRatio_working_3-way'!Y190+4*PI())/3)</f>
        <v>-0.21754579683938646</v>
      </c>
      <c r="AI190" s="11">
        <f>'OddsRatio_working_3-way'!U190/(3*'OddsRatio_working_3-way'!X190^(1/3))*SIN(('OddsRatio_working_3-way'!Y190)/3)</f>
        <v>-5.2282407972050082E-2</v>
      </c>
      <c r="AJ190" s="11">
        <f>'OddsRatio_working_3-way'!U190/(3*'OddsRatio_working_3-way'!X190^(1/3))*SIN(('OddsRatio_working_3-way'!Y190+2*PI())/3)</f>
        <v>-0.42908278107092412</v>
      </c>
      <c r="AK190" s="11">
        <f>'OddsRatio_working_3-way'!U190/(3*'OddsRatio_working_3-way'!X190^(1/3))*SIN(('OddsRatio_working_3-way'!Y190+4*PI())/3)</f>
        <v>0.48136518904297421</v>
      </c>
      <c r="AL190" s="11">
        <f>'OddsRatio_working_3-way'!Z190+'OddsRatio_working_3-way'!AF190</f>
        <v>1.0512947612568153</v>
      </c>
      <c r="AM190" s="11">
        <f>'OddsRatio_working_3-way'!AA190+'OddsRatio_working_3-way'!AG190</f>
        <v>-0.61620316757804261</v>
      </c>
      <c r="AN190" s="11">
        <f>'OddsRatio_working_3-way'!AB190+'OddsRatio_working_3-way'!AH190</f>
        <v>-0.43509159367877298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1.0512947612568153</v>
      </c>
      <c r="AS190" s="11">
        <f>IF(('OddsRatio_working_3-way'!X190=0),IF(Q190&gt;0,-Q190^(1/3),(-Q190)^(1/3)),'OddsRatio_working_3-way'!AM190-'OddsRatio_working_3-way'!R190/3)</f>
        <v>-0.61620316757804261</v>
      </c>
      <c r="AT190" s="11">
        <f>IF(('OddsRatio_working_3-way'!X190=0),IF(Q190&gt;0,-Q190^(1/3),(-Q190)^(1/3)),'OddsRatio_working_3-way'!AN190-'OddsRatio_working_3-way'!R190/3)</f>
        <v>-0.43509159367877298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7.68</v>
      </c>
      <c r="B191" s="4">
        <f>IF('True_Odds_Calculator_3-way'!B192="","",'True_Odds_Calculator_3-way'!B192)</f>
        <v>4.93</v>
      </c>
      <c r="C191" s="4">
        <f>IF('True_Odds_Calculator_3-way'!C192="","",'True_Odds_Calculator_3-way'!C192)</f>
        <v>1.42</v>
      </c>
      <c r="D191" s="9">
        <f t="shared" si="39"/>
        <v>0.12165563752863276</v>
      </c>
      <c r="E191" s="9">
        <f t="shared" si="40"/>
        <v>0.19056150974809249</v>
      </c>
      <c r="F191" s="9">
        <f t="shared" si="41"/>
        <v>0.68778285272327488</v>
      </c>
      <c r="G191" s="9">
        <f t="shared" si="42"/>
        <v>1.0808268296298618</v>
      </c>
      <c r="H191" s="9">
        <f t="shared" si="43"/>
        <v>8.2199232219274752</v>
      </c>
      <c r="I191" s="9">
        <f t="shared" si="44"/>
        <v>5.2476494404453566</v>
      </c>
      <c r="J191" s="9">
        <f t="shared" si="45"/>
        <v>1.4539472684445416</v>
      </c>
      <c r="K191" s="11">
        <f t="shared" si="46"/>
        <v>0.13020833333333334</v>
      </c>
      <c r="L191" s="11">
        <f t="shared" si="47"/>
        <v>0.20283975659229211</v>
      </c>
      <c r="M191" s="11">
        <f t="shared" si="48"/>
        <v>0.70422535211267612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-0.20507929677456216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0.20515354636269276</v>
      </c>
      <c r="Q191" s="11">
        <f>2*'OddsRatio_working_3-way'!K191*'OddsRatio_working_3-way'!L191*'OddsRatio_working_3-way'!M191</f>
        <v>3.7199192450170948E-2</v>
      </c>
      <c r="R191" s="11">
        <f t="shared" si="49"/>
        <v>0</v>
      </c>
      <c r="S191" s="11">
        <f t="shared" si="50"/>
        <v>-1.0003620530658062</v>
      </c>
      <c r="T191" s="11">
        <f t="shared" si="51"/>
        <v>-0.18138931152598481</v>
      </c>
      <c r="U191" s="11">
        <f>'OddsRatio_working_3-way'!S191-'OddsRatio_working_3-way'!R191^2/3</f>
        <v>-1.0003620530658062</v>
      </c>
      <c r="V191" s="11">
        <f>'OddsRatio_working_3-way'!S191*'OddsRatio_working_3-way'!R191/3-2*'OddsRatio_working_3-way'!R191^3/27-'OddsRatio_working_3-way'!T191</f>
        <v>0.18138931152598481</v>
      </c>
      <c r="W191" s="11">
        <f>'OddsRatio_working_3-way'!V191^2+4*'OddsRatio_working_3-way'!U191^3/27</f>
        <v>-0.11540703655185436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0.19255461490686554</v>
      </c>
      <c r="Y191" s="11">
        <f>IF('OddsRatio_working_3-way'!W191&gt;=0,IF('OddsRatio_working_3-way'!V191+SQRT('OddsRatio_working_3-way'!W191)&gt;0,0,PI()),ACOS('OddsRatio_working_3-way'!V191/(2*'OddsRatio_working_3-way'!X191)))</f>
        <v>1.080363844384193</v>
      </c>
      <c r="Z191" s="11">
        <f>'OddsRatio_working_3-way'!X191^(1/3)*COS('OddsRatio_working_3-way'!Y191/3)</f>
        <v>0.54041341481493088</v>
      </c>
      <c r="AA191" s="11">
        <f>'OddsRatio_working_3-way'!X191^(1/3)*COS(('OddsRatio_working_3-way'!Y191+2*PI())/3)</f>
        <v>-0.44643246909542234</v>
      </c>
      <c r="AB191" s="11">
        <f>'OddsRatio_working_3-way'!X191^(1/3)*COS(('OddsRatio_working_3-way'!Y191+4*PI())/3)</f>
        <v>-9.3980945719508824E-2</v>
      </c>
      <c r="AC191" s="11">
        <f>'OddsRatio_working_3-way'!X191^(1/3)*SIN('OddsRatio_working_3-way'!Y191/3)</f>
        <v>0.20348798189737755</v>
      </c>
      <c r="AD191" s="11">
        <f>'OddsRatio_working_3-way'!X191^(1/3)*SIN(('OddsRatio_working_3-way'!Y191+2*PI())/3)</f>
        <v>0.36626775482693924</v>
      </c>
      <c r="AE191" s="11">
        <f>'OddsRatio_working_3-way'!X191^(1/3)*SIN(('OddsRatio_working_3-way'!Y191+4*PI())/3)</f>
        <v>-0.56975573672431667</v>
      </c>
      <c r="AF191" s="11">
        <f>-'OddsRatio_working_3-way'!U191/(3*'OddsRatio_working_3-way'!X191^(1/3))*COS(('OddsRatio_working_3-way'!Y191)/3)</f>
        <v>0.54041341481493088</v>
      </c>
      <c r="AG191" s="11">
        <f>-'OddsRatio_working_3-way'!U191/(3*'OddsRatio_working_3-way'!X191^(1/3))*COS(('OddsRatio_working_3-way'!Y191+2*PI())/3)</f>
        <v>-0.44643246909542234</v>
      </c>
      <c r="AH191" s="11">
        <f>-'OddsRatio_working_3-way'!U191/(3*'OddsRatio_working_3-way'!X191^(1/3))*COS(('OddsRatio_working_3-way'!Y191+4*PI())/3)</f>
        <v>-9.3980945719508824E-2</v>
      </c>
      <c r="AI191" s="11">
        <f>'OddsRatio_working_3-way'!U191/(3*'OddsRatio_working_3-way'!X191^(1/3))*SIN(('OddsRatio_working_3-way'!Y191)/3)</f>
        <v>-0.20348798189737755</v>
      </c>
      <c r="AJ191" s="11">
        <f>'OddsRatio_working_3-way'!U191/(3*'OddsRatio_working_3-way'!X191^(1/3))*SIN(('OddsRatio_working_3-way'!Y191+2*PI())/3)</f>
        <v>-0.36626775482693924</v>
      </c>
      <c r="AK191" s="11">
        <f>'OddsRatio_working_3-way'!U191/(3*'OddsRatio_working_3-way'!X191^(1/3))*SIN(('OddsRatio_working_3-way'!Y191+4*PI())/3)</f>
        <v>0.56975573672431667</v>
      </c>
      <c r="AL191" s="11">
        <f>'OddsRatio_working_3-way'!Z191+'OddsRatio_working_3-way'!AF191</f>
        <v>1.0808268296298618</v>
      </c>
      <c r="AM191" s="11">
        <f>'OddsRatio_working_3-way'!AA191+'OddsRatio_working_3-way'!AG191</f>
        <v>-0.89286493819084467</v>
      </c>
      <c r="AN191" s="11">
        <f>'OddsRatio_working_3-way'!AB191+'OddsRatio_working_3-way'!AH191</f>
        <v>-0.18796189143901765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1.0808268296298618</v>
      </c>
      <c r="AS191" s="11">
        <f>IF(('OddsRatio_working_3-way'!X191=0),IF(Q191&gt;0,-Q191^(1/3),(-Q191)^(1/3)),'OddsRatio_working_3-way'!AM191-'OddsRatio_working_3-way'!R191/3)</f>
        <v>-0.89286493819084467</v>
      </c>
      <c r="AT191" s="11">
        <f>IF(('OddsRatio_working_3-way'!X191=0),IF(Q191&gt;0,-Q191^(1/3),(-Q191)^(1/3)),'OddsRatio_working_3-way'!AN191-'OddsRatio_working_3-way'!R191/3)</f>
        <v>-0.18796189143901765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3.19</v>
      </c>
      <c r="B192" s="4">
        <f>IF('True_Odds_Calculator_3-way'!B193="","",'True_Odds_Calculator_3-way'!B193)</f>
        <v>3.23</v>
      </c>
      <c r="C192" s="4">
        <f>IF('True_Odds_Calculator_3-way'!C193="","",'True_Odds_Calculator_3-way'!C193)</f>
        <v>2.44</v>
      </c>
      <c r="D192" s="9">
        <f t="shared" si="39"/>
        <v>0.3029380248361816</v>
      </c>
      <c r="E192" s="9">
        <f t="shared" si="40"/>
        <v>0.29912958899806413</v>
      </c>
      <c r="F192" s="9">
        <f t="shared" si="41"/>
        <v>0.39793238616575416</v>
      </c>
      <c r="G192" s="9">
        <f t="shared" si="42"/>
        <v>1.0506873130777534</v>
      </c>
      <c r="H192" s="9">
        <f t="shared" si="43"/>
        <v>3.3010052156402794</v>
      </c>
      <c r="I192" s="9">
        <f t="shared" si="44"/>
        <v>3.3430327081633897</v>
      </c>
      <c r="J192" s="9">
        <f t="shared" si="45"/>
        <v>2.5129897308319649</v>
      </c>
      <c r="K192" s="11">
        <f t="shared" si="46"/>
        <v>0.31347962382445144</v>
      </c>
      <c r="L192" s="11">
        <f t="shared" si="47"/>
        <v>0.30959752321981426</v>
      </c>
      <c r="M192" s="11">
        <f t="shared" si="48"/>
        <v>0.4098360655737705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-0.27972316804229325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0.2330851387620268</v>
      </c>
      <c r="Q192" s="11">
        <f>2*'OddsRatio_working_3-way'!K192*'OddsRatio_working_3-way'!L192*'OddsRatio_working_3-way'!M192</f>
        <v>7.9551241898302663E-2</v>
      </c>
      <c r="R192" s="11">
        <f t="shared" si="49"/>
        <v>0</v>
      </c>
      <c r="S192" s="11">
        <f t="shared" si="50"/>
        <v>-0.83327076692762569</v>
      </c>
      <c r="T192" s="11">
        <f t="shared" si="51"/>
        <v>-0.2843927532176197</v>
      </c>
      <c r="U192" s="11">
        <f>'OddsRatio_working_3-way'!S192-'OddsRatio_working_3-way'!R192^2/3</f>
        <v>-0.83327076692762569</v>
      </c>
      <c r="V192" s="11">
        <f>'OddsRatio_working_3-way'!S192*'OddsRatio_working_3-way'!R192/3-2*'OddsRatio_working_3-way'!R192^3/27-'OddsRatio_working_3-way'!T192</f>
        <v>0.2843927532176197</v>
      </c>
      <c r="W192" s="11">
        <f>'OddsRatio_working_3-way'!V192^2+4*'OddsRatio_working_3-way'!U192^3/27</f>
        <v>-4.8353347782337658E-3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0.14638525614020328</v>
      </c>
      <c r="Y192" s="11">
        <f>IF('OddsRatio_working_3-way'!W192&gt;=0,IF('OddsRatio_working_3-way'!V192+SQRT('OddsRatio_working_3-way'!W192)&gt;0,0,PI()),ACOS('OddsRatio_working_3-way'!V192/(2*'OddsRatio_working_3-way'!X192)))</f>
        <v>0.23980396993587005</v>
      </c>
      <c r="Z192" s="11">
        <f>'OddsRatio_working_3-way'!X192^(1/3)*COS('OddsRatio_working_3-way'!Y192/3)</f>
        <v>0.5253436565388766</v>
      </c>
      <c r="AA192" s="11">
        <f>'OddsRatio_working_3-way'!X192^(1/3)*COS(('OddsRatio_working_3-way'!Y192+2*PI())/3)</f>
        <v>-0.29911663081628392</v>
      </c>
      <c r="AB192" s="11">
        <f>'OddsRatio_working_3-way'!X192^(1/3)*COS(('OddsRatio_working_3-way'!Y192+4*PI())/3)</f>
        <v>-0.22622702572259254</v>
      </c>
      <c r="AC192" s="11">
        <f>'OddsRatio_working_3-way'!X192^(1/3)*SIN('OddsRatio_working_3-way'!Y192/3)</f>
        <v>4.2082833121968144E-2</v>
      </c>
      <c r="AD192" s="11">
        <f>'OddsRatio_working_3-way'!X192^(1/3)*SIN(('OddsRatio_working_3-way'!Y192+2*PI())/3)</f>
        <v>0.43391953571868991</v>
      </c>
      <c r="AE192" s="11">
        <f>'OddsRatio_working_3-way'!X192^(1/3)*SIN(('OddsRatio_working_3-way'!Y192+4*PI())/3)</f>
        <v>-0.47600236884065816</v>
      </c>
      <c r="AF192" s="11">
        <f>-'OddsRatio_working_3-way'!U192/(3*'OddsRatio_working_3-way'!X192^(1/3))*COS(('OddsRatio_working_3-way'!Y192)/3)</f>
        <v>0.52534365653887671</v>
      </c>
      <c r="AG192" s="11">
        <f>-'OddsRatio_working_3-way'!U192/(3*'OddsRatio_working_3-way'!X192^(1/3))*COS(('OddsRatio_working_3-way'!Y192+2*PI())/3)</f>
        <v>-0.29911663081628398</v>
      </c>
      <c r="AH192" s="11">
        <f>-'OddsRatio_working_3-way'!U192/(3*'OddsRatio_working_3-way'!X192^(1/3))*COS(('OddsRatio_working_3-way'!Y192+4*PI())/3)</f>
        <v>-0.22622702572259257</v>
      </c>
      <c r="AI192" s="11">
        <f>'OddsRatio_working_3-way'!U192/(3*'OddsRatio_working_3-way'!X192^(1/3))*SIN(('OddsRatio_working_3-way'!Y192)/3)</f>
        <v>-4.2082833121968151E-2</v>
      </c>
      <c r="AJ192" s="11">
        <f>'OddsRatio_working_3-way'!U192/(3*'OddsRatio_working_3-way'!X192^(1/3))*SIN(('OddsRatio_working_3-way'!Y192+2*PI())/3)</f>
        <v>-0.43391953571869002</v>
      </c>
      <c r="AK192" s="11">
        <f>'OddsRatio_working_3-way'!U192/(3*'OddsRatio_working_3-way'!X192^(1/3))*SIN(('OddsRatio_working_3-way'!Y192+4*PI())/3)</f>
        <v>0.47600236884065822</v>
      </c>
      <c r="AL192" s="11">
        <f>'OddsRatio_working_3-way'!Z192+'OddsRatio_working_3-way'!AF192</f>
        <v>1.0506873130777534</v>
      </c>
      <c r="AM192" s="11">
        <f>'OddsRatio_working_3-way'!AA192+'OddsRatio_working_3-way'!AG192</f>
        <v>-0.59823326163256785</v>
      </c>
      <c r="AN192" s="11">
        <f>'OddsRatio_working_3-way'!AB192+'OddsRatio_working_3-way'!AH192</f>
        <v>-0.45245405144518513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1.0506873130777534</v>
      </c>
      <c r="AS192" s="11">
        <f>IF(('OddsRatio_working_3-way'!X192=0),IF(Q192&gt;0,-Q192^(1/3),(-Q192)^(1/3)),'OddsRatio_working_3-way'!AM192-'OddsRatio_working_3-way'!R192/3)</f>
        <v>-0.59823326163256785</v>
      </c>
      <c r="AT192" s="11">
        <f>IF(('OddsRatio_working_3-way'!X192=0),IF(Q192&gt;0,-Q192^(1/3),(-Q192)^(1/3)),'OddsRatio_working_3-way'!AN192-'OddsRatio_working_3-way'!R192/3)</f>
        <v>-0.45245405144518513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1.54</v>
      </c>
      <c r="B193" s="4">
        <f>IF('True_Odds_Calculator_3-way'!B194="","",'True_Odds_Calculator_3-way'!B194)</f>
        <v>4.41</v>
      </c>
      <c r="C193" s="4">
        <f>IF('True_Odds_Calculator_3-way'!C194="","",'True_Odds_Calculator_3-way'!C194)</f>
        <v>6.21</v>
      </c>
      <c r="D193" s="9">
        <f t="shared" si="39"/>
        <v>0.63335305514308793</v>
      </c>
      <c r="E193" s="9">
        <f t="shared" si="40"/>
        <v>0.21479347337046695</v>
      </c>
      <c r="F193" s="9">
        <f t="shared" si="41"/>
        <v>0.15185347148644499</v>
      </c>
      <c r="G193" s="9">
        <f t="shared" si="42"/>
        <v>1.0720337074172652</v>
      </c>
      <c r="H193" s="9">
        <f t="shared" si="43"/>
        <v>1.5788982020053235</v>
      </c>
      <c r="I193" s="9">
        <f t="shared" si="44"/>
        <v>4.6556349422928749</v>
      </c>
      <c r="J193" s="9">
        <f t="shared" si="45"/>
        <v>6.5852956156439522</v>
      </c>
      <c r="K193" s="11">
        <f t="shared" si="46"/>
        <v>0.64935064935064934</v>
      </c>
      <c r="L193" s="11">
        <f t="shared" si="47"/>
        <v>0.22675736961451246</v>
      </c>
      <c r="M193" s="11">
        <f t="shared" si="48"/>
        <v>0.1610305958132045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-0.22747566935676955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0.21719236941557751</v>
      </c>
      <c r="Q193" s="11">
        <f>2*'OddsRatio_working_3-way'!K193*'OddsRatio_working_3-way'!L193*'OddsRatio_working_3-way'!M193</f>
        <v>4.7421914719558408E-2</v>
      </c>
      <c r="R193" s="11">
        <f t="shared" si="49"/>
        <v>0</v>
      </c>
      <c r="S193" s="11">
        <f t="shared" si="50"/>
        <v>-0.95479384687483282</v>
      </c>
      <c r="T193" s="11">
        <f t="shared" si="51"/>
        <v>-0.20847027224341327</v>
      </c>
      <c r="U193" s="11">
        <f>'OddsRatio_working_3-way'!S193-'OddsRatio_working_3-way'!R193^2/3</f>
        <v>-0.95479384687483282</v>
      </c>
      <c r="V193" s="11">
        <f>'OddsRatio_working_3-way'!S193*'OddsRatio_working_3-way'!R193/3-2*'OddsRatio_working_3-way'!R193^3/27-'OddsRatio_working_3-way'!T193</f>
        <v>0.20847027224341327</v>
      </c>
      <c r="W193" s="11">
        <f>'OddsRatio_working_3-way'!V193^2+4*'OddsRatio_working_3-way'!U193^3/27</f>
        <v>-8.5491248752127519E-2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0.17954881172077578</v>
      </c>
      <c r="Y193" s="11">
        <f>IF('OddsRatio_working_3-way'!W193&gt;=0,IF('OddsRatio_working_3-way'!V193+SQRT('OddsRatio_working_3-way'!W193)&gt;0,0,PI()),ACOS('OddsRatio_working_3-way'!V193/(2*'OddsRatio_working_3-way'!X193)))</f>
        <v>0.9514054872406611</v>
      </c>
      <c r="Z193" s="11">
        <f>'OddsRatio_working_3-way'!X193^(1/3)*COS('OddsRatio_working_3-way'!Y193/3)</f>
        <v>0.53601685370863261</v>
      </c>
      <c r="AA193" s="11">
        <f>'OddsRatio_working_3-way'!X193^(1/3)*COS(('OddsRatio_working_3-way'!Y193+2*PI())/3)</f>
        <v>-0.42036626591726695</v>
      </c>
      <c r="AB193" s="11">
        <f>'OddsRatio_working_3-way'!X193^(1/3)*COS(('OddsRatio_working_3-way'!Y193+4*PI())/3)</f>
        <v>-0.11565058779136581</v>
      </c>
      <c r="AC193" s="11">
        <f>'OddsRatio_working_3-way'!X193^(1/3)*SIN('OddsRatio_working_3-way'!Y193/3)</f>
        <v>0.17592767879228838</v>
      </c>
      <c r="AD193" s="11">
        <f>'OddsRatio_working_3-way'!X193^(1/3)*SIN(('OddsRatio_working_3-way'!Y193+2*PI())/3)</f>
        <v>0.37624037277213873</v>
      </c>
      <c r="AE193" s="11">
        <f>'OddsRatio_working_3-way'!X193^(1/3)*SIN(('OddsRatio_working_3-way'!Y193+4*PI())/3)</f>
        <v>-0.55216805156442716</v>
      </c>
      <c r="AF193" s="11">
        <f>-'OddsRatio_working_3-way'!U193/(3*'OddsRatio_working_3-way'!X193^(1/3))*COS(('OddsRatio_working_3-way'!Y193)/3)</f>
        <v>0.53601685370863261</v>
      </c>
      <c r="AG193" s="11">
        <f>-'OddsRatio_working_3-way'!U193/(3*'OddsRatio_working_3-way'!X193^(1/3))*COS(('OddsRatio_working_3-way'!Y193+2*PI())/3)</f>
        <v>-0.42036626591726695</v>
      </c>
      <c r="AH193" s="11">
        <f>-'OddsRatio_working_3-way'!U193/(3*'OddsRatio_working_3-way'!X193^(1/3))*COS(('OddsRatio_working_3-way'!Y193+4*PI())/3)</f>
        <v>-0.11565058779136581</v>
      </c>
      <c r="AI193" s="11">
        <f>'OddsRatio_working_3-way'!U193/(3*'OddsRatio_working_3-way'!X193^(1/3))*SIN(('OddsRatio_working_3-way'!Y193)/3)</f>
        <v>-0.17592767879228838</v>
      </c>
      <c r="AJ193" s="11">
        <f>'OddsRatio_working_3-way'!U193/(3*'OddsRatio_working_3-way'!X193^(1/3))*SIN(('OddsRatio_working_3-way'!Y193+2*PI())/3)</f>
        <v>-0.37624037277213873</v>
      </c>
      <c r="AK193" s="11">
        <f>'OddsRatio_working_3-way'!U193/(3*'OddsRatio_working_3-way'!X193^(1/3))*SIN(('OddsRatio_working_3-way'!Y193+4*PI())/3)</f>
        <v>0.55216805156442716</v>
      </c>
      <c r="AL193" s="11">
        <f>'OddsRatio_working_3-way'!Z193+'OddsRatio_working_3-way'!AF193</f>
        <v>1.0720337074172652</v>
      </c>
      <c r="AM193" s="11">
        <f>'OddsRatio_working_3-way'!AA193+'OddsRatio_working_3-way'!AG193</f>
        <v>-0.84073253183453389</v>
      </c>
      <c r="AN193" s="11">
        <f>'OddsRatio_working_3-way'!AB193+'OddsRatio_working_3-way'!AH193</f>
        <v>-0.23130117558273161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1.0720337074172652</v>
      </c>
      <c r="AS193" s="11">
        <f>IF(('OddsRatio_working_3-way'!X193=0),IF(Q193&gt;0,-Q193^(1/3),(-Q193)^(1/3)),'OddsRatio_working_3-way'!AM193-'OddsRatio_working_3-way'!R193/3)</f>
        <v>-0.84073253183453389</v>
      </c>
      <c r="AT193" s="11">
        <f>IF(('OddsRatio_working_3-way'!X193=0),IF(Q193&gt;0,-Q193^(1/3),(-Q193)^(1/3)),'OddsRatio_working_3-way'!AN193-'OddsRatio_working_3-way'!R193/3)</f>
        <v>-0.23130117558273161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2.06</v>
      </c>
      <c r="B194" s="4">
        <f>IF('True_Odds_Calculator_3-way'!B195="","",'True_Odds_Calculator_3-way'!B195)</f>
        <v>3.42</v>
      </c>
      <c r="C194" s="4">
        <f>IF('True_Odds_Calculator_3-way'!C195="","",'True_Odds_Calculator_3-way'!C195)</f>
        <v>4</v>
      </c>
      <c r="D194" s="9">
        <f t="shared" si="39"/>
        <v>0.47458289999181724</v>
      </c>
      <c r="E194" s="9">
        <f t="shared" si="40"/>
        <v>0.28348199950567071</v>
      </c>
      <c r="F194" s="9">
        <f t="shared" si="41"/>
        <v>0.24193510050251213</v>
      </c>
      <c r="G194" s="9">
        <f t="shared" si="42"/>
        <v>1.0444466276602644</v>
      </c>
      <c r="H194" s="9">
        <f t="shared" si="43"/>
        <v>2.1071134253198798</v>
      </c>
      <c r="I194" s="9">
        <f t="shared" si="44"/>
        <v>3.5275608389378394</v>
      </c>
      <c r="J194" s="9">
        <f t="shared" si="45"/>
        <v>4.1333398829807937</v>
      </c>
      <c r="K194" s="11">
        <f t="shared" si="46"/>
        <v>0.4854368932038835</v>
      </c>
      <c r="L194" s="11">
        <f t="shared" si="47"/>
        <v>0.29239766081871343</v>
      </c>
      <c r="M194" s="11">
        <f t="shared" si="48"/>
        <v>0.25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-0.27307954351899155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0.22994379151762898</v>
      </c>
      <c r="Q194" s="11">
        <f>2*'OddsRatio_working_3-way'!K194*'OddsRatio_working_3-way'!L194*'OddsRatio_working_3-way'!M194</f>
        <v>7.0970306023959567E-2</v>
      </c>
      <c r="R194" s="11">
        <f t="shared" si="49"/>
        <v>0</v>
      </c>
      <c r="S194" s="11">
        <f t="shared" si="50"/>
        <v>-0.84203960704818348</v>
      </c>
      <c r="T194" s="11">
        <f t="shared" si="51"/>
        <v>-0.2598887676074641</v>
      </c>
      <c r="U194" s="11">
        <f>'OddsRatio_working_3-way'!S194-'OddsRatio_working_3-way'!R194^2/3</f>
        <v>-0.84203960704818348</v>
      </c>
      <c r="V194" s="11">
        <f>'OddsRatio_working_3-way'!S194*'OddsRatio_working_3-way'!R194/3-2*'OddsRatio_working_3-way'!R194^3/27-'OddsRatio_working_3-way'!T194</f>
        <v>0.2598887676074641</v>
      </c>
      <c r="W194" s="11">
        <f>'OddsRatio_working_3-way'!V194^2+4*'OddsRatio_working_3-way'!U194^3/27</f>
        <v>-2.0907003564298629E-2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0.14870203015832123</v>
      </c>
      <c r="Y194" s="11">
        <f>IF('OddsRatio_working_3-way'!W194&gt;=0,IF('OddsRatio_working_3-way'!V194+SQRT('OddsRatio_working_3-way'!W194)&gt;0,0,PI()),ACOS('OddsRatio_working_3-way'!V194/(2*'OddsRatio_working_3-way'!X194)))</f>
        <v>0.50771544582704031</v>
      </c>
      <c r="Z194" s="11">
        <f>'OddsRatio_working_3-way'!X194^(1/3)*COS('OddsRatio_working_3-way'!Y194/3)</f>
        <v>0.52222331383013232</v>
      </c>
      <c r="AA194" s="11">
        <f>'OddsRatio_working_3-way'!X194^(1/3)*COS(('OddsRatio_working_3-way'!Y194+2*PI())/3)</f>
        <v>-0.33839043557552556</v>
      </c>
      <c r="AB194" s="11">
        <f>'OddsRatio_working_3-way'!X194^(1/3)*COS(('OddsRatio_working_3-way'!Y194+4*PI())/3)</f>
        <v>-0.18383287825460662</v>
      </c>
      <c r="AC194" s="11">
        <f>'OddsRatio_working_3-way'!X194^(1/3)*SIN('OddsRatio_working_3-way'!Y194/3)</f>
        <v>8.9233847324523538E-2</v>
      </c>
      <c r="AD194" s="11">
        <f>'OddsRatio_working_3-way'!X194^(1/3)*SIN(('OddsRatio_working_3-way'!Y194+2*PI())/3)</f>
        <v>0.40764173256312619</v>
      </c>
      <c r="AE194" s="11">
        <f>'OddsRatio_working_3-way'!X194^(1/3)*SIN(('OddsRatio_working_3-way'!Y194+4*PI())/3)</f>
        <v>-0.49687557988764974</v>
      </c>
      <c r="AF194" s="11">
        <f>-'OddsRatio_working_3-way'!U194/(3*'OddsRatio_working_3-way'!X194^(1/3))*COS(('OddsRatio_working_3-way'!Y194)/3)</f>
        <v>0.52222331383013221</v>
      </c>
      <c r="AG194" s="11">
        <f>-'OddsRatio_working_3-way'!U194/(3*'OddsRatio_working_3-way'!X194^(1/3))*COS(('OddsRatio_working_3-way'!Y194+2*PI())/3)</f>
        <v>-0.33839043557552545</v>
      </c>
      <c r="AH194" s="11">
        <f>-'OddsRatio_working_3-way'!U194/(3*'OddsRatio_working_3-way'!X194^(1/3))*COS(('OddsRatio_working_3-way'!Y194+4*PI())/3)</f>
        <v>-0.18383287825460656</v>
      </c>
      <c r="AI194" s="11">
        <f>'OddsRatio_working_3-way'!U194/(3*'OddsRatio_working_3-way'!X194^(1/3))*SIN(('OddsRatio_working_3-way'!Y194)/3)</f>
        <v>-8.9233847324523524E-2</v>
      </c>
      <c r="AJ194" s="11">
        <f>'OddsRatio_working_3-way'!U194/(3*'OddsRatio_working_3-way'!X194^(1/3))*SIN(('OddsRatio_working_3-way'!Y194+2*PI())/3)</f>
        <v>-0.40764173256312608</v>
      </c>
      <c r="AK194" s="11">
        <f>'OddsRatio_working_3-way'!U194/(3*'OddsRatio_working_3-way'!X194^(1/3))*SIN(('OddsRatio_working_3-way'!Y194+4*PI())/3)</f>
        <v>0.49687557988764963</v>
      </c>
      <c r="AL194" s="11">
        <f>'OddsRatio_working_3-way'!Z194+'OddsRatio_working_3-way'!AF194</f>
        <v>1.0444466276602644</v>
      </c>
      <c r="AM194" s="11">
        <f>'OddsRatio_working_3-way'!AA194+'OddsRatio_working_3-way'!AG194</f>
        <v>-0.67678087115105101</v>
      </c>
      <c r="AN194" s="11">
        <f>'OddsRatio_working_3-way'!AB194+'OddsRatio_working_3-way'!AH194</f>
        <v>-0.36766575650921318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1.0444466276602644</v>
      </c>
      <c r="AS194" s="11">
        <f>IF(('OddsRatio_working_3-way'!X194=0),IF(Q194&gt;0,-Q194^(1/3),(-Q194)^(1/3)),'OddsRatio_working_3-way'!AM194-'OddsRatio_working_3-way'!R194/3)</f>
        <v>-0.67678087115105101</v>
      </c>
      <c r="AT194" s="11">
        <f>IF(('OddsRatio_working_3-way'!X194=0),IF(Q194&gt;0,-Q194^(1/3),(-Q194)^(1/3)),'OddsRatio_working_3-way'!AN194-'OddsRatio_working_3-way'!R194/3)</f>
        <v>-0.36766575650921318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3.06</v>
      </c>
      <c r="B195" s="4">
        <f>IF('True_Odds_Calculator_3-way'!B196="","",'True_Odds_Calculator_3-way'!B196)</f>
        <v>3.16</v>
      </c>
      <c r="C195" s="4">
        <f>IF('True_Odds_Calculator_3-way'!C196="","",'True_Odds_Calculator_3-way'!C196)</f>
        <v>2.6</v>
      </c>
      <c r="D195" s="9">
        <f t="shared" si="39"/>
        <v>0.31769371140362695</v>
      </c>
      <c r="E195" s="9">
        <f t="shared" si="40"/>
        <v>0.30750851745900426</v>
      </c>
      <c r="F195" s="9">
        <f t="shared" si="41"/>
        <v>0.37479777113736873</v>
      </c>
      <c r="G195" s="9">
        <f t="shared" si="42"/>
        <v>1.0425659465726347</v>
      </c>
      <c r="H195" s="9">
        <f t="shared" si="43"/>
        <v>3.1476858499396267</v>
      </c>
      <c r="I195" s="9">
        <f t="shared" si="44"/>
        <v>3.251942444596891</v>
      </c>
      <c r="J195" s="9">
        <f t="shared" si="45"/>
        <v>2.6681055145162156</v>
      </c>
      <c r="K195" s="11">
        <f t="shared" si="46"/>
        <v>0.32679738562091504</v>
      </c>
      <c r="L195" s="11">
        <f t="shared" si="47"/>
        <v>0.31645569620253161</v>
      </c>
      <c r="M195" s="11">
        <f t="shared" si="48"/>
        <v>0.38461538461538458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-0.28317773068331509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0.23149474005765885</v>
      </c>
      <c r="Q195" s="11">
        <f>2*'OddsRatio_working_3-way'!K195*'OddsRatio_working_3-way'!L195*'OddsRatio_working_3-way'!M195</f>
        <v>7.9551457064487574E-2</v>
      </c>
      <c r="R195" s="11">
        <f t="shared" si="49"/>
        <v>0</v>
      </c>
      <c r="S195" s="11">
        <f t="shared" si="50"/>
        <v>-0.8174892125134845</v>
      </c>
      <c r="T195" s="11">
        <f t="shared" si="51"/>
        <v>-0.28092412801150668</v>
      </c>
      <c r="U195" s="11">
        <f>'OddsRatio_working_3-way'!S195-'OddsRatio_working_3-way'!R195^2/3</f>
        <v>-0.8174892125134845</v>
      </c>
      <c r="V195" s="11">
        <f>'OddsRatio_working_3-way'!S195*'OddsRatio_working_3-way'!R195/3-2*'OddsRatio_working_3-way'!R195^3/27-'OddsRatio_working_3-way'!T195</f>
        <v>0.28092412801150668</v>
      </c>
      <c r="W195" s="11">
        <f>'OddsRatio_working_3-way'!V195^2+4*'OddsRatio_working_3-way'!U195^3/27</f>
        <v>-2.017742690073196E-3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0.14224636057655271</v>
      </c>
      <c r="Y195" s="11">
        <f>IF('OddsRatio_working_3-way'!W195&gt;=0,IF('OddsRatio_working_3-way'!V195+SQRT('OddsRatio_working_3-way'!W195)&gt;0,0,PI()),ACOS('OddsRatio_working_3-way'!V195/(2*'OddsRatio_working_3-way'!X195)))</f>
        <v>0.15855610035344503</v>
      </c>
      <c r="Z195" s="11">
        <f>'OddsRatio_working_3-way'!X195^(1/3)*COS('OddsRatio_working_3-way'!Y195/3)</f>
        <v>0.52128297328631734</v>
      </c>
      <c r="AA195" s="11">
        <f>'OddsRatio_working_3-way'!X195^(1/3)*COS(('OddsRatio_working_3-way'!Y195+2*PI())/3)</f>
        <v>-0.28452347671315892</v>
      </c>
      <c r="AB195" s="11">
        <f>'OddsRatio_working_3-way'!X195^(1/3)*COS(('OddsRatio_working_3-way'!Y195+4*PI())/3)</f>
        <v>-0.23675949657315828</v>
      </c>
      <c r="AC195" s="11">
        <f>'OddsRatio_working_3-way'!X195^(1/3)*SIN('OddsRatio_working_3-way'!Y195/3)</f>
        <v>2.7576546791397216E-2</v>
      </c>
      <c r="AD195" s="11">
        <f>'OddsRatio_working_3-way'!X195^(1/3)*SIN(('OddsRatio_working_3-way'!Y195+2*PI())/3)</f>
        <v>0.43765602403053705</v>
      </c>
      <c r="AE195" s="11">
        <f>'OddsRatio_working_3-way'!X195^(1/3)*SIN(('OddsRatio_working_3-way'!Y195+4*PI())/3)</f>
        <v>-0.46523257082193437</v>
      </c>
      <c r="AF195" s="11">
        <f>-'OddsRatio_working_3-way'!U195/(3*'OddsRatio_working_3-way'!X195^(1/3))*COS(('OddsRatio_working_3-way'!Y195)/3)</f>
        <v>0.52128297328631723</v>
      </c>
      <c r="AG195" s="11">
        <f>-'OddsRatio_working_3-way'!U195/(3*'OddsRatio_working_3-way'!X195^(1/3))*COS(('OddsRatio_working_3-way'!Y195+2*PI())/3)</f>
        <v>-0.28452347671315886</v>
      </c>
      <c r="AH195" s="11">
        <f>-'OddsRatio_working_3-way'!U195/(3*'OddsRatio_working_3-way'!X195^(1/3))*COS(('OddsRatio_working_3-way'!Y195+4*PI())/3)</f>
        <v>-0.23675949657315823</v>
      </c>
      <c r="AI195" s="11">
        <f>'OddsRatio_working_3-way'!U195/(3*'OddsRatio_working_3-way'!X195^(1/3))*SIN(('OddsRatio_working_3-way'!Y195)/3)</f>
        <v>-2.7576546791397209E-2</v>
      </c>
      <c r="AJ195" s="11">
        <f>'OddsRatio_working_3-way'!U195/(3*'OddsRatio_working_3-way'!X195^(1/3))*SIN(('OddsRatio_working_3-way'!Y195+2*PI())/3)</f>
        <v>-0.43765602403053694</v>
      </c>
      <c r="AK195" s="11">
        <f>'OddsRatio_working_3-way'!U195/(3*'OddsRatio_working_3-way'!X195^(1/3))*SIN(('OddsRatio_working_3-way'!Y195+4*PI())/3)</f>
        <v>0.46523257082193431</v>
      </c>
      <c r="AL195" s="11">
        <f>'OddsRatio_working_3-way'!Z195+'OddsRatio_working_3-way'!AF195</f>
        <v>1.0425659465726347</v>
      </c>
      <c r="AM195" s="11">
        <f>'OddsRatio_working_3-way'!AA195+'OddsRatio_working_3-way'!AG195</f>
        <v>-0.56904695342631784</v>
      </c>
      <c r="AN195" s="11">
        <f>'OddsRatio_working_3-way'!AB195+'OddsRatio_working_3-way'!AH195</f>
        <v>-0.47351899314631651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1.0425659465726347</v>
      </c>
      <c r="AS195" s="11">
        <f>IF(('OddsRatio_working_3-way'!X195=0),IF(Q195&gt;0,-Q195^(1/3),(-Q195)^(1/3)),'OddsRatio_working_3-way'!AM195-'OddsRatio_working_3-way'!R195/3)</f>
        <v>-0.56904695342631784</v>
      </c>
      <c r="AT195" s="11">
        <f>IF(('OddsRatio_working_3-way'!X195=0),IF(Q195&gt;0,-Q195^(1/3),(-Q195)^(1/3)),'OddsRatio_working_3-way'!AN195-'OddsRatio_working_3-way'!R195/3)</f>
        <v>-0.47351899314631651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1.26</v>
      </c>
      <c r="B196" s="4">
        <f>IF('True_Odds_Calculator_3-way'!B197="","",'True_Odds_Calculator_3-way'!B197)</f>
        <v>6.06</v>
      </c>
      <c r="C196" s="4">
        <f>IF('True_Odds_Calculator_3-way'!C197="","",'True_Odds_Calculator_3-way'!C197)</f>
        <v>13.19</v>
      </c>
      <c r="D196" s="9">
        <f t="shared" ref="D196:D259" si="52">(K196/(AR196+K196-(AR196*K196)))</f>
        <v>0.7779322279492551</v>
      </c>
      <c r="E196" s="9">
        <f t="shared" ref="E196:E259" si="53">(L196/(AR196+L196-(AR196*L196)))</f>
        <v>0.15254432385851752</v>
      </c>
      <c r="F196" s="9">
        <f t="shared" ref="F196:F259" si="54">(M196/(AR196+M196-(AR196*M196)))</f>
        <v>6.9523448192227583E-2</v>
      </c>
      <c r="G196" s="9">
        <f t="shared" ref="G196:G259" si="55">AR196</f>
        <v>1.0979193108265237</v>
      </c>
      <c r="H196" s="9">
        <f t="shared" ref="H196:H259" si="56">IF(A196="","",1/D196)</f>
        <v>1.2854590208148962</v>
      </c>
      <c r="I196" s="9">
        <f t="shared" ref="I196:I259" si="57">IF(B196="","",1/E196)</f>
        <v>6.55547171278221</v>
      </c>
      <c r="J196" s="9">
        <f t="shared" ref="J196:J259" si="58">IF(C196="","",1/F196)</f>
        <v>14.383636398975327</v>
      </c>
      <c r="K196" s="11">
        <f t="shared" ref="K196:K259" si="59">1/A196</f>
        <v>0.79365079365079361</v>
      </c>
      <c r="L196" s="11">
        <f t="shared" ref="L196:L259" si="60">1/B196</f>
        <v>0.16501650165016502</v>
      </c>
      <c r="M196" s="11">
        <f t="shared" ref="M196:M259" si="61">1/C196</f>
        <v>7.5815011372251703E-2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-0.15923539355632388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0.1738594018974445</v>
      </c>
      <c r="Q196" s="11">
        <f>2*'OddsRatio_working_3-way'!K196*'OddsRatio_working_3-way'!L196*'OddsRatio_working_3-way'!M196</f>
        <v>1.9858298332089606E-2</v>
      </c>
      <c r="R196" s="11">
        <f t="shared" ref="R196:R259" si="62">O196/N196</f>
        <v>0</v>
      </c>
      <c r="S196" s="11">
        <f t="shared" ref="S196:S259" si="63">P196/N196</f>
        <v>-1.0918389311227337</v>
      </c>
      <c r="T196" s="11">
        <f t="shared" ref="T196:T259" si="64">Q196/N196</f>
        <v>-0.12471032908312206</v>
      </c>
      <c r="U196" s="11">
        <f>'OddsRatio_working_3-way'!S196-'OddsRatio_working_3-way'!R196^2/3</f>
        <v>-1.0918389311227337</v>
      </c>
      <c r="V196" s="11">
        <f>'OddsRatio_working_3-way'!S196*'OddsRatio_working_3-way'!R196/3-2*'OddsRatio_working_3-way'!R196^3/27-'OddsRatio_working_3-way'!T196</f>
        <v>0.12471032908312206</v>
      </c>
      <c r="W196" s="11">
        <f>'OddsRatio_working_3-way'!V196^2+4*'OddsRatio_working_3-way'!U196^3/27</f>
        <v>-0.17727615848260281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0.21956139498021016</v>
      </c>
      <c r="Y196" s="11">
        <f>IF('OddsRatio_working_3-way'!W196&gt;=0,IF('OddsRatio_working_3-way'!V196+SQRT('OddsRatio_working_3-way'!W196)&gt;0,0,PI()),ACOS('OddsRatio_working_3-way'!V196/(2*'OddsRatio_working_3-way'!X196)))</f>
        <v>1.2828342942096418</v>
      </c>
      <c r="Z196" s="11">
        <f>'OddsRatio_working_3-way'!X196^(1/3)*COS('OddsRatio_working_3-way'!Y196/3)</f>
        <v>0.54895965541326186</v>
      </c>
      <c r="AA196" s="11">
        <f>'OddsRatio_working_3-way'!X196^(1/3)*COS(('OddsRatio_working_3-way'!Y196+2*PI())/3)</f>
        <v>-0.49114132711780467</v>
      </c>
      <c r="AB196" s="11">
        <f>'OddsRatio_working_3-way'!X196^(1/3)*COS(('OddsRatio_working_3-way'!Y196+4*PI())/3)</f>
        <v>-5.7818328295457376E-2</v>
      </c>
      <c r="AC196" s="11">
        <f>'OddsRatio_working_3-way'!X196^(1/3)*SIN('OddsRatio_working_3-way'!Y196/3)</f>
        <v>0.25017915001613816</v>
      </c>
      <c r="AD196" s="11">
        <f>'OddsRatio_working_3-way'!X196^(1/3)*SIN(('OddsRatio_working_3-way'!Y196+2*PI())/3)</f>
        <v>0.3503234322325674</v>
      </c>
      <c r="AE196" s="11">
        <f>'OddsRatio_working_3-way'!X196^(1/3)*SIN(('OddsRatio_working_3-way'!Y196+4*PI())/3)</f>
        <v>-0.60050258224870545</v>
      </c>
      <c r="AF196" s="11">
        <f>-'OddsRatio_working_3-way'!U196/(3*'OddsRatio_working_3-way'!X196^(1/3))*COS(('OddsRatio_working_3-way'!Y196)/3)</f>
        <v>0.54895965541326175</v>
      </c>
      <c r="AG196" s="11">
        <f>-'OddsRatio_working_3-way'!U196/(3*'OddsRatio_working_3-way'!X196^(1/3))*COS(('OddsRatio_working_3-way'!Y196+2*PI())/3)</f>
        <v>-0.49114132711780462</v>
      </c>
      <c r="AH196" s="11">
        <f>-'OddsRatio_working_3-way'!U196/(3*'OddsRatio_working_3-way'!X196^(1/3))*COS(('OddsRatio_working_3-way'!Y196+4*PI())/3)</f>
        <v>-5.7818328295457362E-2</v>
      </c>
      <c r="AI196" s="11">
        <f>'OddsRatio_working_3-way'!U196/(3*'OddsRatio_working_3-way'!X196^(1/3))*SIN(('OddsRatio_working_3-way'!Y196)/3)</f>
        <v>-0.25017915001613811</v>
      </c>
      <c r="AJ196" s="11">
        <f>'OddsRatio_working_3-way'!U196/(3*'OddsRatio_working_3-way'!X196^(1/3))*SIN(('OddsRatio_working_3-way'!Y196+2*PI())/3)</f>
        <v>-0.35032343223256729</v>
      </c>
      <c r="AK196" s="11">
        <f>'OddsRatio_working_3-way'!U196/(3*'OddsRatio_working_3-way'!X196^(1/3))*SIN(('OddsRatio_working_3-way'!Y196+4*PI())/3)</f>
        <v>0.60050258224870534</v>
      </c>
      <c r="AL196" s="11">
        <f>'OddsRatio_working_3-way'!Z196+'OddsRatio_working_3-way'!AF196</f>
        <v>1.0979193108265237</v>
      </c>
      <c r="AM196" s="11">
        <f>'OddsRatio_working_3-way'!AA196+'OddsRatio_working_3-way'!AG196</f>
        <v>-0.98228265423560934</v>
      </c>
      <c r="AN196" s="11">
        <f>'OddsRatio_working_3-way'!AB196+'OddsRatio_working_3-way'!AH196</f>
        <v>-0.11563665659091474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1.0979193108265237</v>
      </c>
      <c r="AS196" s="11">
        <f>IF(('OddsRatio_working_3-way'!X196=0),IF(Q196&gt;0,-Q196^(1/3),(-Q196)^(1/3)),'OddsRatio_working_3-way'!AM196-'OddsRatio_working_3-way'!R196/3)</f>
        <v>-0.98228265423560934</v>
      </c>
      <c r="AT196" s="11">
        <f>IF(('OddsRatio_working_3-way'!X196=0),IF(Q196&gt;0,-Q196^(1/3),(-Q196)^(1/3)),'OddsRatio_working_3-way'!AN196-'OddsRatio_working_3-way'!R196/3)</f>
        <v>-0.11563665659091474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1.99</v>
      </c>
      <c r="B197" s="4">
        <f>IF('True_Odds_Calculator_3-way'!B198="","",'True_Odds_Calculator_3-way'!B198)</f>
        <v>3.41</v>
      </c>
      <c r="C197" s="4">
        <f>IF('True_Odds_Calculator_3-way'!C198="","",'True_Odds_Calculator_3-way'!C198)</f>
        <v>4.28</v>
      </c>
      <c r="D197" s="9">
        <f t="shared" si="52"/>
        <v>0.49087987547547862</v>
      </c>
      <c r="E197" s="9">
        <f t="shared" si="53"/>
        <v>0.28370408539254843</v>
      </c>
      <c r="F197" s="9">
        <f t="shared" si="54"/>
        <v>0.22541603913197317</v>
      </c>
      <c r="G197" s="9">
        <f t="shared" si="55"/>
        <v>1.0476346204798945</v>
      </c>
      <c r="H197" s="9">
        <f t="shared" si="56"/>
        <v>2.0371582742750958</v>
      </c>
      <c r="I197" s="9">
        <f t="shared" si="57"/>
        <v>3.5247994353565457</v>
      </c>
      <c r="J197" s="9">
        <f t="shared" si="58"/>
        <v>4.4362415551740542</v>
      </c>
      <c r="K197" s="11">
        <f t="shared" si="59"/>
        <v>0.50251256281407031</v>
      </c>
      <c r="L197" s="11">
        <f t="shared" si="60"/>
        <v>0.29325513196480935</v>
      </c>
      <c r="M197" s="11">
        <f t="shared" si="61"/>
        <v>0.23364485981308411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-0.26944793306296355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0.22999862413996691</v>
      </c>
      <c r="Q197" s="11">
        <f>2*'OddsRatio_working_3-way'!K197*'OddsRatio_working_3-way'!L197*'OddsRatio_working_3-way'!M197</f>
        <v>6.8861863514960153E-2</v>
      </c>
      <c r="R197" s="11">
        <f t="shared" si="62"/>
        <v>0</v>
      </c>
      <c r="S197" s="11">
        <f t="shared" si="63"/>
        <v>-0.85359208929697639</v>
      </c>
      <c r="T197" s="11">
        <f t="shared" si="64"/>
        <v>-0.25556649380148994</v>
      </c>
      <c r="U197" s="11">
        <f>'OddsRatio_working_3-way'!S197-'OddsRatio_working_3-way'!R197^2/3</f>
        <v>-0.85359208929697639</v>
      </c>
      <c r="V197" s="11">
        <f>'OddsRatio_working_3-way'!S197*'OddsRatio_working_3-way'!R197/3-2*'OddsRatio_working_3-way'!R197^3/27-'OddsRatio_working_3-way'!T197</f>
        <v>0.25556649380148994</v>
      </c>
      <c r="W197" s="11">
        <f>'OddsRatio_working_3-way'!V197^2+4*'OddsRatio_working_3-way'!U197^3/27</f>
        <v>-2.6825589885920112E-2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0.15177271052457611</v>
      </c>
      <c r="Y197" s="11">
        <f>IF('OddsRatio_working_3-way'!W197&gt;=0,IF('OddsRatio_working_3-way'!V197+SQRT('OddsRatio_working_3-way'!W197)&gt;0,0,PI()),ACOS('OddsRatio_working_3-way'!V197/(2*'OddsRatio_working_3-way'!X197)))</f>
        <v>0.56993096320338044</v>
      </c>
      <c r="Z197" s="11">
        <f>'OddsRatio_working_3-way'!X197^(1/3)*COS('OddsRatio_working_3-way'!Y197/3)</f>
        <v>0.52381731023994715</v>
      </c>
      <c r="AA197" s="11">
        <f>'OddsRatio_working_3-way'!X197^(1/3)*COS(('OddsRatio_working_3-way'!Y197+2*PI())/3)</f>
        <v>-0.349141627349425</v>
      </c>
      <c r="AB197" s="11">
        <f>'OddsRatio_working_3-way'!X197^(1/3)*COS(('OddsRatio_working_3-way'!Y197+4*PI())/3)</f>
        <v>-0.17467568289052229</v>
      </c>
      <c r="AC197" s="11">
        <f>'OddsRatio_working_3-way'!X197^(1/3)*SIN('OddsRatio_working_3-way'!Y197/3)</f>
        <v>0.10072795999776998</v>
      </c>
      <c r="AD197" s="11">
        <f>'OddsRatio_working_3-way'!X197^(1/3)*SIN(('OddsRatio_working_3-way'!Y197+2*PI())/3)</f>
        <v>0.40327511761094392</v>
      </c>
      <c r="AE197" s="11">
        <f>'OddsRatio_working_3-way'!X197^(1/3)*SIN(('OddsRatio_working_3-way'!Y197+4*PI())/3)</f>
        <v>-0.50400307760871377</v>
      </c>
      <c r="AF197" s="11">
        <f>-'OddsRatio_working_3-way'!U197/(3*'OddsRatio_working_3-way'!X197^(1/3))*COS(('OddsRatio_working_3-way'!Y197)/3)</f>
        <v>0.52381731023994726</v>
      </c>
      <c r="AG197" s="11">
        <f>-'OddsRatio_working_3-way'!U197/(3*'OddsRatio_working_3-way'!X197^(1/3))*COS(('OddsRatio_working_3-way'!Y197+2*PI())/3)</f>
        <v>-0.34914162734942511</v>
      </c>
      <c r="AH197" s="11">
        <f>-'OddsRatio_working_3-way'!U197/(3*'OddsRatio_working_3-way'!X197^(1/3))*COS(('OddsRatio_working_3-way'!Y197+4*PI())/3)</f>
        <v>-0.17467568289052232</v>
      </c>
      <c r="AI197" s="11">
        <f>'OddsRatio_working_3-way'!U197/(3*'OddsRatio_working_3-way'!X197^(1/3))*SIN(('OddsRatio_working_3-way'!Y197)/3)</f>
        <v>-0.10072795999777001</v>
      </c>
      <c r="AJ197" s="11">
        <f>'OddsRatio_working_3-way'!U197/(3*'OddsRatio_working_3-way'!X197^(1/3))*SIN(('OddsRatio_working_3-way'!Y197+2*PI())/3)</f>
        <v>-0.40327511761094398</v>
      </c>
      <c r="AK197" s="11">
        <f>'OddsRatio_working_3-way'!U197/(3*'OddsRatio_working_3-way'!X197^(1/3))*SIN(('OddsRatio_working_3-way'!Y197+4*PI())/3)</f>
        <v>0.50400307760871388</v>
      </c>
      <c r="AL197" s="11">
        <f>'OddsRatio_working_3-way'!Z197+'OddsRatio_working_3-way'!AF197</f>
        <v>1.0476346204798945</v>
      </c>
      <c r="AM197" s="11">
        <f>'OddsRatio_working_3-way'!AA197+'OddsRatio_working_3-way'!AG197</f>
        <v>-0.69828325469885011</v>
      </c>
      <c r="AN197" s="11">
        <f>'OddsRatio_working_3-way'!AB197+'OddsRatio_working_3-way'!AH197</f>
        <v>-0.34935136578104464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1.0476346204798945</v>
      </c>
      <c r="AS197" s="11">
        <f>IF(('OddsRatio_working_3-way'!X197=0),IF(Q197&gt;0,-Q197^(1/3),(-Q197)^(1/3)),'OddsRatio_working_3-way'!AM197-'OddsRatio_working_3-way'!R197/3)</f>
        <v>-0.69828325469885011</v>
      </c>
      <c r="AT197" s="11">
        <f>IF(('OddsRatio_working_3-way'!X197=0),IF(Q197&gt;0,-Q197^(1/3),(-Q197)^(1/3)),'OddsRatio_working_3-way'!AN197-'OddsRatio_working_3-way'!R197/3)</f>
        <v>-0.34935136578104464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2.19</v>
      </c>
      <c r="B198" s="4">
        <f>IF('True_Odds_Calculator_3-way'!B199="","",'True_Odds_Calculator_3-way'!B199)</f>
        <v>3.61</v>
      </c>
      <c r="C198" s="4">
        <f>IF('True_Odds_Calculator_3-way'!C199="","",'True_Odds_Calculator_3-way'!C199)</f>
        <v>3.39</v>
      </c>
      <c r="D198" s="9">
        <f t="shared" si="52"/>
        <v>0.44575402744935655</v>
      </c>
      <c r="E198" s="9">
        <f t="shared" si="53"/>
        <v>0.26830522833255632</v>
      </c>
      <c r="F198" s="9">
        <f t="shared" si="54"/>
        <v>0.28594074421808735</v>
      </c>
      <c r="G198" s="9">
        <f t="shared" si="55"/>
        <v>1.0448653055921073</v>
      </c>
      <c r="H198" s="9">
        <f t="shared" si="56"/>
        <v>2.2433897136546075</v>
      </c>
      <c r="I198" s="9">
        <f t="shared" si="57"/>
        <v>3.7270984475954001</v>
      </c>
      <c r="J198" s="9">
        <f t="shared" si="58"/>
        <v>3.4972280803651361</v>
      </c>
      <c r="K198" s="11">
        <f t="shared" si="59"/>
        <v>0.45662100456621008</v>
      </c>
      <c r="L198" s="11">
        <f t="shared" si="60"/>
        <v>0.2770083102493075</v>
      </c>
      <c r="M198" s="11">
        <f t="shared" si="61"/>
        <v>0.29498525073746312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-0.27697103552214342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0.23096152266850034</v>
      </c>
      <c r="Q198" s="11">
        <f>2*'OddsRatio_working_3-way'!K198*'OddsRatio_working_3-way'!L198*'OddsRatio_working_3-way'!M198</f>
        <v>7.4624078406623703E-2</v>
      </c>
      <c r="R198" s="11">
        <f t="shared" si="62"/>
        <v>0</v>
      </c>
      <c r="S198" s="11">
        <f t="shared" si="63"/>
        <v>-0.83388330564274948</v>
      </c>
      <c r="T198" s="11">
        <f t="shared" si="64"/>
        <v>-0.2694291779136509</v>
      </c>
      <c r="U198" s="11">
        <f>'OddsRatio_working_3-way'!S198-'OddsRatio_working_3-way'!R198^2/3</f>
        <v>-0.83388330564274948</v>
      </c>
      <c r="V198" s="11">
        <f>'OddsRatio_working_3-way'!S198*'OddsRatio_working_3-way'!R198/3-2*'OddsRatio_working_3-way'!R198^3/27-'OddsRatio_working_3-way'!T198</f>
        <v>0.2694291779136509</v>
      </c>
      <c r="W198" s="11">
        <f>'OddsRatio_working_3-way'!V198^2+4*'OddsRatio_working_3-way'!U198^3/27</f>
        <v>-1.3311656709296224E-2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0.14654669786498259</v>
      </c>
      <c r="Y198" s="11">
        <f>IF('OddsRatio_working_3-way'!W198&gt;=0,IF('OddsRatio_working_3-way'!V198+SQRT('OddsRatio_working_3-way'!W198)&gt;0,0,PI()),ACOS('OddsRatio_working_3-way'!V198/(2*'OddsRatio_working_3-way'!X198)))</f>
        <v>0.40459858603546128</v>
      </c>
      <c r="Z198" s="11">
        <f>'OddsRatio_working_3-way'!X198^(1/3)*COS('OddsRatio_working_3-way'!Y198/3)</f>
        <v>0.52243265279605378</v>
      </c>
      <c r="AA198" s="11">
        <f>'OddsRatio_working_3-way'!X198^(1/3)*COS(('OddsRatio_working_3-way'!Y198+2*PI())/3)</f>
        <v>-0.322607847637086</v>
      </c>
      <c r="AB198" s="11">
        <f>'OddsRatio_working_3-way'!X198^(1/3)*COS(('OddsRatio_working_3-way'!Y198+4*PI())/3)</f>
        <v>-0.19982480515896789</v>
      </c>
      <c r="AC198" s="11">
        <f>'OddsRatio_working_3-way'!X198^(1/3)*SIN('OddsRatio_working_3-way'!Y198/3)</f>
        <v>7.0888822626662809E-2</v>
      </c>
      <c r="AD198" s="11">
        <f>'OddsRatio_working_3-way'!X198^(1/3)*SIN(('OddsRatio_working_3-way'!Y198+2*PI())/3)</f>
        <v>0.41699553777454645</v>
      </c>
      <c r="AE198" s="11">
        <f>'OddsRatio_working_3-way'!X198^(1/3)*SIN(('OddsRatio_working_3-way'!Y198+4*PI())/3)</f>
        <v>-0.48788436040120925</v>
      </c>
      <c r="AF198" s="11">
        <f>-'OddsRatio_working_3-way'!U198/(3*'OddsRatio_working_3-way'!X198^(1/3))*COS(('OddsRatio_working_3-way'!Y198)/3)</f>
        <v>0.52243265279605366</v>
      </c>
      <c r="AG198" s="11">
        <f>-'OddsRatio_working_3-way'!U198/(3*'OddsRatio_working_3-way'!X198^(1/3))*COS(('OddsRatio_working_3-way'!Y198+2*PI())/3)</f>
        <v>-0.32260784763708589</v>
      </c>
      <c r="AH198" s="11">
        <f>-'OddsRatio_working_3-way'!U198/(3*'OddsRatio_working_3-way'!X198^(1/3))*COS(('OddsRatio_working_3-way'!Y198+4*PI())/3)</f>
        <v>-0.19982480515896786</v>
      </c>
      <c r="AI198" s="11">
        <f>'OddsRatio_working_3-way'!U198/(3*'OddsRatio_working_3-way'!X198^(1/3))*SIN(('OddsRatio_working_3-way'!Y198)/3)</f>
        <v>-7.0888822626662781E-2</v>
      </c>
      <c r="AJ198" s="11">
        <f>'OddsRatio_working_3-way'!U198/(3*'OddsRatio_working_3-way'!X198^(1/3))*SIN(('OddsRatio_working_3-way'!Y198+2*PI())/3)</f>
        <v>-0.4169955377745464</v>
      </c>
      <c r="AK198" s="11">
        <f>'OddsRatio_working_3-way'!U198/(3*'OddsRatio_working_3-way'!X198^(1/3))*SIN(('OddsRatio_working_3-way'!Y198+4*PI())/3)</f>
        <v>0.48788436040120914</v>
      </c>
      <c r="AL198" s="11">
        <f>'OddsRatio_working_3-way'!Z198+'OddsRatio_working_3-way'!AF198</f>
        <v>1.0448653055921073</v>
      </c>
      <c r="AM198" s="11">
        <f>'OddsRatio_working_3-way'!AA198+'OddsRatio_working_3-way'!AG198</f>
        <v>-0.64521569527417189</v>
      </c>
      <c r="AN198" s="11">
        <f>'OddsRatio_working_3-way'!AB198+'OddsRatio_working_3-way'!AH198</f>
        <v>-0.39964961031793578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1.0448653055921073</v>
      </c>
      <c r="AS198" s="11">
        <f>IF(('OddsRatio_working_3-way'!X198=0),IF(Q198&gt;0,-Q198^(1/3),(-Q198)^(1/3)),'OddsRatio_working_3-way'!AM198-'OddsRatio_working_3-way'!R198/3)</f>
        <v>-0.64521569527417189</v>
      </c>
      <c r="AT198" s="11">
        <f>IF(('OddsRatio_working_3-way'!X198=0),IF(Q198&gt;0,-Q198^(1/3),(-Q198)^(1/3)),'OddsRatio_working_3-way'!AN198-'OddsRatio_working_3-way'!R198/3)</f>
        <v>-0.39964961031793578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1.0900000000000001</v>
      </c>
      <c r="B199" s="4">
        <f>IF('True_Odds_Calculator_3-way'!B200="","",'True_Odds_Calculator_3-way'!B200)</f>
        <v>12.13</v>
      </c>
      <c r="C199" s="4">
        <f>IF('True_Odds_Calculator_3-way'!C200="","",'True_Odds_Calculator_3-way'!C200)</f>
        <v>32.840000000000003</v>
      </c>
      <c r="D199" s="9">
        <f t="shared" si="52"/>
        <v>0.90366506962544779</v>
      </c>
      <c r="E199" s="9">
        <f t="shared" si="53"/>
        <v>7.0504727420259775E-2</v>
      </c>
      <c r="F199" s="9">
        <f t="shared" si="54"/>
        <v>2.5830202954292579E-2</v>
      </c>
      <c r="G199" s="9">
        <f t="shared" si="55"/>
        <v>1.1844965034627912</v>
      </c>
      <c r="H199" s="9">
        <f t="shared" si="56"/>
        <v>1.1066046853116511</v>
      </c>
      <c r="I199" s="9">
        <f t="shared" si="57"/>
        <v>14.183446083540868</v>
      </c>
      <c r="J199" s="9">
        <f t="shared" si="58"/>
        <v>38.714368670255283</v>
      </c>
      <c r="K199" s="11">
        <f t="shared" si="59"/>
        <v>0.9174311926605504</v>
      </c>
      <c r="L199" s="11">
        <f t="shared" si="60"/>
        <v>8.244023083264633E-2</v>
      </c>
      <c r="M199" s="11">
        <f t="shared" si="61"/>
        <v>3.0450669914738122E-2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-7.345481775765661E-2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9.9170745556821246E-2</v>
      </c>
      <c r="Q199" s="11">
        <f>2*'OddsRatio_working_3-way'!K199*'OddsRatio_working_3-way'!L199*'OddsRatio_working_3-way'!M199</f>
        <v>4.606165608770146E-3</v>
      </c>
      <c r="R199" s="11">
        <f t="shared" si="62"/>
        <v>0</v>
      </c>
      <c r="S199" s="11">
        <f t="shared" si="63"/>
        <v>-1.35009177864966</v>
      </c>
      <c r="T199" s="11">
        <f t="shared" si="64"/>
        <v>-6.2707467656742219E-2</v>
      </c>
      <c r="U199" s="11">
        <f>'OddsRatio_working_3-way'!S199-'OddsRatio_working_3-way'!R199^2/3</f>
        <v>-1.35009177864966</v>
      </c>
      <c r="V199" s="11">
        <f>'OddsRatio_working_3-way'!S199*'OddsRatio_working_3-way'!R199/3-2*'OddsRatio_working_3-way'!R199^3/27-'OddsRatio_working_3-way'!T199</f>
        <v>6.2707467656742219E-2</v>
      </c>
      <c r="W199" s="11">
        <f>'OddsRatio_working_3-way'!V199^2+4*'OddsRatio_working_3-way'!U199^3/27</f>
        <v>-0.36064211926041007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0.3018999609805918</v>
      </c>
      <c r="Y199" s="11">
        <f>IF('OddsRatio_working_3-way'!W199&gt;=0,IF('OddsRatio_working_3-way'!V199+SQRT('OddsRatio_working_3-way'!W199)&gt;0,0,PI()),ACOS('OddsRatio_working_3-way'!V199/(2*'OddsRatio_working_3-way'!X199)))</f>
        <v>1.4667540089955851</v>
      </c>
      <c r="Z199" s="11">
        <f>'OddsRatio_working_3-way'!X199^(1/3)*COS('OddsRatio_working_3-way'!Y199/3)</f>
        <v>0.5922482517313955</v>
      </c>
      <c r="AA199" s="11">
        <f>'OddsRatio_working_3-way'!X199^(1/3)*COS(('OddsRatio_working_3-way'!Y199+2*PI())/3)</f>
        <v>-0.56898755489795949</v>
      </c>
      <c r="AB199" s="11">
        <f>'OddsRatio_working_3-way'!X199^(1/3)*COS(('OddsRatio_working_3-way'!Y199+4*PI())/3)</f>
        <v>-2.326069683343621E-2</v>
      </c>
      <c r="AC199" s="11">
        <f>'OddsRatio_working_3-way'!X199^(1/3)*SIN('OddsRatio_working_3-way'!Y199/3)</f>
        <v>0.3150755484075613</v>
      </c>
      <c r="AD199" s="11">
        <f>'OddsRatio_working_3-way'!X199^(1/3)*SIN(('OddsRatio_working_3-way'!Y199+2*PI())/3)</f>
        <v>0.35536425714252906</v>
      </c>
      <c r="AE199" s="11">
        <f>'OddsRatio_working_3-way'!X199^(1/3)*SIN(('OddsRatio_working_3-way'!Y199+4*PI())/3)</f>
        <v>-0.67043980555009031</v>
      </c>
      <c r="AF199" s="11">
        <f>-'OddsRatio_working_3-way'!U199/(3*'OddsRatio_working_3-way'!X199^(1/3))*COS(('OddsRatio_working_3-way'!Y199)/3)</f>
        <v>0.59224825173139561</v>
      </c>
      <c r="AG199" s="11">
        <f>-'OddsRatio_working_3-way'!U199/(3*'OddsRatio_working_3-way'!X199^(1/3))*COS(('OddsRatio_working_3-way'!Y199+2*PI())/3)</f>
        <v>-0.5689875548979596</v>
      </c>
      <c r="AH199" s="11">
        <f>-'OddsRatio_working_3-way'!U199/(3*'OddsRatio_working_3-way'!X199^(1/3))*COS(('OddsRatio_working_3-way'!Y199+4*PI())/3)</f>
        <v>-2.3260696833436213E-2</v>
      </c>
      <c r="AI199" s="11">
        <f>'OddsRatio_working_3-way'!U199/(3*'OddsRatio_working_3-way'!X199^(1/3))*SIN(('OddsRatio_working_3-way'!Y199)/3)</f>
        <v>-0.31507554840756136</v>
      </c>
      <c r="AJ199" s="11">
        <f>'OddsRatio_working_3-way'!U199/(3*'OddsRatio_working_3-way'!X199^(1/3))*SIN(('OddsRatio_working_3-way'!Y199+2*PI())/3)</f>
        <v>-0.35536425714252912</v>
      </c>
      <c r="AK199" s="11">
        <f>'OddsRatio_working_3-way'!U199/(3*'OddsRatio_working_3-way'!X199^(1/3))*SIN(('OddsRatio_working_3-way'!Y199+4*PI())/3)</f>
        <v>0.67043980555009042</v>
      </c>
      <c r="AL199" s="11">
        <f>'OddsRatio_working_3-way'!Z199+'OddsRatio_working_3-way'!AF199</f>
        <v>1.1844965034627912</v>
      </c>
      <c r="AM199" s="11">
        <f>'OddsRatio_working_3-way'!AA199+'OddsRatio_working_3-way'!AG199</f>
        <v>-1.137975109795919</v>
      </c>
      <c r="AN199" s="11">
        <f>'OddsRatio_working_3-way'!AB199+'OddsRatio_working_3-way'!AH199</f>
        <v>-4.6521393666872426E-2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1.1844965034627912</v>
      </c>
      <c r="AS199" s="11">
        <f>IF(('OddsRatio_working_3-way'!X199=0),IF(Q199&gt;0,-Q199^(1/3),(-Q199)^(1/3)),'OddsRatio_working_3-way'!AM199-'OddsRatio_working_3-way'!R199/3)</f>
        <v>-1.137975109795919</v>
      </c>
      <c r="AT199" s="11">
        <f>IF(('OddsRatio_working_3-way'!X199=0),IF(Q199&gt;0,-Q199^(1/3),(-Q199)^(1/3)),'OddsRatio_working_3-way'!AN199-'OddsRatio_working_3-way'!R199/3)</f>
        <v>-4.6521393666872426E-2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2.31</v>
      </c>
      <c r="B200" s="4">
        <f>IF('True_Odds_Calculator_3-way'!B201="","",'True_Odds_Calculator_3-way'!B201)</f>
        <v>3.3</v>
      </c>
      <c r="C200" s="4">
        <f>IF('True_Odds_Calculator_3-way'!C201="","",'True_Odds_Calculator_3-way'!C201)</f>
        <v>3.43</v>
      </c>
      <c r="D200" s="9">
        <f t="shared" si="52"/>
        <v>0.42269433398099421</v>
      </c>
      <c r="E200" s="9">
        <f t="shared" si="53"/>
        <v>0.2942970931042227</v>
      </c>
      <c r="F200" s="9">
        <f t="shared" si="54"/>
        <v>0.28300857291478332</v>
      </c>
      <c r="G200" s="9">
        <f t="shared" si="55"/>
        <v>1.0425768993769533</v>
      </c>
      <c r="H200" s="9">
        <f t="shared" si="56"/>
        <v>2.3657757381838089</v>
      </c>
      <c r="I200" s="9">
        <f t="shared" si="57"/>
        <v>3.3979268685669921</v>
      </c>
      <c r="J200" s="9">
        <f t="shared" si="58"/>
        <v>3.5334618654859966</v>
      </c>
      <c r="K200" s="11">
        <f t="shared" si="59"/>
        <v>0.4329004329004329</v>
      </c>
      <c r="L200" s="11">
        <f t="shared" si="60"/>
        <v>0.30303030303030304</v>
      </c>
      <c r="M200" s="11">
        <f t="shared" si="61"/>
        <v>0.29154518950437314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-0.28001762351086512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0.2310026163723487</v>
      </c>
      <c r="Q200" s="11">
        <f>2*'OddsRatio_working_3-way'!K200*'OddsRatio_working_3-way'!L200*'OddsRatio_working_3-way'!M200</f>
        <v>7.6490932573625381E-2</v>
      </c>
      <c r="R200" s="11">
        <f t="shared" si="62"/>
        <v>0</v>
      </c>
      <c r="S200" s="11">
        <f t="shared" si="63"/>
        <v>-0.82495742045102183</v>
      </c>
      <c r="T200" s="11">
        <f t="shared" si="64"/>
        <v>-0.27316470875861643</v>
      </c>
      <c r="U200" s="11">
        <f>'OddsRatio_working_3-way'!S200-'OddsRatio_working_3-way'!R200^2/3</f>
        <v>-0.82495742045102183</v>
      </c>
      <c r="V200" s="11">
        <f>'OddsRatio_working_3-way'!S200*'OddsRatio_working_3-way'!R200/3-2*'OddsRatio_working_3-way'!R200^3/27-'OddsRatio_working_3-way'!T200</f>
        <v>0.27316470875861643</v>
      </c>
      <c r="W200" s="11">
        <f>'OddsRatio_working_3-way'!V200^2+4*'OddsRatio_working_3-way'!U200^3/27</f>
        <v>-8.555662240016193E-3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0.14420005231552097</v>
      </c>
      <c r="Y200" s="11">
        <f>IF('OddsRatio_working_3-way'!W200&gt;=0,IF('OddsRatio_working_3-way'!V200+SQRT('OddsRatio_working_3-way'!W200)&gt;0,0,PI()),ACOS('OddsRatio_working_3-way'!V200/(2*'OddsRatio_working_3-way'!X200)))</f>
        <v>0.32649372361222073</v>
      </c>
      <c r="Z200" s="11">
        <f>'OddsRatio_working_3-way'!X200^(1/3)*COS('OddsRatio_working_3-way'!Y200/3)</f>
        <v>0.52128844968847665</v>
      </c>
      <c r="AA200" s="11">
        <f>'OddsRatio_working_3-way'!X200^(1/3)*COS(('OddsRatio_working_3-way'!Y200+2*PI())/3)</f>
        <v>-0.3099708837498833</v>
      </c>
      <c r="AB200" s="11">
        <f>'OddsRatio_working_3-way'!X200^(1/3)*COS(('OddsRatio_working_3-way'!Y200+4*PI())/3)</f>
        <v>-0.21131756593859344</v>
      </c>
      <c r="AC200" s="11">
        <f>'OddsRatio_working_3-way'!X200^(1/3)*SIN('OddsRatio_working_3-way'!Y200/3)</f>
        <v>5.6957519594797903E-2</v>
      </c>
      <c r="AD200" s="11">
        <f>'OddsRatio_working_3-way'!X200^(1/3)*SIN(('OddsRatio_working_3-way'!Y200+2*PI())/3)</f>
        <v>0.422970280332228</v>
      </c>
      <c r="AE200" s="11">
        <f>'OddsRatio_working_3-way'!X200^(1/3)*SIN(('OddsRatio_working_3-way'!Y200+4*PI())/3)</f>
        <v>-0.47992779992702594</v>
      </c>
      <c r="AF200" s="11">
        <f>-'OddsRatio_working_3-way'!U200/(3*'OddsRatio_working_3-way'!X200^(1/3))*COS(('OddsRatio_working_3-way'!Y200)/3)</f>
        <v>0.52128844968847676</v>
      </c>
      <c r="AG200" s="11">
        <f>-'OddsRatio_working_3-way'!U200/(3*'OddsRatio_working_3-way'!X200^(1/3))*COS(('OddsRatio_working_3-way'!Y200+2*PI())/3)</f>
        <v>-0.30997088374988341</v>
      </c>
      <c r="AH200" s="11">
        <f>-'OddsRatio_working_3-way'!U200/(3*'OddsRatio_working_3-way'!X200^(1/3))*COS(('OddsRatio_working_3-way'!Y200+4*PI())/3)</f>
        <v>-0.21131756593859349</v>
      </c>
      <c r="AI200" s="11">
        <f>'OddsRatio_working_3-way'!U200/(3*'OddsRatio_working_3-way'!X200^(1/3))*SIN(('OddsRatio_working_3-way'!Y200)/3)</f>
        <v>-5.695751959479791E-2</v>
      </c>
      <c r="AJ200" s="11">
        <f>'OddsRatio_working_3-way'!U200/(3*'OddsRatio_working_3-way'!X200^(1/3))*SIN(('OddsRatio_working_3-way'!Y200+2*PI())/3)</f>
        <v>-0.42297028033222811</v>
      </c>
      <c r="AK200" s="11">
        <f>'OddsRatio_working_3-way'!U200/(3*'OddsRatio_working_3-way'!X200^(1/3))*SIN(('OddsRatio_working_3-way'!Y200+4*PI())/3)</f>
        <v>0.47992779992702606</v>
      </c>
      <c r="AL200" s="11">
        <f>'OddsRatio_working_3-way'!Z200+'OddsRatio_working_3-way'!AF200</f>
        <v>1.0425768993769533</v>
      </c>
      <c r="AM200" s="11">
        <f>'OddsRatio_working_3-way'!AA200+'OddsRatio_working_3-way'!AG200</f>
        <v>-0.6199417674997667</v>
      </c>
      <c r="AN200" s="11">
        <f>'OddsRatio_working_3-way'!AB200+'OddsRatio_working_3-way'!AH200</f>
        <v>-0.42263513187718693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1.0425768993769533</v>
      </c>
      <c r="AS200" s="11">
        <f>IF(('OddsRatio_working_3-way'!X200=0),IF(Q200&gt;0,-Q200^(1/3),(-Q200)^(1/3)),'OddsRatio_working_3-way'!AM200-'OddsRatio_working_3-way'!R200/3)</f>
        <v>-0.6199417674997667</v>
      </c>
      <c r="AT200" s="11">
        <f>IF(('OddsRatio_working_3-way'!X200=0),IF(Q200&gt;0,-Q200^(1/3),(-Q200)^(1/3)),'OddsRatio_working_3-way'!AN200-'OddsRatio_working_3-way'!R200/3)</f>
        <v>-0.42263513187718693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2.0299999999999998</v>
      </c>
      <c r="B201" s="4">
        <f>IF('True_Odds_Calculator_3-way'!B202="","",'True_Odds_Calculator_3-way'!B202)</f>
        <v>3.48</v>
      </c>
      <c r="C201" s="4">
        <f>IF('True_Odds_Calculator_3-way'!C202="","",'True_Odds_Calculator_3-way'!C202)</f>
        <v>4.03</v>
      </c>
      <c r="D201" s="9">
        <f t="shared" si="52"/>
        <v>0.4815906840491222</v>
      </c>
      <c r="E201" s="9">
        <f t="shared" si="53"/>
        <v>0.27840838073859348</v>
      </c>
      <c r="F201" s="9">
        <f t="shared" si="54"/>
        <v>0.24000093521228449</v>
      </c>
      <c r="G201" s="9">
        <f t="shared" si="55"/>
        <v>1.0450991519490267</v>
      </c>
      <c r="H201" s="9">
        <f t="shared" si="56"/>
        <v>2.0764521265074971</v>
      </c>
      <c r="I201" s="9">
        <f t="shared" si="57"/>
        <v>3.5918458968335867</v>
      </c>
      <c r="J201" s="9">
        <f t="shared" si="58"/>
        <v>4.1666504304055509</v>
      </c>
      <c r="K201" s="11">
        <f t="shared" si="59"/>
        <v>0.49261083743842371</v>
      </c>
      <c r="L201" s="11">
        <f t="shared" si="60"/>
        <v>0.28735632183908044</v>
      </c>
      <c r="M201" s="11">
        <f t="shared" si="61"/>
        <v>0.24813895781637715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-0.27186368922397475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0.22971926619657815</v>
      </c>
      <c r="Q201" s="11">
        <f>2*'OddsRatio_working_3-way'!K201*'OddsRatio_working_3-way'!L201*'OddsRatio_working_3-way'!M201</f>
        <v>7.0250540121277724E-2</v>
      </c>
      <c r="R201" s="11">
        <f t="shared" si="62"/>
        <v>0</v>
      </c>
      <c r="S201" s="11">
        <f t="shared" si="63"/>
        <v>-0.8449795809521442</v>
      </c>
      <c r="T201" s="11">
        <f t="shared" si="64"/>
        <v>-0.25840354157557927</v>
      </c>
      <c r="U201" s="11">
        <f>'OddsRatio_working_3-way'!S201-'OddsRatio_working_3-way'!R201^2/3</f>
        <v>-0.8449795809521442</v>
      </c>
      <c r="V201" s="11">
        <f>'OddsRatio_working_3-way'!S201*'OddsRatio_working_3-way'!R201/3-2*'OddsRatio_working_3-way'!R201^3/27-'OddsRatio_working_3-way'!T201</f>
        <v>0.25840354157557927</v>
      </c>
      <c r="W201" s="11">
        <f>'OddsRatio_working_3-way'!V201^2+4*'OddsRatio_working_3-way'!U201^3/27</f>
        <v>-2.2606481838233786E-2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0.14948149729735441</v>
      </c>
      <c r="Y201" s="11">
        <f>IF('OddsRatio_working_3-way'!W201&gt;=0,IF('OddsRatio_working_3-way'!V201+SQRT('OddsRatio_working_3-way'!W201)&gt;0,0,PI()),ACOS('OddsRatio_working_3-way'!V201/(2*'OddsRatio_working_3-way'!X201)))</f>
        <v>0.52697399421434787</v>
      </c>
      <c r="Z201" s="11">
        <f>'OddsRatio_working_3-way'!X201^(1/3)*COS('OddsRatio_working_3-way'!Y201/3)</f>
        <v>0.52254957597451335</v>
      </c>
      <c r="AA201" s="11">
        <f>'OddsRatio_working_3-way'!X201^(1/3)*COS(('OddsRatio_working_3-way'!Y201+2*PI())/3)</f>
        <v>-0.34159508881262884</v>
      </c>
      <c r="AB201" s="11">
        <f>'OddsRatio_working_3-way'!X201^(1/3)*COS(('OddsRatio_working_3-way'!Y201+4*PI())/3)</f>
        <v>-0.18095448716188464</v>
      </c>
      <c r="AC201" s="11">
        <f>'OddsRatio_working_3-way'!X201^(1/3)*SIN('OddsRatio_working_3-way'!Y201/3)</f>
        <v>9.2745894605840609E-2</v>
      </c>
      <c r="AD201" s="11">
        <f>'OddsRatio_working_3-way'!X201^(1/3)*SIN(('OddsRatio_working_3-way'!Y201+2*PI())/3)</f>
        <v>0.40616826022779473</v>
      </c>
      <c r="AE201" s="11">
        <f>'OddsRatio_working_3-way'!X201^(1/3)*SIN(('OddsRatio_working_3-way'!Y201+4*PI())/3)</f>
        <v>-0.49891415483363538</v>
      </c>
      <c r="AF201" s="11">
        <f>-'OddsRatio_working_3-way'!U201/(3*'OddsRatio_working_3-way'!X201^(1/3))*COS(('OddsRatio_working_3-way'!Y201)/3)</f>
        <v>0.52254957597451346</v>
      </c>
      <c r="AG201" s="11">
        <f>-'OddsRatio_working_3-way'!U201/(3*'OddsRatio_working_3-way'!X201^(1/3))*COS(('OddsRatio_working_3-way'!Y201+2*PI())/3)</f>
        <v>-0.3415950888126289</v>
      </c>
      <c r="AH201" s="11">
        <f>-'OddsRatio_working_3-way'!U201/(3*'OddsRatio_working_3-way'!X201^(1/3))*COS(('OddsRatio_working_3-way'!Y201+4*PI())/3)</f>
        <v>-0.18095448716188467</v>
      </c>
      <c r="AI201" s="11">
        <f>'OddsRatio_working_3-way'!U201/(3*'OddsRatio_working_3-way'!X201^(1/3))*SIN(('OddsRatio_working_3-way'!Y201)/3)</f>
        <v>-9.2745894605840637E-2</v>
      </c>
      <c r="AJ201" s="11">
        <f>'OddsRatio_working_3-way'!U201/(3*'OddsRatio_working_3-way'!X201^(1/3))*SIN(('OddsRatio_working_3-way'!Y201+2*PI())/3)</f>
        <v>-0.40616826022779484</v>
      </c>
      <c r="AK201" s="11">
        <f>'OddsRatio_working_3-way'!U201/(3*'OddsRatio_working_3-way'!X201^(1/3))*SIN(('OddsRatio_working_3-way'!Y201+4*PI())/3)</f>
        <v>0.49891415483363549</v>
      </c>
      <c r="AL201" s="11">
        <f>'OddsRatio_working_3-way'!Z201+'OddsRatio_working_3-way'!AF201</f>
        <v>1.0450991519490267</v>
      </c>
      <c r="AM201" s="11">
        <f>'OddsRatio_working_3-way'!AA201+'OddsRatio_working_3-way'!AG201</f>
        <v>-0.6831901776252578</v>
      </c>
      <c r="AN201" s="11">
        <f>'OddsRatio_working_3-way'!AB201+'OddsRatio_working_3-way'!AH201</f>
        <v>-0.36190897432376934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1.0450991519490267</v>
      </c>
      <c r="AS201" s="11">
        <f>IF(('OddsRatio_working_3-way'!X201=0),IF(Q201&gt;0,-Q201^(1/3),(-Q201)^(1/3)),'OddsRatio_working_3-way'!AM201-'OddsRatio_working_3-way'!R201/3)</f>
        <v>-0.6831901776252578</v>
      </c>
      <c r="AT201" s="11">
        <f>IF(('OddsRatio_working_3-way'!X201=0),IF(Q201&gt;0,-Q201^(1/3),(-Q201)^(1/3)),'OddsRatio_working_3-way'!AN201-'OddsRatio_working_3-way'!R201/3)</f>
        <v>-0.36190897432376934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10.82</v>
      </c>
      <c r="B202" s="4">
        <f>IF('True_Odds_Calculator_3-way'!B203="","",'True_Odds_Calculator_3-way'!B203)</f>
        <v>5.76</v>
      </c>
      <c r="C202" s="4">
        <f>IF('True_Odds_Calculator_3-way'!C203="","",'True_Odds_Calculator_3-way'!C203)</f>
        <v>1.31</v>
      </c>
      <c r="D202" s="9">
        <f t="shared" si="52"/>
        <v>8.6520198551551492E-2</v>
      </c>
      <c r="E202" s="9">
        <f t="shared" si="53"/>
        <v>0.16345946823590615</v>
      </c>
      <c r="F202" s="9">
        <f t="shared" si="54"/>
        <v>0.75002033321254247</v>
      </c>
      <c r="G202" s="9">
        <f t="shared" si="55"/>
        <v>1.075152214128718</v>
      </c>
      <c r="H202" s="9">
        <f t="shared" si="56"/>
        <v>11.557994742744009</v>
      </c>
      <c r="I202" s="9">
        <f t="shared" si="57"/>
        <v>6.1177245392526984</v>
      </c>
      <c r="J202" s="9">
        <f t="shared" si="58"/>
        <v>1.3332971863799028</v>
      </c>
      <c r="K202" s="11">
        <f t="shared" si="59"/>
        <v>9.2421441774491686E-2</v>
      </c>
      <c r="L202" s="11">
        <f t="shared" si="60"/>
        <v>0.1736111111111111</v>
      </c>
      <c r="M202" s="11">
        <f t="shared" si="61"/>
        <v>0.76335877862595414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-0.17748395363093217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0.18237850774254943</v>
      </c>
      <c r="Q202" s="11">
        <f>2*'OddsRatio_working_3-way'!K202*'OddsRatio_working_3-way'!L202*'OddsRatio_working_3-way'!M202</f>
        <v>2.4496777399939482E-2</v>
      </c>
      <c r="R202" s="11">
        <f t="shared" si="62"/>
        <v>0</v>
      </c>
      <c r="S202" s="11">
        <f t="shared" si="63"/>
        <v>-1.0275774457999467</v>
      </c>
      <c r="T202" s="11">
        <f t="shared" si="64"/>
        <v>-0.13802249104095993</v>
      </c>
      <c r="U202" s="11">
        <f>'OddsRatio_working_3-way'!S202-'OddsRatio_working_3-way'!R202^2/3</f>
        <v>-1.0275774457999467</v>
      </c>
      <c r="V202" s="11">
        <f>'OddsRatio_working_3-way'!S202*'OddsRatio_working_3-way'!R202/3-2*'OddsRatio_working_3-way'!R202^3/27-'OddsRatio_working_3-way'!T202</f>
        <v>0.13802249104095993</v>
      </c>
      <c r="W202" s="11">
        <f>'OddsRatio_working_3-way'!V202^2+4*'OddsRatio_working_3-way'!U202^3/27</f>
        <v>-0.14169569671141599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0.20046564839428715</v>
      </c>
      <c r="Y202" s="11">
        <f>IF('OddsRatio_working_3-way'!W202&gt;=0,IF('OddsRatio_working_3-way'!V202+SQRT('OddsRatio_working_3-way'!W202)&gt;0,0,PI()),ACOS('OddsRatio_working_3-way'!V202/(2*'OddsRatio_working_3-way'!X202)))</f>
        <v>1.2193514580662719</v>
      </c>
      <c r="Z202" s="11">
        <f>'OddsRatio_working_3-way'!X202^(1/3)*COS('OddsRatio_working_3-way'!Y202/3)</f>
        <v>0.53757610706435899</v>
      </c>
      <c r="AA202" s="11">
        <f>'OddsRatio_working_3-way'!X202^(1/3)*COS(('OddsRatio_working_3-way'!Y202+2*PI())/3)</f>
        <v>-0.46917095770599687</v>
      </c>
      <c r="AB202" s="11">
        <f>'OddsRatio_working_3-way'!X202^(1/3)*COS(('OddsRatio_working_3-way'!Y202+4*PI())/3)</f>
        <v>-6.8405149358361769E-2</v>
      </c>
      <c r="AC202" s="11">
        <f>'OddsRatio_working_3-way'!X202^(1/3)*SIN('OddsRatio_working_3-way'!Y202/3)</f>
        <v>0.231382247331505</v>
      </c>
      <c r="AD202" s="11">
        <f>'OddsRatio_working_3-way'!X202^(1/3)*SIN(('OddsRatio_working_3-way'!Y202+2*PI())/3)</f>
        <v>0.3498634415195257</v>
      </c>
      <c r="AE202" s="11">
        <f>'OddsRatio_working_3-way'!X202^(1/3)*SIN(('OddsRatio_working_3-way'!Y202+4*PI())/3)</f>
        <v>-0.58124568885103056</v>
      </c>
      <c r="AF202" s="11">
        <f>-'OddsRatio_working_3-way'!U202/(3*'OddsRatio_working_3-way'!X202^(1/3))*COS(('OddsRatio_working_3-way'!Y202)/3)</f>
        <v>0.53757610706435899</v>
      </c>
      <c r="AG202" s="11">
        <f>-'OddsRatio_working_3-way'!U202/(3*'OddsRatio_working_3-way'!X202^(1/3))*COS(('OddsRatio_working_3-way'!Y202+2*PI())/3)</f>
        <v>-0.46917095770599687</v>
      </c>
      <c r="AH202" s="11">
        <f>-'OddsRatio_working_3-way'!U202/(3*'OddsRatio_working_3-way'!X202^(1/3))*COS(('OddsRatio_working_3-way'!Y202+4*PI())/3)</f>
        <v>-6.8405149358361769E-2</v>
      </c>
      <c r="AI202" s="11">
        <f>'OddsRatio_working_3-way'!U202/(3*'OddsRatio_working_3-way'!X202^(1/3))*SIN(('OddsRatio_working_3-way'!Y202)/3)</f>
        <v>-0.231382247331505</v>
      </c>
      <c r="AJ202" s="11">
        <f>'OddsRatio_working_3-way'!U202/(3*'OddsRatio_working_3-way'!X202^(1/3))*SIN(('OddsRatio_working_3-way'!Y202+2*PI())/3)</f>
        <v>-0.3498634415195257</v>
      </c>
      <c r="AK202" s="11">
        <f>'OddsRatio_working_3-way'!U202/(3*'OddsRatio_working_3-way'!X202^(1/3))*SIN(('OddsRatio_working_3-way'!Y202+4*PI())/3)</f>
        <v>0.58124568885103056</v>
      </c>
      <c r="AL202" s="11">
        <f>'OddsRatio_working_3-way'!Z202+'OddsRatio_working_3-way'!AF202</f>
        <v>1.075152214128718</v>
      </c>
      <c r="AM202" s="11">
        <f>'OddsRatio_working_3-way'!AA202+'OddsRatio_working_3-way'!AG202</f>
        <v>-0.93834191541199374</v>
      </c>
      <c r="AN202" s="11">
        <f>'OddsRatio_working_3-way'!AB202+'OddsRatio_working_3-way'!AH202</f>
        <v>-0.13681029871672354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1.075152214128718</v>
      </c>
      <c r="AS202" s="11">
        <f>IF(('OddsRatio_working_3-way'!X202=0),IF(Q202&gt;0,-Q202^(1/3),(-Q202)^(1/3)),'OddsRatio_working_3-way'!AM202-'OddsRatio_working_3-way'!R202/3)</f>
        <v>-0.93834191541199374</v>
      </c>
      <c r="AT202" s="11">
        <f>IF(('OddsRatio_working_3-way'!X202=0),IF(Q202&gt;0,-Q202^(1/3),(-Q202)^(1/3)),'OddsRatio_working_3-way'!AN202-'OddsRatio_working_3-way'!R202/3)</f>
        <v>-0.13681029871672354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1.33</v>
      </c>
      <c r="B203" s="4">
        <f>IF('True_Odds_Calculator_3-way'!B204="","",'True_Odds_Calculator_3-way'!B204)</f>
        <v>5.51</v>
      </c>
      <c r="C203" s="4">
        <f>IF('True_Odds_Calculator_3-way'!C204="","",'True_Odds_Calculator_3-way'!C204)</f>
        <v>9.9499999999999993</v>
      </c>
      <c r="D203" s="9">
        <f t="shared" si="52"/>
        <v>0.73662880407183362</v>
      </c>
      <c r="E203" s="9">
        <f t="shared" si="53"/>
        <v>0.16988533968403552</v>
      </c>
      <c r="F203" s="9">
        <f t="shared" si="54"/>
        <v>9.3485856244130833E-2</v>
      </c>
      <c r="G203" s="9">
        <f t="shared" si="55"/>
        <v>1.0834419299164795</v>
      </c>
      <c r="H203" s="9">
        <f t="shared" si="56"/>
        <v>1.3575358368724382</v>
      </c>
      <c r="I203" s="9">
        <f t="shared" si="57"/>
        <v>5.8863231039233224</v>
      </c>
      <c r="J203" s="9">
        <f t="shared" si="58"/>
        <v>10.69680527275249</v>
      </c>
      <c r="K203" s="11">
        <f t="shared" si="59"/>
        <v>0.75187969924812026</v>
      </c>
      <c r="L203" s="11">
        <f t="shared" si="60"/>
        <v>0.18148820326678766</v>
      </c>
      <c r="M203" s="11">
        <f t="shared" si="61"/>
        <v>0.10050251256281408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-0.18267839888552095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0.18912021181463723</v>
      </c>
      <c r="Q203" s="11">
        <f>2*'OddsRatio_working_3-way'!K203*'OddsRatio_working_3-way'!L203*'OddsRatio_working_3-way'!M203</f>
        <v>2.7428602148605836E-2</v>
      </c>
      <c r="R203" s="11">
        <f t="shared" si="62"/>
        <v>0</v>
      </c>
      <c r="S203" s="11">
        <f t="shared" si="63"/>
        <v>-1.0352631343848879</v>
      </c>
      <c r="T203" s="11">
        <f t="shared" si="64"/>
        <v>-0.15014693754675676</v>
      </c>
      <c r="U203" s="11">
        <f>'OddsRatio_working_3-way'!S203-'OddsRatio_working_3-way'!R203^2/3</f>
        <v>-1.0352631343848879</v>
      </c>
      <c r="V203" s="11">
        <f>'OddsRatio_working_3-way'!S203*'OddsRatio_working_3-way'!R203/3-2*'OddsRatio_working_3-way'!R203^3/27-'OddsRatio_working_3-way'!T203</f>
        <v>0.15014693754675676</v>
      </c>
      <c r="W203" s="11">
        <f>'OddsRatio_working_3-way'!V203^2+4*'OddsRatio_working_3-way'!U203^3/27</f>
        <v>-0.14183570727893868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0.20271890028658426</v>
      </c>
      <c r="Y203" s="11">
        <f>IF('OddsRatio_working_3-way'!W203&gt;=0,IF('OddsRatio_working_3-way'!V203+SQRT('OddsRatio_working_3-way'!W203)&gt;0,0,PI()),ACOS('OddsRatio_working_3-way'!V203/(2*'OddsRatio_working_3-way'!X203)))</f>
        <v>1.1914290006721324</v>
      </c>
      <c r="Z203" s="11">
        <f>'OddsRatio_working_3-way'!X203^(1/3)*COS('OddsRatio_working_3-way'!Y203/3)</f>
        <v>0.54172096495823985</v>
      </c>
      <c r="AA203" s="11">
        <f>'OddsRatio_working_3-way'!X203^(1/3)*COS(('OddsRatio_working_3-way'!Y203+2*PI())/3)</f>
        <v>-0.46763339903461815</v>
      </c>
      <c r="AB203" s="11">
        <f>'OddsRatio_working_3-way'!X203^(1/3)*COS(('OddsRatio_working_3-way'!Y203+4*PI())/3)</f>
        <v>-7.4087565923621687E-2</v>
      </c>
      <c r="AC203" s="11">
        <f>'OddsRatio_working_3-way'!X203^(1/3)*SIN('OddsRatio_working_3-way'!Y203/3)</f>
        <v>0.22721379268508937</v>
      </c>
      <c r="AD203" s="11">
        <f>'OddsRatio_working_3-way'!X203^(1/3)*SIN(('OddsRatio_working_3-way'!Y203+2*PI())/3)</f>
        <v>0.35553722107391084</v>
      </c>
      <c r="AE203" s="11">
        <f>'OddsRatio_working_3-way'!X203^(1/3)*SIN(('OddsRatio_working_3-way'!Y203+4*PI())/3)</f>
        <v>-0.58275101375900018</v>
      </c>
      <c r="AF203" s="11">
        <f>-'OddsRatio_working_3-way'!U203/(3*'OddsRatio_working_3-way'!X203^(1/3))*COS(('OddsRatio_working_3-way'!Y203)/3)</f>
        <v>0.54172096495823974</v>
      </c>
      <c r="AG203" s="11">
        <f>-'OddsRatio_working_3-way'!U203/(3*'OddsRatio_working_3-way'!X203^(1/3))*COS(('OddsRatio_working_3-way'!Y203+2*PI())/3)</f>
        <v>-0.46763339903461804</v>
      </c>
      <c r="AH203" s="11">
        <f>-'OddsRatio_working_3-way'!U203/(3*'OddsRatio_working_3-way'!X203^(1/3))*COS(('OddsRatio_working_3-way'!Y203+4*PI())/3)</f>
        <v>-7.4087565923621673E-2</v>
      </c>
      <c r="AI203" s="11">
        <f>'OddsRatio_working_3-way'!U203/(3*'OddsRatio_working_3-way'!X203^(1/3))*SIN(('OddsRatio_working_3-way'!Y203)/3)</f>
        <v>-0.22721379268508932</v>
      </c>
      <c r="AJ203" s="11">
        <f>'OddsRatio_working_3-way'!U203/(3*'OddsRatio_working_3-way'!X203^(1/3))*SIN(('OddsRatio_working_3-way'!Y203+2*PI())/3)</f>
        <v>-0.35553722107391078</v>
      </c>
      <c r="AK203" s="11">
        <f>'OddsRatio_working_3-way'!U203/(3*'OddsRatio_working_3-way'!X203^(1/3))*SIN(('OddsRatio_working_3-way'!Y203+4*PI())/3)</f>
        <v>0.58275101375900007</v>
      </c>
      <c r="AL203" s="11">
        <f>'OddsRatio_working_3-way'!Z203+'OddsRatio_working_3-way'!AF203</f>
        <v>1.0834419299164795</v>
      </c>
      <c r="AM203" s="11">
        <f>'OddsRatio_working_3-way'!AA203+'OddsRatio_working_3-way'!AG203</f>
        <v>-0.93526679806923618</v>
      </c>
      <c r="AN203" s="11">
        <f>'OddsRatio_working_3-way'!AB203+'OddsRatio_working_3-way'!AH203</f>
        <v>-0.14817513184724335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1.0834419299164795</v>
      </c>
      <c r="AS203" s="11">
        <f>IF(('OddsRatio_working_3-way'!X203=0),IF(Q203&gt;0,-Q203^(1/3),(-Q203)^(1/3)),'OddsRatio_working_3-way'!AM203-'OddsRatio_working_3-way'!R203/3)</f>
        <v>-0.93526679806923618</v>
      </c>
      <c r="AT203" s="11">
        <f>IF(('OddsRatio_working_3-way'!X203=0),IF(Q203&gt;0,-Q203^(1/3),(-Q203)^(1/3)),'OddsRatio_working_3-way'!AN203-'OddsRatio_working_3-way'!R203/3)</f>
        <v>-0.14817513184724335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10.17</v>
      </c>
      <c r="B204" s="4">
        <f>IF('True_Odds_Calculator_3-way'!B205="","",'True_Odds_Calculator_3-way'!B205)</f>
        <v>5.59</v>
      </c>
      <c r="C204" s="4">
        <f>IF('True_Odds_Calculator_3-way'!C205="","",'True_Odds_Calculator_3-way'!C205)</f>
        <v>1.33</v>
      </c>
      <c r="D204" s="9">
        <f t="shared" si="52"/>
        <v>9.2349595546913826E-2</v>
      </c>
      <c r="E204" s="9">
        <f t="shared" si="53"/>
        <v>0.1689312496606547</v>
      </c>
      <c r="F204" s="9">
        <f t="shared" si="54"/>
        <v>0.73871915479243133</v>
      </c>
      <c r="G204" s="9">
        <f t="shared" si="55"/>
        <v>1.0718012817944382</v>
      </c>
      <c r="H204" s="9">
        <f t="shared" si="56"/>
        <v>10.828417754054998</v>
      </c>
      <c r="I204" s="9">
        <f t="shared" si="57"/>
        <v>5.9195678834364722</v>
      </c>
      <c r="J204" s="9">
        <f t="shared" si="58"/>
        <v>1.3536944229921648</v>
      </c>
      <c r="K204" s="11">
        <f t="shared" si="59"/>
        <v>9.8328416912487712E-2</v>
      </c>
      <c r="L204" s="11">
        <f t="shared" si="60"/>
        <v>0.17889087656529518</v>
      </c>
      <c r="M204" s="11">
        <f t="shared" si="61"/>
        <v>0.75187969924812026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-0.18370101643679704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0.18634879609089161</v>
      </c>
      <c r="Q204" s="11">
        <f>2*'OddsRatio_working_3-way'!K204*'OddsRatio_working_3-way'!L204*'OddsRatio_working_3-way'!M204</f>
        <v>2.6451213071808605E-2</v>
      </c>
      <c r="R204" s="11">
        <f t="shared" si="62"/>
        <v>0</v>
      </c>
      <c r="S204" s="11">
        <f t="shared" si="63"/>
        <v>-1.0144135275103692</v>
      </c>
      <c r="T204" s="11">
        <f t="shared" si="64"/>
        <v>-0.14399056458628379</v>
      </c>
      <c r="U204" s="11">
        <f>'OddsRatio_working_3-way'!S204-'OddsRatio_working_3-way'!R204^2/3</f>
        <v>-1.0144135275103692</v>
      </c>
      <c r="V204" s="11">
        <f>'OddsRatio_working_3-way'!S204*'OddsRatio_working_3-way'!R204/3-2*'OddsRatio_working_3-way'!R204^3/27-'OddsRatio_working_3-way'!T204</f>
        <v>0.14399056458628379</v>
      </c>
      <c r="W204" s="11">
        <f>'OddsRatio_working_3-way'!V204^2+4*'OddsRatio_working_3-way'!U204^3/27</f>
        <v>-0.13391365453443221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0.1966258739486674</v>
      </c>
      <c r="Y204" s="11">
        <f>IF('OddsRatio_working_3-way'!W204&gt;=0,IF('OddsRatio_working_3-way'!V204+SQRT('OddsRatio_working_3-way'!W204)&gt;0,0,PI()),ACOS('OddsRatio_working_3-way'!V204/(2*'OddsRatio_working_3-way'!X204)))</f>
        <v>1.1959240761102454</v>
      </c>
      <c r="Z204" s="11">
        <f>'OddsRatio_working_3-way'!X204^(1/3)*COS('OddsRatio_working_3-way'!Y204/3)</f>
        <v>0.53590064089721912</v>
      </c>
      <c r="AA204" s="11">
        <f>'OddsRatio_working_3-way'!X204^(1/3)*COS(('OddsRatio_working_3-way'!Y204+2*PI())/3)</f>
        <v>-0.46342732470244663</v>
      </c>
      <c r="AB204" s="11">
        <f>'OddsRatio_working_3-way'!X204^(1/3)*COS(('OddsRatio_working_3-way'!Y204+4*PI())/3)</f>
        <v>-7.2473316194772666E-2</v>
      </c>
      <c r="AC204" s="11">
        <f>'OddsRatio_working_3-way'!X204^(1/3)*SIN('OddsRatio_working_3-way'!Y204/3)</f>
        <v>0.2257174020526691</v>
      </c>
      <c r="AD204" s="11">
        <f>'OddsRatio_working_3-way'!X204^(1/3)*SIN(('OddsRatio_working_3-way'!Y204+2*PI())/3)</f>
        <v>0.35124486789501924</v>
      </c>
      <c r="AE204" s="11">
        <f>'OddsRatio_working_3-way'!X204^(1/3)*SIN(('OddsRatio_working_3-way'!Y204+4*PI())/3)</f>
        <v>-0.57696226994768807</v>
      </c>
      <c r="AF204" s="11">
        <f>-'OddsRatio_working_3-way'!U204/(3*'OddsRatio_working_3-way'!X204^(1/3))*COS(('OddsRatio_working_3-way'!Y204)/3)</f>
        <v>0.535900640897219</v>
      </c>
      <c r="AG204" s="11">
        <f>-'OddsRatio_working_3-way'!U204/(3*'OddsRatio_working_3-way'!X204^(1/3))*COS(('OddsRatio_working_3-way'!Y204+2*PI())/3)</f>
        <v>-0.46342732470244652</v>
      </c>
      <c r="AH204" s="11">
        <f>-'OddsRatio_working_3-way'!U204/(3*'OddsRatio_working_3-way'!X204^(1/3))*COS(('OddsRatio_working_3-way'!Y204+4*PI())/3)</f>
        <v>-7.2473316194772652E-2</v>
      </c>
      <c r="AI204" s="11">
        <f>'OddsRatio_working_3-way'!U204/(3*'OddsRatio_working_3-way'!X204^(1/3))*SIN(('OddsRatio_working_3-way'!Y204)/3)</f>
        <v>-0.22571740205266905</v>
      </c>
      <c r="AJ204" s="11">
        <f>'OddsRatio_working_3-way'!U204/(3*'OddsRatio_working_3-way'!X204^(1/3))*SIN(('OddsRatio_working_3-way'!Y204+2*PI())/3)</f>
        <v>-0.35124486789501919</v>
      </c>
      <c r="AK204" s="11">
        <f>'OddsRatio_working_3-way'!U204/(3*'OddsRatio_working_3-way'!X204^(1/3))*SIN(('OddsRatio_working_3-way'!Y204+4*PI())/3)</f>
        <v>0.57696226994768796</v>
      </c>
      <c r="AL204" s="11">
        <f>'OddsRatio_working_3-way'!Z204+'OddsRatio_working_3-way'!AF204</f>
        <v>1.0718012817944382</v>
      </c>
      <c r="AM204" s="11">
        <f>'OddsRatio_working_3-way'!AA204+'OddsRatio_working_3-way'!AG204</f>
        <v>-0.92685464940489315</v>
      </c>
      <c r="AN204" s="11">
        <f>'OddsRatio_working_3-way'!AB204+'OddsRatio_working_3-way'!AH204</f>
        <v>-0.1449466323895453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1.0718012817944382</v>
      </c>
      <c r="AS204" s="11">
        <f>IF(('OddsRatio_working_3-way'!X204=0),IF(Q204&gt;0,-Q204^(1/3),(-Q204)^(1/3)),'OddsRatio_working_3-way'!AM204-'OddsRatio_working_3-way'!R204/3)</f>
        <v>-0.92685464940489315</v>
      </c>
      <c r="AT204" s="11">
        <f>IF(('OddsRatio_working_3-way'!X204=0),IF(Q204&gt;0,-Q204^(1/3),(-Q204)^(1/3)),'OddsRatio_working_3-way'!AN204-'OddsRatio_working_3-way'!R204/3)</f>
        <v>-0.1449466323895453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1.41</v>
      </c>
      <c r="B205" s="4">
        <f>IF('True_Odds_Calculator_3-way'!B206="","",'True_Odds_Calculator_3-way'!B206)</f>
        <v>4.8499999999999996</v>
      </c>
      <c r="C205" s="4">
        <f>IF('True_Odds_Calculator_3-way'!C206="","",'True_Odds_Calculator_3-way'!C206)</f>
        <v>8.41</v>
      </c>
      <c r="D205" s="9">
        <f t="shared" si="52"/>
        <v>0.69398389158451723</v>
      </c>
      <c r="E205" s="9">
        <f t="shared" si="53"/>
        <v>0.19452675726653287</v>
      </c>
      <c r="F205" s="9">
        <f t="shared" si="54"/>
        <v>0.11148935114894998</v>
      </c>
      <c r="G205" s="9">
        <f t="shared" si="55"/>
        <v>1.0755015516696427</v>
      </c>
      <c r="H205" s="9">
        <f t="shared" si="56"/>
        <v>1.4409556361845532</v>
      </c>
      <c r="I205" s="9">
        <f t="shared" si="57"/>
        <v>5.1406809739281245</v>
      </c>
      <c r="J205" s="9">
        <f t="shared" si="58"/>
        <v>8.9694664978720535</v>
      </c>
      <c r="K205" s="11">
        <f t="shared" si="59"/>
        <v>0.70921985815602839</v>
      </c>
      <c r="L205" s="11">
        <f t="shared" si="60"/>
        <v>0.2061855670103093</v>
      </c>
      <c r="M205" s="11">
        <f t="shared" si="61"/>
        <v>0.11890606420927467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-0.20337892485861797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0.20291493300025379</v>
      </c>
      <c r="Q205" s="11">
        <f>2*'OddsRatio_working_3-way'!K205*'OddsRatio_working_3-way'!L205*'OddsRatio_working_3-way'!M205</f>
        <v>3.4775481233976654E-2</v>
      </c>
      <c r="R205" s="11">
        <f t="shared" si="62"/>
        <v>0</v>
      </c>
      <c r="S205" s="11">
        <f t="shared" si="63"/>
        <v>-0.99771858436813576</v>
      </c>
      <c r="T205" s="11">
        <f t="shared" si="64"/>
        <v>-0.17098861771519036</v>
      </c>
      <c r="U205" s="11">
        <f>'OddsRatio_working_3-way'!S205-'OddsRatio_working_3-way'!R205^2/3</f>
        <v>-0.99771858436813576</v>
      </c>
      <c r="V205" s="11">
        <f>'OddsRatio_working_3-way'!S205*'OddsRatio_working_3-way'!R205/3-2*'OddsRatio_working_3-way'!R205^3/27-'OddsRatio_working_3-way'!T205</f>
        <v>0.17098861771519036</v>
      </c>
      <c r="W205" s="11">
        <f>'OddsRatio_working_3-way'!V205^2+4*'OddsRatio_working_3-way'!U205^3/27</f>
        <v>-0.11789938976767374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0.19179187753644916</v>
      </c>
      <c r="Y205" s="11">
        <f>IF('OddsRatio_working_3-way'!W205&gt;=0,IF('OddsRatio_working_3-way'!V205+SQRT('OddsRatio_working_3-way'!W205)&gt;0,0,PI()),ACOS('OddsRatio_working_3-way'!V205/(2*'OddsRatio_working_3-way'!X205)))</f>
        <v>1.1087664623804945</v>
      </c>
      <c r="Z205" s="11">
        <f>'OddsRatio_working_3-way'!X205^(1/3)*COS('OddsRatio_working_3-way'!Y205/3)</f>
        <v>0.53775077583482134</v>
      </c>
      <c r="AA205" s="11">
        <f>'OddsRatio_working_3-way'!X205^(1/3)*COS(('OddsRatio_working_3-way'!Y205+2*PI())/3)</f>
        <v>-0.44928526405732616</v>
      </c>
      <c r="AB205" s="11">
        <f>'OddsRatio_working_3-way'!X205^(1/3)*COS(('OddsRatio_working_3-way'!Y205+4*PI())/3)</f>
        <v>-8.8465511777495398E-2</v>
      </c>
      <c r="AC205" s="11">
        <f>'OddsRatio_working_3-way'!X205^(1/3)*SIN('OddsRatio_working_3-way'!Y205/3)</f>
        <v>0.20831938110769449</v>
      </c>
      <c r="AD205" s="11">
        <f>'OddsRatio_working_3-way'!X205^(1/3)*SIN(('OddsRatio_working_3-way'!Y205+2*PI())/3)</f>
        <v>0.36154614222389914</v>
      </c>
      <c r="AE205" s="11">
        <f>'OddsRatio_working_3-way'!X205^(1/3)*SIN(('OddsRatio_working_3-way'!Y205+4*PI())/3)</f>
        <v>-0.56986552333159357</v>
      </c>
      <c r="AF205" s="11">
        <f>-'OddsRatio_working_3-way'!U205/(3*'OddsRatio_working_3-way'!X205^(1/3))*COS(('OddsRatio_working_3-way'!Y205)/3)</f>
        <v>0.53775077583482134</v>
      </c>
      <c r="AG205" s="11">
        <f>-'OddsRatio_working_3-way'!U205/(3*'OddsRatio_working_3-way'!X205^(1/3))*COS(('OddsRatio_working_3-way'!Y205+2*PI())/3)</f>
        <v>-0.44928526405732616</v>
      </c>
      <c r="AH205" s="11">
        <f>-'OddsRatio_working_3-way'!U205/(3*'OddsRatio_working_3-way'!X205^(1/3))*COS(('OddsRatio_working_3-way'!Y205+4*PI())/3)</f>
        <v>-8.8465511777495398E-2</v>
      </c>
      <c r="AI205" s="11">
        <f>'OddsRatio_working_3-way'!U205/(3*'OddsRatio_working_3-way'!X205^(1/3))*SIN(('OddsRatio_working_3-way'!Y205)/3)</f>
        <v>-0.20831938110769449</v>
      </c>
      <c r="AJ205" s="11">
        <f>'OddsRatio_working_3-way'!U205/(3*'OddsRatio_working_3-way'!X205^(1/3))*SIN(('OddsRatio_working_3-way'!Y205+2*PI())/3)</f>
        <v>-0.36154614222389914</v>
      </c>
      <c r="AK205" s="11">
        <f>'OddsRatio_working_3-way'!U205/(3*'OddsRatio_working_3-way'!X205^(1/3))*SIN(('OddsRatio_working_3-way'!Y205+4*PI())/3)</f>
        <v>0.56986552333159357</v>
      </c>
      <c r="AL205" s="11">
        <f>'OddsRatio_working_3-way'!Z205+'OddsRatio_working_3-way'!AF205</f>
        <v>1.0755015516696427</v>
      </c>
      <c r="AM205" s="11">
        <f>'OddsRatio_working_3-way'!AA205+'OddsRatio_working_3-way'!AG205</f>
        <v>-0.89857052811465232</v>
      </c>
      <c r="AN205" s="11">
        <f>'OddsRatio_working_3-way'!AB205+'OddsRatio_working_3-way'!AH205</f>
        <v>-0.1769310235549908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1.0755015516696427</v>
      </c>
      <c r="AS205" s="11">
        <f>IF(('OddsRatio_working_3-way'!X205=0),IF(Q205&gt;0,-Q205^(1/3),(-Q205)^(1/3)),'OddsRatio_working_3-way'!AM205-'OddsRatio_working_3-way'!R205/3)</f>
        <v>-0.89857052811465232</v>
      </c>
      <c r="AT205" s="11">
        <f>IF(('OddsRatio_working_3-way'!X205=0),IF(Q205&gt;0,-Q205^(1/3),(-Q205)^(1/3)),'OddsRatio_working_3-way'!AN205-'OddsRatio_working_3-way'!R205/3)</f>
        <v>-0.1769310235549908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2.93</v>
      </c>
      <c r="B206" s="4">
        <f>IF('True_Odds_Calculator_3-way'!B207="","",'True_Odds_Calculator_3-way'!B207)</f>
        <v>3.27</v>
      </c>
      <c r="C206" s="4">
        <f>IF('True_Odds_Calculator_3-way'!C207="","",'True_Odds_Calculator_3-way'!C207)</f>
        <v>2.59</v>
      </c>
      <c r="D206" s="9">
        <f t="shared" si="52"/>
        <v>0.33022513663563574</v>
      </c>
      <c r="E206" s="9">
        <f t="shared" si="53"/>
        <v>0.29537358583186701</v>
      </c>
      <c r="F206" s="9">
        <f t="shared" si="54"/>
        <v>0.37440127753249702</v>
      </c>
      <c r="G206" s="9">
        <f t="shared" si="55"/>
        <v>1.0509000359464484</v>
      </c>
      <c r="H206" s="9">
        <f t="shared" si="56"/>
        <v>3.0282370693766456</v>
      </c>
      <c r="I206" s="9">
        <f t="shared" si="57"/>
        <v>3.3855430815984389</v>
      </c>
      <c r="J206" s="9">
        <f t="shared" si="58"/>
        <v>2.6709310571548537</v>
      </c>
      <c r="K206" s="11">
        <f t="shared" si="59"/>
        <v>0.34129692832764502</v>
      </c>
      <c r="L206" s="11">
        <f t="shared" si="60"/>
        <v>0.3058103975535168</v>
      </c>
      <c r="M206" s="11">
        <f t="shared" si="61"/>
        <v>0.38610038610038611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-0.28071469856859843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0.23332615623688671</v>
      </c>
      <c r="Q206" s="11">
        <f>2*'OddsRatio_working_3-way'!K206*'OddsRatio_working_3-way'!L206*'OddsRatio_working_3-way'!M206</f>
        <v>8.059625431325966E-2</v>
      </c>
      <c r="R206" s="11">
        <f t="shared" si="62"/>
        <v>0</v>
      </c>
      <c r="S206" s="11">
        <f t="shared" si="63"/>
        <v>-0.831186102568365</v>
      </c>
      <c r="T206" s="11">
        <f t="shared" si="64"/>
        <v>-0.2871109162585026</v>
      </c>
      <c r="U206" s="11">
        <f>'OddsRatio_working_3-way'!S206-'OddsRatio_working_3-way'!R206^2/3</f>
        <v>-0.831186102568365</v>
      </c>
      <c r="V206" s="11">
        <f>'OddsRatio_working_3-way'!S206*'OddsRatio_working_3-way'!R206/3-2*'OddsRatio_working_3-way'!R206^3/27-'OddsRatio_working_3-way'!T206</f>
        <v>0.2871109162585026</v>
      </c>
      <c r="W206" s="11">
        <f>'OddsRatio_working_3-way'!V206^2+4*'OddsRatio_working_3-way'!U206^3/27</f>
        <v>-2.6401844135822555E-3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0.14583626319298912</v>
      </c>
      <c r="Y206" s="11">
        <f>IF('OddsRatio_working_3-way'!W206&gt;=0,IF('OddsRatio_working_3-way'!V206+SQRT('OddsRatio_working_3-way'!W206)&gt;0,0,PI()),ACOS('OddsRatio_working_3-way'!V206/(2*'OddsRatio_working_3-way'!X206)))</f>
        <v>0.17708996831237678</v>
      </c>
      <c r="Z206" s="11">
        <f>'OddsRatio_working_3-way'!X206^(1/3)*COS('OddsRatio_working_3-way'!Y206/3)</f>
        <v>0.52545001797322421</v>
      </c>
      <c r="AA206" s="11">
        <f>'OddsRatio_working_3-way'!X206^(1/3)*COS(('OddsRatio_working_3-way'!Y206+2*PI())/3)</f>
        <v>-0.28961803040565387</v>
      </c>
      <c r="AB206" s="11">
        <f>'OddsRatio_working_3-way'!X206^(1/3)*COS(('OddsRatio_working_3-way'!Y206+4*PI())/3)</f>
        <v>-0.23583198756757046</v>
      </c>
      <c r="AC206" s="11">
        <f>'OddsRatio_working_3-way'!X206^(1/3)*SIN('OddsRatio_working_3-way'!Y206/3)</f>
        <v>3.1053386311212426E-2</v>
      </c>
      <c r="AD206" s="11">
        <f>'OddsRatio_working_3-way'!X206^(1/3)*SIN(('OddsRatio_working_3-way'!Y206+2*PI())/3)</f>
        <v>0.4395263708281959</v>
      </c>
      <c r="AE206" s="11">
        <f>'OddsRatio_working_3-way'!X206^(1/3)*SIN(('OddsRatio_working_3-way'!Y206+4*PI())/3)</f>
        <v>-0.47057975713940814</v>
      </c>
      <c r="AF206" s="11">
        <f>-'OddsRatio_working_3-way'!U206/(3*'OddsRatio_working_3-way'!X206^(1/3))*COS(('OddsRatio_working_3-way'!Y206)/3)</f>
        <v>0.5254500179732241</v>
      </c>
      <c r="AG206" s="11">
        <f>-'OddsRatio_working_3-way'!U206/(3*'OddsRatio_working_3-way'!X206^(1/3))*COS(('OddsRatio_working_3-way'!Y206+2*PI())/3)</f>
        <v>-0.28961803040565381</v>
      </c>
      <c r="AH206" s="11">
        <f>-'OddsRatio_working_3-way'!U206/(3*'OddsRatio_working_3-way'!X206^(1/3))*COS(('OddsRatio_working_3-way'!Y206+4*PI())/3)</f>
        <v>-0.2358319875675704</v>
      </c>
      <c r="AI206" s="11">
        <f>'OddsRatio_working_3-way'!U206/(3*'OddsRatio_working_3-way'!X206^(1/3))*SIN(('OddsRatio_working_3-way'!Y206)/3)</f>
        <v>-3.1053386311212419E-2</v>
      </c>
      <c r="AJ206" s="11">
        <f>'OddsRatio_working_3-way'!U206/(3*'OddsRatio_working_3-way'!X206^(1/3))*SIN(('OddsRatio_working_3-way'!Y206+2*PI())/3)</f>
        <v>-0.43952637082819579</v>
      </c>
      <c r="AK206" s="11">
        <f>'OddsRatio_working_3-way'!U206/(3*'OddsRatio_working_3-way'!X206^(1/3))*SIN(('OddsRatio_working_3-way'!Y206+4*PI())/3)</f>
        <v>0.47057975713940803</v>
      </c>
      <c r="AL206" s="11">
        <f>'OddsRatio_working_3-way'!Z206+'OddsRatio_working_3-way'!AF206</f>
        <v>1.0509000359464484</v>
      </c>
      <c r="AM206" s="11">
        <f>'OddsRatio_working_3-way'!AA206+'OddsRatio_working_3-way'!AG206</f>
        <v>-0.57923606081130763</v>
      </c>
      <c r="AN206" s="11">
        <f>'OddsRatio_working_3-way'!AB206+'OddsRatio_working_3-way'!AH206</f>
        <v>-0.47166397513514086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1.0509000359464484</v>
      </c>
      <c r="AS206" s="11">
        <f>IF(('OddsRatio_working_3-way'!X206=0),IF(Q206&gt;0,-Q206^(1/3),(-Q206)^(1/3)),'OddsRatio_working_3-way'!AM206-'OddsRatio_working_3-way'!R206/3)</f>
        <v>-0.57923606081130763</v>
      </c>
      <c r="AT206" s="11">
        <f>IF(('OddsRatio_working_3-way'!X206=0),IF(Q206&gt;0,-Q206^(1/3),(-Q206)^(1/3)),'OddsRatio_working_3-way'!AN206-'OddsRatio_working_3-way'!R206/3)</f>
        <v>-0.47166397513514086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2.36</v>
      </c>
      <c r="B207" s="4">
        <f>IF('True_Odds_Calculator_3-way'!B208="","",'True_Odds_Calculator_3-way'!B208)</f>
        <v>3.35</v>
      </c>
      <c r="C207" s="4">
        <f>IF('True_Odds_Calculator_3-way'!C208="","",'True_Odds_Calculator_3-way'!C208)</f>
        <v>3.22</v>
      </c>
      <c r="D207" s="9">
        <f t="shared" si="52"/>
        <v>0.41169068088930433</v>
      </c>
      <c r="E207" s="9">
        <f t="shared" si="53"/>
        <v>0.28824740859560044</v>
      </c>
      <c r="F207" s="9">
        <f t="shared" si="54"/>
        <v>0.30006191051509562</v>
      </c>
      <c r="G207" s="9">
        <f t="shared" si="55"/>
        <v>1.0507412525457518</v>
      </c>
      <c r="H207" s="9">
        <f t="shared" si="56"/>
        <v>2.429008103462222</v>
      </c>
      <c r="I207" s="9">
        <f t="shared" si="57"/>
        <v>3.4692419434825168</v>
      </c>
      <c r="J207" s="9">
        <f t="shared" si="58"/>
        <v>3.3326455806515689</v>
      </c>
      <c r="K207" s="11">
        <f t="shared" si="59"/>
        <v>0.42372881355932207</v>
      </c>
      <c r="L207" s="11">
        <f t="shared" si="60"/>
        <v>0.29850746268656714</v>
      </c>
      <c r="M207" s="11">
        <f t="shared" si="61"/>
        <v>0.3105590062111801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-0.27870647813674043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0.23293889537468987</v>
      </c>
      <c r="Q207" s="11">
        <f>2*'OddsRatio_working_3-way'!K207*'OddsRatio_working_3-way'!L207*'OddsRatio_working_3-way'!M207</f>
        <v>7.856286521911969E-2</v>
      </c>
      <c r="R207" s="11">
        <f t="shared" si="62"/>
        <v>0</v>
      </c>
      <c r="S207" s="11">
        <f t="shared" si="63"/>
        <v>-0.8357857231449215</v>
      </c>
      <c r="T207" s="11">
        <f t="shared" si="64"/>
        <v>-0.28188388638951822</v>
      </c>
      <c r="U207" s="11">
        <f>'OddsRatio_working_3-way'!S207-'OddsRatio_working_3-way'!R207^2/3</f>
        <v>-0.8357857231449215</v>
      </c>
      <c r="V207" s="11">
        <f>'OddsRatio_working_3-way'!S207*'OddsRatio_working_3-way'!R207/3-2*'OddsRatio_working_3-way'!R207^3/27-'OddsRatio_working_3-way'!T207</f>
        <v>0.28188388638951822</v>
      </c>
      <c r="W207" s="11">
        <f>'OddsRatio_working_3-way'!V207^2+4*'OddsRatio_working_3-way'!U207^3/27</f>
        <v>-7.0344967321906565E-3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0.14704848021847206</v>
      </c>
      <c r="Y207" s="11">
        <f>IF('OddsRatio_working_3-way'!W207&gt;=0,IF('OddsRatio_working_3-way'!V207+SQRT('OddsRatio_working_3-way'!W207)&gt;0,0,PI()),ACOS('OddsRatio_working_3-way'!V207/(2*'OddsRatio_working_3-way'!X207)))</f>
        <v>0.2891989592693478</v>
      </c>
      <c r="Z207" s="11">
        <f>'OddsRatio_working_3-way'!X207^(1/3)*COS('OddsRatio_working_3-way'!Y207/3)</f>
        <v>0.52537062627287601</v>
      </c>
      <c r="AA207" s="11">
        <f>'OddsRatio_working_3-way'!X207^(1/3)*COS(('OddsRatio_working_3-way'!Y207+2*PI())/3)</f>
        <v>-0.306682012711121</v>
      </c>
      <c r="AB207" s="11">
        <f>'OddsRatio_working_3-way'!X207^(1/3)*COS(('OddsRatio_working_3-way'!Y207+4*PI())/3)</f>
        <v>-0.21868861356175498</v>
      </c>
      <c r="AC207" s="11">
        <f>'OddsRatio_working_3-way'!X207^(1/3)*SIN('OddsRatio_working_3-way'!Y207/3)</f>
        <v>5.0803012685796733E-2</v>
      </c>
      <c r="AD207" s="11">
        <f>'OddsRatio_working_3-way'!X207^(1/3)*SIN(('OddsRatio_working_3-way'!Y207+2*PI())/3)</f>
        <v>0.42958280241155261</v>
      </c>
      <c r="AE207" s="11">
        <f>'OddsRatio_working_3-way'!X207^(1/3)*SIN(('OddsRatio_working_3-way'!Y207+4*PI())/3)</f>
        <v>-0.48038581509734923</v>
      </c>
      <c r="AF207" s="11">
        <f>-'OddsRatio_working_3-way'!U207/(3*'OddsRatio_working_3-way'!X207^(1/3))*COS(('OddsRatio_working_3-way'!Y207)/3)</f>
        <v>0.5253706262728759</v>
      </c>
      <c r="AG207" s="11">
        <f>-'OddsRatio_working_3-way'!U207/(3*'OddsRatio_working_3-way'!X207^(1/3))*COS(('OddsRatio_working_3-way'!Y207+2*PI())/3)</f>
        <v>-0.30668201271112094</v>
      </c>
      <c r="AH207" s="11">
        <f>-'OddsRatio_working_3-way'!U207/(3*'OddsRatio_working_3-way'!X207^(1/3))*COS(('OddsRatio_working_3-way'!Y207+4*PI())/3)</f>
        <v>-0.21868861356175492</v>
      </c>
      <c r="AI207" s="11">
        <f>'OddsRatio_working_3-way'!U207/(3*'OddsRatio_working_3-way'!X207^(1/3))*SIN(('OddsRatio_working_3-way'!Y207)/3)</f>
        <v>-5.080301268579672E-2</v>
      </c>
      <c r="AJ207" s="11">
        <f>'OddsRatio_working_3-way'!U207/(3*'OddsRatio_working_3-way'!X207^(1/3))*SIN(('OddsRatio_working_3-way'!Y207+2*PI())/3)</f>
        <v>-0.4295828024115525</v>
      </c>
      <c r="AK207" s="11">
        <f>'OddsRatio_working_3-way'!U207/(3*'OddsRatio_working_3-way'!X207^(1/3))*SIN(('OddsRatio_working_3-way'!Y207+4*PI())/3)</f>
        <v>0.48038581509734912</v>
      </c>
      <c r="AL207" s="11">
        <f>'OddsRatio_working_3-way'!Z207+'OddsRatio_working_3-way'!AF207</f>
        <v>1.0507412525457518</v>
      </c>
      <c r="AM207" s="11">
        <f>'OddsRatio_working_3-way'!AA207+'OddsRatio_working_3-way'!AG207</f>
        <v>-0.61336402542224189</v>
      </c>
      <c r="AN207" s="11">
        <f>'OddsRatio_working_3-way'!AB207+'OddsRatio_working_3-way'!AH207</f>
        <v>-0.4373772271235099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1.0507412525457518</v>
      </c>
      <c r="AS207" s="11">
        <f>IF(('OddsRatio_working_3-way'!X207=0),IF(Q207&gt;0,-Q207^(1/3),(-Q207)^(1/3)),'OddsRatio_working_3-way'!AM207-'OddsRatio_working_3-way'!R207/3)</f>
        <v>-0.61336402542224189</v>
      </c>
      <c r="AT207" s="11">
        <f>IF(('OddsRatio_working_3-way'!X207=0),IF(Q207&gt;0,-Q207^(1/3),(-Q207)^(1/3)),'OddsRatio_working_3-way'!AN207-'OddsRatio_working_3-way'!R207/3)</f>
        <v>-0.4373772271235099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2.46</v>
      </c>
      <c r="B208" s="4">
        <f>IF('True_Odds_Calculator_3-way'!B209="","",'True_Odds_Calculator_3-way'!B209)</f>
        <v>3.57</v>
      </c>
      <c r="C208" s="4">
        <f>IF('True_Odds_Calculator_3-way'!C209="","",'True_Odds_Calculator_3-way'!C209)</f>
        <v>2.88</v>
      </c>
      <c r="D208" s="9">
        <f t="shared" si="52"/>
        <v>0.39427558211466862</v>
      </c>
      <c r="E208" s="9">
        <f t="shared" si="53"/>
        <v>0.26995626516597349</v>
      </c>
      <c r="F208" s="9">
        <f t="shared" si="54"/>
        <v>0.33576815271935784</v>
      </c>
      <c r="G208" s="9">
        <f t="shared" si="55"/>
        <v>1.052258260713095</v>
      </c>
      <c r="H208" s="9">
        <f t="shared" si="56"/>
        <v>2.5362970606411186</v>
      </c>
      <c r="I208" s="9">
        <f t="shared" si="57"/>
        <v>3.7043037300326547</v>
      </c>
      <c r="J208" s="9">
        <f t="shared" si="58"/>
        <v>2.9782455301406183</v>
      </c>
      <c r="K208" s="11">
        <f t="shared" si="59"/>
        <v>0.4065040650406504</v>
      </c>
      <c r="L208" s="11">
        <f t="shared" si="60"/>
        <v>0.28011204481792717</v>
      </c>
      <c r="M208" s="11">
        <f t="shared" si="61"/>
        <v>0.34722222222222221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-0.2788996809202452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0.23366392627511712</v>
      </c>
      <c r="Q208" s="11">
        <f>2*'OddsRatio_working_3-way'!K208*'OddsRatio_working_3-way'!L208*'OddsRatio_working_3-way'!M208</f>
        <v>7.9074086725927945E-2</v>
      </c>
      <c r="R208" s="11">
        <f t="shared" si="62"/>
        <v>0</v>
      </c>
      <c r="S208" s="11">
        <f t="shared" si="63"/>
        <v>-0.83780635927631697</v>
      </c>
      <c r="T208" s="11">
        <f t="shared" si="64"/>
        <v>-0.283521610584202</v>
      </c>
      <c r="U208" s="11">
        <f>'OddsRatio_working_3-way'!S208-'OddsRatio_working_3-way'!R208^2/3</f>
        <v>-0.83780635927631697</v>
      </c>
      <c r="V208" s="11">
        <f>'OddsRatio_working_3-way'!S208*'OddsRatio_working_3-way'!R208/3-2*'OddsRatio_working_3-way'!R208^3/27-'OddsRatio_working_3-way'!T208</f>
        <v>0.283521610584202</v>
      </c>
      <c r="W208" s="11">
        <f>'OddsRatio_working_3-way'!V208^2+4*'OddsRatio_working_3-way'!U208^3/27</f>
        <v>-6.7373655392114901E-3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0.14758206971670998</v>
      </c>
      <c r="Y208" s="11">
        <f>IF('OddsRatio_working_3-way'!W208&gt;=0,IF('OddsRatio_working_3-way'!V208+SQRT('OddsRatio_working_3-way'!W208)&gt;0,0,PI()),ACOS('OddsRatio_working_3-way'!V208/(2*'OddsRatio_working_3-way'!X208)))</f>
        <v>0.2818024956918086</v>
      </c>
      <c r="Z208" s="11">
        <f>'OddsRatio_working_3-way'!X208^(1/3)*COS('OddsRatio_working_3-way'!Y208/3)</f>
        <v>0.52612913035654751</v>
      </c>
      <c r="AA208" s="11">
        <f>'OddsRatio_working_3-way'!X208^(1/3)*COS(('OddsRatio_working_3-way'!Y208+2*PI())/3)</f>
        <v>-0.30599117070184756</v>
      </c>
      <c r="AB208" s="11">
        <f>'OddsRatio_working_3-way'!X208^(1/3)*COS(('OddsRatio_working_3-way'!Y208+4*PI())/3)</f>
        <v>-0.22013795965469984</v>
      </c>
      <c r="AC208" s="11">
        <f>'OddsRatio_working_3-way'!X208^(1/3)*SIN('OddsRatio_working_3-way'!Y208/3)</f>
        <v>4.9567374508864497E-2</v>
      </c>
      <c r="AD208" s="11">
        <f>'OddsRatio_working_3-way'!X208^(1/3)*SIN(('OddsRatio_working_3-way'!Y208+2*PI())/3)</f>
        <v>0.43085750530535238</v>
      </c>
      <c r="AE208" s="11">
        <f>'OddsRatio_working_3-way'!X208^(1/3)*SIN(('OddsRatio_working_3-way'!Y208+4*PI())/3)</f>
        <v>-0.48042487981421683</v>
      </c>
      <c r="AF208" s="11">
        <f>-'OddsRatio_working_3-way'!U208/(3*'OddsRatio_working_3-way'!X208^(1/3))*COS(('OddsRatio_working_3-way'!Y208)/3)</f>
        <v>0.52612913035654751</v>
      </c>
      <c r="AG208" s="11">
        <f>-'OddsRatio_working_3-way'!U208/(3*'OddsRatio_working_3-way'!X208^(1/3))*COS(('OddsRatio_working_3-way'!Y208+2*PI())/3)</f>
        <v>-0.30599117070184756</v>
      </c>
      <c r="AH208" s="11">
        <f>-'OddsRatio_working_3-way'!U208/(3*'OddsRatio_working_3-way'!X208^(1/3))*COS(('OddsRatio_working_3-way'!Y208+4*PI())/3)</f>
        <v>-0.22013795965469984</v>
      </c>
      <c r="AI208" s="11">
        <f>'OddsRatio_working_3-way'!U208/(3*'OddsRatio_working_3-way'!X208^(1/3))*SIN(('OddsRatio_working_3-way'!Y208)/3)</f>
        <v>-4.9567374508864497E-2</v>
      </c>
      <c r="AJ208" s="11">
        <f>'OddsRatio_working_3-way'!U208/(3*'OddsRatio_working_3-way'!X208^(1/3))*SIN(('OddsRatio_working_3-way'!Y208+2*PI())/3)</f>
        <v>-0.43085750530535238</v>
      </c>
      <c r="AK208" s="11">
        <f>'OddsRatio_working_3-way'!U208/(3*'OddsRatio_working_3-way'!X208^(1/3))*SIN(('OddsRatio_working_3-way'!Y208+4*PI())/3)</f>
        <v>0.48042487981421683</v>
      </c>
      <c r="AL208" s="11">
        <f>'OddsRatio_working_3-way'!Z208+'OddsRatio_working_3-way'!AF208</f>
        <v>1.052258260713095</v>
      </c>
      <c r="AM208" s="11">
        <f>'OddsRatio_working_3-way'!AA208+'OddsRatio_working_3-way'!AG208</f>
        <v>-0.61198234140369512</v>
      </c>
      <c r="AN208" s="11">
        <f>'OddsRatio_working_3-way'!AB208+'OddsRatio_working_3-way'!AH208</f>
        <v>-0.44027591930939969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1.052258260713095</v>
      </c>
      <c r="AS208" s="11">
        <f>IF(('OddsRatio_working_3-way'!X208=0),IF(Q208&gt;0,-Q208^(1/3),(-Q208)^(1/3)),'OddsRatio_working_3-way'!AM208-'OddsRatio_working_3-way'!R208/3)</f>
        <v>-0.61198234140369512</v>
      </c>
      <c r="AT208" s="11">
        <f>IF(('OddsRatio_working_3-way'!X208=0),IF(Q208&gt;0,-Q208^(1/3),(-Q208)^(1/3)),'OddsRatio_working_3-way'!AN208-'OddsRatio_working_3-way'!R208/3)</f>
        <v>-0.44027591930939969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1.24</v>
      </c>
      <c r="B209" s="4">
        <f>IF('True_Odds_Calculator_3-way'!B210="","",'True_Odds_Calculator_3-way'!B210)</f>
        <v>6.39</v>
      </c>
      <c r="C209" s="4">
        <f>IF('True_Odds_Calculator_3-way'!C210="","",'True_Odds_Calculator_3-way'!C210)</f>
        <v>12.64</v>
      </c>
      <c r="D209" s="9">
        <f t="shared" si="52"/>
        <v>0.7874409243958761</v>
      </c>
      <c r="E209" s="9">
        <f t="shared" si="53"/>
        <v>0.14159643476994269</v>
      </c>
      <c r="F209" s="9">
        <f t="shared" si="54"/>
        <v>7.0962640834180912E-2</v>
      </c>
      <c r="G209" s="9">
        <f t="shared" si="55"/>
        <v>1.1247355675559567</v>
      </c>
      <c r="H209" s="9">
        <f t="shared" si="56"/>
        <v>1.2699365362134296</v>
      </c>
      <c r="I209" s="9">
        <f t="shared" si="57"/>
        <v>7.0623247091266066</v>
      </c>
      <c r="J209" s="9">
        <f t="shared" si="58"/>
        <v>14.091922006351338</v>
      </c>
      <c r="K209" s="11">
        <f t="shared" si="59"/>
        <v>0.80645161290322587</v>
      </c>
      <c r="L209" s="11">
        <f t="shared" si="60"/>
        <v>0.1564945226917058</v>
      </c>
      <c r="M209" s="11">
        <f t="shared" si="61"/>
        <v>7.9113924050632903E-2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-0.15034305465294806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0.17243392755242948</v>
      </c>
      <c r="Q209" s="11">
        <f>2*'OddsRatio_working_3-way'!K209*'OddsRatio_working_3-way'!L209*'OddsRatio_working_3-way'!M209</f>
        <v>1.9969186746083323E-2</v>
      </c>
      <c r="R209" s="11">
        <f t="shared" si="62"/>
        <v>0</v>
      </c>
      <c r="S209" s="11">
        <f t="shared" si="63"/>
        <v>-1.1469364378053646</v>
      </c>
      <c r="T209" s="11">
        <f t="shared" si="64"/>
        <v>-0.13282413871515514</v>
      </c>
      <c r="U209" s="11">
        <f>'OddsRatio_working_3-way'!S209-'OddsRatio_working_3-way'!R209^2/3</f>
        <v>-1.1469364378053646</v>
      </c>
      <c r="V209" s="11">
        <f>'OddsRatio_working_3-way'!S209*'OddsRatio_working_3-way'!R209/3-2*'OddsRatio_working_3-way'!R209^3/27-'OddsRatio_working_3-way'!T209</f>
        <v>0.13282413871515514</v>
      </c>
      <c r="W209" s="11">
        <f>'OddsRatio_working_3-way'!V209^2+4*'OddsRatio_working_3-way'!U209^3/27</f>
        <v>-0.20587666193990195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0.23638893468462346</v>
      </c>
      <c r="Y209" s="11">
        <f>IF('OddsRatio_working_3-way'!W209&gt;=0,IF('OddsRatio_working_3-way'!V209+SQRT('OddsRatio_working_3-way'!W209)&gt;0,0,PI()),ACOS('OddsRatio_working_3-way'!V209/(2*'OddsRatio_working_3-way'!X209)))</f>
        <v>1.2860186703492973</v>
      </c>
      <c r="Z209" s="11">
        <f>'OddsRatio_working_3-way'!X209^(1/3)*COS('OddsRatio_working_3-way'!Y209/3)</f>
        <v>0.56236778377797836</v>
      </c>
      <c r="AA209" s="11">
        <f>'OddsRatio_working_3-way'!X209^(1/3)*COS(('OddsRatio_working_3-way'!Y209+2*PI())/3)</f>
        <v>-0.50376189232439816</v>
      </c>
      <c r="AB209" s="11">
        <f>'OddsRatio_working_3-way'!X209^(1/3)*COS(('OddsRatio_working_3-way'!Y209+4*PI())/3)</f>
        <v>-5.860589145358034E-2</v>
      </c>
      <c r="AC209" s="11">
        <f>'OddsRatio_working_3-way'!X209^(1/3)*SIN('OddsRatio_working_3-way'!Y209/3)</f>
        <v>0.25701093693414401</v>
      </c>
      <c r="AD209" s="11">
        <f>'OddsRatio_working_3-way'!X209^(1/3)*SIN(('OddsRatio_working_3-way'!Y209+2*PI())/3)</f>
        <v>0.35851931855461155</v>
      </c>
      <c r="AE209" s="11">
        <f>'OddsRatio_working_3-way'!X209^(1/3)*SIN(('OddsRatio_working_3-way'!Y209+4*PI())/3)</f>
        <v>-0.61553025548875562</v>
      </c>
      <c r="AF209" s="11">
        <f>-'OddsRatio_working_3-way'!U209/(3*'OddsRatio_working_3-way'!X209^(1/3))*COS(('OddsRatio_working_3-way'!Y209)/3)</f>
        <v>0.56236778377797836</v>
      </c>
      <c r="AG209" s="11">
        <f>-'OddsRatio_working_3-way'!U209/(3*'OddsRatio_working_3-way'!X209^(1/3))*COS(('OddsRatio_working_3-way'!Y209+2*PI())/3)</f>
        <v>-0.50376189232439816</v>
      </c>
      <c r="AH209" s="11">
        <f>-'OddsRatio_working_3-way'!U209/(3*'OddsRatio_working_3-way'!X209^(1/3))*COS(('OddsRatio_working_3-way'!Y209+4*PI())/3)</f>
        <v>-5.860589145358034E-2</v>
      </c>
      <c r="AI209" s="11">
        <f>'OddsRatio_working_3-way'!U209/(3*'OddsRatio_working_3-way'!X209^(1/3))*SIN(('OddsRatio_working_3-way'!Y209)/3)</f>
        <v>-0.25701093693414401</v>
      </c>
      <c r="AJ209" s="11">
        <f>'OddsRatio_working_3-way'!U209/(3*'OddsRatio_working_3-way'!X209^(1/3))*SIN(('OddsRatio_working_3-way'!Y209+2*PI())/3)</f>
        <v>-0.35851931855461155</v>
      </c>
      <c r="AK209" s="11">
        <f>'OddsRatio_working_3-way'!U209/(3*'OddsRatio_working_3-way'!X209^(1/3))*SIN(('OddsRatio_working_3-way'!Y209+4*PI())/3)</f>
        <v>0.61553025548875562</v>
      </c>
      <c r="AL209" s="11">
        <f>'OddsRatio_working_3-way'!Z209+'OddsRatio_working_3-way'!AF209</f>
        <v>1.1247355675559567</v>
      </c>
      <c r="AM209" s="11">
        <f>'OddsRatio_working_3-way'!AA209+'OddsRatio_working_3-way'!AG209</f>
        <v>-1.0075237846487963</v>
      </c>
      <c r="AN209" s="11">
        <f>'OddsRatio_working_3-way'!AB209+'OddsRatio_working_3-way'!AH209</f>
        <v>-0.11721178290716068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1.1247355675559567</v>
      </c>
      <c r="AS209" s="11">
        <f>IF(('OddsRatio_working_3-way'!X209=0),IF(Q209&gt;0,-Q209^(1/3),(-Q209)^(1/3)),'OddsRatio_working_3-way'!AM209-'OddsRatio_working_3-way'!R209/3)</f>
        <v>-1.0075237846487963</v>
      </c>
      <c r="AT209" s="11">
        <f>IF(('OddsRatio_working_3-way'!X209=0),IF(Q209&gt;0,-Q209^(1/3),(-Q209)^(1/3)),'OddsRatio_working_3-way'!AN209-'OddsRatio_working_3-way'!R209/3)</f>
        <v>-0.11721178290716068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3.05</v>
      </c>
      <c r="B210" s="4">
        <f>IF('True_Odds_Calculator_3-way'!B211="","",'True_Odds_Calculator_3-way'!B211)</f>
        <v>2.82</v>
      </c>
      <c r="C210" s="4">
        <f>IF('True_Odds_Calculator_3-way'!C211="","",'True_Odds_Calculator_3-way'!C211)</f>
        <v>2.81</v>
      </c>
      <c r="D210" s="9">
        <f t="shared" si="52"/>
        <v>0.31542515710945723</v>
      </c>
      <c r="E210" s="9">
        <f t="shared" si="53"/>
        <v>0.34166723652186937</v>
      </c>
      <c r="F210" s="9">
        <f t="shared" si="54"/>
        <v>0.34290760636867357</v>
      </c>
      <c r="G210" s="9">
        <f t="shared" si="55"/>
        <v>1.0586947179853592</v>
      </c>
      <c r="H210" s="9">
        <f t="shared" si="56"/>
        <v>3.1703241718699853</v>
      </c>
      <c r="I210" s="9">
        <f t="shared" si="57"/>
        <v>2.9268243867333537</v>
      </c>
      <c r="J210" s="9">
        <f t="shared" si="58"/>
        <v>2.9162374395535</v>
      </c>
      <c r="K210" s="11">
        <f t="shared" si="59"/>
        <v>0.32786885245901642</v>
      </c>
      <c r="L210" s="11">
        <f t="shared" si="60"/>
        <v>0.3546099290780142</v>
      </c>
      <c r="M210" s="11">
        <f t="shared" si="61"/>
        <v>0.35587188612099646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-0.27941425332898073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0.23501363947997439</v>
      </c>
      <c r="Q210" s="11">
        <f>2*'OddsRatio_working_3-way'!K210*'OddsRatio_working_3-way'!L210*'OddsRatio_working_3-way'!M210</f>
        <v>8.2751281507033259E-2</v>
      </c>
      <c r="R210" s="11">
        <f t="shared" si="62"/>
        <v>0</v>
      </c>
      <c r="S210" s="11">
        <f t="shared" si="63"/>
        <v>-0.84109395522951613</v>
      </c>
      <c r="T210" s="11">
        <f t="shared" si="64"/>
        <v>-0.29615984339067475</v>
      </c>
      <c r="U210" s="11">
        <f>'OddsRatio_working_3-way'!S210-'OddsRatio_working_3-way'!R210^2/3</f>
        <v>-0.84109395522951613</v>
      </c>
      <c r="V210" s="11">
        <f>'OddsRatio_working_3-way'!S210*'OddsRatio_working_3-way'!R210/3-2*'OddsRatio_working_3-way'!R210^3/27-'OddsRatio_working_3-way'!T210</f>
        <v>0.29615984339067475</v>
      </c>
      <c r="W210" s="11">
        <f>'OddsRatio_working_3-way'!V210^2+4*'OddsRatio_working_3-way'!U210^3/27</f>
        <v>-4.4085849894269502E-4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0.14845160098171029</v>
      </c>
      <c r="Y210" s="11">
        <f>IF('OddsRatio_working_3-way'!W210&gt;=0,IF('OddsRatio_working_3-way'!V210+SQRT('OddsRatio_working_3-way'!W210)&gt;0,0,PI()),ACOS('OddsRatio_working_3-way'!V210/(2*'OddsRatio_working_3-way'!X210)))</f>
        <v>7.0777853595818563E-2</v>
      </c>
      <c r="Z210" s="11">
        <f>'OddsRatio_working_3-way'!X210^(1/3)*COS('OddsRatio_working_3-way'!Y210/3)</f>
        <v>0.52934735899267948</v>
      </c>
      <c r="AA210" s="11">
        <f>'OddsRatio_working_3-way'!X210^(1/3)*COS(('OddsRatio_working_3-way'!Y210+2*PI())/3)</f>
        <v>-0.27549120938931831</v>
      </c>
      <c r="AB210" s="11">
        <f>'OddsRatio_working_3-way'!X210^(1/3)*COS(('OddsRatio_working_3-way'!Y210+4*PI())/3)</f>
        <v>-0.2538561496033615</v>
      </c>
      <c r="AC210" s="11">
        <f>'OddsRatio_working_3-way'!X210^(1/3)*SIN('OddsRatio_working_3-way'!Y210/3)</f>
        <v>1.2491007591356008E-2</v>
      </c>
      <c r="AD210" s="11">
        <f>'OddsRatio_working_3-way'!X210^(1/3)*SIN(('OddsRatio_working_3-way'!Y210+2*PI())/3)</f>
        <v>0.45218275651818346</v>
      </c>
      <c r="AE210" s="11">
        <f>'OddsRatio_working_3-way'!X210^(1/3)*SIN(('OddsRatio_working_3-way'!Y210+4*PI())/3)</f>
        <v>-0.46467376410953926</v>
      </c>
      <c r="AF210" s="11">
        <f>-'OddsRatio_working_3-way'!U210/(3*'OddsRatio_working_3-way'!X210^(1/3))*COS(('OddsRatio_working_3-way'!Y210)/3)</f>
        <v>0.5293473589926796</v>
      </c>
      <c r="AG210" s="11">
        <f>-'OddsRatio_working_3-way'!U210/(3*'OddsRatio_working_3-way'!X210^(1/3))*COS(('OddsRatio_working_3-way'!Y210+2*PI())/3)</f>
        <v>-0.27549120938931837</v>
      </c>
      <c r="AH210" s="11">
        <f>-'OddsRatio_working_3-way'!U210/(3*'OddsRatio_working_3-way'!X210^(1/3))*COS(('OddsRatio_working_3-way'!Y210+4*PI())/3)</f>
        <v>-0.25385614960336156</v>
      </c>
      <c r="AI210" s="11">
        <f>'OddsRatio_working_3-way'!U210/(3*'OddsRatio_working_3-way'!X210^(1/3))*SIN(('OddsRatio_working_3-way'!Y210)/3)</f>
        <v>-1.2491007591356009E-2</v>
      </c>
      <c r="AJ210" s="11">
        <f>'OddsRatio_working_3-way'!U210/(3*'OddsRatio_working_3-way'!X210^(1/3))*SIN(('OddsRatio_working_3-way'!Y210+2*PI())/3)</f>
        <v>-0.45218275651818357</v>
      </c>
      <c r="AK210" s="11">
        <f>'OddsRatio_working_3-way'!U210/(3*'OddsRatio_working_3-way'!X210^(1/3))*SIN(('OddsRatio_working_3-way'!Y210+4*PI())/3)</f>
        <v>0.46467376410953937</v>
      </c>
      <c r="AL210" s="11">
        <f>'OddsRatio_working_3-way'!Z210+'OddsRatio_working_3-way'!AF210</f>
        <v>1.0586947179853592</v>
      </c>
      <c r="AM210" s="11">
        <f>'OddsRatio_working_3-way'!AA210+'OddsRatio_working_3-way'!AG210</f>
        <v>-0.55098241877863674</v>
      </c>
      <c r="AN210" s="11">
        <f>'OddsRatio_working_3-way'!AB210+'OddsRatio_working_3-way'!AH210</f>
        <v>-0.50771229920672312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1.0586947179853592</v>
      </c>
      <c r="AS210" s="11">
        <f>IF(('OddsRatio_working_3-way'!X210=0),IF(Q210&gt;0,-Q210^(1/3),(-Q210)^(1/3)),'OddsRatio_working_3-way'!AM210-'OddsRatio_working_3-way'!R210/3)</f>
        <v>-0.55098241877863674</v>
      </c>
      <c r="AT210" s="11">
        <f>IF(('OddsRatio_working_3-way'!X210=0),IF(Q210&gt;0,-Q210^(1/3),(-Q210)^(1/3)),'OddsRatio_working_3-way'!AN210-'OddsRatio_working_3-way'!R210/3)</f>
        <v>-0.50771229920672312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3.48</v>
      </c>
      <c r="B211" s="4">
        <f>IF('True_Odds_Calculator_3-way'!B212="","",'True_Odds_Calculator_3-way'!B212)</f>
        <v>3.4</v>
      </c>
      <c r="C211" s="4">
        <f>IF('True_Odds_Calculator_3-way'!C212="","",'True_Odds_Calculator_3-way'!C212)</f>
        <v>2.1800000000000002</v>
      </c>
      <c r="D211" s="9">
        <f t="shared" si="52"/>
        <v>0.2749499785504404</v>
      </c>
      <c r="E211" s="9">
        <f t="shared" si="53"/>
        <v>0.28153471239762407</v>
      </c>
      <c r="F211" s="9">
        <f t="shared" si="54"/>
        <v>0.44351530905193565</v>
      </c>
      <c r="G211" s="9">
        <f t="shared" si="55"/>
        <v>1.0633166118364463</v>
      </c>
      <c r="H211" s="9">
        <f t="shared" si="56"/>
        <v>3.637025197354387</v>
      </c>
      <c r="I211" s="9">
        <f t="shared" si="57"/>
        <v>3.5519598684074709</v>
      </c>
      <c r="J211" s="9">
        <f t="shared" si="58"/>
        <v>2.2547136019670067</v>
      </c>
      <c r="K211" s="11">
        <f t="shared" si="59"/>
        <v>0.28735632183908044</v>
      </c>
      <c r="L211" s="11">
        <f t="shared" si="60"/>
        <v>0.29411764705882354</v>
      </c>
      <c r="M211" s="11">
        <f t="shared" si="61"/>
        <v>0.4587155963302752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-0.27228911178517601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0.23494054375942086</v>
      </c>
      <c r="Q211" s="11">
        <f>2*'OddsRatio_working_3-way'!K211*'OddsRatio_working_3-way'!L211*'OddsRatio_working_3-way'!M211</f>
        <v>7.7538133253934285E-2</v>
      </c>
      <c r="R211" s="11">
        <f t="shared" si="62"/>
        <v>0</v>
      </c>
      <c r="S211" s="11">
        <f t="shared" si="63"/>
        <v>-0.86283488244942563</v>
      </c>
      <c r="T211" s="11">
        <f t="shared" si="64"/>
        <v>-0.28476398760707122</v>
      </c>
      <c r="U211" s="11">
        <f>'OddsRatio_working_3-way'!S211-'OddsRatio_working_3-way'!R211^2/3</f>
        <v>-0.86283488244942563</v>
      </c>
      <c r="V211" s="11">
        <f>'OddsRatio_working_3-way'!S211*'OddsRatio_working_3-way'!R211/3-2*'OddsRatio_working_3-way'!R211^3/27-'OddsRatio_working_3-way'!T211</f>
        <v>0.28476398760707122</v>
      </c>
      <c r="W211" s="11">
        <f>'OddsRatio_working_3-way'!V211^2+4*'OddsRatio_working_3-way'!U211^3/27</f>
        <v>-1.4074922366922676E-2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0.15424449018101336</v>
      </c>
      <c r="Y211" s="11">
        <f>IF('OddsRatio_working_3-way'!W211&gt;=0,IF('OddsRatio_working_3-way'!V211+SQRT('OddsRatio_working_3-way'!W211)&gt;0,0,PI()),ACOS('OddsRatio_working_3-way'!V211/(2*'OddsRatio_working_3-way'!X211)))</f>
        <v>0.39474957672994515</v>
      </c>
      <c r="Z211" s="11">
        <f>'OddsRatio_working_3-way'!X211^(1/3)*COS('OddsRatio_working_3-way'!Y211/3)</f>
        <v>0.53165830591822316</v>
      </c>
      <c r="AA211" s="11">
        <f>'OddsRatio_working_3-way'!X211^(1/3)*COS(('OddsRatio_working_3-way'!Y211+2*PI())/3)</f>
        <v>-0.32676604591797631</v>
      </c>
      <c r="AB211" s="11">
        <f>'OddsRatio_working_3-way'!X211^(1/3)*COS(('OddsRatio_working_3-way'!Y211+4*PI())/3)</f>
        <v>-0.20489226000024677</v>
      </c>
      <c r="AC211" s="11">
        <f>'OddsRatio_working_3-way'!X211^(1/3)*SIN('OddsRatio_working_3-way'!Y211/3)</f>
        <v>7.0363863106760044E-2</v>
      </c>
      <c r="AD211" s="11">
        <f>'OddsRatio_working_3-way'!X211^(1/3)*SIN(('OddsRatio_working_3-way'!Y211+2*PI())/3)</f>
        <v>0.42524766750479986</v>
      </c>
      <c r="AE211" s="11">
        <f>'OddsRatio_working_3-way'!X211^(1/3)*SIN(('OddsRatio_working_3-way'!Y211+4*PI())/3)</f>
        <v>-0.49561153061155988</v>
      </c>
      <c r="AF211" s="11">
        <f>-'OddsRatio_working_3-way'!U211/(3*'OddsRatio_working_3-way'!X211^(1/3))*COS(('OddsRatio_working_3-way'!Y211)/3)</f>
        <v>0.53165830591822316</v>
      </c>
      <c r="AG211" s="11">
        <f>-'OddsRatio_working_3-way'!U211/(3*'OddsRatio_working_3-way'!X211^(1/3))*COS(('OddsRatio_working_3-way'!Y211+2*PI())/3)</f>
        <v>-0.32676604591797631</v>
      </c>
      <c r="AH211" s="11">
        <f>-'OddsRatio_working_3-way'!U211/(3*'OddsRatio_working_3-way'!X211^(1/3))*COS(('OddsRatio_working_3-way'!Y211+4*PI())/3)</f>
        <v>-0.20489226000024677</v>
      </c>
      <c r="AI211" s="11">
        <f>'OddsRatio_working_3-way'!U211/(3*'OddsRatio_working_3-way'!X211^(1/3))*SIN(('OddsRatio_working_3-way'!Y211)/3)</f>
        <v>-7.0363863106760044E-2</v>
      </c>
      <c r="AJ211" s="11">
        <f>'OddsRatio_working_3-way'!U211/(3*'OddsRatio_working_3-way'!X211^(1/3))*SIN(('OddsRatio_working_3-way'!Y211+2*PI())/3)</f>
        <v>-0.42524766750479986</v>
      </c>
      <c r="AK211" s="11">
        <f>'OddsRatio_working_3-way'!U211/(3*'OddsRatio_working_3-way'!X211^(1/3))*SIN(('OddsRatio_working_3-way'!Y211+4*PI())/3)</f>
        <v>0.49561153061155988</v>
      </c>
      <c r="AL211" s="11">
        <f>'OddsRatio_working_3-way'!Z211+'OddsRatio_working_3-way'!AF211</f>
        <v>1.0633166118364463</v>
      </c>
      <c r="AM211" s="11">
        <f>'OddsRatio_working_3-way'!AA211+'OddsRatio_working_3-way'!AG211</f>
        <v>-0.65353209183595262</v>
      </c>
      <c r="AN211" s="11">
        <f>'OddsRatio_working_3-way'!AB211+'OddsRatio_working_3-way'!AH211</f>
        <v>-0.40978452000049354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1.0633166118364463</v>
      </c>
      <c r="AS211" s="11">
        <f>IF(('OddsRatio_working_3-way'!X211=0),IF(Q211&gt;0,-Q211^(1/3),(-Q211)^(1/3)),'OddsRatio_working_3-way'!AM211-'OddsRatio_working_3-way'!R211/3)</f>
        <v>-0.65353209183595262</v>
      </c>
      <c r="AT211" s="11">
        <f>IF(('OddsRatio_working_3-way'!X211=0),IF(Q211&gt;0,-Q211^(1/3),(-Q211)^(1/3)),'OddsRatio_working_3-way'!AN211-'OddsRatio_working_3-way'!R211/3)</f>
        <v>-0.40978452000049354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2.35</v>
      </c>
      <c r="B212" s="4">
        <f>IF('True_Odds_Calculator_3-way'!B213="","",'True_Odds_Calculator_3-way'!B213)</f>
        <v>3.15</v>
      </c>
      <c r="C212" s="4">
        <f>IF('True_Odds_Calculator_3-way'!C213="","",'True_Odds_Calculator_3-way'!C213)</f>
        <v>3.39</v>
      </c>
      <c r="D212" s="9">
        <f t="shared" si="52"/>
        <v>0.41159734438826423</v>
      </c>
      <c r="E212" s="9">
        <f t="shared" si="53"/>
        <v>0.30518463386058281</v>
      </c>
      <c r="F212" s="9">
        <f t="shared" si="54"/>
        <v>0.28321802175115307</v>
      </c>
      <c r="G212" s="9">
        <f t="shared" si="55"/>
        <v>1.0589325342208977</v>
      </c>
      <c r="H212" s="9">
        <f t="shared" si="56"/>
        <v>2.4295589211982116</v>
      </c>
      <c r="I212" s="9">
        <f t="shared" si="57"/>
        <v>3.2767049485749307</v>
      </c>
      <c r="J212" s="9">
        <f t="shared" si="58"/>
        <v>3.530848756787945</v>
      </c>
      <c r="K212" s="11">
        <f t="shared" si="59"/>
        <v>0.42553191489361702</v>
      </c>
      <c r="L212" s="11">
        <f t="shared" si="60"/>
        <v>0.31746031746031744</v>
      </c>
      <c r="M212" s="11">
        <f t="shared" si="61"/>
        <v>0.29498525073746312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-0.27643435457406462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0.23471301949931209</v>
      </c>
      <c r="Q212" s="11">
        <f>2*'OddsRatio_working_3-way'!K212*'OddsRatio_working_3-way'!L212*'OddsRatio_working_3-way'!M212</f>
        <v>7.9698818166150112E-2</v>
      </c>
      <c r="R212" s="11">
        <f t="shared" si="62"/>
        <v>0</v>
      </c>
      <c r="S212" s="11">
        <f t="shared" si="63"/>
        <v>-0.84907326320189991</v>
      </c>
      <c r="T212" s="11">
        <f t="shared" si="64"/>
        <v>-0.28831010635039045</v>
      </c>
      <c r="U212" s="11">
        <f>'OddsRatio_working_3-way'!S212-'OddsRatio_working_3-way'!R212^2/3</f>
        <v>-0.84907326320189991</v>
      </c>
      <c r="V212" s="11">
        <f>'OddsRatio_working_3-way'!S212*'OddsRatio_working_3-way'!R212/3-2*'OddsRatio_working_3-way'!R212^3/27-'OddsRatio_working_3-way'!T212</f>
        <v>0.28831010635039045</v>
      </c>
      <c r="W212" s="11">
        <f>'OddsRatio_working_3-way'!V212^2+4*'OddsRatio_working_3-way'!U212^3/27</f>
        <v>-7.5615029079281054E-3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0.15056910401183035</v>
      </c>
      <c r="Y212" s="11">
        <f>IF('OddsRatio_working_3-way'!W212&gt;=0,IF('OddsRatio_working_3-way'!V212+SQRT('OddsRatio_working_3-way'!W212)&gt;0,0,PI()),ACOS('OddsRatio_working_3-way'!V212/(2*'OddsRatio_working_3-way'!X212)))</f>
        <v>0.29293222231675897</v>
      </c>
      <c r="Z212" s="11">
        <f>'OddsRatio_working_3-way'!X212^(1/3)*COS('OddsRatio_working_3-way'!Y212/3)</f>
        <v>0.52946626711044886</v>
      </c>
      <c r="AA212" s="11">
        <f>'OddsRatio_working_3-way'!X212^(1/3)*COS(('OddsRatio_working_3-way'!Y212+2*PI())/3)</f>
        <v>-0.30964883008294253</v>
      </c>
      <c r="AB212" s="11">
        <f>'OddsRatio_working_3-way'!X212^(1/3)*COS(('OddsRatio_working_3-way'!Y212+4*PI())/3)</f>
        <v>-0.21981743702750647</v>
      </c>
      <c r="AC212" s="11">
        <f>'OddsRatio_working_3-way'!X212^(1/3)*SIN('OddsRatio_working_3-way'!Y212/3)</f>
        <v>5.186417896223524E-2</v>
      </c>
      <c r="AD212" s="11">
        <f>'OddsRatio_working_3-way'!X212^(1/3)*SIN(('OddsRatio_working_3-way'!Y212+2*PI())/3)</f>
        <v>0.43259914828344836</v>
      </c>
      <c r="AE212" s="11">
        <f>'OddsRatio_working_3-way'!X212^(1/3)*SIN(('OddsRatio_working_3-way'!Y212+4*PI())/3)</f>
        <v>-0.48446332724568347</v>
      </c>
      <c r="AF212" s="11">
        <f>-'OddsRatio_working_3-way'!U212/(3*'OddsRatio_working_3-way'!X212^(1/3))*COS(('OddsRatio_working_3-way'!Y212)/3)</f>
        <v>0.52946626711044886</v>
      </c>
      <c r="AG212" s="11">
        <f>-'OddsRatio_working_3-way'!U212/(3*'OddsRatio_working_3-way'!X212^(1/3))*COS(('OddsRatio_working_3-way'!Y212+2*PI())/3)</f>
        <v>-0.30964883008294253</v>
      </c>
      <c r="AH212" s="11">
        <f>-'OddsRatio_working_3-way'!U212/(3*'OddsRatio_working_3-way'!X212^(1/3))*COS(('OddsRatio_working_3-way'!Y212+4*PI())/3)</f>
        <v>-0.21981743702750647</v>
      </c>
      <c r="AI212" s="11">
        <f>'OddsRatio_working_3-way'!U212/(3*'OddsRatio_working_3-way'!X212^(1/3))*SIN(('OddsRatio_working_3-way'!Y212)/3)</f>
        <v>-5.186417896223524E-2</v>
      </c>
      <c r="AJ212" s="11">
        <f>'OddsRatio_working_3-way'!U212/(3*'OddsRatio_working_3-way'!X212^(1/3))*SIN(('OddsRatio_working_3-way'!Y212+2*PI())/3)</f>
        <v>-0.43259914828344836</v>
      </c>
      <c r="AK212" s="11">
        <f>'OddsRatio_working_3-way'!U212/(3*'OddsRatio_working_3-way'!X212^(1/3))*SIN(('OddsRatio_working_3-way'!Y212+4*PI())/3)</f>
        <v>0.48446332724568347</v>
      </c>
      <c r="AL212" s="11">
        <f>'OddsRatio_working_3-way'!Z212+'OddsRatio_working_3-way'!AF212</f>
        <v>1.0589325342208977</v>
      </c>
      <c r="AM212" s="11">
        <f>'OddsRatio_working_3-way'!AA212+'OddsRatio_working_3-way'!AG212</f>
        <v>-0.61929766016588506</v>
      </c>
      <c r="AN212" s="11">
        <f>'OddsRatio_working_3-way'!AB212+'OddsRatio_working_3-way'!AH212</f>
        <v>-0.43963487405501295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1.0589325342208977</v>
      </c>
      <c r="AS212" s="11">
        <f>IF(('OddsRatio_working_3-way'!X212=0),IF(Q212&gt;0,-Q212^(1/3),(-Q212)^(1/3)),'OddsRatio_working_3-way'!AM212-'OddsRatio_working_3-way'!R212/3)</f>
        <v>-0.61929766016588506</v>
      </c>
      <c r="AT212" s="11">
        <f>IF(('OddsRatio_working_3-way'!X212=0),IF(Q212&gt;0,-Q212^(1/3),(-Q212)^(1/3)),'OddsRatio_working_3-way'!AN212-'OddsRatio_working_3-way'!R212/3)</f>
        <v>-0.43963487405501295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2.21</v>
      </c>
      <c r="B213" s="4">
        <f>IF('True_Odds_Calculator_3-way'!B214="","",'True_Odds_Calculator_3-way'!B214)</f>
        <v>3.07</v>
      </c>
      <c r="C213" s="4">
        <f>IF('True_Odds_Calculator_3-way'!C214="","",'True_Odds_Calculator_3-way'!C214)</f>
        <v>3.83</v>
      </c>
      <c r="D213" s="9">
        <f t="shared" si="52"/>
        <v>0.43765026345762853</v>
      </c>
      <c r="E213" s="9">
        <f t="shared" si="53"/>
        <v>0.3126773284153575</v>
      </c>
      <c r="F213" s="9">
        <f t="shared" si="54"/>
        <v>0.24967240812701391</v>
      </c>
      <c r="G213" s="9">
        <f t="shared" si="55"/>
        <v>1.0619252110358217</v>
      </c>
      <c r="H213" s="9">
        <f t="shared" si="56"/>
        <v>2.2849295053533445</v>
      </c>
      <c r="I213" s="9">
        <f t="shared" si="57"/>
        <v>3.1981851868441509</v>
      </c>
      <c r="J213" s="9">
        <f t="shared" si="58"/>
        <v>4.005248347231376</v>
      </c>
      <c r="K213" s="11">
        <f t="shared" si="59"/>
        <v>0.45248868778280543</v>
      </c>
      <c r="L213" s="11">
        <f t="shared" si="60"/>
        <v>0.32573289902280134</v>
      </c>
      <c r="M213" s="11">
        <f t="shared" si="61"/>
        <v>0.2610966057441253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-0.27278012758009773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0.23513202663295441</v>
      </c>
      <c r="Q213" s="11">
        <f>2*'OddsRatio_working_3-way'!K213*'OddsRatio_working_3-way'!L213*'OddsRatio_working_3-way'!M213</f>
        <v>7.6966293496875421E-2</v>
      </c>
      <c r="R213" s="11">
        <f t="shared" si="62"/>
        <v>0</v>
      </c>
      <c r="S213" s="11">
        <f t="shared" si="63"/>
        <v>-0.86198371090618198</v>
      </c>
      <c r="T213" s="11">
        <f t="shared" si="64"/>
        <v>-0.28215506085308739</v>
      </c>
      <c r="U213" s="11">
        <f>'OddsRatio_working_3-way'!S213-'OddsRatio_working_3-way'!R213^2/3</f>
        <v>-0.86198371090618198</v>
      </c>
      <c r="V213" s="11">
        <f>'OddsRatio_working_3-way'!S213*'OddsRatio_working_3-way'!R213/3-2*'OddsRatio_working_3-way'!R213^3/27-'OddsRatio_working_3-way'!T213</f>
        <v>0.28215506085308739</v>
      </c>
      <c r="W213" s="11">
        <f>'OddsRatio_working_3-way'!V213^2+4*'OddsRatio_working_3-way'!U213^3/27</f>
        <v>-1.5272613212156491E-2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0.15401630723495316</v>
      </c>
      <c r="Y213" s="11">
        <f>IF('OddsRatio_working_3-way'!W213&gt;=0,IF('OddsRatio_working_3-way'!V213+SQRT('OddsRatio_working_3-way'!W213)&gt;0,0,PI()),ACOS('OddsRatio_working_3-way'!V213/(2*'OddsRatio_working_3-way'!X213)))</f>
        <v>0.41282557020910149</v>
      </c>
      <c r="Z213" s="11">
        <f>'OddsRatio_working_3-way'!X213^(1/3)*COS('OddsRatio_working_3-way'!Y213/3)</f>
        <v>0.53096260551791086</v>
      </c>
      <c r="AA213" s="11">
        <f>'OddsRatio_working_3-way'!X213^(1/3)*COS(('OddsRatio_working_3-way'!Y213+2*PI())/3)</f>
        <v>-0.32915988143945857</v>
      </c>
      <c r="AB213" s="11">
        <f>'OddsRatio_working_3-way'!X213^(1/3)*COS(('OddsRatio_working_3-way'!Y213+4*PI())/3)</f>
        <v>-0.20180272407845243</v>
      </c>
      <c r="AC213" s="11">
        <f>'OddsRatio_working_3-way'!X213^(1/3)*SIN('OddsRatio_working_3-way'!Y213/3)</f>
        <v>7.352968908560252E-2</v>
      </c>
      <c r="AD213" s="11">
        <f>'OddsRatio_working_3-way'!X213^(1/3)*SIN(('OddsRatio_working_3-way'!Y213+2*PI())/3)</f>
        <v>0.4230622602952851</v>
      </c>
      <c r="AE213" s="11">
        <f>'OddsRatio_working_3-way'!X213^(1/3)*SIN(('OddsRatio_working_3-way'!Y213+4*PI())/3)</f>
        <v>-0.49659194938088752</v>
      </c>
      <c r="AF213" s="11">
        <f>-'OddsRatio_working_3-way'!U213/(3*'OddsRatio_working_3-way'!X213^(1/3))*COS(('OddsRatio_working_3-way'!Y213)/3)</f>
        <v>0.53096260551791097</v>
      </c>
      <c r="AG213" s="11">
        <f>-'OddsRatio_working_3-way'!U213/(3*'OddsRatio_working_3-way'!X213^(1/3))*COS(('OddsRatio_working_3-way'!Y213+2*PI())/3)</f>
        <v>-0.32915988143945862</v>
      </c>
      <c r="AH213" s="11">
        <f>-'OddsRatio_working_3-way'!U213/(3*'OddsRatio_working_3-way'!X213^(1/3))*COS(('OddsRatio_working_3-way'!Y213+4*PI())/3)</f>
        <v>-0.20180272407845248</v>
      </c>
      <c r="AI213" s="11">
        <f>'OddsRatio_working_3-way'!U213/(3*'OddsRatio_working_3-way'!X213^(1/3))*SIN(('OddsRatio_working_3-way'!Y213)/3)</f>
        <v>-7.3529689085602534E-2</v>
      </c>
      <c r="AJ213" s="11">
        <f>'OddsRatio_working_3-way'!U213/(3*'OddsRatio_working_3-way'!X213^(1/3))*SIN(('OddsRatio_working_3-way'!Y213+2*PI())/3)</f>
        <v>-0.42306226029528521</v>
      </c>
      <c r="AK213" s="11">
        <f>'OddsRatio_working_3-way'!U213/(3*'OddsRatio_working_3-way'!X213^(1/3))*SIN(('OddsRatio_working_3-way'!Y213+4*PI())/3)</f>
        <v>0.49659194938088763</v>
      </c>
      <c r="AL213" s="11">
        <f>'OddsRatio_working_3-way'!Z213+'OddsRatio_working_3-way'!AF213</f>
        <v>1.0619252110358217</v>
      </c>
      <c r="AM213" s="11">
        <f>'OddsRatio_working_3-way'!AA213+'OddsRatio_working_3-way'!AG213</f>
        <v>-0.65831976287891725</v>
      </c>
      <c r="AN213" s="11">
        <f>'OddsRatio_working_3-way'!AB213+'OddsRatio_working_3-way'!AH213</f>
        <v>-0.40360544815690491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1.0619252110358217</v>
      </c>
      <c r="AS213" s="11">
        <f>IF(('OddsRatio_working_3-way'!X213=0),IF(Q213&gt;0,-Q213^(1/3),(-Q213)^(1/3)),'OddsRatio_working_3-way'!AM213-'OddsRatio_working_3-way'!R213/3)</f>
        <v>-0.65831976287891725</v>
      </c>
      <c r="AT213" s="11">
        <f>IF(('OddsRatio_working_3-way'!X213=0),IF(Q213&gt;0,-Q213^(1/3),(-Q213)^(1/3)),'OddsRatio_working_3-way'!AN213-'OddsRatio_working_3-way'!R213/3)</f>
        <v>-0.40360544815690491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2.14</v>
      </c>
      <c r="B214" s="4">
        <f>IF('True_Odds_Calculator_3-way'!B215="","",'True_Odds_Calculator_3-way'!B215)</f>
        <v>3.14</v>
      </c>
      <c r="C214" s="4">
        <f>IF('True_Odds_Calculator_3-way'!C215="","",'True_Odds_Calculator_3-way'!C215)</f>
        <v>3.93</v>
      </c>
      <c r="D214" s="9">
        <f t="shared" si="52"/>
        <v>0.45191848247635963</v>
      </c>
      <c r="E214" s="9">
        <f t="shared" si="53"/>
        <v>0.30519087181216953</v>
      </c>
      <c r="F214" s="9">
        <f t="shared" si="54"/>
        <v>0.24289064571147073</v>
      </c>
      <c r="G214" s="9">
        <f t="shared" si="55"/>
        <v>1.0638495207170451</v>
      </c>
      <c r="H214" s="9">
        <f t="shared" si="56"/>
        <v>2.2127884536174314</v>
      </c>
      <c r="I214" s="9">
        <f t="shared" si="57"/>
        <v>3.2766379743344762</v>
      </c>
      <c r="J214" s="9">
        <f t="shared" si="58"/>
        <v>4.1170790957009427</v>
      </c>
      <c r="K214" s="11">
        <f t="shared" si="59"/>
        <v>0.46728971962616822</v>
      </c>
      <c r="L214" s="11">
        <f t="shared" si="60"/>
        <v>0.31847133757961782</v>
      </c>
      <c r="M214" s="11">
        <f t="shared" si="61"/>
        <v>0.2544529262086514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-0.27067632615354686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0.23515576399722085</v>
      </c>
      <c r="Q214" s="11">
        <f>2*'OddsRatio_working_3-way'!K214*'OddsRatio_working_3-way'!L214*'OddsRatio_working_3-way'!M214</f>
        <v>7.5734545570763548E-2</v>
      </c>
      <c r="R214" s="11">
        <f t="shared" si="62"/>
        <v>0</v>
      </c>
      <c r="S214" s="11">
        <f t="shared" si="63"/>
        <v>-0.8687710792403166</v>
      </c>
      <c r="T214" s="11">
        <f t="shared" si="64"/>
        <v>-0.27979744903069775</v>
      </c>
      <c r="U214" s="11">
        <f>'OddsRatio_working_3-way'!S214-'OddsRatio_working_3-way'!R214^2/3</f>
        <v>-0.8687710792403166</v>
      </c>
      <c r="V214" s="11">
        <f>'OddsRatio_working_3-way'!S214*'OddsRatio_working_3-way'!R214/3-2*'OddsRatio_working_3-way'!R214^3/27-'OddsRatio_working_3-way'!T214</f>
        <v>0.27979744903069775</v>
      </c>
      <c r="W214" s="11">
        <f>'OddsRatio_working_3-way'!V214^2+4*'OddsRatio_working_3-way'!U214^3/27</f>
        <v>-1.8856562259274637E-2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0.15583899924550379</v>
      </c>
      <c r="Y214" s="11">
        <f>IF('OddsRatio_working_3-way'!W214&gt;=0,IF('OddsRatio_working_3-way'!V214+SQRT('OddsRatio_working_3-way'!W214)&gt;0,0,PI()),ACOS('OddsRatio_working_3-way'!V214/(2*'OddsRatio_working_3-way'!X214)))</f>
        <v>0.45624503535846883</v>
      </c>
      <c r="Z214" s="11">
        <f>'OddsRatio_working_3-way'!X214^(1/3)*COS('OddsRatio_working_3-way'!Y214/3)</f>
        <v>0.53192476035852254</v>
      </c>
      <c r="AA214" s="11">
        <f>'OddsRatio_working_3-way'!X214^(1/3)*COS(('OddsRatio_working_3-way'!Y214+2*PI())/3)</f>
        <v>-0.33656554440173403</v>
      </c>
      <c r="AB214" s="11">
        <f>'OddsRatio_working_3-way'!X214^(1/3)*COS(('OddsRatio_working_3-way'!Y214+4*PI())/3)</f>
        <v>-0.19535921595678843</v>
      </c>
      <c r="AC214" s="11">
        <f>'OddsRatio_working_3-way'!X214^(1/3)*SIN('OddsRatio_working_3-way'!Y214/3)</f>
        <v>8.1525511738967979E-2</v>
      </c>
      <c r="AD214" s="11">
        <f>'OddsRatio_working_3-way'!X214^(1/3)*SIN(('OddsRatio_working_3-way'!Y214+2*PI())/3)</f>
        <v>0.41989759950294619</v>
      </c>
      <c r="AE214" s="11">
        <f>'OddsRatio_working_3-way'!X214^(1/3)*SIN(('OddsRatio_working_3-way'!Y214+4*PI())/3)</f>
        <v>-0.50142311124191419</v>
      </c>
      <c r="AF214" s="11">
        <f>-'OddsRatio_working_3-way'!U214/(3*'OddsRatio_working_3-way'!X214^(1/3))*COS(('OddsRatio_working_3-way'!Y214)/3)</f>
        <v>0.53192476035852254</v>
      </c>
      <c r="AG214" s="11">
        <f>-'OddsRatio_working_3-way'!U214/(3*'OddsRatio_working_3-way'!X214^(1/3))*COS(('OddsRatio_working_3-way'!Y214+2*PI())/3)</f>
        <v>-0.33656554440173403</v>
      </c>
      <c r="AH214" s="11">
        <f>-'OddsRatio_working_3-way'!U214/(3*'OddsRatio_working_3-way'!X214^(1/3))*COS(('OddsRatio_working_3-way'!Y214+4*PI())/3)</f>
        <v>-0.19535921595678843</v>
      </c>
      <c r="AI214" s="11">
        <f>'OddsRatio_working_3-way'!U214/(3*'OddsRatio_working_3-way'!X214^(1/3))*SIN(('OddsRatio_working_3-way'!Y214)/3)</f>
        <v>-8.1525511738967979E-2</v>
      </c>
      <c r="AJ214" s="11">
        <f>'OddsRatio_working_3-way'!U214/(3*'OddsRatio_working_3-way'!X214^(1/3))*SIN(('OddsRatio_working_3-way'!Y214+2*PI())/3)</f>
        <v>-0.41989759950294619</v>
      </c>
      <c r="AK214" s="11">
        <f>'OddsRatio_working_3-way'!U214/(3*'OddsRatio_working_3-way'!X214^(1/3))*SIN(('OddsRatio_working_3-way'!Y214+4*PI())/3)</f>
        <v>0.50142311124191419</v>
      </c>
      <c r="AL214" s="11">
        <f>'OddsRatio_working_3-way'!Z214+'OddsRatio_working_3-way'!AF214</f>
        <v>1.0638495207170451</v>
      </c>
      <c r="AM214" s="11">
        <f>'OddsRatio_working_3-way'!AA214+'OddsRatio_working_3-way'!AG214</f>
        <v>-0.67313108880346806</v>
      </c>
      <c r="AN214" s="11">
        <f>'OddsRatio_working_3-way'!AB214+'OddsRatio_working_3-way'!AH214</f>
        <v>-0.39071843191357686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1.0638495207170451</v>
      </c>
      <c r="AS214" s="11">
        <f>IF(('OddsRatio_working_3-way'!X214=0),IF(Q214&gt;0,-Q214^(1/3),(-Q214)^(1/3)),'OddsRatio_working_3-way'!AM214-'OddsRatio_working_3-way'!R214/3)</f>
        <v>-0.67313108880346806</v>
      </c>
      <c r="AT214" s="11">
        <f>IF(('OddsRatio_working_3-way'!X214=0),IF(Q214&gt;0,-Q214^(1/3),(-Q214)^(1/3)),'OddsRatio_working_3-way'!AN214-'OddsRatio_working_3-way'!R214/3)</f>
        <v>-0.39071843191357686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2.56</v>
      </c>
      <c r="B215" s="4">
        <f>IF('True_Odds_Calculator_3-way'!B216="","",'True_Odds_Calculator_3-way'!B216)</f>
        <v>3.57</v>
      </c>
      <c r="C215" s="4">
        <f>IF('True_Odds_Calculator_3-way'!C216="","",'True_Odds_Calculator_3-way'!C216)</f>
        <v>2.8</v>
      </c>
      <c r="D215" s="9">
        <f t="shared" si="52"/>
        <v>0.38069066985919603</v>
      </c>
      <c r="E215" s="9">
        <f t="shared" si="53"/>
        <v>0.27173497435201943</v>
      </c>
      <c r="F215" s="9">
        <f t="shared" si="54"/>
        <v>0.34757435578878465</v>
      </c>
      <c r="G215" s="9">
        <f t="shared" si="55"/>
        <v>1.0428234568856203</v>
      </c>
      <c r="H215" s="9">
        <f t="shared" si="56"/>
        <v>2.6268045927415677</v>
      </c>
      <c r="I215" s="9">
        <f t="shared" si="57"/>
        <v>3.680056284196044</v>
      </c>
      <c r="J215" s="9">
        <f t="shared" si="58"/>
        <v>2.8770822223941166</v>
      </c>
      <c r="K215" s="11">
        <f t="shared" si="59"/>
        <v>0.390625</v>
      </c>
      <c r="L215" s="11">
        <f t="shared" si="60"/>
        <v>0.28011204481792717</v>
      </c>
      <c r="M215" s="11">
        <f t="shared" si="61"/>
        <v>0.35714285714285715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-0.28200967887154871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0.23173331832733096</v>
      </c>
      <c r="Q215" s="11">
        <f>2*'OddsRatio_working_3-way'!K215*'OddsRatio_working_3-way'!L215*'OddsRatio_working_3-way'!M215</f>
        <v>7.8156262505002003E-2</v>
      </c>
      <c r="R215" s="11">
        <f t="shared" si="62"/>
        <v>0</v>
      </c>
      <c r="S215" s="11">
        <f t="shared" si="63"/>
        <v>-0.82172115246045196</v>
      </c>
      <c r="T215" s="11">
        <f t="shared" si="64"/>
        <v>-0.27714035496136658</v>
      </c>
      <c r="U215" s="11">
        <f>'OddsRatio_working_3-way'!S215-'OddsRatio_working_3-way'!R215^2/3</f>
        <v>-0.82172115246045196</v>
      </c>
      <c r="V215" s="11">
        <f>'OddsRatio_working_3-way'!S215*'OddsRatio_working_3-way'!R215/3-2*'OddsRatio_working_3-way'!R215^3/27-'OddsRatio_working_3-way'!T215</f>
        <v>0.27714035496136658</v>
      </c>
      <c r="W215" s="11">
        <f>'OddsRatio_working_3-way'!V215^2+4*'OddsRatio_working_3-way'!U215^3/27</f>
        <v>-5.3928090239996479E-3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0.14335235032265073</v>
      </c>
      <c r="Y215" s="11">
        <f>IF('OddsRatio_working_3-way'!W215&gt;=0,IF('OddsRatio_working_3-way'!V215+SQRT('OddsRatio_working_3-way'!W215)&gt;0,0,PI()),ACOS('OddsRatio_working_3-way'!V215/(2*'OddsRatio_working_3-way'!X215)))</f>
        <v>0.25902399597308645</v>
      </c>
      <c r="Z215" s="11">
        <f>'OddsRatio_working_3-way'!X215^(1/3)*COS('OddsRatio_working_3-way'!Y215/3)</f>
        <v>0.52141172844281025</v>
      </c>
      <c r="AA215" s="11">
        <f>'OddsRatio_working_3-way'!X215^(1/3)*COS(('OddsRatio_working_3-way'!Y215+2*PI())/3)</f>
        <v>-0.29979096620187634</v>
      </c>
      <c r="AB215" s="11">
        <f>'OddsRatio_working_3-way'!X215^(1/3)*COS(('OddsRatio_working_3-way'!Y215+4*PI())/3)</f>
        <v>-0.22162076224093386</v>
      </c>
      <c r="AC215" s="11">
        <f>'OddsRatio_working_3-way'!X215^(1/3)*SIN('OddsRatio_working_3-way'!Y215/3)</f>
        <v>4.5131588299458111E-2</v>
      </c>
      <c r="AD215" s="11">
        <f>'OddsRatio_working_3-way'!X215^(1/3)*SIN(('OddsRatio_working_3-way'!Y215+2*PI())/3)</f>
        <v>0.42899000851289787</v>
      </c>
      <c r="AE215" s="11">
        <f>'OddsRatio_working_3-way'!X215^(1/3)*SIN(('OddsRatio_working_3-way'!Y215+4*PI())/3)</f>
        <v>-0.47412159681235588</v>
      </c>
      <c r="AF215" s="11">
        <f>-'OddsRatio_working_3-way'!U215/(3*'OddsRatio_working_3-way'!X215^(1/3))*COS(('OddsRatio_working_3-way'!Y215)/3)</f>
        <v>0.52141172844281003</v>
      </c>
      <c r="AG215" s="11">
        <f>-'OddsRatio_working_3-way'!U215/(3*'OddsRatio_working_3-way'!X215^(1/3))*COS(('OddsRatio_working_3-way'!Y215+2*PI())/3)</f>
        <v>-0.29979096620187617</v>
      </c>
      <c r="AH215" s="11">
        <f>-'OddsRatio_working_3-way'!U215/(3*'OddsRatio_working_3-way'!X215^(1/3))*COS(('OddsRatio_working_3-way'!Y215+4*PI())/3)</f>
        <v>-0.22162076224093377</v>
      </c>
      <c r="AI215" s="11">
        <f>'OddsRatio_working_3-way'!U215/(3*'OddsRatio_working_3-way'!X215^(1/3))*SIN(('OddsRatio_working_3-way'!Y215)/3)</f>
        <v>-4.5131588299458091E-2</v>
      </c>
      <c r="AJ215" s="11">
        <f>'OddsRatio_working_3-way'!U215/(3*'OddsRatio_working_3-way'!X215^(1/3))*SIN(('OddsRatio_working_3-way'!Y215+2*PI())/3)</f>
        <v>-0.4289900085128977</v>
      </c>
      <c r="AK215" s="11">
        <f>'OddsRatio_working_3-way'!U215/(3*'OddsRatio_working_3-way'!X215^(1/3))*SIN(('OddsRatio_working_3-way'!Y215+4*PI())/3)</f>
        <v>0.47412159681235572</v>
      </c>
      <c r="AL215" s="11">
        <f>'OddsRatio_working_3-way'!Z215+'OddsRatio_working_3-way'!AF215</f>
        <v>1.0428234568856203</v>
      </c>
      <c r="AM215" s="11">
        <f>'OddsRatio_working_3-way'!AA215+'OddsRatio_working_3-way'!AG215</f>
        <v>-0.59958193240375257</v>
      </c>
      <c r="AN215" s="11">
        <f>'OddsRatio_working_3-way'!AB215+'OddsRatio_working_3-way'!AH215</f>
        <v>-0.4432415244818676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1.0428234568856203</v>
      </c>
      <c r="AS215" s="11">
        <f>IF(('OddsRatio_working_3-way'!X215=0),IF(Q215&gt;0,-Q215^(1/3),(-Q215)^(1/3)),'OddsRatio_working_3-way'!AM215-'OddsRatio_working_3-way'!R215/3)</f>
        <v>-0.59958193240375257</v>
      </c>
      <c r="AT215" s="11">
        <f>IF(('OddsRatio_working_3-way'!X215=0),IF(Q215&gt;0,-Q215^(1/3),(-Q215)^(1/3)),'OddsRatio_working_3-way'!AN215-'OddsRatio_working_3-way'!R215/3)</f>
        <v>-0.4432415244818676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3.28</v>
      </c>
      <c r="B216" s="4">
        <f>IF('True_Odds_Calculator_3-way'!B217="","",'True_Odds_Calculator_3-way'!B217)</f>
        <v>3.36</v>
      </c>
      <c r="C216" s="4">
        <f>IF('True_Odds_Calculator_3-way'!C217="","",'True_Odds_Calculator_3-way'!C217)</f>
        <v>2.35</v>
      </c>
      <c r="D216" s="9">
        <f t="shared" si="52"/>
        <v>0.29596707134474809</v>
      </c>
      <c r="E216" s="9">
        <f t="shared" si="53"/>
        <v>0.28883207856709286</v>
      </c>
      <c r="F216" s="9">
        <f t="shared" si="54"/>
        <v>0.41520085008815893</v>
      </c>
      <c r="G216" s="9">
        <f t="shared" si="55"/>
        <v>1.0433132672976835</v>
      </c>
      <c r="H216" s="9">
        <f t="shared" si="56"/>
        <v>3.3787542494387184</v>
      </c>
      <c r="I216" s="9">
        <f t="shared" si="57"/>
        <v>3.4622193108225332</v>
      </c>
      <c r="J216" s="9">
        <f t="shared" si="58"/>
        <v>2.4084729108518723</v>
      </c>
      <c r="K216" s="11">
        <f t="shared" si="59"/>
        <v>0.3048780487804878</v>
      </c>
      <c r="L216" s="11">
        <f t="shared" si="60"/>
        <v>0.29761904761904762</v>
      </c>
      <c r="M216" s="11">
        <f t="shared" si="61"/>
        <v>0.42553191489361702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-0.28047853806805534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0.23128413275014209</v>
      </c>
      <c r="Q216" s="11">
        <f>2*'OddsRatio_working_3-way'!K216*'OddsRatio_working_3-way'!L216*'OddsRatio_working_3-way'!M216</f>
        <v>7.7223416611065812E-2</v>
      </c>
      <c r="R216" s="11">
        <f t="shared" si="62"/>
        <v>0</v>
      </c>
      <c r="S216" s="11">
        <f t="shared" si="63"/>
        <v>-0.82460545588705003</v>
      </c>
      <c r="T216" s="11">
        <f t="shared" si="64"/>
        <v>-0.27532736423607684</v>
      </c>
      <c r="U216" s="11">
        <f>'OddsRatio_working_3-way'!S216-'OddsRatio_working_3-way'!R216^2/3</f>
        <v>-0.82460545588705003</v>
      </c>
      <c r="V216" s="11">
        <f>'OddsRatio_working_3-way'!S216*'OddsRatio_working_3-way'!R216/3-2*'OddsRatio_working_3-way'!R216^3/27-'OddsRatio_working_3-way'!T216</f>
        <v>0.27532736423607684</v>
      </c>
      <c r="W216" s="11">
        <f>'OddsRatio_working_3-way'!V216^2+4*'OddsRatio_working_3-way'!U216^3/27</f>
        <v>-7.2630499767361162E-3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0.14410777865361871</v>
      </c>
      <c r="Y216" s="11">
        <f>IF('OddsRatio_working_3-way'!W216&gt;=0,IF('OddsRatio_working_3-way'!V216+SQRT('OddsRatio_working_3-way'!W216)&gt;0,0,PI()),ACOS('OddsRatio_working_3-way'!V216/(2*'OddsRatio_working_3-way'!X216)))</f>
        <v>0.30018162747662536</v>
      </c>
      <c r="Z216" s="11">
        <f>'OddsRatio_working_3-way'!X216^(1/3)*COS('OddsRatio_working_3-way'!Y216/3)</f>
        <v>0.52165663364884174</v>
      </c>
      <c r="AA216" s="11">
        <f>'OddsRatio_working_3-way'!X216^(1/3)*COS(('OddsRatio_working_3-way'!Y216+2*PI())/3)</f>
        <v>-0.30618392727540156</v>
      </c>
      <c r="AB216" s="11">
        <f>'OddsRatio_working_3-way'!X216^(1/3)*COS(('OddsRatio_working_3-way'!Y216+4*PI())/3)</f>
        <v>-0.21547270637344035</v>
      </c>
      <c r="AC216" s="11">
        <f>'OddsRatio_working_3-way'!X216^(1/3)*SIN('OddsRatio_working_3-way'!Y216/3)</f>
        <v>5.2372147806267026E-2</v>
      </c>
      <c r="AD216" s="11">
        <f>'OddsRatio_working_3-way'!X216^(1/3)*SIN(('OddsRatio_working_3-way'!Y216+2*PI())/3)</f>
        <v>0.42558182288943569</v>
      </c>
      <c r="AE216" s="11">
        <f>'OddsRatio_working_3-way'!X216^(1/3)*SIN(('OddsRatio_working_3-way'!Y216+4*PI())/3)</f>
        <v>-0.47795397069570261</v>
      </c>
      <c r="AF216" s="11">
        <f>-'OddsRatio_working_3-way'!U216/(3*'OddsRatio_working_3-way'!X216^(1/3))*COS(('OddsRatio_working_3-way'!Y216)/3)</f>
        <v>0.52165663364884163</v>
      </c>
      <c r="AG216" s="11">
        <f>-'OddsRatio_working_3-way'!U216/(3*'OddsRatio_working_3-way'!X216^(1/3))*COS(('OddsRatio_working_3-way'!Y216+2*PI())/3)</f>
        <v>-0.3061839272754015</v>
      </c>
      <c r="AH216" s="11">
        <f>-'OddsRatio_working_3-way'!U216/(3*'OddsRatio_working_3-way'!X216^(1/3))*COS(('OddsRatio_working_3-way'!Y216+4*PI())/3)</f>
        <v>-0.21547270637344032</v>
      </c>
      <c r="AI216" s="11">
        <f>'OddsRatio_working_3-way'!U216/(3*'OddsRatio_working_3-way'!X216^(1/3))*SIN(('OddsRatio_working_3-way'!Y216)/3)</f>
        <v>-5.2372147806267019E-2</v>
      </c>
      <c r="AJ216" s="11">
        <f>'OddsRatio_working_3-way'!U216/(3*'OddsRatio_working_3-way'!X216^(1/3))*SIN(('OddsRatio_working_3-way'!Y216+2*PI())/3)</f>
        <v>-0.42558182288943558</v>
      </c>
      <c r="AK216" s="11">
        <f>'OddsRatio_working_3-way'!U216/(3*'OddsRatio_working_3-way'!X216^(1/3))*SIN(('OddsRatio_working_3-way'!Y216+4*PI())/3)</f>
        <v>0.4779539706957025</v>
      </c>
      <c r="AL216" s="11">
        <f>'OddsRatio_working_3-way'!Z216+'OddsRatio_working_3-way'!AF216</f>
        <v>1.0433132672976835</v>
      </c>
      <c r="AM216" s="11">
        <f>'OddsRatio_working_3-way'!AA216+'OddsRatio_working_3-way'!AG216</f>
        <v>-0.61236785455080311</v>
      </c>
      <c r="AN216" s="11">
        <f>'OddsRatio_working_3-way'!AB216+'OddsRatio_working_3-way'!AH216</f>
        <v>-0.4309454127468807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1.0433132672976835</v>
      </c>
      <c r="AS216" s="11">
        <f>IF(('OddsRatio_working_3-way'!X216=0),IF(Q216&gt;0,-Q216^(1/3),(-Q216)^(1/3)),'OddsRatio_working_3-way'!AM216-'OddsRatio_working_3-way'!R216/3)</f>
        <v>-0.61236785455080311</v>
      </c>
      <c r="AT216" s="11">
        <f>IF(('OddsRatio_working_3-way'!X216=0),IF(Q216&gt;0,-Q216^(1/3),(-Q216)^(1/3)),'OddsRatio_working_3-way'!AN216-'OddsRatio_working_3-way'!R216/3)</f>
        <v>-0.4309454127468807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1.8</v>
      </c>
      <c r="B217" s="4">
        <f>IF('True_Odds_Calculator_3-way'!B218="","",'True_Odds_Calculator_3-way'!B218)</f>
        <v>3.92</v>
      </c>
      <c r="C217" s="4">
        <f>IF('True_Odds_Calculator_3-way'!C218="","",'True_Odds_Calculator_3-way'!C218)</f>
        <v>4.55</v>
      </c>
      <c r="D217" s="9">
        <f t="shared" si="52"/>
        <v>0.54308615000429838</v>
      </c>
      <c r="E217" s="9">
        <f t="shared" si="53"/>
        <v>0.24564900434665271</v>
      </c>
      <c r="F217" s="9">
        <f t="shared" si="54"/>
        <v>0.21126484564904865</v>
      </c>
      <c r="G217" s="9">
        <f t="shared" si="55"/>
        <v>1.0516606112862692</v>
      </c>
      <c r="H217" s="9">
        <f t="shared" si="56"/>
        <v>1.8413284890290156</v>
      </c>
      <c r="I217" s="9">
        <f t="shared" si="57"/>
        <v>4.0708489849559051</v>
      </c>
      <c r="J217" s="9">
        <f t="shared" si="58"/>
        <v>4.733395170066256</v>
      </c>
      <c r="K217" s="11">
        <f t="shared" si="59"/>
        <v>0.55555555555555558</v>
      </c>
      <c r="L217" s="11">
        <f t="shared" si="60"/>
        <v>0.25510204081632654</v>
      </c>
      <c r="M217" s="11">
        <f t="shared" si="61"/>
        <v>0.21978021978021978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-0.25830405422242142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0.22644588971119578</v>
      </c>
      <c r="Q217" s="11">
        <f>2*'OddsRatio_working_3-way'!K217*'OddsRatio_working_3-way'!L217*'OddsRatio_working_3-way'!M217</f>
        <v>6.2295980663327602E-2</v>
      </c>
      <c r="R217" s="11">
        <f t="shared" si="62"/>
        <v>0</v>
      </c>
      <c r="S217" s="11">
        <f t="shared" si="63"/>
        <v>-0.87666409415396518</v>
      </c>
      <c r="T217" s="11">
        <f t="shared" si="64"/>
        <v>-0.24117306579201248</v>
      </c>
      <c r="U217" s="11">
        <f>'OddsRatio_working_3-way'!S217-'OddsRatio_working_3-way'!R217^2/3</f>
        <v>-0.87666409415396518</v>
      </c>
      <c r="V217" s="11">
        <f>'OddsRatio_working_3-way'!S217*'OddsRatio_working_3-way'!R217/3-2*'OddsRatio_working_3-way'!R217^3/27-'OddsRatio_working_3-way'!T217</f>
        <v>0.24117306579201248</v>
      </c>
      <c r="W217" s="11">
        <f>'OddsRatio_working_3-way'!V217^2+4*'OddsRatio_working_3-way'!U217^3/27</f>
        <v>-4.1650569379839554E-2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0.15796757344733597</v>
      </c>
      <c r="Y217" s="11">
        <f>IF('OddsRatio_working_3-way'!W217&gt;=0,IF('OddsRatio_working_3-way'!V217+SQRT('OddsRatio_working_3-way'!W217)&gt;0,0,PI()),ACOS('OddsRatio_working_3-way'!V217/(2*'OddsRatio_working_3-way'!X217)))</f>
        <v>0.70229364457753485</v>
      </c>
      <c r="Z217" s="11">
        <f>'OddsRatio_working_3-way'!X217^(1/3)*COS('OddsRatio_working_3-way'!Y217/3)</f>
        <v>0.5258303056431346</v>
      </c>
      <c r="AA217" s="11">
        <f>'OddsRatio_working_3-way'!X217^(1/3)*COS(('OddsRatio_working_3-way'!Y217+2*PI())/3)</f>
        <v>-0.37151023000707828</v>
      </c>
      <c r="AB217" s="11">
        <f>'OddsRatio_working_3-way'!X217^(1/3)*COS(('OddsRatio_working_3-way'!Y217+4*PI())/3)</f>
        <v>-0.15432007563605615</v>
      </c>
      <c r="AC217" s="11">
        <f>'OddsRatio_working_3-way'!X217^(1/3)*SIN('OddsRatio_working_3-way'!Y217/3)</f>
        <v>0.12539479409144605</v>
      </c>
      <c r="AD217" s="11">
        <f>'OddsRatio_working_3-way'!X217^(1/3)*SIN(('OddsRatio_working_3-way'!Y217+2*PI())/3)</f>
        <v>0.39268500572096743</v>
      </c>
      <c r="AE217" s="11">
        <f>'OddsRatio_working_3-way'!X217^(1/3)*SIN(('OddsRatio_working_3-way'!Y217+4*PI())/3)</f>
        <v>-0.51807979981241348</v>
      </c>
      <c r="AF217" s="11">
        <f>-'OddsRatio_working_3-way'!U217/(3*'OddsRatio_working_3-way'!X217^(1/3))*COS(('OddsRatio_working_3-way'!Y217)/3)</f>
        <v>0.52583030564313449</v>
      </c>
      <c r="AG217" s="11">
        <f>-'OddsRatio_working_3-way'!U217/(3*'OddsRatio_working_3-way'!X217^(1/3))*COS(('OddsRatio_working_3-way'!Y217+2*PI())/3)</f>
        <v>-0.37151023000707822</v>
      </c>
      <c r="AH217" s="11">
        <f>-'OddsRatio_working_3-way'!U217/(3*'OddsRatio_working_3-way'!X217^(1/3))*COS(('OddsRatio_working_3-way'!Y217+4*PI())/3)</f>
        <v>-0.15432007563605613</v>
      </c>
      <c r="AI217" s="11">
        <f>'OddsRatio_working_3-way'!U217/(3*'OddsRatio_working_3-way'!X217^(1/3))*SIN(('OddsRatio_working_3-way'!Y217)/3)</f>
        <v>-0.12539479409144602</v>
      </c>
      <c r="AJ217" s="11">
        <f>'OddsRatio_working_3-way'!U217/(3*'OddsRatio_working_3-way'!X217^(1/3))*SIN(('OddsRatio_working_3-way'!Y217+2*PI())/3)</f>
        <v>-0.39268500572096737</v>
      </c>
      <c r="AK217" s="11">
        <f>'OddsRatio_working_3-way'!U217/(3*'OddsRatio_working_3-way'!X217^(1/3))*SIN(('OddsRatio_working_3-way'!Y217+4*PI())/3)</f>
        <v>0.51807979981241337</v>
      </c>
      <c r="AL217" s="11">
        <f>'OddsRatio_working_3-way'!Z217+'OddsRatio_working_3-way'!AF217</f>
        <v>1.0516606112862692</v>
      </c>
      <c r="AM217" s="11">
        <f>'OddsRatio_working_3-way'!AA217+'OddsRatio_working_3-way'!AG217</f>
        <v>-0.74302046001415656</v>
      </c>
      <c r="AN217" s="11">
        <f>'OddsRatio_working_3-way'!AB217+'OddsRatio_working_3-way'!AH217</f>
        <v>-0.30864015127211231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1.0516606112862692</v>
      </c>
      <c r="AS217" s="11">
        <f>IF(('OddsRatio_working_3-way'!X217=0),IF(Q217&gt;0,-Q217^(1/3),(-Q217)^(1/3)),'OddsRatio_working_3-way'!AM217-'OddsRatio_working_3-way'!R217/3)</f>
        <v>-0.74302046001415656</v>
      </c>
      <c r="AT217" s="11">
        <f>IF(('OddsRatio_working_3-way'!X217=0),IF(Q217&gt;0,-Q217^(1/3),(-Q217)^(1/3)),'OddsRatio_working_3-way'!AN217-'OddsRatio_working_3-way'!R217/3)</f>
        <v>-0.30864015127211231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1.92</v>
      </c>
      <c r="B218" s="4">
        <f>IF('True_Odds_Calculator_3-way'!B219="","",'True_Odds_Calculator_3-way'!B219)</f>
        <v>3.64</v>
      </c>
      <c r="C218" s="4">
        <f>IF('True_Odds_Calculator_3-way'!C219="","",'True_Odds_Calculator_3-way'!C219)</f>
        <v>4.28</v>
      </c>
      <c r="D218" s="9">
        <f t="shared" si="52"/>
        <v>0.50913897653252516</v>
      </c>
      <c r="E218" s="9">
        <f t="shared" si="53"/>
        <v>0.26549504808648372</v>
      </c>
      <c r="F218" s="9">
        <f t="shared" si="54"/>
        <v>0.22536597538099107</v>
      </c>
      <c r="G218" s="9">
        <f t="shared" si="55"/>
        <v>1.0479350733648498</v>
      </c>
      <c r="H218" s="9">
        <f t="shared" si="56"/>
        <v>1.9641002674956616</v>
      </c>
      <c r="I218" s="9">
        <f t="shared" si="57"/>
        <v>3.7665485936832046</v>
      </c>
      <c r="J218" s="9">
        <f t="shared" si="58"/>
        <v>4.4372270406367074</v>
      </c>
      <c r="K218" s="11">
        <f t="shared" si="59"/>
        <v>0.52083333333333337</v>
      </c>
      <c r="L218" s="11">
        <f t="shared" si="60"/>
        <v>0.27472527472527469</v>
      </c>
      <c r="M218" s="11">
        <f t="shared" si="61"/>
        <v>0.23364485981308411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-0.26632946492759579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0.22867027831981104</v>
      </c>
      <c r="Q218" s="11">
        <f>2*'OddsRatio_working_3-way'!K218*'OddsRatio_working_3-way'!L218*'OddsRatio_working_3-way'!M218</f>
        <v>6.686265447947691E-2</v>
      </c>
      <c r="R218" s="11">
        <f t="shared" si="62"/>
        <v>0</v>
      </c>
      <c r="S218" s="11">
        <f t="shared" si="63"/>
        <v>-0.8585992480478164</v>
      </c>
      <c r="T218" s="11">
        <f t="shared" si="64"/>
        <v>-0.25105241170988785</v>
      </c>
      <c r="U218" s="11">
        <f>'OddsRatio_working_3-way'!S218-'OddsRatio_working_3-way'!R218^2/3</f>
        <v>-0.8585992480478164</v>
      </c>
      <c r="V218" s="11">
        <f>'OddsRatio_working_3-way'!S218*'OddsRatio_working_3-way'!R218/3-2*'OddsRatio_working_3-way'!R218^3/27-'OddsRatio_working_3-way'!T218</f>
        <v>0.25105241170988785</v>
      </c>
      <c r="W218" s="11">
        <f>'OddsRatio_working_3-way'!V218^2+4*'OddsRatio_working_3-way'!U218^3/27</f>
        <v>-3.0743511915927862E-2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0.1531101117997101</v>
      </c>
      <c r="Y218" s="11">
        <f>IF('OddsRatio_working_3-way'!W218&gt;=0,IF('OddsRatio_working_3-way'!V218+SQRT('OddsRatio_working_3-way'!W218)&gt;0,0,PI()),ACOS('OddsRatio_working_3-way'!V218/(2*'OddsRatio_working_3-way'!X218)))</f>
        <v>0.60966009754647654</v>
      </c>
      <c r="Z218" s="11">
        <f>'OddsRatio_working_3-way'!X218^(1/3)*COS('OddsRatio_working_3-way'!Y218/3)</f>
        <v>0.52396753668242479</v>
      </c>
      <c r="AA218" s="11">
        <f>'OddsRatio_working_3-way'!X218^(1/3)*COS(('OddsRatio_working_3-way'!Y218+2*PI())/3)</f>
        <v>-0.35548952960311508</v>
      </c>
      <c r="AB218" s="11">
        <f>'OddsRatio_working_3-way'!X218^(1/3)*COS(('OddsRatio_working_3-way'!Y218+4*PI())/3)</f>
        <v>-0.16847800707930977</v>
      </c>
      <c r="AC218" s="11">
        <f>'OddsRatio_working_3-way'!X218^(1/3)*SIN('OddsRatio_working_3-way'!Y218/3)</f>
        <v>0.10797115287068078</v>
      </c>
      <c r="AD218" s="11">
        <f>'OddsRatio_working_3-way'!X218^(1/3)*SIN(('OddsRatio_working_3-way'!Y218+2*PI())/3)</f>
        <v>0.39978362108999416</v>
      </c>
      <c r="AE218" s="11">
        <f>'OddsRatio_working_3-way'!X218^(1/3)*SIN(('OddsRatio_working_3-way'!Y218+4*PI())/3)</f>
        <v>-0.50775477396067492</v>
      </c>
      <c r="AF218" s="11">
        <f>-'OddsRatio_working_3-way'!U218/(3*'OddsRatio_working_3-way'!X218^(1/3))*COS(('OddsRatio_working_3-way'!Y218)/3)</f>
        <v>0.52396753668242502</v>
      </c>
      <c r="AG218" s="11">
        <f>-'OddsRatio_working_3-way'!U218/(3*'OddsRatio_working_3-way'!X218^(1/3))*COS(('OddsRatio_working_3-way'!Y218+2*PI())/3)</f>
        <v>-0.35548952960311525</v>
      </c>
      <c r="AH218" s="11">
        <f>-'OddsRatio_working_3-way'!U218/(3*'OddsRatio_working_3-way'!X218^(1/3))*COS(('OddsRatio_working_3-way'!Y218+4*PI())/3)</f>
        <v>-0.16847800707930985</v>
      </c>
      <c r="AI218" s="11">
        <f>'OddsRatio_working_3-way'!U218/(3*'OddsRatio_working_3-way'!X218^(1/3))*SIN(('OddsRatio_working_3-way'!Y218)/3)</f>
        <v>-0.10797115287068082</v>
      </c>
      <c r="AJ218" s="11">
        <f>'OddsRatio_working_3-way'!U218/(3*'OddsRatio_working_3-way'!X218^(1/3))*SIN(('OddsRatio_working_3-way'!Y218+2*PI())/3)</f>
        <v>-0.39978362108999432</v>
      </c>
      <c r="AK218" s="11">
        <f>'OddsRatio_working_3-way'!U218/(3*'OddsRatio_working_3-way'!X218^(1/3))*SIN(('OddsRatio_working_3-way'!Y218+4*PI())/3)</f>
        <v>0.50775477396067514</v>
      </c>
      <c r="AL218" s="11">
        <f>'OddsRatio_working_3-way'!Z218+'OddsRatio_working_3-way'!AF218</f>
        <v>1.0479350733648498</v>
      </c>
      <c r="AM218" s="11">
        <f>'OddsRatio_working_3-way'!AA218+'OddsRatio_working_3-way'!AG218</f>
        <v>-0.71097905920623039</v>
      </c>
      <c r="AN218" s="11">
        <f>'OddsRatio_working_3-way'!AB218+'OddsRatio_working_3-way'!AH218</f>
        <v>-0.33695601415861964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1.0479350733648498</v>
      </c>
      <c r="AS218" s="11">
        <f>IF(('OddsRatio_working_3-way'!X218=0),IF(Q218&gt;0,-Q218^(1/3),(-Q218)^(1/3)),'OddsRatio_working_3-way'!AM218-'OddsRatio_working_3-way'!R218/3)</f>
        <v>-0.71097905920623039</v>
      </c>
      <c r="AT218" s="11">
        <f>IF(('OddsRatio_working_3-way'!X218=0),IF(Q218&gt;0,-Q218^(1/3),(-Q218)^(1/3)),'OddsRatio_working_3-way'!AN218-'OddsRatio_working_3-way'!R218/3)</f>
        <v>-0.33695601415861964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2.5099999999999998</v>
      </c>
      <c r="B219" s="4">
        <f>IF('True_Odds_Calculator_3-way'!B220="","",'True_Odds_Calculator_3-way'!B220)</f>
        <v>2.88</v>
      </c>
      <c r="C219" s="4">
        <f>IF('True_Odds_Calculator_3-way'!C220="","",'True_Odds_Calculator_3-way'!C220)</f>
        <v>3.34</v>
      </c>
      <c r="D219" s="9">
        <f t="shared" si="52"/>
        <v>0.3823922271973989</v>
      </c>
      <c r="E219" s="9">
        <f t="shared" si="53"/>
        <v>0.33212960732181207</v>
      </c>
      <c r="F219" s="9">
        <f t="shared" si="54"/>
        <v>0.28547816548078908</v>
      </c>
      <c r="G219" s="9">
        <f t="shared" si="55"/>
        <v>1.0696131902723205</v>
      </c>
      <c r="H219" s="9">
        <f t="shared" si="56"/>
        <v>2.6151159173112037</v>
      </c>
      <c r="I219" s="9">
        <f t="shared" si="57"/>
        <v>3.0108727977119631</v>
      </c>
      <c r="J219" s="9">
        <f t="shared" si="58"/>
        <v>3.5028948652372289</v>
      </c>
      <c r="K219" s="11">
        <f t="shared" si="59"/>
        <v>0.39840637450199207</v>
      </c>
      <c r="L219" s="11">
        <f t="shared" si="60"/>
        <v>0.34722222222222221</v>
      </c>
      <c r="M219" s="11">
        <f t="shared" si="61"/>
        <v>0.29940119760479045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-0.27513001884676858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0.23732415646794064</v>
      </c>
      <c r="Q219" s="11">
        <f>2*'OddsRatio_working_3-way'!K219*'OddsRatio_working_3-way'!L219*'OddsRatio_working_3-way'!M219</f>
        <v>8.2835656707832675E-2</v>
      </c>
      <c r="R219" s="11">
        <f t="shared" si="62"/>
        <v>0</v>
      </c>
      <c r="S219" s="11">
        <f t="shared" si="63"/>
        <v>-0.86258910409960166</v>
      </c>
      <c r="T219" s="11">
        <f t="shared" si="64"/>
        <v>-0.30107822132621348</v>
      </c>
      <c r="U219" s="11">
        <f>'OddsRatio_working_3-way'!S219-'OddsRatio_working_3-way'!R219^2/3</f>
        <v>-0.86258910409960166</v>
      </c>
      <c r="V219" s="11">
        <f>'OddsRatio_working_3-way'!S219*'OddsRatio_working_3-way'!R219/3-2*'OddsRatio_working_3-way'!R219^3/27-'OddsRatio_working_3-way'!T219</f>
        <v>0.30107822132621348</v>
      </c>
      <c r="W219" s="11">
        <f>'OddsRatio_working_3-way'!V219^2+4*'OddsRatio_working_3-way'!U219^3/27</f>
        <v>-4.4360552295697603E-3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0.15417859010456522</v>
      </c>
      <c r="Y219" s="11">
        <f>IF('OddsRatio_working_3-way'!W219&gt;=0,IF('OddsRatio_working_3-way'!V219+SQRT('OddsRatio_working_3-way'!W219)&gt;0,0,PI()),ACOS('OddsRatio_working_3-way'!V219/(2*'OddsRatio_working_3-way'!X219)))</f>
        <v>0.21771113154676613</v>
      </c>
      <c r="Z219" s="11">
        <f>'OddsRatio_working_3-way'!X219^(1/3)*COS('OddsRatio_working_3-way'!Y219/3)</f>
        <v>0.53480659513616025</v>
      </c>
      <c r="AA219" s="11">
        <f>'OddsRatio_working_3-way'!X219^(1/3)*COS(('OddsRatio_working_3-way'!Y219+2*PI())/3)</f>
        <v>-0.30107383920391922</v>
      </c>
      <c r="AB219" s="11">
        <f>'OddsRatio_working_3-way'!X219^(1/3)*COS(('OddsRatio_working_3-way'!Y219+4*PI())/3)</f>
        <v>-0.23373275593224091</v>
      </c>
      <c r="AC219" s="11">
        <f>'OddsRatio_working_3-way'!X219^(1/3)*SIN('OddsRatio_working_3-way'!Y219/3)</f>
        <v>3.8879392554424512E-2</v>
      </c>
      <c r="AD219" s="11">
        <f>'OddsRatio_working_3-way'!X219^(1/3)*SIN(('OddsRatio_working_3-way'!Y219+2*PI())/3)</f>
        <v>0.44371640122216177</v>
      </c>
      <c r="AE219" s="11">
        <f>'OddsRatio_working_3-way'!X219^(1/3)*SIN(('OddsRatio_working_3-way'!Y219+4*PI())/3)</f>
        <v>-0.48259579377658623</v>
      </c>
      <c r="AF219" s="11">
        <f>-'OddsRatio_working_3-way'!U219/(3*'OddsRatio_working_3-way'!X219^(1/3))*COS(('OddsRatio_working_3-way'!Y219)/3)</f>
        <v>0.53480659513616036</v>
      </c>
      <c r="AG219" s="11">
        <f>-'OddsRatio_working_3-way'!U219/(3*'OddsRatio_working_3-way'!X219^(1/3))*COS(('OddsRatio_working_3-way'!Y219+2*PI())/3)</f>
        <v>-0.30107383920391928</v>
      </c>
      <c r="AH219" s="11">
        <f>-'OddsRatio_working_3-way'!U219/(3*'OddsRatio_working_3-way'!X219^(1/3))*COS(('OddsRatio_working_3-way'!Y219+4*PI())/3)</f>
        <v>-0.23373275593224097</v>
      </c>
      <c r="AI219" s="11">
        <f>'OddsRatio_working_3-way'!U219/(3*'OddsRatio_working_3-way'!X219^(1/3))*SIN(('OddsRatio_working_3-way'!Y219)/3)</f>
        <v>-3.8879392554424526E-2</v>
      </c>
      <c r="AJ219" s="11">
        <f>'OddsRatio_working_3-way'!U219/(3*'OddsRatio_working_3-way'!X219^(1/3))*SIN(('OddsRatio_working_3-way'!Y219+2*PI())/3)</f>
        <v>-0.44371640122216183</v>
      </c>
      <c r="AK219" s="11">
        <f>'OddsRatio_working_3-way'!U219/(3*'OddsRatio_working_3-way'!X219^(1/3))*SIN(('OddsRatio_working_3-way'!Y219+4*PI())/3)</f>
        <v>0.48259579377658635</v>
      </c>
      <c r="AL219" s="11">
        <f>'OddsRatio_working_3-way'!Z219+'OddsRatio_working_3-way'!AF219</f>
        <v>1.0696131902723205</v>
      </c>
      <c r="AM219" s="11">
        <f>'OddsRatio_working_3-way'!AA219+'OddsRatio_working_3-way'!AG219</f>
        <v>-0.60214767840783856</v>
      </c>
      <c r="AN219" s="11">
        <f>'OddsRatio_working_3-way'!AB219+'OddsRatio_working_3-way'!AH219</f>
        <v>-0.46746551186448188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1.0696131902723205</v>
      </c>
      <c r="AS219" s="11">
        <f>IF(('OddsRatio_working_3-way'!X219=0),IF(Q219&gt;0,-Q219^(1/3),(-Q219)^(1/3)),'OddsRatio_working_3-way'!AM219-'OddsRatio_working_3-way'!R219/3)</f>
        <v>-0.60214767840783856</v>
      </c>
      <c r="AT219" s="11">
        <f>IF(('OddsRatio_working_3-way'!X219=0),IF(Q219&gt;0,-Q219^(1/3),(-Q219)^(1/3)),'OddsRatio_working_3-way'!AN219-'OddsRatio_working_3-way'!R219/3)</f>
        <v>-0.46746551186448188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2.61</v>
      </c>
      <c r="B220" s="4">
        <f>IF('True_Odds_Calculator_3-way'!B221="","",'True_Odds_Calculator_3-way'!B221)</f>
        <v>3.3</v>
      </c>
      <c r="C220" s="4">
        <f>IF('True_Odds_Calculator_3-way'!C221="","",'True_Odds_Calculator_3-way'!C221)</f>
        <v>2.72</v>
      </c>
      <c r="D220" s="9">
        <f t="shared" si="52"/>
        <v>0.36439229762811004</v>
      </c>
      <c r="E220" s="9">
        <f t="shared" si="53"/>
        <v>0.28638113193906106</v>
      </c>
      <c r="F220" s="9">
        <f t="shared" si="54"/>
        <v>0.34922657043282873</v>
      </c>
      <c r="G220" s="9">
        <f t="shared" si="55"/>
        <v>1.0834131109447376</v>
      </c>
      <c r="H220" s="9">
        <f t="shared" si="56"/>
        <v>2.7442951086210274</v>
      </c>
      <c r="I220" s="9">
        <f t="shared" si="57"/>
        <v>3.4918501551728962</v>
      </c>
      <c r="J220" s="9">
        <f t="shared" si="58"/>
        <v>2.8634705508249492</v>
      </c>
      <c r="K220" s="11">
        <f t="shared" si="59"/>
        <v>0.38314176245210729</v>
      </c>
      <c r="L220" s="11">
        <f t="shared" si="60"/>
        <v>0.30303030303030304</v>
      </c>
      <c r="M220" s="11">
        <f t="shared" si="61"/>
        <v>0.36764705882352938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-0.27186844783193664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0.24031730421182756</v>
      </c>
      <c r="Q220" s="11">
        <f>2*'OddsRatio_working_3-way'!K220*'OddsRatio_working_3-way'!L220*'OddsRatio_working_3-way'!M220</f>
        <v>8.5370267926048862E-2</v>
      </c>
      <c r="R220" s="11">
        <f t="shared" si="62"/>
        <v>0</v>
      </c>
      <c r="S220" s="11">
        <f t="shared" si="63"/>
        <v>-0.88394701970118528</v>
      </c>
      <c r="T220" s="11">
        <f t="shared" si="64"/>
        <v>-0.31401315087075854</v>
      </c>
      <c r="U220" s="11">
        <f>'OddsRatio_working_3-way'!S220-'OddsRatio_working_3-way'!R220^2/3</f>
        <v>-0.88394701970118528</v>
      </c>
      <c r="V220" s="11">
        <f>'OddsRatio_working_3-way'!S220*'OddsRatio_working_3-way'!R220/3-2*'OddsRatio_working_3-way'!R220^3/27-'OddsRatio_working_3-way'!T220</f>
        <v>0.31401315087075854</v>
      </c>
      <c r="W220" s="11">
        <f>'OddsRatio_working_3-way'!V220^2+4*'OddsRatio_working_3-way'!U220^3/27</f>
        <v>-3.7191345804568204E-3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0.15994013997449061</v>
      </c>
      <c r="Y220" s="11">
        <f>IF('OddsRatio_working_3-way'!W220&gt;=0,IF('OddsRatio_working_3-way'!V220+SQRT('OddsRatio_working_3-way'!W220)&gt;0,0,PI()),ACOS('OddsRatio_working_3-way'!V220/(2*'OddsRatio_working_3-way'!X220)))</f>
        <v>0.19182275987190245</v>
      </c>
      <c r="Z220" s="11">
        <f>'OddsRatio_working_3-way'!X220^(1/3)*COS('OddsRatio_working_3-way'!Y220/3)</f>
        <v>0.54170655547236879</v>
      </c>
      <c r="AA220" s="11">
        <f>'OddsRatio_working_3-way'!X220^(1/3)*COS(('OddsRatio_working_3-way'!Y220+2*PI())/3)</f>
        <v>-0.30089093317052962</v>
      </c>
      <c r="AB220" s="11">
        <f>'OddsRatio_working_3-way'!X220^(1/3)*COS(('OddsRatio_working_3-way'!Y220+4*PI())/3)</f>
        <v>-0.24081562230183931</v>
      </c>
      <c r="AC220" s="11">
        <f>'OddsRatio_working_3-way'!X220^(1/3)*SIN('OddsRatio_working_3-way'!Y220/3)</f>
        <v>3.4684496901688823E-2</v>
      </c>
      <c r="AD220" s="11">
        <f>'OddsRatio_working_3-way'!X220^(1/3)*SIN(('OddsRatio_working_3-way'!Y220+2*PI())/3)</f>
        <v>0.45178938998479112</v>
      </c>
      <c r="AE220" s="11">
        <f>'OddsRatio_working_3-way'!X220^(1/3)*SIN(('OddsRatio_working_3-way'!Y220+4*PI())/3)</f>
        <v>-0.48647388688647997</v>
      </c>
      <c r="AF220" s="11">
        <f>-'OddsRatio_working_3-way'!U220/(3*'OddsRatio_working_3-way'!X220^(1/3))*COS(('OddsRatio_working_3-way'!Y220)/3)</f>
        <v>0.54170655547236868</v>
      </c>
      <c r="AG220" s="11">
        <f>-'OddsRatio_working_3-way'!U220/(3*'OddsRatio_working_3-way'!X220^(1/3))*COS(('OddsRatio_working_3-way'!Y220+2*PI())/3)</f>
        <v>-0.30089093317052956</v>
      </c>
      <c r="AH220" s="11">
        <f>-'OddsRatio_working_3-way'!U220/(3*'OddsRatio_working_3-way'!X220^(1/3))*COS(('OddsRatio_working_3-way'!Y220+4*PI())/3)</f>
        <v>-0.24081562230183928</v>
      </c>
      <c r="AI220" s="11">
        <f>'OddsRatio_working_3-way'!U220/(3*'OddsRatio_working_3-way'!X220^(1/3))*SIN(('OddsRatio_working_3-way'!Y220)/3)</f>
        <v>-3.4684496901688816E-2</v>
      </c>
      <c r="AJ220" s="11">
        <f>'OddsRatio_working_3-way'!U220/(3*'OddsRatio_working_3-way'!X220^(1/3))*SIN(('OddsRatio_working_3-way'!Y220+2*PI())/3)</f>
        <v>-0.45178938998479107</v>
      </c>
      <c r="AK220" s="11">
        <f>'OddsRatio_working_3-way'!U220/(3*'OddsRatio_working_3-way'!X220^(1/3))*SIN(('OddsRatio_working_3-way'!Y220+4*PI())/3)</f>
        <v>0.48647388688647986</v>
      </c>
      <c r="AL220" s="11">
        <f>'OddsRatio_working_3-way'!Z220+'OddsRatio_working_3-way'!AF220</f>
        <v>1.0834131109447376</v>
      </c>
      <c r="AM220" s="11">
        <f>'OddsRatio_working_3-way'!AA220+'OddsRatio_working_3-way'!AG220</f>
        <v>-0.60178186634105924</v>
      </c>
      <c r="AN220" s="11">
        <f>'OddsRatio_working_3-way'!AB220+'OddsRatio_working_3-way'!AH220</f>
        <v>-0.48163124460367857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1.0834131109447376</v>
      </c>
      <c r="AS220" s="11">
        <f>IF(('OddsRatio_working_3-way'!X220=0),IF(Q220&gt;0,-Q220^(1/3),(-Q220)^(1/3)),'OddsRatio_working_3-way'!AM220-'OddsRatio_working_3-way'!R220/3)</f>
        <v>-0.60178186634105924</v>
      </c>
      <c r="AT220" s="11">
        <f>IF(('OddsRatio_working_3-way'!X220=0),IF(Q220&gt;0,-Q220^(1/3),(-Q220)^(1/3)),'OddsRatio_working_3-way'!AN220-'OddsRatio_working_3-way'!R220/3)</f>
        <v>-0.48163124460367857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2.96</v>
      </c>
      <c r="B221" s="4">
        <f>IF('True_Odds_Calculator_3-way'!B222="","",'True_Odds_Calculator_3-way'!B222)</f>
        <v>3.35</v>
      </c>
      <c r="C221" s="4">
        <f>IF('True_Odds_Calculator_3-way'!C222="","",'True_Odds_Calculator_3-way'!C222)</f>
        <v>2.52</v>
      </c>
      <c r="D221" s="9">
        <f t="shared" si="52"/>
        <v>0.32680792196968139</v>
      </c>
      <c r="E221" s="9">
        <f t="shared" si="53"/>
        <v>0.28820273734586649</v>
      </c>
      <c r="F221" s="9">
        <f t="shared" si="54"/>
        <v>0.38498934068445229</v>
      </c>
      <c r="G221" s="9">
        <f t="shared" si="55"/>
        <v>1.050970073992576</v>
      </c>
      <c r="H221" s="9">
        <f t="shared" si="56"/>
        <v>3.0599013450254486</v>
      </c>
      <c r="I221" s="9">
        <f t="shared" si="57"/>
        <v>3.4697796738825541</v>
      </c>
      <c r="J221" s="9">
        <f t="shared" si="58"/>
        <v>2.5974745124687155</v>
      </c>
      <c r="K221" s="11">
        <f t="shared" si="59"/>
        <v>0.33783783783783783</v>
      </c>
      <c r="L221" s="11">
        <f t="shared" si="60"/>
        <v>0.29850746268656714</v>
      </c>
      <c r="M221" s="11">
        <f t="shared" si="61"/>
        <v>0.3968253968253968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-0.28017569808614584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0.23330900196571833</v>
      </c>
      <c r="Q221" s="11">
        <f>2*'OddsRatio_working_3-way'!K221*'OddsRatio_working_3-way'!L221*'OddsRatio_working_3-way'!M221</f>
        <v>8.0037393470229271E-2</v>
      </c>
      <c r="R221" s="11">
        <f t="shared" si="62"/>
        <v>0</v>
      </c>
      <c r="S221" s="11">
        <f t="shared" si="63"/>
        <v>-0.8327239070320176</v>
      </c>
      <c r="T221" s="11">
        <f t="shared" si="64"/>
        <v>-0.285668578741687</v>
      </c>
      <c r="U221" s="11">
        <f>'OddsRatio_working_3-way'!S221-'OddsRatio_working_3-way'!R221^2/3</f>
        <v>-0.8327239070320176</v>
      </c>
      <c r="V221" s="11">
        <f>'OddsRatio_working_3-way'!S221*'OddsRatio_working_3-way'!R221/3-2*'OddsRatio_working_3-way'!R221^3/27-'OddsRatio_working_3-way'!T221</f>
        <v>0.285668578741687</v>
      </c>
      <c r="W221" s="11">
        <f>'OddsRatio_working_3-way'!V221^2+4*'OddsRatio_working_3-way'!U221^3/27</f>
        <v>-3.9393881346176524E-3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0.14624117496016048</v>
      </c>
      <c r="Y221" s="11">
        <f>IF('OddsRatio_working_3-way'!W221&gt;=0,IF('OddsRatio_working_3-way'!V221+SQRT('OddsRatio_working_3-way'!W221)&gt;0,0,PI()),ACOS('OddsRatio_working_3-way'!V221/(2*'OddsRatio_working_3-way'!X221)))</f>
        <v>0.21627468388179283</v>
      </c>
      <c r="Z221" s="11">
        <f>'OddsRatio_working_3-way'!X221^(1/3)*COS('OddsRatio_working_3-way'!Y221/3)</f>
        <v>0.52548503699628812</v>
      </c>
      <c r="AA221" s="11">
        <f>'OddsRatio_working_3-way'!X221^(1/3)*COS(('OddsRatio_working_3-way'!Y221+2*PI())/3)</f>
        <v>-0.29560714504039554</v>
      </c>
      <c r="AB221" s="11">
        <f>'OddsRatio_working_3-way'!X221^(1/3)*COS(('OddsRatio_working_3-way'!Y221+4*PI())/3)</f>
        <v>-0.22987789195589273</v>
      </c>
      <c r="AC221" s="11">
        <f>'OddsRatio_working_3-way'!X221^(1/3)*SIN('OddsRatio_working_3-way'!Y221/3)</f>
        <v>3.7948801961970993E-2</v>
      </c>
      <c r="AD221" s="11">
        <f>'OddsRatio_working_3-way'!X221^(1/3)*SIN(('OddsRatio_working_3-way'!Y221+2*PI())/3)</f>
        <v>0.43610899036640571</v>
      </c>
      <c r="AE221" s="11">
        <f>'OddsRatio_working_3-way'!X221^(1/3)*SIN(('OddsRatio_working_3-way'!Y221+4*PI())/3)</f>
        <v>-0.47405779232837653</v>
      </c>
      <c r="AF221" s="11">
        <f>-'OddsRatio_working_3-way'!U221/(3*'OddsRatio_working_3-way'!X221^(1/3))*COS(('OddsRatio_working_3-way'!Y221)/3)</f>
        <v>0.52548503699628801</v>
      </c>
      <c r="AG221" s="11">
        <f>-'OddsRatio_working_3-way'!U221/(3*'OddsRatio_working_3-way'!X221^(1/3))*COS(('OddsRatio_working_3-way'!Y221+2*PI())/3)</f>
        <v>-0.29560714504039548</v>
      </c>
      <c r="AH221" s="11">
        <f>-'OddsRatio_working_3-way'!U221/(3*'OddsRatio_working_3-way'!X221^(1/3))*COS(('OddsRatio_working_3-way'!Y221+4*PI())/3)</f>
        <v>-0.2298778919558927</v>
      </c>
      <c r="AI221" s="11">
        <f>'OddsRatio_working_3-way'!U221/(3*'OddsRatio_working_3-way'!X221^(1/3))*SIN(('OddsRatio_working_3-way'!Y221)/3)</f>
        <v>-3.7948801961970986E-2</v>
      </c>
      <c r="AJ221" s="11">
        <f>'OddsRatio_working_3-way'!U221/(3*'OddsRatio_working_3-way'!X221^(1/3))*SIN(('OddsRatio_working_3-way'!Y221+2*PI())/3)</f>
        <v>-0.43610899036640566</v>
      </c>
      <c r="AK221" s="11">
        <f>'OddsRatio_working_3-way'!U221/(3*'OddsRatio_working_3-way'!X221^(1/3))*SIN(('OddsRatio_working_3-way'!Y221+4*PI())/3)</f>
        <v>0.47405779232837642</v>
      </c>
      <c r="AL221" s="11">
        <f>'OddsRatio_working_3-way'!Z221+'OddsRatio_working_3-way'!AF221</f>
        <v>1.050970073992576</v>
      </c>
      <c r="AM221" s="11">
        <f>'OddsRatio_working_3-way'!AA221+'OddsRatio_working_3-way'!AG221</f>
        <v>-0.59121429008079107</v>
      </c>
      <c r="AN221" s="11">
        <f>'OddsRatio_working_3-way'!AB221+'OddsRatio_working_3-way'!AH221</f>
        <v>-0.4597557839117854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1.050970073992576</v>
      </c>
      <c r="AS221" s="11">
        <f>IF(('OddsRatio_working_3-way'!X221=0),IF(Q221&gt;0,-Q221^(1/3),(-Q221)^(1/3)),'OddsRatio_working_3-way'!AM221-'OddsRatio_working_3-way'!R221/3)</f>
        <v>-0.59121429008079107</v>
      </c>
      <c r="AT221" s="11">
        <f>IF(('OddsRatio_working_3-way'!X221=0),IF(Q221&gt;0,-Q221^(1/3),(-Q221)^(1/3)),'OddsRatio_working_3-way'!AN221-'OddsRatio_working_3-way'!R221/3)</f>
        <v>-0.4597557839117854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8.85</v>
      </c>
      <c r="B222" s="4">
        <f>IF('True_Odds_Calculator_3-way'!B223="","",'True_Odds_Calculator_3-way'!B223)</f>
        <v>5.32</v>
      </c>
      <c r="C222" s="4">
        <f>IF('True_Odds_Calculator_3-way'!C223="","",'True_Odds_Calculator_3-way'!C223)</f>
        <v>1.36</v>
      </c>
      <c r="D222" s="9">
        <f t="shared" si="52"/>
        <v>0.10506813113489337</v>
      </c>
      <c r="E222" s="9">
        <f t="shared" si="53"/>
        <v>0.17582692004810802</v>
      </c>
      <c r="F222" s="9">
        <f t="shared" si="54"/>
        <v>0.7191049488169986</v>
      </c>
      <c r="G222" s="9">
        <f t="shared" si="55"/>
        <v>1.0850488963363509</v>
      </c>
      <c r="H222" s="9">
        <f t="shared" si="56"/>
        <v>9.517633836240357</v>
      </c>
      <c r="I222" s="9">
        <f t="shared" si="57"/>
        <v>5.6874112321730363</v>
      </c>
      <c r="J222" s="9">
        <f t="shared" si="58"/>
        <v>1.3906176026810866</v>
      </c>
      <c r="K222" s="11">
        <f t="shared" si="59"/>
        <v>0.11299435028248588</v>
      </c>
      <c r="L222" s="11">
        <f t="shared" si="60"/>
        <v>0.18796992481203006</v>
      </c>
      <c r="M222" s="11">
        <f t="shared" si="61"/>
        <v>0.73529411764705876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-0.19066109940854137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0.19568487519896449</v>
      </c>
      <c r="Q222" s="11">
        <f>2*'OddsRatio_working_3-way'!K222*'OddsRatio_working_3-way'!L222*'OddsRatio_working_3-way'!M222</f>
        <v>3.123461695115155E-2</v>
      </c>
      <c r="R222" s="11">
        <f t="shared" si="62"/>
        <v>0</v>
      </c>
      <c r="S222" s="11">
        <f t="shared" si="63"/>
        <v>-1.0263492437943955</v>
      </c>
      <c r="T222" s="11">
        <f t="shared" si="64"/>
        <v>-0.16382270451626421</v>
      </c>
      <c r="U222" s="11">
        <f>'OddsRatio_working_3-way'!S222-'OddsRatio_working_3-way'!R222^2/3</f>
        <v>-1.0263492437943955</v>
      </c>
      <c r="V222" s="11">
        <f>'OddsRatio_working_3-way'!S222*'OddsRatio_working_3-way'!R222/3-2*'OddsRatio_working_3-way'!R222^3/27-'OddsRatio_working_3-way'!T222</f>
        <v>0.16382270451626421</v>
      </c>
      <c r="W222" s="11">
        <f>'OddsRatio_working_3-way'!V222^2+4*'OddsRatio_working_3-way'!U222^3/27</f>
        <v>-0.13333232491483821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0.20010634886845885</v>
      </c>
      <c r="Y222" s="11">
        <f>IF('OddsRatio_working_3-way'!W222&gt;=0,IF('OddsRatio_working_3-way'!V222+SQRT('OddsRatio_working_3-way'!W222)&gt;0,0,PI()),ACOS('OddsRatio_working_3-way'!V222/(2*'OddsRatio_working_3-way'!X222)))</f>
        <v>1.1490667524979647</v>
      </c>
      <c r="Z222" s="11">
        <f>'OddsRatio_working_3-way'!X222^(1/3)*COS('OddsRatio_working_3-way'!Y222/3)</f>
        <v>0.54252444816817547</v>
      </c>
      <c r="AA222" s="11">
        <f>'OddsRatio_working_3-way'!X222^(1/3)*COS(('OddsRatio_working_3-way'!Y222+2*PI())/3)</f>
        <v>-0.46057077725446449</v>
      </c>
      <c r="AB222" s="11">
        <f>'OddsRatio_working_3-way'!X222^(1/3)*COS(('OddsRatio_working_3-way'!Y222+4*PI())/3)</f>
        <v>-8.1953670913710822E-2</v>
      </c>
      <c r="AC222" s="11">
        <f>'OddsRatio_working_3-way'!X222^(1/3)*SIN('OddsRatio_working_3-way'!Y222/3)</f>
        <v>0.21859468826563128</v>
      </c>
      <c r="AD222" s="11">
        <f>'OddsRatio_working_3-way'!X222^(1/3)*SIN(('OddsRatio_working_3-way'!Y222+2*PI())/3)</f>
        <v>0.36054261015495831</v>
      </c>
      <c r="AE222" s="11">
        <f>'OddsRatio_working_3-way'!X222^(1/3)*SIN(('OddsRatio_working_3-way'!Y222+4*PI())/3)</f>
        <v>-0.57913729842058947</v>
      </c>
      <c r="AF222" s="11">
        <f>-'OddsRatio_working_3-way'!U222/(3*'OddsRatio_working_3-way'!X222^(1/3))*COS(('OddsRatio_working_3-way'!Y222)/3)</f>
        <v>0.54252444816817558</v>
      </c>
      <c r="AG222" s="11">
        <f>-'OddsRatio_working_3-way'!U222/(3*'OddsRatio_working_3-way'!X222^(1/3))*COS(('OddsRatio_working_3-way'!Y222+2*PI())/3)</f>
        <v>-0.4605707772544646</v>
      </c>
      <c r="AH222" s="11">
        <f>-'OddsRatio_working_3-way'!U222/(3*'OddsRatio_working_3-way'!X222^(1/3))*COS(('OddsRatio_working_3-way'!Y222+4*PI())/3)</f>
        <v>-8.1953670913710835E-2</v>
      </c>
      <c r="AI222" s="11">
        <f>'OddsRatio_working_3-way'!U222/(3*'OddsRatio_working_3-way'!X222^(1/3))*SIN(('OddsRatio_working_3-way'!Y222)/3)</f>
        <v>-0.2185946882656313</v>
      </c>
      <c r="AJ222" s="11">
        <f>'OddsRatio_working_3-way'!U222/(3*'OddsRatio_working_3-way'!X222^(1/3))*SIN(('OddsRatio_working_3-way'!Y222+2*PI())/3)</f>
        <v>-0.36054261015495837</v>
      </c>
      <c r="AK222" s="11">
        <f>'OddsRatio_working_3-way'!U222/(3*'OddsRatio_working_3-way'!X222^(1/3))*SIN(('OddsRatio_working_3-way'!Y222+4*PI())/3)</f>
        <v>0.57913729842058959</v>
      </c>
      <c r="AL222" s="11">
        <f>'OddsRatio_working_3-way'!Z222+'OddsRatio_working_3-way'!AF222</f>
        <v>1.0850488963363509</v>
      </c>
      <c r="AM222" s="11">
        <f>'OddsRatio_working_3-way'!AA222+'OddsRatio_working_3-way'!AG222</f>
        <v>-0.92114155450892909</v>
      </c>
      <c r="AN222" s="11">
        <f>'OddsRatio_working_3-way'!AB222+'OddsRatio_working_3-way'!AH222</f>
        <v>-0.16390734182742167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1.0850488963363509</v>
      </c>
      <c r="AS222" s="11">
        <f>IF(('OddsRatio_working_3-way'!X222=0),IF(Q222&gt;0,-Q222^(1/3),(-Q222)^(1/3)),'OddsRatio_working_3-way'!AM222-'OddsRatio_working_3-way'!R222/3)</f>
        <v>-0.92114155450892909</v>
      </c>
      <c r="AT222" s="11">
        <f>IF(('OddsRatio_working_3-way'!X222=0),IF(Q222&gt;0,-Q222^(1/3),(-Q222)^(1/3)),'OddsRatio_working_3-way'!AN222-'OddsRatio_working_3-way'!R222/3)</f>
        <v>-0.16390734182742167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1.98</v>
      </c>
      <c r="B223" s="4">
        <f>IF('True_Odds_Calculator_3-way'!B224="","",'True_Odds_Calculator_3-way'!B224)</f>
        <v>3.56</v>
      </c>
      <c r="C223" s="4">
        <f>IF('True_Odds_Calculator_3-way'!C224="","",'True_Odds_Calculator_3-way'!C224)</f>
        <v>4.0199999999999996</v>
      </c>
      <c r="D223" s="9">
        <f t="shared" si="52"/>
        <v>0.49136263078500192</v>
      </c>
      <c r="E223" s="9">
        <f t="shared" si="53"/>
        <v>0.26997234680594467</v>
      </c>
      <c r="F223" s="9">
        <f t="shared" si="54"/>
        <v>0.23866502240905318</v>
      </c>
      <c r="G223" s="9">
        <f t="shared" si="55"/>
        <v>1.0562824504166906</v>
      </c>
      <c r="H223" s="9">
        <f t="shared" si="56"/>
        <v>2.0351568014083572</v>
      </c>
      <c r="I223" s="9">
        <f t="shared" si="57"/>
        <v>3.704083073066728</v>
      </c>
      <c r="J223" s="9">
        <f t="shared" si="58"/>
        <v>4.189973000258405</v>
      </c>
      <c r="K223" s="11">
        <f t="shared" si="59"/>
        <v>0.50505050505050508</v>
      </c>
      <c r="L223" s="11">
        <f t="shared" si="60"/>
        <v>0.2808988764044944</v>
      </c>
      <c r="M223" s="11">
        <f t="shared" si="61"/>
        <v>0.24875621890547267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-0.26738173845334656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0.23150618488535646</v>
      </c>
      <c r="Q223" s="11">
        <f>2*'OddsRatio_working_3-way'!K223*'OddsRatio_working_3-way'!L223*'OddsRatio_working_3-way'!M223</f>
        <v>7.0581153928462342E-2</v>
      </c>
      <c r="R223" s="11">
        <f t="shared" si="62"/>
        <v>0</v>
      </c>
      <c r="S223" s="11">
        <f t="shared" si="63"/>
        <v>-0.86582646303554589</v>
      </c>
      <c r="T223" s="11">
        <f t="shared" si="64"/>
        <v>-0.26397148263278841</v>
      </c>
      <c r="U223" s="11">
        <f>'OddsRatio_working_3-way'!S223-'OddsRatio_working_3-way'!R223^2/3</f>
        <v>-0.86582646303554589</v>
      </c>
      <c r="V223" s="11">
        <f>'OddsRatio_working_3-way'!S223*'OddsRatio_working_3-way'!R223/3-2*'OddsRatio_working_3-way'!R223^3/27-'OddsRatio_working_3-way'!T223</f>
        <v>0.26397148263278841</v>
      </c>
      <c r="W223" s="11">
        <f>'OddsRatio_working_3-way'!V223^2+4*'OddsRatio_working_3-way'!U223^3/27</f>
        <v>-2.6477802870811071E-2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0.15504736898296886</v>
      </c>
      <c r="Y223" s="11">
        <f>IF('OddsRatio_working_3-way'!W223&gt;=0,IF('OddsRatio_working_3-way'!V223+SQRT('OddsRatio_working_3-way'!W223)&gt;0,0,PI()),ACOS('OddsRatio_working_3-way'!V223/(2*'OddsRatio_working_3-way'!X223)))</f>
        <v>0.55241306865874784</v>
      </c>
      <c r="Z223" s="11">
        <f>'OddsRatio_working_3-way'!X223^(1/3)*COS('OddsRatio_working_3-way'!Y223/3)</f>
        <v>0.52814122520834528</v>
      </c>
      <c r="AA223" s="11">
        <f>'OddsRatio_working_3-way'!X223^(1/3)*COS(('OddsRatio_working_3-way'!Y223+2*PI())/3)</f>
        <v>-0.34925717513288013</v>
      </c>
      <c r="AB223" s="11">
        <f>'OddsRatio_working_3-way'!X223^(1/3)*COS(('OddsRatio_working_3-way'!Y223+4*PI())/3)</f>
        <v>-0.17888405007546537</v>
      </c>
      <c r="AC223" s="11">
        <f>'OddsRatio_working_3-way'!X223^(1/3)*SIN('OddsRatio_working_3-way'!Y223/3)</f>
        <v>9.8364969614576414E-2</v>
      </c>
      <c r="AD223" s="11">
        <f>'OddsRatio_working_3-way'!X223^(1/3)*SIN(('OddsRatio_working_3-way'!Y223+2*PI())/3)</f>
        <v>0.40820123300897732</v>
      </c>
      <c r="AE223" s="11">
        <f>'OddsRatio_working_3-way'!X223^(1/3)*SIN(('OddsRatio_working_3-way'!Y223+4*PI())/3)</f>
        <v>-0.50656620262355356</v>
      </c>
      <c r="AF223" s="11">
        <f>-'OddsRatio_working_3-way'!U223/(3*'OddsRatio_working_3-way'!X223^(1/3))*COS(('OddsRatio_working_3-way'!Y223)/3)</f>
        <v>0.52814122520834517</v>
      </c>
      <c r="AG223" s="11">
        <f>-'OddsRatio_working_3-way'!U223/(3*'OddsRatio_working_3-way'!X223^(1/3))*COS(('OddsRatio_working_3-way'!Y223+2*PI())/3)</f>
        <v>-0.34925717513288002</v>
      </c>
      <c r="AH223" s="11">
        <f>-'OddsRatio_working_3-way'!U223/(3*'OddsRatio_working_3-way'!X223^(1/3))*COS(('OddsRatio_working_3-way'!Y223+4*PI())/3)</f>
        <v>-0.17888405007546535</v>
      </c>
      <c r="AI223" s="11">
        <f>'OddsRatio_working_3-way'!U223/(3*'OddsRatio_working_3-way'!X223^(1/3))*SIN(('OddsRatio_working_3-way'!Y223)/3)</f>
        <v>-9.8364969614576386E-2</v>
      </c>
      <c r="AJ223" s="11">
        <f>'OddsRatio_working_3-way'!U223/(3*'OddsRatio_working_3-way'!X223^(1/3))*SIN(('OddsRatio_working_3-way'!Y223+2*PI())/3)</f>
        <v>-0.40820123300897726</v>
      </c>
      <c r="AK223" s="11">
        <f>'OddsRatio_working_3-way'!U223/(3*'OddsRatio_working_3-way'!X223^(1/3))*SIN(('OddsRatio_working_3-way'!Y223+4*PI())/3)</f>
        <v>0.50656620262355345</v>
      </c>
      <c r="AL223" s="11">
        <f>'OddsRatio_working_3-way'!Z223+'OddsRatio_working_3-way'!AF223</f>
        <v>1.0562824504166906</v>
      </c>
      <c r="AM223" s="11">
        <f>'OddsRatio_working_3-way'!AA223+'OddsRatio_working_3-way'!AG223</f>
        <v>-0.69851435026576014</v>
      </c>
      <c r="AN223" s="11">
        <f>'OddsRatio_working_3-way'!AB223+'OddsRatio_working_3-way'!AH223</f>
        <v>-0.35776810015093075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1.0562824504166906</v>
      </c>
      <c r="AS223" s="11">
        <f>IF(('OddsRatio_working_3-way'!X223=0),IF(Q223&gt;0,-Q223^(1/3),(-Q223)^(1/3)),'OddsRatio_working_3-way'!AM223-'OddsRatio_working_3-way'!R223/3)</f>
        <v>-0.69851435026576014</v>
      </c>
      <c r="AT223" s="11">
        <f>IF(('OddsRatio_working_3-way'!X223=0),IF(Q223&gt;0,-Q223^(1/3),(-Q223)^(1/3)),'OddsRatio_working_3-way'!AN223-'OddsRatio_working_3-way'!R223/3)</f>
        <v>-0.35776810015093075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1.64</v>
      </c>
      <c r="B224" s="4">
        <f>IF('True_Odds_Calculator_3-way'!B225="","",'True_Odds_Calculator_3-way'!B225)</f>
        <v>3.73</v>
      </c>
      <c r="C224" s="4">
        <f>IF('True_Odds_Calculator_3-way'!C225="","",'True_Odds_Calculator_3-way'!C225)</f>
        <v>6.28</v>
      </c>
      <c r="D224" s="9">
        <f t="shared" si="52"/>
        <v>0.59399189153085996</v>
      </c>
      <c r="E224" s="9">
        <f t="shared" si="53"/>
        <v>0.25538479493336952</v>
      </c>
      <c r="F224" s="9">
        <f t="shared" si="54"/>
        <v>0.15062331353577044</v>
      </c>
      <c r="G224" s="9">
        <f t="shared" si="55"/>
        <v>1.0680072885305916</v>
      </c>
      <c r="H224" s="9">
        <f t="shared" si="56"/>
        <v>1.683524664659579</v>
      </c>
      <c r="I224" s="9">
        <f t="shared" si="57"/>
        <v>3.9156598976885149</v>
      </c>
      <c r="J224" s="9">
        <f t="shared" si="58"/>
        <v>6.6390784834415246</v>
      </c>
      <c r="K224" s="11">
        <f t="shared" si="59"/>
        <v>0.6097560975609756</v>
      </c>
      <c r="L224" s="11">
        <f t="shared" si="60"/>
        <v>0.26809651474530832</v>
      </c>
      <c r="M224" s="11">
        <f t="shared" si="61"/>
        <v>0.15923566878980891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-0.2401398416743683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0.22516650347084402</v>
      </c>
      <c r="Q224" s="11">
        <f>2*'OddsRatio_working_3-way'!K224*'OddsRatio_working_3-way'!L224*'OddsRatio_working_3-way'!M224</f>
        <v>5.2061619299617112E-2</v>
      </c>
      <c r="R224" s="11">
        <f t="shared" si="62"/>
        <v>0</v>
      </c>
      <c r="S224" s="11">
        <f t="shared" si="63"/>
        <v>-0.93764742202242202</v>
      </c>
      <c r="T224" s="11">
        <f t="shared" si="64"/>
        <v>-0.21679709179709178</v>
      </c>
      <c r="U224" s="11">
        <f>'OddsRatio_working_3-way'!S224-'OddsRatio_working_3-way'!R224^2/3</f>
        <v>-0.93764742202242202</v>
      </c>
      <c r="V224" s="11">
        <f>'OddsRatio_working_3-way'!S224*'OddsRatio_working_3-way'!R224/3-2*'OddsRatio_working_3-way'!R224^3/27-'OddsRatio_working_3-way'!T224</f>
        <v>0.21679709179709178</v>
      </c>
      <c r="W224" s="11">
        <f>'OddsRatio_working_3-way'!V224^2+4*'OddsRatio_working_3-way'!U224^3/27</f>
        <v>-7.5126929271828596E-2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0.17473401806996916</v>
      </c>
      <c r="Y224" s="11">
        <f>IF('OddsRatio_working_3-way'!W224&gt;=0,IF('OddsRatio_working_3-way'!V224+SQRT('OddsRatio_working_3-way'!W224)&gt;0,0,PI()),ACOS('OddsRatio_working_3-way'!V224/(2*'OddsRatio_working_3-way'!X224)))</f>
        <v>0.90159069239358414</v>
      </c>
      <c r="Z224" s="11">
        <f>'OddsRatio_working_3-way'!X224^(1/3)*COS('OddsRatio_working_3-way'!Y224/3)</f>
        <v>0.5340036442652959</v>
      </c>
      <c r="AA224" s="11">
        <f>'OddsRatio_working_3-way'!X224^(1/3)*COS(('OddsRatio_working_3-way'!Y224+2*PI())/3)</f>
        <v>-0.41032640634325379</v>
      </c>
      <c r="AB224" s="11">
        <f>'OddsRatio_working_3-way'!X224^(1/3)*COS(('OddsRatio_working_3-way'!Y224+4*PI())/3)</f>
        <v>-0.12367723792204202</v>
      </c>
      <c r="AC224" s="11">
        <f>'OddsRatio_working_3-way'!X224^(1/3)*SIN('OddsRatio_working_3-way'!Y224/3)</f>
        <v>0.16549697455096901</v>
      </c>
      <c r="AD224" s="11">
        <f>'OddsRatio_working_3-way'!X224^(1/3)*SIN(('OddsRatio_working_3-way'!Y224+2*PI())/3)</f>
        <v>0.37971223437173018</v>
      </c>
      <c r="AE224" s="11">
        <f>'OddsRatio_working_3-way'!X224^(1/3)*SIN(('OddsRatio_working_3-way'!Y224+4*PI())/3)</f>
        <v>-0.54520920892269908</v>
      </c>
      <c r="AF224" s="11">
        <f>-'OddsRatio_working_3-way'!U224/(3*'OddsRatio_working_3-way'!X224^(1/3))*COS(('OddsRatio_working_3-way'!Y224)/3)</f>
        <v>0.53400364426529578</v>
      </c>
      <c r="AG224" s="11">
        <f>-'OddsRatio_working_3-way'!U224/(3*'OddsRatio_working_3-way'!X224^(1/3))*COS(('OddsRatio_working_3-way'!Y224+2*PI())/3)</f>
        <v>-0.41032640634325374</v>
      </c>
      <c r="AH224" s="11">
        <f>-'OddsRatio_working_3-way'!U224/(3*'OddsRatio_working_3-way'!X224^(1/3))*COS(('OddsRatio_working_3-way'!Y224+4*PI())/3)</f>
        <v>-0.12367723792204199</v>
      </c>
      <c r="AI224" s="11">
        <f>'OddsRatio_working_3-way'!U224/(3*'OddsRatio_working_3-way'!X224^(1/3))*SIN(('OddsRatio_working_3-way'!Y224)/3)</f>
        <v>-0.16549697455096898</v>
      </c>
      <c r="AJ224" s="11">
        <f>'OddsRatio_working_3-way'!U224/(3*'OddsRatio_working_3-way'!X224^(1/3))*SIN(('OddsRatio_working_3-way'!Y224+2*PI())/3)</f>
        <v>-0.37971223437173013</v>
      </c>
      <c r="AK224" s="11">
        <f>'OddsRatio_working_3-way'!U224/(3*'OddsRatio_working_3-way'!X224^(1/3))*SIN(('OddsRatio_working_3-way'!Y224+4*PI())/3)</f>
        <v>0.54520920892269897</v>
      </c>
      <c r="AL224" s="11">
        <f>'OddsRatio_working_3-way'!Z224+'OddsRatio_working_3-way'!AF224</f>
        <v>1.0680072885305916</v>
      </c>
      <c r="AM224" s="11">
        <f>'OddsRatio_working_3-way'!AA224+'OddsRatio_working_3-way'!AG224</f>
        <v>-0.82065281268650758</v>
      </c>
      <c r="AN224" s="11">
        <f>'OddsRatio_working_3-way'!AB224+'OddsRatio_working_3-way'!AH224</f>
        <v>-0.24735447584408402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1.0680072885305916</v>
      </c>
      <c r="AS224" s="11">
        <f>IF(('OddsRatio_working_3-way'!X224=0),IF(Q224&gt;0,-Q224^(1/3),(-Q224)^(1/3)),'OddsRatio_working_3-way'!AM224-'OddsRatio_working_3-way'!R224/3)</f>
        <v>-0.82065281268650758</v>
      </c>
      <c r="AT224" s="11">
        <f>IF(('OddsRatio_working_3-way'!X224=0),IF(Q224&gt;0,-Q224^(1/3),(-Q224)^(1/3)),'OddsRatio_working_3-way'!AN224-'OddsRatio_working_3-way'!R224/3)</f>
        <v>-0.24735447584408402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2.59</v>
      </c>
      <c r="B2" s="4">
        <f>IF('True_Odds_Calculator_2-way'!B3="","",'True_Odds_Calculator_2-way'!B3)</f>
        <v>1.55</v>
      </c>
      <c r="C2" s="4">
        <f t="shared" ref="C2:C65" si="0">IF(A2="","",((1/A2)+(1/B2))-1)</f>
        <v>3.1261676422966733E-2</v>
      </c>
      <c r="D2" s="4">
        <f>IF(A2="","",(2*A2)/(2-($C2*A2)))</f>
        <v>2.6992771894436038</v>
      </c>
      <c r="E2" s="4">
        <f>IF(B2="","",(2*B2)/(2-($C2*B2)))</f>
        <v>1.5884855079632012</v>
      </c>
      <c r="G2" s="4">
        <f t="shared" ref="G2:G65" si="1">IF(A2="","",C2+1)</f>
        <v>1.0312616764229667</v>
      </c>
    </row>
    <row r="3" spans="1:7" x14ac:dyDescent="0.2">
      <c r="A3" s="4">
        <f>IF('True_Odds_Calculator_2-way'!A4="","",'True_Odds_Calculator_2-way'!A4)</f>
        <v>2.5099999999999998</v>
      </c>
      <c r="B3" s="4">
        <f>IF('True_Odds_Calculator_2-way'!B4="","",'True_Odds_Calculator_2-way'!B4)</f>
        <v>1.57</v>
      </c>
      <c r="C3" s="4">
        <f t="shared" si="0"/>
        <v>3.5349049661227649E-2</v>
      </c>
      <c r="D3" s="4">
        <f t="shared" ref="D3:D66" si="2">IF(A3="","",(2*A3)/(2-($C3*A3)))</f>
        <v>2.6265204785550034</v>
      </c>
      <c r="E3" s="4">
        <f t="shared" ref="E3:E66" si="3">IF(B3="","",(2*B3)/(2-($C3*B3)))</f>
        <v>1.6148093511176675</v>
      </c>
      <c r="G3" s="4">
        <f t="shared" si="1"/>
        <v>1.0353490496612276</v>
      </c>
    </row>
    <row r="4" spans="1:7" x14ac:dyDescent="0.2">
      <c r="A4" s="4">
        <f>IF('True_Odds_Calculator_2-way'!A5="","",'True_Odds_Calculator_2-way'!A5)</f>
        <v>2.1800000000000002</v>
      </c>
      <c r="B4" s="4">
        <f>IF('True_Odds_Calculator_2-way'!B5="","",'True_Odds_Calculator_2-way'!B5)</f>
        <v>1.72</v>
      </c>
      <c r="C4" s="4">
        <f t="shared" si="0"/>
        <v>4.0110945167484591E-2</v>
      </c>
      <c r="D4" s="4">
        <f t="shared" si="2"/>
        <v>2.2796692607003894</v>
      </c>
      <c r="E4" s="4">
        <f t="shared" si="3"/>
        <v>1.7814519194222731</v>
      </c>
      <c r="G4" s="4">
        <f t="shared" si="1"/>
        <v>1.0401109451674846</v>
      </c>
    </row>
    <row r="5" spans="1:7" x14ac:dyDescent="0.2">
      <c r="A5" s="4">
        <f>IF('True_Odds_Calculator_2-way'!A6="","",'True_Odds_Calculator_2-way'!A6)</f>
        <v>1.82</v>
      </c>
      <c r="B5" s="4">
        <f>IF('True_Odds_Calculator_2-way'!B6="","",'True_Odds_Calculator_2-way'!B6)</f>
        <v>2.0499999999999998</v>
      </c>
      <c r="C5" s="4">
        <f t="shared" si="0"/>
        <v>3.7255427499329974E-2</v>
      </c>
      <c r="D5" s="4">
        <f t="shared" si="2"/>
        <v>1.8838677101741985</v>
      </c>
      <c r="E5" s="4">
        <f t="shared" si="3"/>
        <v>2.1313910311339619</v>
      </c>
      <c r="G5" s="4">
        <f t="shared" si="1"/>
        <v>1.03725542749933</v>
      </c>
    </row>
    <row r="6" spans="1:7" x14ac:dyDescent="0.2">
      <c r="A6" s="4">
        <f>IF('True_Odds_Calculator_2-way'!A7="","",'True_Odds_Calculator_2-way'!A7)</f>
        <v>2.1</v>
      </c>
      <c r="B6" s="4">
        <f>IF('True_Odds_Calculator_2-way'!B7="","",'True_Odds_Calculator_2-way'!B7)</f>
        <v>1.78</v>
      </c>
      <c r="C6" s="4">
        <f t="shared" si="0"/>
        <v>3.7988228999465079E-2</v>
      </c>
      <c r="D6" s="4">
        <f t="shared" si="2"/>
        <v>2.1872440023405506</v>
      </c>
      <c r="E6" s="4">
        <f t="shared" si="3"/>
        <v>1.8422868408082802</v>
      </c>
      <c r="G6" s="4">
        <f t="shared" si="1"/>
        <v>1.0379882289994651</v>
      </c>
    </row>
    <row r="7" spans="1:7" x14ac:dyDescent="0.2">
      <c r="A7" s="4">
        <f>IF('True_Odds_Calculator_2-way'!A8="","",'True_Odds_Calculator_2-way'!A8)</f>
        <v>1.89</v>
      </c>
      <c r="B7" s="4">
        <f>IF('True_Odds_Calculator_2-way'!B8="","",'True_Odds_Calculator_2-way'!B8)</f>
        <v>1.97</v>
      </c>
      <c r="C7" s="4">
        <f t="shared" si="0"/>
        <v>3.6714742298498582E-2</v>
      </c>
      <c r="D7" s="4">
        <f t="shared" si="2"/>
        <v>1.9579312702127099</v>
      </c>
      <c r="E7" s="4">
        <f t="shared" si="3"/>
        <v>2.0439162297916722</v>
      </c>
      <c r="G7" s="4">
        <f t="shared" si="1"/>
        <v>1.0367147422984986</v>
      </c>
    </row>
    <row r="8" spans="1:7" x14ac:dyDescent="0.2">
      <c r="A8" s="4">
        <f>IF('True_Odds_Calculator_2-way'!A9="","",'True_Odds_Calculator_2-way'!A9)</f>
        <v>1.81</v>
      </c>
      <c r="B8" s="4">
        <f>IF('True_Odds_Calculator_2-way'!B9="","",'True_Odds_Calculator_2-way'!B9)</f>
        <v>2.06</v>
      </c>
      <c r="C8" s="4">
        <f t="shared" si="0"/>
        <v>3.7923081049187513E-2</v>
      </c>
      <c r="D8" s="4">
        <f t="shared" si="2"/>
        <v>1.8743276529432467</v>
      </c>
      <c r="E8" s="4">
        <f t="shared" si="3"/>
        <v>2.1437359857413907</v>
      </c>
      <c r="G8" s="4">
        <f t="shared" si="1"/>
        <v>1.0379230810491875</v>
      </c>
    </row>
    <row r="9" spans="1:7" x14ac:dyDescent="0.2">
      <c r="A9" s="4">
        <f>IF('True_Odds_Calculator_2-way'!A10="","",'True_Odds_Calculator_2-way'!A10)</f>
        <v>1.95</v>
      </c>
      <c r="B9" s="4">
        <f>IF('True_Odds_Calculator_2-way'!B10="","",'True_Odds_Calculator_2-way'!B10)</f>
        <v>1.92</v>
      </c>
      <c r="C9" s="4">
        <f t="shared" si="0"/>
        <v>3.3653846153846256E-2</v>
      </c>
      <c r="D9" s="4">
        <f t="shared" si="2"/>
        <v>2.0161550888529889</v>
      </c>
      <c r="E9" s="4">
        <f t="shared" si="3"/>
        <v>1.9841017488076311</v>
      </c>
      <c r="G9" s="4">
        <f t="shared" si="1"/>
        <v>1.0336538461538463</v>
      </c>
    </row>
    <row r="10" spans="1:7" x14ac:dyDescent="0.2">
      <c r="A10" s="4">
        <f>IF('True_Odds_Calculator_2-way'!A11="","",'True_Odds_Calculator_2-way'!A11)</f>
        <v>2.16</v>
      </c>
      <c r="B10" s="4">
        <f>IF('True_Odds_Calculator_2-way'!B11="","",'True_Odds_Calculator_2-way'!B11)</f>
        <v>1.74</v>
      </c>
      <c r="C10" s="4">
        <f t="shared" si="0"/>
        <v>3.7675606641123682E-2</v>
      </c>
      <c r="D10" s="4">
        <f t="shared" si="2"/>
        <v>2.2516175413371671</v>
      </c>
      <c r="E10" s="4">
        <f t="shared" si="3"/>
        <v>1.7989661114302122</v>
      </c>
      <c r="G10" s="4">
        <f t="shared" si="1"/>
        <v>1.0376756066411237</v>
      </c>
    </row>
    <row r="11" spans="1:7" x14ac:dyDescent="0.2">
      <c r="A11" s="4">
        <f>IF('True_Odds_Calculator_2-way'!A12="","",'True_Odds_Calculator_2-way'!A12)</f>
        <v>2.11</v>
      </c>
      <c r="B11" s="4">
        <f>IF('True_Odds_Calculator_2-way'!B12="","",'True_Odds_Calculator_2-way'!B12)</f>
        <v>1.77</v>
      </c>
      <c r="C11" s="4">
        <f t="shared" si="0"/>
        <v>3.8905400701529036E-2</v>
      </c>
      <c r="D11" s="4">
        <f t="shared" si="2"/>
        <v>2.2003122514507911</v>
      </c>
      <c r="E11" s="4">
        <f t="shared" si="3"/>
        <v>1.8331165484575556</v>
      </c>
      <c r="G11" s="4">
        <f t="shared" si="1"/>
        <v>1.038905400701529</v>
      </c>
    </row>
    <row r="12" spans="1:7" x14ac:dyDescent="0.2">
      <c r="A12" s="4">
        <f>IF('True_Odds_Calculator_2-way'!A13="","",'True_Odds_Calculator_2-way'!A13)</f>
        <v>1.96</v>
      </c>
      <c r="B12" s="4">
        <f>IF('True_Odds_Calculator_2-way'!B13="","",'True_Odds_Calculator_2-way'!B13)</f>
        <v>1.91</v>
      </c>
      <c r="C12" s="4">
        <f t="shared" si="0"/>
        <v>3.3764291056736839E-2</v>
      </c>
      <c r="D12" s="4">
        <f t="shared" si="2"/>
        <v>2.0270738574832143</v>
      </c>
      <c r="E12" s="4">
        <f t="shared" si="3"/>
        <v>1.9736398144242935</v>
      </c>
      <c r="G12" s="4">
        <f t="shared" si="1"/>
        <v>1.0337642910567368</v>
      </c>
    </row>
    <row r="13" spans="1:7" x14ac:dyDescent="0.2">
      <c r="A13" s="4">
        <f>IF('True_Odds_Calculator_2-way'!A14="","",'True_Odds_Calculator_2-way'!A14)</f>
        <v>2.52</v>
      </c>
      <c r="B13" s="4">
        <f>IF('True_Odds_Calculator_2-way'!B14="","",'True_Odds_Calculator_2-way'!B14)</f>
        <v>1.56</v>
      </c>
      <c r="C13" s="4">
        <f t="shared" si="0"/>
        <v>3.7851037851037717E-2</v>
      </c>
      <c r="D13" s="4">
        <f t="shared" si="2"/>
        <v>2.646203554119547</v>
      </c>
      <c r="E13" s="4">
        <f t="shared" si="3"/>
        <v>1.6074582924435721</v>
      </c>
      <c r="G13" s="4">
        <f t="shared" si="1"/>
        <v>1.0378510378510377</v>
      </c>
    </row>
    <row r="14" spans="1:7" x14ac:dyDescent="0.2">
      <c r="A14" s="4">
        <f>IF('True_Odds_Calculator_2-way'!A15="","",'True_Odds_Calculator_2-way'!A15)</f>
        <v>2.11</v>
      </c>
      <c r="B14" s="4">
        <f>IF('True_Odds_Calculator_2-way'!B15="","",'True_Odds_Calculator_2-way'!B15)</f>
        <v>1.77</v>
      </c>
      <c r="C14" s="4">
        <f t="shared" si="0"/>
        <v>3.8905400701529036E-2</v>
      </c>
      <c r="D14" s="4">
        <f t="shared" si="2"/>
        <v>2.2003122514507911</v>
      </c>
      <c r="E14" s="4">
        <f t="shared" si="3"/>
        <v>1.8331165484575556</v>
      </c>
      <c r="G14" s="4">
        <f t="shared" si="1"/>
        <v>1.038905400701529</v>
      </c>
    </row>
    <row r="15" spans="1:7" x14ac:dyDescent="0.2">
      <c r="A15" s="4">
        <f>IF('True_Odds_Calculator_2-way'!A16="","",'True_Odds_Calculator_2-way'!A16)</f>
        <v>2.3199999999999998</v>
      </c>
      <c r="B15" s="4">
        <f>IF('True_Odds_Calculator_2-way'!B16="","",'True_Odds_Calculator_2-way'!B16)</f>
        <v>1.65</v>
      </c>
      <c r="C15" s="4">
        <f t="shared" si="0"/>
        <v>3.709508881922674E-2</v>
      </c>
      <c r="D15" s="4">
        <f t="shared" si="2"/>
        <v>2.4243191893603542</v>
      </c>
      <c r="E15" s="4">
        <f t="shared" si="3"/>
        <v>1.702089817696754</v>
      </c>
      <c r="G15" s="4">
        <f t="shared" si="1"/>
        <v>1.0370950888192267</v>
      </c>
    </row>
    <row r="16" spans="1:7" x14ac:dyDescent="0.2">
      <c r="A16" s="4">
        <f>IF('True_Odds_Calculator_2-way'!A17="","",'True_Odds_Calculator_2-way'!A17)</f>
        <v>1.83</v>
      </c>
      <c r="B16" s="4">
        <f>IF('True_Odds_Calculator_2-way'!B17="","",'True_Odds_Calculator_2-way'!B17)</f>
        <v>2.0499999999999998</v>
      </c>
      <c r="C16" s="4">
        <f t="shared" si="0"/>
        <v>3.4252965480474407E-2</v>
      </c>
      <c r="D16" s="4">
        <f t="shared" si="2"/>
        <v>1.8892106257081707</v>
      </c>
      <c r="E16" s="4">
        <f t="shared" si="3"/>
        <v>2.1245929491717397</v>
      </c>
      <c r="G16" s="4">
        <f t="shared" si="1"/>
        <v>1.0342529654804744</v>
      </c>
    </row>
    <row r="17" spans="1:7" x14ac:dyDescent="0.2">
      <c r="A17" s="4">
        <f>IF('True_Odds_Calculator_2-way'!A18="","",'True_Odds_Calculator_2-way'!A18)</f>
        <v>2.2599999999999998</v>
      </c>
      <c r="B17" s="4">
        <f>IF('True_Odds_Calculator_2-way'!B18="","",'True_Odds_Calculator_2-way'!B18)</f>
        <v>1.68</v>
      </c>
      <c r="C17" s="4">
        <f t="shared" si="0"/>
        <v>3.7715971344289834E-2</v>
      </c>
      <c r="D17" s="4">
        <f t="shared" si="2"/>
        <v>2.3606068142253167</v>
      </c>
      <c r="E17" s="4">
        <f t="shared" si="3"/>
        <v>1.7349661853408882</v>
      </c>
      <c r="G17" s="4">
        <f t="shared" si="1"/>
        <v>1.0377159713442898</v>
      </c>
    </row>
    <row r="18" spans="1:7" x14ac:dyDescent="0.2">
      <c r="A18" s="4">
        <f>IF('True_Odds_Calculator_2-way'!A19="","",'True_Odds_Calculator_2-way'!A19)</f>
        <v>2.0299999999999998</v>
      </c>
      <c r="B18" s="4">
        <f>IF('True_Odds_Calculator_2-way'!B19="","",'True_Odds_Calculator_2-way'!B19)</f>
        <v>1.81</v>
      </c>
      <c r="C18" s="4">
        <f t="shared" si="0"/>
        <v>4.5097025283727721E-2</v>
      </c>
      <c r="D18" s="4">
        <f t="shared" si="2"/>
        <v>2.1273774715571898</v>
      </c>
      <c r="E18" s="4">
        <f t="shared" si="3"/>
        <v>1.8870143543127138</v>
      </c>
      <c r="G18" s="4">
        <f t="shared" si="1"/>
        <v>1.0450970252837277</v>
      </c>
    </row>
    <row r="19" spans="1:7" x14ac:dyDescent="0.2">
      <c r="A19" s="4">
        <f>IF('True_Odds_Calculator_2-way'!A20="","",'True_Odds_Calculator_2-way'!A20)</f>
        <v>1.85</v>
      </c>
      <c r="B19" s="4">
        <f>IF('True_Odds_Calculator_2-way'!B20="","",'True_Odds_Calculator_2-way'!B20)</f>
        <v>1.99</v>
      </c>
      <c r="C19" s="4">
        <f t="shared" si="0"/>
        <v>4.3053103354610656E-2</v>
      </c>
      <c r="D19" s="4">
        <f t="shared" si="2"/>
        <v>1.9267303414889438</v>
      </c>
      <c r="E19" s="4">
        <f t="shared" si="3"/>
        <v>2.0790625441197226</v>
      </c>
      <c r="G19" s="4">
        <f t="shared" si="1"/>
        <v>1.0430531033546107</v>
      </c>
    </row>
    <row r="20" spans="1:7" x14ac:dyDescent="0.2">
      <c r="A20" s="4">
        <f>IF('True_Odds_Calculator_2-way'!A21="","",'True_Odds_Calculator_2-way'!A21)</f>
        <v>2.09</v>
      </c>
      <c r="B20" s="4">
        <f>IF('True_Odds_Calculator_2-way'!B21="","",'True_Odds_Calculator_2-way'!B21)</f>
        <v>1.81</v>
      </c>
      <c r="C20" s="4">
        <f t="shared" si="0"/>
        <v>3.0955087366835166E-2</v>
      </c>
      <c r="D20" s="4">
        <f t="shared" si="2"/>
        <v>2.159867538325388</v>
      </c>
      <c r="E20" s="4">
        <f t="shared" si="3"/>
        <v>1.8621674173619833</v>
      </c>
      <c r="G20" s="4">
        <f t="shared" si="1"/>
        <v>1.0309550873668352</v>
      </c>
    </row>
    <row r="21" spans="1:7" x14ac:dyDescent="0.2">
      <c r="A21" s="4">
        <f>IF('True_Odds_Calculator_2-way'!A22="","",'True_Odds_Calculator_2-way'!A22)</f>
        <v>2.09</v>
      </c>
      <c r="B21" s="4">
        <f>IF('True_Odds_Calculator_2-way'!B22="","",'True_Odds_Calculator_2-way'!B22)</f>
        <v>1.79</v>
      </c>
      <c r="C21" s="4">
        <f t="shared" si="0"/>
        <v>3.7128117398625982E-2</v>
      </c>
      <c r="D21" s="4">
        <f t="shared" si="2"/>
        <v>2.1743628490889537</v>
      </c>
      <c r="E21" s="4">
        <f t="shared" si="3"/>
        <v>1.8515255747197545</v>
      </c>
      <c r="G21" s="4">
        <f t="shared" si="1"/>
        <v>1.037128117398626</v>
      </c>
    </row>
    <row r="22" spans="1:7" x14ac:dyDescent="0.2">
      <c r="A22" s="4">
        <f>IF('True_Odds_Calculator_2-way'!A23="","",'True_Odds_Calculator_2-way'!A23)</f>
        <v>2.41</v>
      </c>
      <c r="B22" s="4">
        <f>IF('True_Odds_Calculator_2-way'!B23="","",'True_Odds_Calculator_2-way'!B23)</f>
        <v>1.6</v>
      </c>
      <c r="C22" s="4">
        <f t="shared" si="0"/>
        <v>3.9937759336099443E-2</v>
      </c>
      <c r="D22" s="4">
        <f t="shared" si="2"/>
        <v>2.5318450426789227</v>
      </c>
      <c r="E22" s="4">
        <f t="shared" si="3"/>
        <v>1.6528075439348477</v>
      </c>
      <c r="G22" s="4">
        <f t="shared" si="1"/>
        <v>1.0399377593360994</v>
      </c>
    </row>
    <row r="23" spans="1:7" x14ac:dyDescent="0.2">
      <c r="A23" s="4">
        <f>IF('True_Odds_Calculator_2-way'!A24="","",'True_Odds_Calculator_2-way'!A24)</f>
        <v>2.1</v>
      </c>
      <c r="B23" s="4">
        <f>IF('True_Odds_Calculator_2-way'!B24="","",'True_Odds_Calculator_2-way'!B24)</f>
        <v>1.78</v>
      </c>
      <c r="C23" s="4">
        <f t="shared" si="0"/>
        <v>3.7988228999465079E-2</v>
      </c>
      <c r="D23" s="4">
        <f t="shared" si="2"/>
        <v>2.1872440023405506</v>
      </c>
      <c r="E23" s="4">
        <f t="shared" si="3"/>
        <v>1.8422868408082802</v>
      </c>
      <c r="G23" s="4">
        <f t="shared" si="1"/>
        <v>1.0379882289994651</v>
      </c>
    </row>
    <row r="24" spans="1:7" x14ac:dyDescent="0.2">
      <c r="A24" s="4">
        <f>IF('True_Odds_Calculator_2-way'!A25="","",'True_Odds_Calculator_2-way'!A25)</f>
        <v>2.16</v>
      </c>
      <c r="B24" s="4">
        <f>IF('True_Odds_Calculator_2-way'!B25="","",'True_Odds_Calculator_2-way'!B25)</f>
        <v>1.74</v>
      </c>
      <c r="C24" s="4">
        <f t="shared" si="0"/>
        <v>3.7675606641123682E-2</v>
      </c>
      <c r="D24" s="4">
        <f t="shared" si="2"/>
        <v>2.2516175413371671</v>
      </c>
      <c r="E24" s="4">
        <f t="shared" si="3"/>
        <v>1.7989661114302122</v>
      </c>
      <c r="G24" s="4">
        <f t="shared" si="1"/>
        <v>1.0376756066411237</v>
      </c>
    </row>
    <row r="25" spans="1:7" x14ac:dyDescent="0.2">
      <c r="A25" s="4">
        <f>IF('True_Odds_Calculator_2-way'!A26="","",'True_Odds_Calculator_2-way'!A26)</f>
        <v>2.61</v>
      </c>
      <c r="B25" s="4">
        <f>IF('True_Odds_Calculator_2-way'!B26="","",'True_Odds_Calculator_2-way'!B26)</f>
        <v>1.54</v>
      </c>
      <c r="C25" s="4">
        <f t="shared" si="0"/>
        <v>3.2492411802756749E-2</v>
      </c>
      <c r="D25" s="4">
        <f t="shared" si="2"/>
        <v>2.725571302637825</v>
      </c>
      <c r="E25" s="4">
        <f t="shared" si="3"/>
        <v>1.5795182143278188</v>
      </c>
      <c r="G25" s="4">
        <f t="shared" si="1"/>
        <v>1.0324924118027567</v>
      </c>
    </row>
    <row r="26" spans="1:7" x14ac:dyDescent="0.2">
      <c r="A26" s="4">
        <f>IF('True_Odds_Calculator_2-way'!A27="","",'True_Odds_Calculator_2-way'!A27)</f>
        <v>2.2799999999999998</v>
      </c>
      <c r="B26" s="4">
        <f>IF('True_Odds_Calculator_2-way'!B27="","",'True_Odds_Calculator_2-way'!B27)</f>
        <v>1.68</v>
      </c>
      <c r="C26" s="4">
        <f t="shared" si="0"/>
        <v>3.383458646616555E-2</v>
      </c>
      <c r="D26" s="4">
        <f t="shared" si="2"/>
        <v>2.3714710252600297</v>
      </c>
      <c r="E26" s="4">
        <f t="shared" si="3"/>
        <v>1.7291440953412784</v>
      </c>
      <c r="G26" s="4">
        <f t="shared" si="1"/>
        <v>1.0338345864661656</v>
      </c>
    </row>
    <row r="27" spans="1:7" x14ac:dyDescent="0.2">
      <c r="A27" s="4">
        <f>IF('True_Odds_Calculator_2-way'!A28="","",'True_Odds_Calculator_2-way'!A28)</f>
        <v>2.3199999999999998</v>
      </c>
      <c r="B27" s="4">
        <f>IF('True_Odds_Calculator_2-way'!B28="","",'True_Odds_Calculator_2-way'!B28)</f>
        <v>1.66</v>
      </c>
      <c r="C27" s="4">
        <f t="shared" si="0"/>
        <v>3.3444121312837582E-2</v>
      </c>
      <c r="D27" s="4">
        <f t="shared" si="2"/>
        <v>2.4136375031336175</v>
      </c>
      <c r="E27" s="4">
        <f t="shared" si="3"/>
        <v>1.707394928178755</v>
      </c>
      <c r="G27" s="4">
        <f t="shared" si="1"/>
        <v>1.0334441213128376</v>
      </c>
    </row>
    <row r="28" spans="1:7" x14ac:dyDescent="0.2">
      <c r="A28" s="4">
        <f>IF('True_Odds_Calculator_2-way'!A29="","",'True_Odds_Calculator_2-way'!A29)</f>
        <v>3.05</v>
      </c>
      <c r="B28" s="4">
        <f>IF('True_Odds_Calculator_2-way'!B29="","",'True_Odds_Calculator_2-way'!B29)</f>
        <v>1.41</v>
      </c>
      <c r="C28" s="4">
        <f t="shared" si="0"/>
        <v>3.7088710615044818E-2</v>
      </c>
      <c r="D28" s="4">
        <f t="shared" si="2"/>
        <v>3.2328509678631834</v>
      </c>
      <c r="E28" s="4">
        <f t="shared" si="3"/>
        <v>1.4478579244171366</v>
      </c>
      <c r="G28" s="4">
        <f t="shared" si="1"/>
        <v>1.0370887106150448</v>
      </c>
    </row>
    <row r="29" spans="1:7" x14ac:dyDescent="0.2">
      <c r="A29" s="4">
        <f>IF('True_Odds_Calculator_2-way'!A30="","",'True_Odds_Calculator_2-way'!A30)</f>
        <v>2.2999999999999998</v>
      </c>
      <c r="B29" s="4">
        <f>IF('True_Odds_Calculator_2-way'!B30="","",'True_Odds_Calculator_2-way'!B30)</f>
        <v>1.67</v>
      </c>
      <c r="C29" s="4">
        <f t="shared" si="0"/>
        <v>3.3585003905233002E-2</v>
      </c>
      <c r="D29" s="4">
        <f t="shared" si="2"/>
        <v>2.3924011211460603</v>
      </c>
      <c r="E29" s="4">
        <f t="shared" si="3"/>
        <v>1.7181838514873629</v>
      </c>
      <c r="G29" s="4">
        <f t="shared" si="1"/>
        <v>1.033585003905233</v>
      </c>
    </row>
    <row r="30" spans="1:7" x14ac:dyDescent="0.2">
      <c r="A30" s="4">
        <f>IF('True_Odds_Calculator_2-way'!A31="","",'True_Odds_Calculator_2-way'!A31)</f>
        <v>2.41</v>
      </c>
      <c r="B30" s="4">
        <f>IF('True_Odds_Calculator_2-way'!B31="","",'True_Odds_Calculator_2-way'!B31)</f>
        <v>1.61</v>
      </c>
      <c r="C30" s="4">
        <f t="shared" si="0"/>
        <v>3.6055771758459754E-2</v>
      </c>
      <c r="D30" s="4">
        <f t="shared" si="2"/>
        <v>2.5194636537774748</v>
      </c>
      <c r="E30" s="4">
        <f t="shared" si="3"/>
        <v>1.6581269630990791</v>
      </c>
      <c r="G30" s="4">
        <f t="shared" si="1"/>
        <v>1.0360557717584598</v>
      </c>
    </row>
    <row r="31" spans="1:7" x14ac:dyDescent="0.2">
      <c r="A31" s="4">
        <f>IF('True_Odds_Calculator_2-way'!A32="","",'True_Odds_Calculator_2-way'!A32)</f>
        <v>2</v>
      </c>
      <c r="B31" s="4">
        <f>IF('True_Odds_Calculator_2-way'!B32="","",'True_Odds_Calculator_2-way'!B32)</f>
        <v>1.84</v>
      </c>
      <c r="C31" s="4">
        <f t="shared" si="0"/>
        <v>4.3478260869565188E-2</v>
      </c>
      <c r="D31" s="4">
        <f t="shared" si="2"/>
        <v>2.0909090909090908</v>
      </c>
      <c r="E31" s="4">
        <f t="shared" si="3"/>
        <v>1.9166666666666665</v>
      </c>
      <c r="G31" s="4">
        <f t="shared" si="1"/>
        <v>1.0434782608695652</v>
      </c>
    </row>
    <row r="32" spans="1:7" x14ac:dyDescent="0.2">
      <c r="A32" s="4">
        <f>IF('True_Odds_Calculator_2-way'!A33="","",'True_Odds_Calculator_2-way'!A33)</f>
        <v>1.93</v>
      </c>
      <c r="B32" s="4">
        <f>IF('True_Odds_Calculator_2-way'!B33="","",'True_Odds_Calculator_2-way'!B33)</f>
        <v>1.9</v>
      </c>
      <c r="C32" s="4">
        <f t="shared" si="0"/>
        <v>4.445050449959087E-2</v>
      </c>
      <c r="D32" s="4">
        <f t="shared" si="2"/>
        <v>2.0164971130052241</v>
      </c>
      <c r="E32" s="4">
        <f t="shared" si="3"/>
        <v>1.9837706248309437</v>
      </c>
      <c r="G32" s="4">
        <f t="shared" si="1"/>
        <v>1.0444505044995909</v>
      </c>
    </row>
    <row r="33" spans="1:7" x14ac:dyDescent="0.2">
      <c r="A33" s="4">
        <f>IF('True_Odds_Calculator_2-way'!A34="","",'True_Odds_Calculator_2-way'!A34)</f>
        <v>1.87</v>
      </c>
      <c r="B33" s="4">
        <f>IF('True_Odds_Calculator_2-way'!B34="","",'True_Odds_Calculator_2-way'!B34)</f>
        <v>1.97</v>
      </c>
      <c r="C33" s="4">
        <f t="shared" si="0"/>
        <v>4.2373571486739481E-2</v>
      </c>
      <c r="D33" s="4">
        <f t="shared" si="2"/>
        <v>1.9471444805623825</v>
      </c>
      <c r="E33" s="4">
        <f t="shared" si="3"/>
        <v>2.0558051284913081</v>
      </c>
      <c r="G33" s="4">
        <f t="shared" si="1"/>
        <v>1.0423735714867395</v>
      </c>
    </row>
    <row r="34" spans="1:7" x14ac:dyDescent="0.2">
      <c r="A34" s="4">
        <f>IF('True_Odds_Calculator_2-way'!A35="","",'True_Odds_Calculator_2-way'!A35)</f>
        <v>2.2599999999999998</v>
      </c>
      <c r="B34" s="4">
        <f>IF('True_Odds_Calculator_2-way'!B35="","",'True_Odds_Calculator_2-way'!B35)</f>
        <v>1.69</v>
      </c>
      <c r="C34" s="4">
        <f t="shared" si="0"/>
        <v>3.4193852437555794E-2</v>
      </c>
      <c r="D34" s="4">
        <f t="shared" si="2"/>
        <v>2.3508340001231001</v>
      </c>
      <c r="E34" s="4">
        <f t="shared" si="3"/>
        <v>1.740283410033262</v>
      </c>
      <c r="G34" s="4">
        <f t="shared" si="1"/>
        <v>1.0341938524375558</v>
      </c>
    </row>
    <row r="35" spans="1:7" x14ac:dyDescent="0.2">
      <c r="A35" s="4">
        <f>IF('True_Odds_Calculator_2-way'!A36="","",'True_Odds_Calculator_2-way'!A36)</f>
        <v>2.3199999999999998</v>
      </c>
      <c r="B35" s="4">
        <f>IF('True_Odds_Calculator_2-way'!B36="","",'True_Odds_Calculator_2-way'!B36)</f>
        <v>1.66</v>
      </c>
      <c r="C35" s="4">
        <f t="shared" si="0"/>
        <v>3.3444121312837582E-2</v>
      </c>
      <c r="D35" s="4">
        <f t="shared" si="2"/>
        <v>2.4136375031336175</v>
      </c>
      <c r="E35" s="4">
        <f t="shared" si="3"/>
        <v>1.707394928178755</v>
      </c>
      <c r="G35" s="4">
        <f t="shared" si="1"/>
        <v>1.0334441213128376</v>
      </c>
    </row>
    <row r="36" spans="1:7" x14ac:dyDescent="0.2">
      <c r="A36" s="4">
        <f>IF('True_Odds_Calculator_2-way'!A37="","",'True_Odds_Calculator_2-way'!A37)</f>
        <v>2.2599999999999998</v>
      </c>
      <c r="B36" s="4">
        <f>IF('True_Odds_Calculator_2-way'!B37="","",'True_Odds_Calculator_2-way'!B37)</f>
        <v>1.63</v>
      </c>
      <c r="C36" s="4">
        <f t="shared" si="0"/>
        <v>5.5974808621532146E-2</v>
      </c>
      <c r="D36" s="4">
        <f t="shared" si="2"/>
        <v>2.4126006942170406</v>
      </c>
      <c r="E36" s="4">
        <f t="shared" si="3"/>
        <v>1.7079141360285595</v>
      </c>
      <c r="G36" s="4">
        <f t="shared" si="1"/>
        <v>1.0559748086215321</v>
      </c>
    </row>
    <row r="37" spans="1:7" x14ac:dyDescent="0.2">
      <c r="A37" s="4">
        <f>IF('True_Odds_Calculator_2-way'!A38="","",'True_Odds_Calculator_2-way'!A38)</f>
        <v>2.41</v>
      </c>
      <c r="B37" s="4">
        <f>IF('True_Odds_Calculator_2-way'!B38="","",'True_Odds_Calculator_2-way'!B38)</f>
        <v>1.56</v>
      </c>
      <c r="C37" s="4">
        <f t="shared" si="0"/>
        <v>5.5963400361740412E-2</v>
      </c>
      <c r="D37" s="4">
        <f t="shared" si="2"/>
        <v>2.5842727522683524</v>
      </c>
      <c r="E37" s="4">
        <f t="shared" si="3"/>
        <v>1.63120444290177</v>
      </c>
      <c r="G37" s="4">
        <f t="shared" si="1"/>
        <v>1.0559634003617404</v>
      </c>
    </row>
    <row r="38" spans="1:7" x14ac:dyDescent="0.2">
      <c r="A38" s="4">
        <f>IF('True_Odds_Calculator_2-way'!A39="","",'True_Odds_Calculator_2-way'!A39)</f>
        <v>1.68</v>
      </c>
      <c r="B38" s="4">
        <f>IF('True_Odds_Calculator_2-way'!B39="","",'True_Odds_Calculator_2-way'!B39)</f>
        <v>2.16</v>
      </c>
      <c r="C38" s="4">
        <f t="shared" si="0"/>
        <v>5.8201058201058142E-2</v>
      </c>
      <c r="D38" s="4">
        <f t="shared" si="2"/>
        <v>1.7663551401869158</v>
      </c>
      <c r="E38" s="4">
        <f t="shared" si="3"/>
        <v>2.3048780487804881</v>
      </c>
      <c r="G38" s="4">
        <f t="shared" si="1"/>
        <v>1.0582010582010581</v>
      </c>
    </row>
    <row r="39" spans="1:7" x14ac:dyDescent="0.2">
      <c r="A39" s="4">
        <f>IF('True_Odds_Calculator_2-way'!A40="","",'True_Odds_Calculator_2-way'!A40)</f>
        <v>2.5299999999999998</v>
      </c>
      <c r="B39" s="4">
        <f>IF('True_Odds_Calculator_2-way'!B40="","",'True_Odds_Calculator_2-way'!B40)</f>
        <v>1.51</v>
      </c>
      <c r="C39" s="4">
        <f t="shared" si="0"/>
        <v>5.7508572625186716E-2</v>
      </c>
      <c r="D39" s="4">
        <f t="shared" si="2"/>
        <v>2.7284933757097458</v>
      </c>
      <c r="E39" s="4">
        <f t="shared" si="3"/>
        <v>1.5785385203396487</v>
      </c>
      <c r="G39" s="4">
        <f t="shared" si="1"/>
        <v>1.0575085726251867</v>
      </c>
    </row>
    <row r="40" spans="1:7" x14ac:dyDescent="0.2">
      <c r="A40" s="4">
        <f>IF('True_Odds_Calculator_2-way'!A41="","",'True_Odds_Calculator_2-way'!A41)</f>
        <v>2.2000000000000002</v>
      </c>
      <c r="B40" s="4">
        <f>IF('True_Odds_Calculator_2-way'!B41="","",'True_Odds_Calculator_2-way'!B41)</f>
        <v>1.66</v>
      </c>
      <c r="C40" s="4">
        <f t="shared" si="0"/>
        <v>5.6955093099671394E-2</v>
      </c>
      <c r="D40" s="4">
        <f t="shared" si="2"/>
        <v>2.3470437017994858</v>
      </c>
      <c r="E40" s="4">
        <f t="shared" si="3"/>
        <v>1.7423664122137403</v>
      </c>
      <c r="G40" s="4">
        <f t="shared" si="1"/>
        <v>1.0569550930996714</v>
      </c>
    </row>
    <row r="41" spans="1:7" x14ac:dyDescent="0.2">
      <c r="A41" s="4">
        <f>IF('True_Odds_Calculator_2-way'!A42="","",'True_Odds_Calculator_2-way'!A42)</f>
        <v>2.06</v>
      </c>
      <c r="B41" s="4">
        <f>IF('True_Odds_Calculator_2-way'!B42="","",'True_Odds_Calculator_2-way'!B42)</f>
        <v>1.75</v>
      </c>
      <c r="C41" s="4">
        <f t="shared" si="0"/>
        <v>5.6865464632454898E-2</v>
      </c>
      <c r="D41" s="4">
        <f t="shared" si="2"/>
        <v>2.1881638846737479</v>
      </c>
      <c r="E41" s="4">
        <f t="shared" si="3"/>
        <v>1.8416347381864622</v>
      </c>
      <c r="G41" s="4">
        <f t="shared" si="1"/>
        <v>1.0568654646324549</v>
      </c>
    </row>
    <row r="42" spans="1:7" x14ac:dyDescent="0.2">
      <c r="A42" s="4">
        <f>IF('True_Odds_Calculator_2-way'!A43="","",'True_Odds_Calculator_2-way'!A43)</f>
        <v>1.68</v>
      </c>
      <c r="B42" s="4">
        <f>IF('True_Odds_Calculator_2-way'!B43="","",'True_Odds_Calculator_2-way'!B43)</f>
        <v>2.29</v>
      </c>
      <c r="C42" s="4">
        <f t="shared" si="0"/>
        <v>3.1919317945518833E-2</v>
      </c>
      <c r="D42" s="4">
        <f t="shared" si="2"/>
        <v>1.7262855604415328</v>
      </c>
      <c r="E42" s="4">
        <f t="shared" si="3"/>
        <v>2.3768688990485605</v>
      </c>
      <c r="G42" s="4">
        <f t="shared" si="1"/>
        <v>1.0319193179455188</v>
      </c>
    </row>
    <row r="43" spans="1:7" x14ac:dyDescent="0.2">
      <c r="A43" s="4">
        <f>IF('True_Odds_Calculator_2-way'!A44="","",'True_Odds_Calculator_2-way'!A44)</f>
        <v>1.75</v>
      </c>
      <c r="B43" s="4">
        <f>IF('True_Odds_Calculator_2-way'!B44="","",'True_Odds_Calculator_2-way'!B44)</f>
        <v>2.14</v>
      </c>
      <c r="C43" s="4">
        <f t="shared" si="0"/>
        <v>3.8718291054739673E-2</v>
      </c>
      <c r="D43" s="4">
        <f t="shared" si="2"/>
        <v>1.81136638452237</v>
      </c>
      <c r="E43" s="4">
        <f t="shared" si="3"/>
        <v>2.2324888226527575</v>
      </c>
      <c r="G43" s="4">
        <f t="shared" si="1"/>
        <v>1.0387182910547397</v>
      </c>
    </row>
    <row r="44" spans="1:7" x14ac:dyDescent="0.2">
      <c r="A44" s="4">
        <f>IF('True_Odds_Calculator_2-way'!A45="","",'True_Odds_Calculator_2-way'!A45)</f>
        <v>2.04</v>
      </c>
      <c r="B44" s="4">
        <f>IF('True_Odds_Calculator_2-way'!B45="","",'True_Odds_Calculator_2-way'!B45)</f>
        <v>1.85</v>
      </c>
      <c r="C44" s="4">
        <f t="shared" si="0"/>
        <v>3.0736618971912932E-2</v>
      </c>
      <c r="D44" s="4">
        <f t="shared" si="2"/>
        <v>2.1060267857142851</v>
      </c>
      <c r="E44" s="4">
        <f t="shared" si="3"/>
        <v>1.9041372351160444</v>
      </c>
      <c r="G44" s="4">
        <f t="shared" si="1"/>
        <v>1.0307366189719129</v>
      </c>
    </row>
    <row r="45" spans="1:7" x14ac:dyDescent="0.2">
      <c r="A45" s="4">
        <f>IF('True_Odds_Calculator_2-way'!A46="","",'True_Odds_Calculator_2-way'!A46)</f>
        <v>2.62</v>
      </c>
      <c r="B45" s="4">
        <f>IF('True_Odds_Calculator_2-way'!B46="","",'True_Odds_Calculator_2-way'!B46)</f>
        <v>1.48</v>
      </c>
      <c r="C45" s="4">
        <f t="shared" si="0"/>
        <v>5.7355064988652726E-2</v>
      </c>
      <c r="D45" s="4">
        <f t="shared" si="2"/>
        <v>2.8328462887200465</v>
      </c>
      <c r="E45" s="4">
        <f t="shared" si="3"/>
        <v>1.5455994897959182</v>
      </c>
      <c r="G45" s="4">
        <f t="shared" si="1"/>
        <v>1.0573550649886527</v>
      </c>
    </row>
    <row r="46" spans="1:7" x14ac:dyDescent="0.2">
      <c r="A46" s="4">
        <f>IF('True_Odds_Calculator_2-way'!A47="","",'True_Odds_Calculator_2-way'!A47)</f>
        <v>1.66</v>
      </c>
      <c r="B46" s="4">
        <f>IF('True_Odds_Calculator_2-way'!B47="","",'True_Odds_Calculator_2-way'!B47)</f>
        <v>2.2999999999999998</v>
      </c>
      <c r="C46" s="4">
        <f t="shared" si="0"/>
        <v>3.7192247249869137E-2</v>
      </c>
      <c r="D46" s="4">
        <f t="shared" si="2"/>
        <v>1.7128757290264693</v>
      </c>
      <c r="E46" s="4">
        <f t="shared" si="3"/>
        <v>2.402769037130271</v>
      </c>
      <c r="G46" s="4">
        <f t="shared" si="1"/>
        <v>1.0371922472498691</v>
      </c>
    </row>
    <row r="47" spans="1:7" x14ac:dyDescent="0.2">
      <c r="A47" s="4">
        <f>IF('True_Odds_Calculator_2-way'!A48="","",'True_Odds_Calculator_2-way'!A48)</f>
        <v>1.88</v>
      </c>
      <c r="B47" s="4">
        <f>IF('True_Odds_Calculator_2-way'!B48="","",'True_Odds_Calculator_2-way'!B48)</f>
        <v>2.02</v>
      </c>
      <c r="C47" s="4">
        <f t="shared" si="0"/>
        <v>2.6964398567516312E-2</v>
      </c>
      <c r="D47" s="4">
        <f t="shared" si="2"/>
        <v>1.9288906948394962</v>
      </c>
      <c r="E47" s="4">
        <f t="shared" si="3"/>
        <v>2.0765529308836395</v>
      </c>
      <c r="G47" s="4">
        <f t="shared" si="1"/>
        <v>1.0269643985675163</v>
      </c>
    </row>
    <row r="48" spans="1:7" x14ac:dyDescent="0.2">
      <c r="A48" s="4">
        <f>IF('True_Odds_Calculator_2-way'!A49="","",'True_Odds_Calculator_2-way'!A49)</f>
        <v>1.95</v>
      </c>
      <c r="B48" s="4">
        <f>IF('True_Odds_Calculator_2-way'!B49="","",'True_Odds_Calculator_2-way'!B49)</f>
        <v>1.93</v>
      </c>
      <c r="C48" s="4">
        <f t="shared" si="0"/>
        <v>3.0955227846419575E-2</v>
      </c>
      <c r="D48" s="4">
        <f t="shared" si="2"/>
        <v>2.0106851876586083</v>
      </c>
      <c r="E48" s="4">
        <f t="shared" si="3"/>
        <v>1.9894277785119598</v>
      </c>
      <c r="G48" s="4">
        <f t="shared" si="1"/>
        <v>1.0309552278464196</v>
      </c>
    </row>
    <row r="49" spans="1:7" x14ac:dyDescent="0.2">
      <c r="A49" s="4">
        <f>IF('True_Odds_Calculator_2-way'!A50="","",'True_Odds_Calculator_2-way'!A50)</f>
        <v>1.89</v>
      </c>
      <c r="B49" s="4">
        <f>IF('True_Odds_Calculator_2-way'!B50="","",'True_Odds_Calculator_2-way'!B50)</f>
        <v>1.99</v>
      </c>
      <c r="C49" s="4">
        <f t="shared" si="0"/>
        <v>3.16130919145996E-2</v>
      </c>
      <c r="D49" s="4">
        <f t="shared" si="2"/>
        <v>1.9482012897878844</v>
      </c>
      <c r="E49" s="4">
        <f t="shared" si="3"/>
        <v>2.0546283903744778</v>
      </c>
      <c r="G49" s="4">
        <f t="shared" si="1"/>
        <v>1.0316130919145996</v>
      </c>
    </row>
    <row r="50" spans="1:7" x14ac:dyDescent="0.2">
      <c r="A50" s="4">
        <f>IF('True_Odds_Calculator_2-way'!A51="","",'True_Odds_Calculator_2-way'!A51)</f>
        <v>2.11</v>
      </c>
      <c r="B50" s="4">
        <f>IF('True_Odds_Calculator_2-way'!B51="","",'True_Odds_Calculator_2-way'!B51)</f>
        <v>1.79</v>
      </c>
      <c r="C50" s="4">
        <f t="shared" si="0"/>
        <v>3.2592867166194583E-2</v>
      </c>
      <c r="D50" s="4">
        <f t="shared" si="2"/>
        <v>2.1851369724319478</v>
      </c>
      <c r="E50" s="4">
        <f t="shared" si="3"/>
        <v>1.8437843247333352</v>
      </c>
      <c r="G50" s="4">
        <f t="shared" si="1"/>
        <v>1.0325928671661946</v>
      </c>
    </row>
    <row r="51" spans="1:7" x14ac:dyDescent="0.2">
      <c r="A51" s="4">
        <f>IF('True_Odds_Calculator_2-way'!A52="","",'True_Odds_Calculator_2-way'!A52)</f>
        <v>2.09</v>
      </c>
      <c r="B51" s="4">
        <f>IF('True_Odds_Calculator_2-way'!B52="","",'True_Odds_Calculator_2-way'!B52)</f>
        <v>1.82</v>
      </c>
      <c r="C51" s="4">
        <f t="shared" si="0"/>
        <v>2.7919448972080652E-2</v>
      </c>
      <c r="D51" s="4">
        <f t="shared" si="2"/>
        <v>2.152810006225593</v>
      </c>
      <c r="E51" s="4">
        <f t="shared" si="3"/>
        <v>1.8674456281604401</v>
      </c>
      <c r="G51" s="4">
        <f t="shared" si="1"/>
        <v>1.0279194489720807</v>
      </c>
    </row>
    <row r="52" spans="1:7" x14ac:dyDescent="0.2">
      <c r="A52" s="4">
        <f>IF('True_Odds_Calculator_2-way'!A53="","",'True_Odds_Calculator_2-way'!A53)</f>
        <v>2.41</v>
      </c>
      <c r="B52" s="4">
        <f>IF('True_Odds_Calculator_2-way'!B53="","",'True_Odds_Calculator_2-way'!B53)</f>
        <v>1.58</v>
      </c>
      <c r="C52" s="4">
        <f t="shared" si="0"/>
        <v>4.7849151741162776E-2</v>
      </c>
      <c r="D52" s="4">
        <f t="shared" si="2"/>
        <v>2.5574585264289071</v>
      </c>
      <c r="E52" s="4">
        <f t="shared" si="3"/>
        <v>1.6420716719134072</v>
      </c>
      <c r="G52" s="4">
        <f t="shared" si="1"/>
        <v>1.0478491517411628</v>
      </c>
    </row>
    <row r="53" spans="1:7" x14ac:dyDescent="0.2">
      <c r="A53" s="4">
        <f>IF('True_Odds_Calculator_2-way'!A54="","",'True_Odds_Calculator_2-way'!A54)</f>
        <v>2.67</v>
      </c>
      <c r="B53" s="4">
        <f>IF('True_Odds_Calculator_2-way'!B54="","",'True_Odds_Calculator_2-way'!B54)</f>
        <v>1.53</v>
      </c>
      <c r="C53" s="4">
        <f t="shared" si="0"/>
        <v>2.81266064478225E-2</v>
      </c>
      <c r="D53" s="4">
        <f t="shared" si="2"/>
        <v>2.7741672608739938</v>
      </c>
      <c r="E53" s="4">
        <f t="shared" si="3"/>
        <v>1.5636447149336854</v>
      </c>
      <c r="G53" s="4">
        <f t="shared" si="1"/>
        <v>1.0281266064478225</v>
      </c>
    </row>
    <row r="54" spans="1:7" x14ac:dyDescent="0.2">
      <c r="A54" s="4">
        <f>IF('True_Odds_Calculator_2-way'!A55="","",'True_Odds_Calculator_2-way'!A55)</f>
        <v>1.87</v>
      </c>
      <c r="B54" s="4">
        <f>IF('True_Odds_Calculator_2-way'!B55="","",'True_Odds_Calculator_2-way'!B55)</f>
        <v>2.0299999999999998</v>
      </c>
      <c r="C54" s="4">
        <f t="shared" si="0"/>
        <v>2.737019572719368E-2</v>
      </c>
      <c r="D54" s="4">
        <f t="shared" si="2"/>
        <v>1.9191122570208035</v>
      </c>
      <c r="E54" s="4">
        <f t="shared" si="3"/>
        <v>2.0880063804625832</v>
      </c>
      <c r="G54" s="4">
        <f t="shared" si="1"/>
        <v>1.0273701957271937</v>
      </c>
    </row>
    <row r="55" spans="1:7" x14ac:dyDescent="0.2">
      <c r="A55" s="4">
        <f>IF('True_Odds_Calculator_2-way'!A56="","",'True_Odds_Calculator_2-way'!A56)</f>
        <v>2.83</v>
      </c>
      <c r="B55" s="4">
        <f>IF('True_Odds_Calculator_2-way'!B56="","",'True_Odds_Calculator_2-way'!B56)</f>
        <v>1.46</v>
      </c>
      <c r="C55" s="4">
        <f t="shared" si="0"/>
        <v>3.8288397308678945E-2</v>
      </c>
      <c r="D55" s="4">
        <f t="shared" si="2"/>
        <v>2.9921065971467877</v>
      </c>
      <c r="E55" s="4">
        <f t="shared" si="3"/>
        <v>1.5019811697989749</v>
      </c>
      <c r="G55" s="4">
        <f t="shared" si="1"/>
        <v>1.0382883973086789</v>
      </c>
    </row>
    <row r="56" spans="1:7" x14ac:dyDescent="0.2">
      <c r="A56" s="4">
        <f>IF('True_Odds_Calculator_2-way'!A57="","",'True_Odds_Calculator_2-way'!A57)</f>
        <v>1.88</v>
      </c>
      <c r="B56" s="4">
        <f>IF('True_Odds_Calculator_2-way'!B57="","",'True_Odds_Calculator_2-way'!B57)</f>
        <v>2.0099999999999998</v>
      </c>
      <c r="C56" s="4">
        <f t="shared" si="0"/>
        <v>2.9427331427966497E-2</v>
      </c>
      <c r="D56" s="4">
        <f t="shared" si="2"/>
        <v>1.9334834220221038</v>
      </c>
      <c r="E56" s="4">
        <f t="shared" si="3"/>
        <v>2.0712563034422273</v>
      </c>
      <c r="G56" s="4">
        <f t="shared" si="1"/>
        <v>1.0294273314279665</v>
      </c>
    </row>
    <row r="57" spans="1:7" x14ac:dyDescent="0.2">
      <c r="A57" s="4">
        <f>IF('True_Odds_Calculator_2-way'!A58="","",'True_Odds_Calculator_2-way'!A58)</f>
        <v>2.44</v>
      </c>
      <c r="B57" s="4">
        <f>IF('True_Odds_Calculator_2-way'!B58="","",'True_Odds_Calculator_2-way'!B58)</f>
        <v>1.6</v>
      </c>
      <c r="C57" s="4">
        <f t="shared" si="0"/>
        <v>3.4836065573770503E-2</v>
      </c>
      <c r="D57" s="4">
        <f t="shared" si="2"/>
        <v>2.548302872062663</v>
      </c>
      <c r="E57" s="4">
        <f t="shared" si="3"/>
        <v>1.6458684654300169</v>
      </c>
      <c r="G57" s="4">
        <f t="shared" si="1"/>
        <v>1.0348360655737705</v>
      </c>
    </row>
    <row r="58" spans="1:7" x14ac:dyDescent="0.2">
      <c r="A58" s="4">
        <f>IF('True_Odds_Calculator_2-way'!A59="","",'True_Odds_Calculator_2-way'!A59)</f>
        <v>2.02</v>
      </c>
      <c r="B58" s="4">
        <f>IF('True_Odds_Calculator_2-way'!B59="","",'True_Odds_Calculator_2-way'!B59)</f>
        <v>1.83</v>
      </c>
      <c r="C58" s="4">
        <f t="shared" si="0"/>
        <v>4.1497592382188975E-2</v>
      </c>
      <c r="D58" s="4">
        <f t="shared" si="2"/>
        <v>2.1083670792220381</v>
      </c>
      <c r="E58" s="4">
        <f t="shared" si="3"/>
        <v>1.9022281685792208</v>
      </c>
      <c r="G58" s="4">
        <f t="shared" si="1"/>
        <v>1.041497592382189</v>
      </c>
    </row>
    <row r="59" spans="1:7" x14ac:dyDescent="0.2">
      <c r="A59" s="4">
        <f>IF('True_Odds_Calculator_2-way'!A60="","",'True_Odds_Calculator_2-way'!A60)</f>
        <v>1.75</v>
      </c>
      <c r="B59" s="4">
        <f>IF('True_Odds_Calculator_2-way'!B60="","",'True_Odds_Calculator_2-way'!B60)</f>
        <v>2.1</v>
      </c>
      <c r="C59" s="4">
        <f t="shared" si="0"/>
        <v>4.761904761904745E-2</v>
      </c>
      <c r="D59" s="4">
        <f t="shared" si="2"/>
        <v>1.8260869565217388</v>
      </c>
      <c r="E59" s="4">
        <f t="shared" si="3"/>
        <v>2.2105263157894735</v>
      </c>
      <c r="G59" s="4">
        <f t="shared" si="1"/>
        <v>1.0476190476190474</v>
      </c>
    </row>
    <row r="60" spans="1:7" x14ac:dyDescent="0.2">
      <c r="A60" s="4">
        <f>IF('True_Odds_Calculator_2-way'!A61="","",'True_Odds_Calculator_2-way'!A61)</f>
        <v>1.95</v>
      </c>
      <c r="B60" s="4">
        <f>IF('True_Odds_Calculator_2-way'!B61="","",'True_Odds_Calculator_2-way'!B61)</f>
        <v>1.88</v>
      </c>
      <c r="C60" s="4">
        <f t="shared" si="0"/>
        <v>4.4735406437534042E-2</v>
      </c>
      <c r="D60" s="4">
        <f t="shared" si="2"/>
        <v>2.0389321468298109</v>
      </c>
      <c r="E60" s="4">
        <f t="shared" si="3"/>
        <v>1.9625267665952888</v>
      </c>
      <c r="G60" s="4">
        <f t="shared" si="1"/>
        <v>1.044735406437534</v>
      </c>
    </row>
    <row r="61" spans="1:7" x14ac:dyDescent="0.2">
      <c r="A61" s="4">
        <f>IF('True_Odds_Calculator_2-way'!A62="","",'True_Odds_Calculator_2-way'!A62)</f>
        <v>1.7</v>
      </c>
      <c r="B61" s="4">
        <f>IF('True_Odds_Calculator_2-way'!B62="","",'True_Odds_Calculator_2-way'!B62)</f>
        <v>2.17</v>
      </c>
      <c r="C61" s="4">
        <f t="shared" si="0"/>
        <v>4.9064787205204574E-2</v>
      </c>
      <c r="D61" s="4">
        <f t="shared" si="2"/>
        <v>1.773984130800673</v>
      </c>
      <c r="E61" s="4">
        <f t="shared" si="3"/>
        <v>2.2920161540851192</v>
      </c>
      <c r="G61" s="4">
        <f t="shared" si="1"/>
        <v>1.0490647872052046</v>
      </c>
    </row>
    <row r="62" spans="1:7" x14ac:dyDescent="0.2">
      <c r="A62" s="4">
        <f>IF('True_Odds_Calculator_2-way'!A63="","",'True_Odds_Calculator_2-way'!A63)</f>
        <v>2.08</v>
      </c>
      <c r="B62" s="4">
        <f>IF('True_Odds_Calculator_2-way'!B63="","",'True_Odds_Calculator_2-way'!B63)</f>
        <v>1.81</v>
      </c>
      <c r="C62" s="4">
        <f t="shared" si="0"/>
        <v>3.3255418614534626E-2</v>
      </c>
      <c r="D62" s="4">
        <f t="shared" si="2"/>
        <v>2.1545152798443401</v>
      </c>
      <c r="E62" s="4">
        <f t="shared" si="3"/>
        <v>1.8661643699811639</v>
      </c>
      <c r="G62" s="4">
        <f t="shared" si="1"/>
        <v>1.0332554186145346</v>
      </c>
    </row>
    <row r="63" spans="1:7" x14ac:dyDescent="0.2">
      <c r="A63" s="4">
        <f>IF('True_Odds_Calculator_2-way'!A64="","",'True_Odds_Calculator_2-way'!A64)</f>
        <v>1.81</v>
      </c>
      <c r="B63" s="4">
        <f>IF('True_Odds_Calculator_2-way'!B64="","",'True_Odds_Calculator_2-way'!B64)</f>
        <v>2.0499999999999998</v>
      </c>
      <c r="C63" s="4">
        <f t="shared" si="0"/>
        <v>4.0291065894084488E-2</v>
      </c>
      <c r="D63" s="4">
        <f t="shared" si="2"/>
        <v>1.8784963928616634</v>
      </c>
      <c r="E63" s="4">
        <f t="shared" si="3"/>
        <v>2.1383086010661287</v>
      </c>
      <c r="G63" s="4">
        <f t="shared" si="1"/>
        <v>1.0402910658940845</v>
      </c>
    </row>
    <row r="64" spans="1:7" x14ac:dyDescent="0.2">
      <c r="A64" s="4">
        <f>IF('True_Odds_Calculator_2-way'!A65="","",'True_Odds_Calculator_2-way'!A65)</f>
        <v>1.7</v>
      </c>
      <c r="B64" s="4">
        <f>IF('True_Odds_Calculator_2-way'!B65="","",'True_Odds_Calculator_2-way'!B65)</f>
        <v>2.21</v>
      </c>
      <c r="C64" s="4">
        <f t="shared" si="0"/>
        <v>4.0723981900452566E-2</v>
      </c>
      <c r="D64" s="4">
        <f t="shared" si="2"/>
        <v>1.760956175298805</v>
      </c>
      <c r="E64" s="4">
        <f t="shared" si="3"/>
        <v>2.3141361256544504</v>
      </c>
      <c r="G64" s="4">
        <f t="shared" si="1"/>
        <v>1.0407239819004526</v>
      </c>
    </row>
    <row r="65" spans="1:7" x14ac:dyDescent="0.2">
      <c r="A65" s="4">
        <f>IF('True_Odds_Calculator_2-way'!A66="","",'True_Odds_Calculator_2-way'!A66)</f>
        <v>1.74</v>
      </c>
      <c r="B65" s="4">
        <f>IF('True_Odds_Calculator_2-way'!B66="","",'True_Odds_Calculator_2-way'!B66)</f>
        <v>2.16</v>
      </c>
      <c r="C65" s="4">
        <f t="shared" si="0"/>
        <v>3.7675606641123682E-2</v>
      </c>
      <c r="D65" s="4">
        <f t="shared" si="2"/>
        <v>1.7989661114302122</v>
      </c>
      <c r="E65" s="4">
        <f t="shared" si="3"/>
        <v>2.2516175413371671</v>
      </c>
      <c r="G65" s="4">
        <f t="shared" si="1"/>
        <v>1.0376756066411237</v>
      </c>
    </row>
    <row r="66" spans="1:7" x14ac:dyDescent="0.2">
      <c r="A66" s="4">
        <f>IF('True_Odds_Calculator_2-way'!A67="","",'True_Odds_Calculator_2-way'!A67)</f>
        <v>1.8</v>
      </c>
      <c r="B66" s="4">
        <f>IF('True_Odds_Calculator_2-way'!B67="","",'True_Odds_Calculator_2-way'!B67)</f>
        <v>2.0699999999999998</v>
      </c>
      <c r="C66" s="4">
        <f t="shared" ref="C66:C129" si="4">IF(A66="","",((1/A66)+(1/B66))-1)</f>
        <v>3.8647342995169254E-2</v>
      </c>
      <c r="D66" s="4">
        <f t="shared" si="2"/>
        <v>1.8648648648648651</v>
      </c>
      <c r="E66" s="4">
        <f t="shared" si="3"/>
        <v>2.15625</v>
      </c>
      <c r="G66" s="4">
        <f t="shared" ref="G66:G129" si="5">IF(A66="","",C66+1)</f>
        <v>1.0386473429951693</v>
      </c>
    </row>
    <row r="67" spans="1:7" x14ac:dyDescent="0.2">
      <c r="A67" s="4">
        <f>IF('True_Odds_Calculator_2-way'!A68="","",'True_Odds_Calculator_2-way'!A68)</f>
        <v>1.37</v>
      </c>
      <c r="B67" s="4">
        <f>IF('True_Odds_Calculator_2-way'!B68="","",'True_Odds_Calculator_2-way'!B68)</f>
        <v>3.18</v>
      </c>
      <c r="C67" s="4">
        <f t="shared" si="4"/>
        <v>4.4392416104301446E-2</v>
      </c>
      <c r="D67" s="4">
        <f t="shared" ref="D67:D130" si="6">IF(A67="","",(2*A67)/(2-($C67*A67)))</f>
        <v>1.4129666266662342</v>
      </c>
      <c r="E67" s="4">
        <f t="shared" ref="E67:E130" si="7">IF(B67="","",(2*B67)/(2-($C67*B67)))</f>
        <v>3.4215031807115368</v>
      </c>
      <c r="G67" s="4">
        <f t="shared" si="5"/>
        <v>1.0443924161043014</v>
      </c>
    </row>
    <row r="68" spans="1:7" x14ac:dyDescent="0.2">
      <c r="A68" s="4">
        <f>IF('True_Odds_Calculator_2-way'!A69="","",'True_Odds_Calculator_2-way'!A69)</f>
        <v>1.91</v>
      </c>
      <c r="B68" s="4">
        <f>IF('True_Odds_Calculator_2-way'!B69="","",'True_Odds_Calculator_2-way'!B69)</f>
        <v>1.98</v>
      </c>
      <c r="C68" s="4">
        <f t="shared" si="4"/>
        <v>2.861071447458885E-2</v>
      </c>
      <c r="D68" s="4">
        <f t="shared" si="6"/>
        <v>1.9636533568721115</v>
      </c>
      <c r="E68" s="4">
        <f t="shared" si="7"/>
        <v>2.0377175494369308</v>
      </c>
      <c r="G68" s="4">
        <f t="shared" si="5"/>
        <v>1.0286107144745888</v>
      </c>
    </row>
    <row r="69" spans="1:7" x14ac:dyDescent="0.2">
      <c r="A69" s="4">
        <f>IF('True_Odds_Calculator_2-way'!A70="","",'True_Odds_Calculator_2-way'!A70)</f>
        <v>1.71</v>
      </c>
      <c r="B69" s="4">
        <f>IF('True_Odds_Calculator_2-way'!B70="","",'True_Odds_Calculator_2-way'!B70)</f>
        <v>2.23</v>
      </c>
      <c r="C69" s="4">
        <f t="shared" si="4"/>
        <v>3.3225814910969431E-2</v>
      </c>
      <c r="D69" s="4">
        <f t="shared" si="6"/>
        <v>1.7599981538319522</v>
      </c>
      <c r="E69" s="4">
        <f t="shared" si="7"/>
        <v>2.315792669966295</v>
      </c>
      <c r="G69" s="4">
        <f t="shared" si="5"/>
        <v>1.0332258149109694</v>
      </c>
    </row>
    <row r="70" spans="1:7" x14ac:dyDescent="0.2">
      <c r="A70" s="4">
        <f>IF('True_Odds_Calculator_2-way'!A71="","",'True_Odds_Calculator_2-way'!A71)</f>
        <v>1.6</v>
      </c>
      <c r="B70" s="4">
        <f>IF('True_Odds_Calculator_2-way'!B71="","",'True_Odds_Calculator_2-way'!B71)</f>
        <v>2.46</v>
      </c>
      <c r="C70" s="4">
        <f t="shared" si="4"/>
        <v>3.1504065040650397E-2</v>
      </c>
      <c r="D70" s="4">
        <f t="shared" si="6"/>
        <v>1.6413678065054211</v>
      </c>
      <c r="E70" s="4">
        <f t="shared" si="7"/>
        <v>2.5591677503250976</v>
      </c>
      <c r="G70" s="4">
        <f t="shared" si="5"/>
        <v>1.0315040650406504</v>
      </c>
    </row>
    <row r="71" spans="1:7" x14ac:dyDescent="0.2">
      <c r="A71" s="4">
        <f>IF('True_Odds_Calculator_2-way'!A72="","",'True_Odds_Calculator_2-way'!A72)</f>
        <v>1.56</v>
      </c>
      <c r="B71" s="4">
        <f>IF('True_Odds_Calculator_2-way'!B72="","",'True_Odds_Calculator_2-way'!B72)</f>
        <v>2.54</v>
      </c>
      <c r="C71" s="4">
        <f t="shared" si="4"/>
        <v>3.4726428427215739E-2</v>
      </c>
      <c r="D71" s="4">
        <f t="shared" si="6"/>
        <v>1.6034315312398835</v>
      </c>
      <c r="E71" s="4">
        <f t="shared" si="7"/>
        <v>2.6571888412017164</v>
      </c>
      <c r="G71" s="4">
        <f t="shared" si="5"/>
        <v>1.0347264284272157</v>
      </c>
    </row>
    <row r="72" spans="1:7" x14ac:dyDescent="0.2">
      <c r="A72" s="4">
        <f>IF('True_Odds_Calculator_2-way'!A73="","",'True_Odds_Calculator_2-way'!A73)</f>
        <v>2.11</v>
      </c>
      <c r="B72" s="4">
        <f>IF('True_Odds_Calculator_2-way'!B73="","",'True_Odds_Calculator_2-way'!B73)</f>
        <v>1.77</v>
      </c>
      <c r="C72" s="4">
        <f t="shared" si="4"/>
        <v>3.8905400701529036E-2</v>
      </c>
      <c r="D72" s="4">
        <f t="shared" si="6"/>
        <v>2.2003122514507911</v>
      </c>
      <c r="E72" s="4">
        <f t="shared" si="7"/>
        <v>1.8331165484575556</v>
      </c>
      <c r="G72" s="4">
        <f t="shared" si="5"/>
        <v>1.038905400701529</v>
      </c>
    </row>
    <row r="73" spans="1:7" x14ac:dyDescent="0.2">
      <c r="A73" s="4">
        <f>IF('True_Odds_Calculator_2-way'!A74="","",'True_Odds_Calculator_2-way'!A74)</f>
        <v>2.08</v>
      </c>
      <c r="B73" s="4">
        <f>IF('True_Odds_Calculator_2-way'!B74="","",'True_Odds_Calculator_2-way'!B74)</f>
        <v>1.81</v>
      </c>
      <c r="C73" s="4">
        <f t="shared" si="4"/>
        <v>3.3255418614534626E-2</v>
      </c>
      <c r="D73" s="4">
        <f t="shared" si="6"/>
        <v>2.1545152798443401</v>
      </c>
      <c r="E73" s="4">
        <f t="shared" si="7"/>
        <v>1.8661643699811639</v>
      </c>
      <c r="G73" s="4">
        <f t="shared" si="5"/>
        <v>1.0332554186145346</v>
      </c>
    </row>
    <row r="74" spans="1:7" x14ac:dyDescent="0.2">
      <c r="A74" s="4">
        <f>IF('True_Odds_Calculator_2-way'!A75="","",'True_Odds_Calculator_2-way'!A75)</f>
        <v>2.38</v>
      </c>
      <c r="B74" s="4">
        <f>IF('True_Odds_Calculator_2-way'!B75="","",'True_Odds_Calculator_2-way'!B75)</f>
        <v>1.63</v>
      </c>
      <c r="C74" s="4">
        <f t="shared" si="4"/>
        <v>3.3664999742228252E-2</v>
      </c>
      <c r="D74" s="4">
        <f t="shared" si="6"/>
        <v>2.4793251102447753</v>
      </c>
      <c r="E74" s="4">
        <f t="shared" si="7"/>
        <v>1.6759839288028686</v>
      </c>
      <c r="G74" s="4">
        <f t="shared" si="5"/>
        <v>1.0336649997422283</v>
      </c>
    </row>
    <row r="75" spans="1:7" x14ac:dyDescent="0.2">
      <c r="A75" s="4">
        <f>IF('True_Odds_Calculator_2-way'!A76="","",'True_Odds_Calculator_2-way'!A76)</f>
        <v>2.48</v>
      </c>
      <c r="B75" s="4">
        <f>IF('True_Odds_Calculator_2-way'!B76="","",'True_Odds_Calculator_2-way'!B76)</f>
        <v>1.58</v>
      </c>
      <c r="C75" s="4">
        <f t="shared" si="4"/>
        <v>3.61371988566761E-2</v>
      </c>
      <c r="D75" s="4">
        <f t="shared" si="6"/>
        <v>2.5963424330771265</v>
      </c>
      <c r="E75" s="4">
        <f t="shared" si="7"/>
        <v>1.6264320106259338</v>
      </c>
      <c r="G75" s="4">
        <f t="shared" si="5"/>
        <v>1.0361371988566761</v>
      </c>
    </row>
    <row r="76" spans="1:7" x14ac:dyDescent="0.2">
      <c r="A76" s="4">
        <f>IF('True_Odds_Calculator_2-way'!A77="","",'True_Odds_Calculator_2-way'!A77)</f>
        <v>2.1800000000000002</v>
      </c>
      <c r="B76" s="4">
        <f>IF('True_Odds_Calculator_2-way'!B77="","",'True_Odds_Calculator_2-way'!B77)</f>
        <v>1.7</v>
      </c>
      <c r="C76" s="4">
        <f t="shared" si="4"/>
        <v>4.6950890447922333E-2</v>
      </c>
      <c r="D76" s="4">
        <f t="shared" si="6"/>
        <v>2.2975821450712961</v>
      </c>
      <c r="E76" s="4">
        <f t="shared" si="7"/>
        <v>1.7706641184902054</v>
      </c>
      <c r="G76" s="4">
        <f t="shared" si="5"/>
        <v>1.0469508904479223</v>
      </c>
    </row>
    <row r="77" spans="1:7" x14ac:dyDescent="0.2">
      <c r="A77" s="4">
        <f>IF('True_Odds_Calculator_2-way'!A78="","",'True_Odds_Calculator_2-way'!A78)</f>
        <v>2.06</v>
      </c>
      <c r="B77" s="4">
        <f>IF('True_Odds_Calculator_2-way'!B78="","",'True_Odds_Calculator_2-way'!B78)</f>
        <v>1.78</v>
      </c>
      <c r="C77" s="4">
        <f t="shared" si="4"/>
        <v>4.7234646012872306E-2</v>
      </c>
      <c r="D77" s="4">
        <f t="shared" si="6"/>
        <v>2.165347820951931</v>
      </c>
      <c r="E77" s="4">
        <f t="shared" si="7"/>
        <v>1.8581129015911626</v>
      </c>
      <c r="G77" s="4">
        <f t="shared" si="5"/>
        <v>1.0472346460128723</v>
      </c>
    </row>
    <row r="78" spans="1:7" x14ac:dyDescent="0.2">
      <c r="A78" s="4">
        <f>IF('True_Odds_Calculator_2-way'!A79="","",'True_Odds_Calculator_2-way'!A79)</f>
        <v>1.89</v>
      </c>
      <c r="B78" s="4">
        <f>IF('True_Odds_Calculator_2-way'!B79="","",'True_Odds_Calculator_2-way'!B79)</f>
        <v>1.94</v>
      </c>
      <c r="C78" s="4">
        <f t="shared" si="4"/>
        <v>4.4564446626302434E-2</v>
      </c>
      <c r="D78" s="4">
        <f t="shared" si="6"/>
        <v>1.9730936877791532</v>
      </c>
      <c r="E78" s="4">
        <f t="shared" si="7"/>
        <v>2.0276502792678208</v>
      </c>
      <c r="G78" s="4">
        <f t="shared" si="5"/>
        <v>1.0445644466263024</v>
      </c>
    </row>
    <row r="79" spans="1:7" x14ac:dyDescent="0.2">
      <c r="A79" s="4">
        <f>IF('True_Odds_Calculator_2-way'!A80="","",'True_Odds_Calculator_2-way'!A80)</f>
        <v>1.9</v>
      </c>
      <c r="B79" s="4">
        <f>IF('True_Odds_Calculator_2-way'!B80="","",'True_Odds_Calculator_2-way'!B80)</f>
        <v>1.93</v>
      </c>
      <c r="C79" s="4">
        <f t="shared" si="4"/>
        <v>4.445050449959087E-2</v>
      </c>
      <c r="D79" s="4">
        <f t="shared" si="6"/>
        <v>1.9837706248309437</v>
      </c>
      <c r="E79" s="4">
        <f t="shared" si="7"/>
        <v>2.0164971130052241</v>
      </c>
      <c r="G79" s="4">
        <f t="shared" si="5"/>
        <v>1.0444505044995909</v>
      </c>
    </row>
    <row r="80" spans="1:7" x14ac:dyDescent="0.2">
      <c r="A80" s="4">
        <f>IF('True_Odds_Calculator_2-way'!A81="","",'True_Odds_Calculator_2-way'!A81)</f>
        <v>2.0099999999999998</v>
      </c>
      <c r="B80" s="4">
        <f>IF('True_Odds_Calculator_2-way'!B81="","",'True_Odds_Calculator_2-way'!B81)</f>
        <v>1.83</v>
      </c>
      <c r="C80" s="4">
        <f t="shared" si="4"/>
        <v>4.3960525242639381E-2</v>
      </c>
      <c r="D80" s="4">
        <f t="shared" si="6"/>
        <v>2.1029071263184975</v>
      </c>
      <c r="E80" s="4">
        <f t="shared" si="7"/>
        <v>1.9066946582691862</v>
      </c>
      <c r="G80" s="4">
        <f t="shared" si="5"/>
        <v>1.0439605252426394</v>
      </c>
    </row>
    <row r="81" spans="1:7" x14ac:dyDescent="0.2">
      <c r="A81" s="4">
        <f>IF('True_Odds_Calculator_2-way'!A82="","",'True_Odds_Calculator_2-way'!A82)</f>
        <v>2.08</v>
      </c>
      <c r="B81" s="4">
        <f>IF('True_Odds_Calculator_2-way'!B82="","",'True_Odds_Calculator_2-way'!B82)</f>
        <v>1.76</v>
      </c>
      <c r="C81" s="4">
        <f t="shared" si="4"/>
        <v>4.8951048951048959E-2</v>
      </c>
      <c r="D81" s="4">
        <f t="shared" si="6"/>
        <v>2.1915708812260539</v>
      </c>
      <c r="E81" s="4">
        <f t="shared" si="7"/>
        <v>1.8392282958199357</v>
      </c>
      <c r="G81" s="4">
        <f t="shared" si="5"/>
        <v>1.048951048951049</v>
      </c>
    </row>
    <row r="82" spans="1:7" x14ac:dyDescent="0.2">
      <c r="A82" s="4">
        <f>IF('True_Odds_Calculator_2-way'!A83="","",'True_Odds_Calculator_2-way'!A83)</f>
        <v>1.78</v>
      </c>
      <c r="B82" s="4">
        <f>IF('True_Odds_Calculator_2-way'!B83="","",'True_Odds_Calculator_2-way'!B83)</f>
        <v>2.06</v>
      </c>
      <c r="C82" s="4">
        <f t="shared" si="4"/>
        <v>4.7234646012872306E-2</v>
      </c>
      <c r="D82" s="4">
        <f t="shared" si="6"/>
        <v>1.8581129015911626</v>
      </c>
      <c r="E82" s="4">
        <f t="shared" si="7"/>
        <v>2.165347820951931</v>
      </c>
      <c r="G82" s="4">
        <f t="shared" si="5"/>
        <v>1.0472346460128723</v>
      </c>
    </row>
    <row r="83" spans="1:7" x14ac:dyDescent="0.2">
      <c r="A83" s="4">
        <f>IF('True_Odds_Calculator_2-way'!A84="","",'True_Odds_Calculator_2-way'!A84)</f>
        <v>2.29</v>
      </c>
      <c r="B83" s="4">
        <f>IF('True_Odds_Calculator_2-way'!B84="","",'True_Odds_Calculator_2-way'!B84)</f>
        <v>1.64</v>
      </c>
      <c r="C83" s="4">
        <f t="shared" si="4"/>
        <v>4.6437320268399196E-2</v>
      </c>
      <c r="D83" s="4">
        <f t="shared" si="6"/>
        <v>2.4185986604842866</v>
      </c>
      <c r="E83" s="4">
        <f t="shared" si="7"/>
        <v>1.7049210096241147</v>
      </c>
      <c r="G83" s="4">
        <f t="shared" si="5"/>
        <v>1.0464373202683992</v>
      </c>
    </row>
    <row r="84" spans="1:7" x14ac:dyDescent="0.2">
      <c r="A84" s="4">
        <f>IF('True_Odds_Calculator_2-way'!A85="","",'True_Odds_Calculator_2-way'!A85)</f>
        <v>1.71</v>
      </c>
      <c r="B84" s="4">
        <f>IF('True_Odds_Calculator_2-way'!B85="","",'True_Odds_Calculator_2-way'!B85)</f>
        <v>2.16</v>
      </c>
      <c r="C84" s="4">
        <f t="shared" si="4"/>
        <v>4.7758284600389889E-2</v>
      </c>
      <c r="D84" s="4">
        <f t="shared" si="6"/>
        <v>1.7827975673327543</v>
      </c>
      <c r="E84" s="4">
        <f t="shared" si="7"/>
        <v>2.2774694783573808</v>
      </c>
      <c r="G84" s="4">
        <f t="shared" si="5"/>
        <v>1.0477582846003899</v>
      </c>
    </row>
    <row r="85" spans="1:7" x14ac:dyDescent="0.2">
      <c r="A85" s="4">
        <f>IF('True_Odds_Calculator_2-way'!A86="","",'True_Odds_Calculator_2-way'!A86)</f>
        <v>2.09</v>
      </c>
      <c r="B85" s="4">
        <f>IF('True_Odds_Calculator_2-way'!B86="","",'True_Odds_Calculator_2-way'!B86)</f>
        <v>1.78</v>
      </c>
      <c r="C85" s="4">
        <f t="shared" si="4"/>
        <v>4.0266652330519959E-2</v>
      </c>
      <c r="D85" s="4">
        <f t="shared" si="6"/>
        <v>2.1818075186206087</v>
      </c>
      <c r="E85" s="4">
        <f t="shared" si="7"/>
        <v>1.8461614808198106</v>
      </c>
      <c r="G85" s="4">
        <f t="shared" si="5"/>
        <v>1.04026665233052</v>
      </c>
    </row>
    <row r="86" spans="1:7" x14ac:dyDescent="0.2">
      <c r="A86" s="4">
        <f>IF('True_Odds_Calculator_2-way'!A87="","",'True_Odds_Calculator_2-way'!A87)</f>
        <v>2.37</v>
      </c>
      <c r="B86" s="4">
        <f>IF('True_Odds_Calculator_2-way'!B87="","",'True_Odds_Calculator_2-way'!B87)</f>
        <v>1.6</v>
      </c>
      <c r="C86" s="4">
        <f t="shared" si="4"/>
        <v>4.6940928270042148E-2</v>
      </c>
      <c r="D86" s="4">
        <f t="shared" si="6"/>
        <v>2.5095962938451355</v>
      </c>
      <c r="E86" s="4">
        <f t="shared" si="7"/>
        <v>1.6624287593160894</v>
      </c>
      <c r="G86" s="4">
        <f t="shared" si="5"/>
        <v>1.0469409282700421</v>
      </c>
    </row>
    <row r="87" spans="1:7" x14ac:dyDescent="0.2">
      <c r="A87" s="4">
        <f>IF('True_Odds_Calculator_2-way'!A88="","",'True_Odds_Calculator_2-way'!A88)</f>
        <v>2.15</v>
      </c>
      <c r="B87" s="4">
        <f>IF('True_Odds_Calculator_2-way'!B88="","",'True_Odds_Calculator_2-way'!B88)</f>
        <v>1.71</v>
      </c>
      <c r="C87" s="4">
        <f t="shared" si="4"/>
        <v>4.9911600707194248E-2</v>
      </c>
      <c r="D87" s="4">
        <f t="shared" si="6"/>
        <v>2.2718986559555074</v>
      </c>
      <c r="E87" s="4">
        <f t="shared" si="7"/>
        <v>1.7862261630025504</v>
      </c>
      <c r="G87" s="4">
        <f t="shared" si="5"/>
        <v>1.0499116007071942</v>
      </c>
    </row>
    <row r="88" spans="1:7" x14ac:dyDescent="0.2">
      <c r="A88" s="4">
        <f>IF('True_Odds_Calculator_2-way'!A89="","",'True_Odds_Calculator_2-way'!A89)</f>
        <v>2.0699999999999998</v>
      </c>
      <c r="B88" s="4">
        <f>IF('True_Odds_Calculator_2-way'!B89="","",'True_Odds_Calculator_2-way'!B89)</f>
        <v>1.77</v>
      </c>
      <c r="C88" s="4">
        <f t="shared" si="4"/>
        <v>4.8063538852042953E-2</v>
      </c>
      <c r="D88" s="4">
        <f t="shared" si="6"/>
        <v>2.1783643984660661</v>
      </c>
      <c r="E88" s="4">
        <f t="shared" si="7"/>
        <v>1.848633921138273</v>
      </c>
      <c r="G88" s="4">
        <f t="shared" si="5"/>
        <v>1.048063538852043</v>
      </c>
    </row>
    <row r="89" spans="1:7" x14ac:dyDescent="0.2">
      <c r="A89" s="4">
        <f>IF('True_Odds_Calculator_2-way'!A90="","",'True_Odds_Calculator_2-way'!A90)</f>
        <v>2.14</v>
      </c>
      <c r="B89" s="4">
        <f>IF('True_Odds_Calculator_2-way'!B90="","",'True_Odds_Calculator_2-way'!B90)</f>
        <v>1.72</v>
      </c>
      <c r="C89" s="4">
        <f t="shared" si="4"/>
        <v>4.8685068463377501E-2</v>
      </c>
      <c r="D89" s="4">
        <f t="shared" si="6"/>
        <v>2.2576054955839058</v>
      </c>
      <c r="E89" s="4">
        <f t="shared" si="7"/>
        <v>1.7951619196254389</v>
      </c>
      <c r="G89" s="4">
        <f t="shared" si="5"/>
        <v>1.0486850684633775</v>
      </c>
    </row>
    <row r="90" spans="1:7" x14ac:dyDescent="0.2">
      <c r="A90" s="4">
        <f>IF('True_Odds_Calculator_2-way'!A91="","",'True_Odds_Calculator_2-way'!A91)</f>
        <v>2.08</v>
      </c>
      <c r="B90" s="4">
        <f>IF('True_Odds_Calculator_2-way'!B91="","",'True_Odds_Calculator_2-way'!B91)</f>
        <v>1.77</v>
      </c>
      <c r="C90" s="4">
        <f t="shared" si="4"/>
        <v>4.5740982181660117E-2</v>
      </c>
      <c r="D90" s="4">
        <f t="shared" si="6"/>
        <v>2.1838889547989084</v>
      </c>
      <c r="E90" s="4">
        <f t="shared" si="7"/>
        <v>1.8446738150115241</v>
      </c>
      <c r="G90" s="4">
        <f t="shared" si="5"/>
        <v>1.0457409821816601</v>
      </c>
    </row>
    <row r="91" spans="1:7" x14ac:dyDescent="0.2">
      <c r="A91" s="4">
        <f>IF('True_Odds_Calculator_2-way'!A92="","",'True_Odds_Calculator_2-way'!A92)</f>
        <v>2.42</v>
      </c>
      <c r="B91" s="4">
        <f>IF('True_Odds_Calculator_2-way'!B92="","",'True_Odds_Calculator_2-way'!B92)</f>
        <v>1.57</v>
      </c>
      <c r="C91" s="4">
        <f t="shared" si="4"/>
        <v>5.0165815655103474E-2</v>
      </c>
      <c r="D91" s="4">
        <f t="shared" si="6"/>
        <v>2.5763884179833187</v>
      </c>
      <c r="E91" s="4">
        <f t="shared" si="7"/>
        <v>1.6343614229793093</v>
      </c>
      <c r="G91" s="4">
        <f t="shared" si="5"/>
        <v>1.0501658156551035</v>
      </c>
    </row>
    <row r="92" spans="1:7" x14ac:dyDescent="0.2">
      <c r="A92" s="4">
        <f>IF('True_Odds_Calculator_2-way'!A93="","",'True_Odds_Calculator_2-way'!A93)</f>
        <v>2.15</v>
      </c>
      <c r="B92" s="4">
        <f>IF('True_Odds_Calculator_2-way'!B93="","",'True_Odds_Calculator_2-way'!B93)</f>
        <v>1.72</v>
      </c>
      <c r="C92" s="4">
        <f t="shared" si="4"/>
        <v>4.6511627906976827E-2</v>
      </c>
      <c r="D92" s="4">
        <f t="shared" si="6"/>
        <v>2.263157894736842</v>
      </c>
      <c r="E92" s="4">
        <f t="shared" si="7"/>
        <v>1.7916666666666667</v>
      </c>
      <c r="G92" s="4">
        <f t="shared" si="5"/>
        <v>1.0465116279069768</v>
      </c>
    </row>
    <row r="93" spans="1:7" x14ac:dyDescent="0.2">
      <c r="A93" s="4">
        <f>IF('True_Odds_Calculator_2-way'!A94="","",'True_Odds_Calculator_2-way'!A94)</f>
        <v>1.96</v>
      </c>
      <c r="B93" s="4">
        <f>IF('True_Odds_Calculator_2-way'!B94="","",'True_Odds_Calculator_2-way'!B94)</f>
        <v>1.88</v>
      </c>
      <c r="C93" s="4">
        <f t="shared" si="4"/>
        <v>4.2118975249674229E-2</v>
      </c>
      <c r="D93" s="4">
        <f t="shared" si="6"/>
        <v>2.044385264092321</v>
      </c>
      <c r="E93" s="4">
        <f t="shared" si="7"/>
        <v>1.9575010624734379</v>
      </c>
      <c r="G93" s="4">
        <f t="shared" si="5"/>
        <v>1.0421189752496742</v>
      </c>
    </row>
    <row r="94" spans="1:7" x14ac:dyDescent="0.2">
      <c r="A94" s="4">
        <f>IF('True_Odds_Calculator_2-way'!A95="","",'True_Odds_Calculator_2-way'!A95)</f>
        <v>1.99</v>
      </c>
      <c r="B94" s="4">
        <f>IF('True_Odds_Calculator_2-way'!B95="","",'True_Odds_Calculator_2-way'!B95)</f>
        <v>1.85</v>
      </c>
      <c r="C94" s="4">
        <f t="shared" si="4"/>
        <v>4.3053103354610656E-2</v>
      </c>
      <c r="D94" s="4">
        <f t="shared" si="6"/>
        <v>2.0790625441197226</v>
      </c>
      <c r="E94" s="4">
        <f t="shared" si="7"/>
        <v>1.9267303414889438</v>
      </c>
      <c r="G94" s="4">
        <f t="shared" si="5"/>
        <v>1.0430531033546107</v>
      </c>
    </row>
    <row r="95" spans="1:7" x14ac:dyDescent="0.2">
      <c r="A95" s="4">
        <f>IF('True_Odds_Calculator_2-way'!A96="","",'True_Odds_Calculator_2-way'!A96)</f>
        <v>2.5099999999999998</v>
      </c>
      <c r="B95" s="4">
        <f>IF('True_Odds_Calculator_2-way'!B96="","",'True_Odds_Calculator_2-way'!B96)</f>
        <v>1.54</v>
      </c>
      <c r="C95" s="4">
        <f t="shared" si="4"/>
        <v>4.7757023852641467E-2</v>
      </c>
      <c r="D95" s="4">
        <f t="shared" si="6"/>
        <v>2.6700283207846929</v>
      </c>
      <c r="E95" s="4">
        <f t="shared" si="7"/>
        <v>1.5987922405592092</v>
      </c>
      <c r="G95" s="4">
        <f t="shared" si="5"/>
        <v>1.0477570238526415</v>
      </c>
    </row>
    <row r="96" spans="1:7" x14ac:dyDescent="0.2">
      <c r="A96" s="4">
        <f>IF('True_Odds_Calculator_2-way'!A97="","",'True_Odds_Calculator_2-way'!A97)</f>
        <v>1.96</v>
      </c>
      <c r="B96" s="4">
        <f>IF('True_Odds_Calculator_2-way'!B97="","",'True_Odds_Calculator_2-way'!B97)</f>
        <v>1.85</v>
      </c>
      <c r="C96" s="4">
        <f t="shared" si="4"/>
        <v>5.0744622173193532E-2</v>
      </c>
      <c r="D96" s="4">
        <f t="shared" si="6"/>
        <v>2.0625711035267349</v>
      </c>
      <c r="E96" s="4">
        <f t="shared" si="7"/>
        <v>1.9411134903640255</v>
      </c>
      <c r="G96" s="4">
        <f t="shared" si="5"/>
        <v>1.0507446221731935</v>
      </c>
    </row>
    <row r="97" spans="1:7" x14ac:dyDescent="0.2">
      <c r="A97" s="4">
        <f>IF('True_Odds_Calculator_2-way'!A98="","",'True_Odds_Calculator_2-way'!A98)</f>
        <v>1.78</v>
      </c>
      <c r="B97" s="4">
        <f>IF('True_Odds_Calculator_2-way'!B98="","",'True_Odds_Calculator_2-way'!B98)</f>
        <v>2.02</v>
      </c>
      <c r="C97" s="4">
        <f t="shared" si="4"/>
        <v>5.6847257759483849E-2</v>
      </c>
      <c r="D97" s="4">
        <f t="shared" si="6"/>
        <v>1.8748566065283139</v>
      </c>
      <c r="E97" s="4">
        <f t="shared" si="7"/>
        <v>2.1430444629872452</v>
      </c>
      <c r="G97" s="4">
        <f t="shared" si="5"/>
        <v>1.0568472577594838</v>
      </c>
    </row>
    <row r="98" spans="1:7" x14ac:dyDescent="0.2">
      <c r="A98" s="4">
        <f>IF('True_Odds_Calculator_2-way'!A99="","",'True_Odds_Calculator_2-way'!A99)</f>
        <v>1.91</v>
      </c>
      <c r="B98" s="4">
        <f>IF('True_Odds_Calculator_2-way'!B99="","",'True_Odds_Calculator_2-way'!B99)</f>
        <v>1.89</v>
      </c>
      <c r="C98" s="4">
        <f t="shared" si="4"/>
        <v>5.2660738524612949E-2</v>
      </c>
      <c r="D98" s="4">
        <f t="shared" si="6"/>
        <v>2.0111423716538068</v>
      </c>
      <c r="E98" s="4">
        <f t="shared" si="7"/>
        <v>1.9889804126835451</v>
      </c>
      <c r="G98" s="4">
        <f t="shared" si="5"/>
        <v>1.0526607385246129</v>
      </c>
    </row>
    <row r="99" spans="1:7" x14ac:dyDescent="0.2">
      <c r="A99" s="4">
        <f>IF('True_Odds_Calculator_2-way'!A100="","",'True_Odds_Calculator_2-way'!A100)</f>
        <v>2.0299999999999998</v>
      </c>
      <c r="B99" s="4">
        <f>IF('True_Odds_Calculator_2-way'!B100="","",'True_Odds_Calculator_2-way'!B100)</f>
        <v>1.77</v>
      </c>
      <c r="C99" s="4">
        <f t="shared" si="4"/>
        <v>5.7582588850852989E-2</v>
      </c>
      <c r="D99" s="4">
        <f t="shared" si="6"/>
        <v>2.1560109207644533</v>
      </c>
      <c r="E99" s="4">
        <f t="shared" si="7"/>
        <v>1.8650437310217747</v>
      </c>
      <c r="G99" s="4">
        <f t="shared" si="5"/>
        <v>1.057582588850853</v>
      </c>
    </row>
    <row r="100" spans="1:7" x14ac:dyDescent="0.2">
      <c r="A100" s="4">
        <f>IF('True_Odds_Calculator_2-way'!A101="","",'True_Odds_Calculator_2-way'!A101)</f>
        <v>1.96</v>
      </c>
      <c r="B100" s="4">
        <f>IF('True_Odds_Calculator_2-way'!B101="","",'True_Odds_Calculator_2-way'!B101)</f>
        <v>1.84</v>
      </c>
      <c r="C100" s="4">
        <f t="shared" si="4"/>
        <v>5.3682342502218372E-2</v>
      </c>
      <c r="D100" s="4">
        <f t="shared" si="6"/>
        <v>2.0688389169343737</v>
      </c>
      <c r="E100" s="4">
        <f t="shared" si="7"/>
        <v>1.9355946758265352</v>
      </c>
      <c r="G100" s="4">
        <f t="shared" si="5"/>
        <v>1.0536823425022184</v>
      </c>
    </row>
    <row r="101" spans="1:7" x14ac:dyDescent="0.2">
      <c r="A101" s="4">
        <f>IF('True_Odds_Calculator_2-way'!A102="","",'True_Odds_Calculator_2-way'!A102)</f>
        <v>1.86</v>
      </c>
      <c r="B101" s="4">
        <f>IF('True_Odds_Calculator_2-way'!B102="","",'True_Odds_Calculator_2-way'!B102)</f>
        <v>1.94</v>
      </c>
      <c r="C101" s="4">
        <f t="shared" si="4"/>
        <v>5.3098326127923645E-2</v>
      </c>
      <c r="D101" s="4">
        <f t="shared" si="6"/>
        <v>1.9566207569677909</v>
      </c>
      <c r="E101" s="4">
        <f t="shared" si="7"/>
        <v>2.0453463326153494</v>
      </c>
      <c r="G101" s="4">
        <f t="shared" si="5"/>
        <v>1.0530983261279236</v>
      </c>
    </row>
    <row r="102" spans="1:7" x14ac:dyDescent="0.2">
      <c r="A102" s="4">
        <f>IF('True_Odds_Calculator_2-way'!A103="","",'True_Odds_Calculator_2-way'!A103)</f>
        <v>1.85</v>
      </c>
      <c r="B102" s="4">
        <f>IF('True_Odds_Calculator_2-way'!B103="","",'True_Odds_Calculator_2-way'!B103)</f>
        <v>1.94</v>
      </c>
      <c r="C102" s="4">
        <f t="shared" si="4"/>
        <v>5.6004458066313711E-2</v>
      </c>
      <c r="D102" s="4">
        <f t="shared" si="6"/>
        <v>1.9510736613210113</v>
      </c>
      <c r="E102" s="4">
        <f t="shared" si="7"/>
        <v>2.0514432695055729</v>
      </c>
      <c r="G102" s="4">
        <f t="shared" si="5"/>
        <v>1.0560044580663137</v>
      </c>
    </row>
    <row r="103" spans="1:7" x14ac:dyDescent="0.2">
      <c r="A103" s="4">
        <f>IF('True_Odds_Calculator_2-way'!A104="","",'True_Odds_Calculator_2-way'!A104)</f>
        <v>1.38</v>
      </c>
      <c r="B103" s="4">
        <f>IF('True_Odds_Calculator_2-way'!B104="","",'True_Odds_Calculator_2-way'!B104)</f>
        <v>2.93</v>
      </c>
      <c r="C103" s="4">
        <f t="shared" si="4"/>
        <v>6.5934609487065421E-2</v>
      </c>
      <c r="D103" s="4">
        <f t="shared" si="6"/>
        <v>1.4457753781242177</v>
      </c>
      <c r="E103" s="4">
        <f t="shared" si="7"/>
        <v>3.2432822651800759</v>
      </c>
      <c r="G103" s="4">
        <f t="shared" si="5"/>
        <v>1.0659346094870654</v>
      </c>
    </row>
    <row r="104" spans="1:7" x14ac:dyDescent="0.2">
      <c r="A104" s="4">
        <f>IF('True_Odds_Calculator_2-way'!A105="","",'True_Odds_Calculator_2-way'!A105)</f>
        <v>1.84</v>
      </c>
      <c r="B104" s="4">
        <f>IF('True_Odds_Calculator_2-way'!B105="","",'True_Odds_Calculator_2-way'!B105)</f>
        <v>1.96</v>
      </c>
      <c r="C104" s="4">
        <f t="shared" si="4"/>
        <v>5.3682342502218372E-2</v>
      </c>
      <c r="D104" s="4">
        <f t="shared" si="6"/>
        <v>1.9355946758265352</v>
      </c>
      <c r="E104" s="4">
        <f t="shared" si="7"/>
        <v>2.0688389169343737</v>
      </c>
      <c r="G104" s="4">
        <f t="shared" si="5"/>
        <v>1.0536823425022184</v>
      </c>
    </row>
    <row r="105" spans="1:7" x14ac:dyDescent="0.2">
      <c r="A105" s="4">
        <f>IF('True_Odds_Calculator_2-way'!A106="","",'True_Odds_Calculator_2-way'!A106)</f>
        <v>1.92</v>
      </c>
      <c r="B105" s="4">
        <f>IF('True_Odds_Calculator_2-way'!B106="","",'True_Odds_Calculator_2-way'!B106)</f>
        <v>1.88</v>
      </c>
      <c r="C105" s="4">
        <f t="shared" si="4"/>
        <v>5.2748226950354749E-2</v>
      </c>
      <c r="D105" s="4">
        <f t="shared" si="6"/>
        <v>2.0224114746750339</v>
      </c>
      <c r="E105" s="4">
        <f t="shared" si="7"/>
        <v>1.9780797895659799</v>
      </c>
      <c r="G105" s="4">
        <f t="shared" si="5"/>
        <v>1.0527482269503547</v>
      </c>
    </row>
    <row r="106" spans="1:7" x14ac:dyDescent="0.2">
      <c r="A106" s="4">
        <f>IF('True_Odds_Calculator_2-way'!A107="","",'True_Odds_Calculator_2-way'!A107)</f>
        <v>2</v>
      </c>
      <c r="B106" s="4">
        <f>IF('True_Odds_Calculator_2-way'!B107="","",'True_Odds_Calculator_2-way'!B107)</f>
        <v>1.88</v>
      </c>
      <c r="C106" s="4">
        <f t="shared" si="4"/>
        <v>3.1914893617021267E-2</v>
      </c>
      <c r="D106" s="4">
        <f t="shared" si="6"/>
        <v>2.0659340659340657</v>
      </c>
      <c r="E106" s="4">
        <f t="shared" si="7"/>
        <v>1.9381443298969072</v>
      </c>
      <c r="G106" s="4">
        <f t="shared" si="5"/>
        <v>1.0319148936170213</v>
      </c>
    </row>
    <row r="107" spans="1:7" x14ac:dyDescent="0.2">
      <c r="A107" s="4">
        <f>IF('True_Odds_Calculator_2-way'!A108="","",'True_Odds_Calculator_2-way'!A108)</f>
        <v>1.76</v>
      </c>
      <c r="B107" s="4">
        <f>IF('True_Odds_Calculator_2-way'!B108="","",'True_Odds_Calculator_2-way'!B108)</f>
        <v>2.13</v>
      </c>
      <c r="C107" s="4">
        <f t="shared" si="4"/>
        <v>3.7665386256935607E-2</v>
      </c>
      <c r="D107" s="4">
        <f t="shared" si="6"/>
        <v>1.8203360202000585</v>
      </c>
      <c r="E107" s="4">
        <f t="shared" si="7"/>
        <v>2.2190126672191313</v>
      </c>
      <c r="G107" s="4">
        <f t="shared" si="5"/>
        <v>1.0376653862569356</v>
      </c>
    </row>
    <row r="108" spans="1:7" x14ac:dyDescent="0.2">
      <c r="A108" s="4">
        <f>IF('True_Odds_Calculator_2-way'!A109="","",'True_Odds_Calculator_2-way'!A109)</f>
        <v>1.85</v>
      </c>
      <c r="B108" s="4">
        <f>IF('True_Odds_Calculator_2-way'!B109="","",'True_Odds_Calculator_2-way'!B109)</f>
        <v>2.0299999999999998</v>
      </c>
      <c r="C108" s="4">
        <f t="shared" si="4"/>
        <v>3.315137797896428E-2</v>
      </c>
      <c r="D108" s="4">
        <f t="shared" si="6"/>
        <v>1.9085249650616189</v>
      </c>
      <c r="E108" s="4">
        <f t="shared" si="7"/>
        <v>2.1006852188505105</v>
      </c>
      <c r="G108" s="4">
        <f t="shared" si="5"/>
        <v>1.0331513779789643</v>
      </c>
    </row>
    <row r="109" spans="1:7" x14ac:dyDescent="0.2">
      <c r="A109" s="4">
        <f>IF('True_Odds_Calculator_2-way'!A110="","",'True_Odds_Calculator_2-way'!A110)</f>
        <v>2.2799999999999998</v>
      </c>
      <c r="B109" s="4">
        <f>IF('True_Odds_Calculator_2-way'!B110="","",'True_Odds_Calculator_2-way'!B110)</f>
        <v>1.65</v>
      </c>
      <c r="C109" s="4">
        <f t="shared" si="4"/>
        <v>4.4657097288676173E-2</v>
      </c>
      <c r="D109" s="4">
        <f t="shared" si="6"/>
        <v>2.402298850574712</v>
      </c>
      <c r="E109" s="4">
        <f t="shared" si="7"/>
        <v>1.7131147540983604</v>
      </c>
      <c r="G109" s="4">
        <f t="shared" si="5"/>
        <v>1.0446570972886762</v>
      </c>
    </row>
    <row r="110" spans="1:7" x14ac:dyDescent="0.2">
      <c r="A110" s="4">
        <f>IF('True_Odds_Calculator_2-way'!A111="","",'True_Odds_Calculator_2-way'!A111)</f>
        <v>1.99</v>
      </c>
      <c r="B110" s="4">
        <f>IF('True_Odds_Calculator_2-way'!B111="","",'True_Odds_Calculator_2-way'!B111)</f>
        <v>1.85</v>
      </c>
      <c r="C110" s="4">
        <f t="shared" si="4"/>
        <v>4.3053103354610656E-2</v>
      </c>
      <c r="D110" s="4">
        <f t="shared" si="6"/>
        <v>2.0790625441197226</v>
      </c>
      <c r="E110" s="4">
        <f t="shared" si="7"/>
        <v>1.9267303414889438</v>
      </c>
      <c r="G110" s="4">
        <f t="shared" si="5"/>
        <v>1.0430531033546107</v>
      </c>
    </row>
    <row r="111" spans="1:7" x14ac:dyDescent="0.2">
      <c r="A111" s="4">
        <f>IF('True_Odds_Calculator_2-way'!A112="","",'True_Odds_Calculator_2-way'!A112)</f>
        <v>2.21</v>
      </c>
      <c r="B111" s="4">
        <f>IF('True_Odds_Calculator_2-way'!B112="","",'True_Odds_Calculator_2-way'!B112)</f>
        <v>1.68</v>
      </c>
      <c r="C111" s="4">
        <f t="shared" si="4"/>
        <v>4.772678302090072E-2</v>
      </c>
      <c r="D111" s="4">
        <f t="shared" si="6"/>
        <v>2.3330400904863642</v>
      </c>
      <c r="E111" s="4">
        <f t="shared" si="7"/>
        <v>1.7501649853870085</v>
      </c>
      <c r="G111" s="4">
        <f t="shared" si="5"/>
        <v>1.0477267830209007</v>
      </c>
    </row>
    <row r="112" spans="1:7" x14ac:dyDescent="0.2">
      <c r="A112" s="4">
        <f>IF('True_Odds_Calculator_2-way'!A113="","",'True_Odds_Calculator_2-way'!A113)</f>
        <v>2.19</v>
      </c>
      <c r="B112" s="4">
        <f>IF('True_Odds_Calculator_2-way'!B113="","",'True_Odds_Calculator_2-way'!B113)</f>
        <v>1.69</v>
      </c>
      <c r="C112" s="4">
        <f t="shared" si="4"/>
        <v>4.8336980897571102E-2</v>
      </c>
      <c r="D112" s="4">
        <f t="shared" si="6"/>
        <v>2.3123926150385805</v>
      </c>
      <c r="E112" s="4">
        <f t="shared" si="7"/>
        <v>1.7619671038537528</v>
      </c>
      <c r="G112" s="4">
        <f t="shared" si="5"/>
        <v>1.0483369808975711</v>
      </c>
    </row>
    <row r="113" spans="1:7" x14ac:dyDescent="0.2">
      <c r="A113" s="4">
        <f>IF('True_Odds_Calculator_2-way'!A114="","",'True_Odds_Calculator_2-way'!A114)</f>
        <v>2.37</v>
      </c>
      <c r="B113" s="4">
        <f>IF('True_Odds_Calculator_2-way'!B114="","",'True_Odds_Calculator_2-way'!B114)</f>
        <v>1.6</v>
      </c>
      <c r="C113" s="4">
        <f t="shared" si="4"/>
        <v>4.6940928270042148E-2</v>
      </c>
      <c r="D113" s="4">
        <f t="shared" si="6"/>
        <v>2.5095962938451355</v>
      </c>
      <c r="E113" s="4">
        <f t="shared" si="7"/>
        <v>1.6624287593160894</v>
      </c>
      <c r="G113" s="4">
        <f t="shared" si="5"/>
        <v>1.0469409282700421</v>
      </c>
    </row>
    <row r="114" spans="1:7" x14ac:dyDescent="0.2">
      <c r="A114" s="4">
        <f>IF('True_Odds_Calculator_2-way'!A115="","",'True_Odds_Calculator_2-way'!A115)</f>
        <v>2.52</v>
      </c>
      <c r="B114" s="4">
        <f>IF('True_Odds_Calculator_2-way'!B115="","",'True_Odds_Calculator_2-way'!B115)</f>
        <v>1.53</v>
      </c>
      <c r="C114" s="4">
        <f t="shared" si="4"/>
        <v>5.0420168067226934E-2</v>
      </c>
      <c r="D114" s="4">
        <f t="shared" si="6"/>
        <v>2.6909547738693469</v>
      </c>
      <c r="E114" s="4">
        <f t="shared" si="7"/>
        <v>1.5913818722139674</v>
      </c>
      <c r="G114" s="4">
        <f t="shared" si="5"/>
        <v>1.0504201680672269</v>
      </c>
    </row>
    <row r="115" spans="1:7" x14ac:dyDescent="0.2">
      <c r="A115" s="4">
        <f>IF('True_Odds_Calculator_2-way'!A116="","",'True_Odds_Calculator_2-way'!A116)</f>
        <v>2.35</v>
      </c>
      <c r="B115" s="4">
        <f>IF('True_Odds_Calculator_2-way'!B116="","",'True_Odds_Calculator_2-way'!B116)</f>
        <v>1.61</v>
      </c>
      <c r="C115" s="4">
        <f t="shared" si="4"/>
        <v>4.664992731597728E-2</v>
      </c>
      <c r="D115" s="4">
        <f t="shared" si="6"/>
        <v>2.4862822408411369</v>
      </c>
      <c r="E115" s="4">
        <f t="shared" si="7"/>
        <v>1.6728197192439485</v>
      </c>
      <c r="G115" s="4">
        <f t="shared" si="5"/>
        <v>1.0466499273159773</v>
      </c>
    </row>
    <row r="116" spans="1:7" x14ac:dyDescent="0.2">
      <c r="A116" s="4">
        <f>IF('True_Odds_Calculator_2-way'!A117="","",'True_Odds_Calculator_2-way'!A117)</f>
        <v>2.4700000000000002</v>
      </c>
      <c r="B116" s="4">
        <f>IF('True_Odds_Calculator_2-way'!B117="","",'True_Odds_Calculator_2-way'!B117)</f>
        <v>1.56</v>
      </c>
      <c r="C116" s="4">
        <f t="shared" si="4"/>
        <v>4.5883940620782715E-2</v>
      </c>
      <c r="D116" s="4">
        <f t="shared" si="6"/>
        <v>2.6183745583038869</v>
      </c>
      <c r="E116" s="4">
        <f t="shared" si="7"/>
        <v>1.6179039301310043</v>
      </c>
      <c r="G116" s="4">
        <f t="shared" si="5"/>
        <v>1.0458839406207827</v>
      </c>
    </row>
    <row r="117" spans="1:7" x14ac:dyDescent="0.2">
      <c r="A117" s="4">
        <f>IF('True_Odds_Calculator_2-way'!A118="","",'True_Odds_Calculator_2-way'!A118)</f>
        <v>1.96</v>
      </c>
      <c r="B117" s="4">
        <f>IF('True_Odds_Calculator_2-way'!B118="","",'True_Odds_Calculator_2-way'!B118)</f>
        <v>1.84</v>
      </c>
      <c r="C117" s="4">
        <f t="shared" si="4"/>
        <v>5.3682342502218372E-2</v>
      </c>
      <c r="D117" s="4">
        <f t="shared" si="6"/>
        <v>2.0688389169343737</v>
      </c>
      <c r="E117" s="4">
        <f t="shared" si="7"/>
        <v>1.9355946758265352</v>
      </c>
      <c r="G117" s="4">
        <f t="shared" si="5"/>
        <v>1.0536823425022184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1.57</v>
      </c>
      <c r="C118" s="4">
        <f t="shared" si="4"/>
        <v>5.5352717000239693E-2</v>
      </c>
      <c r="D118" s="4">
        <f t="shared" si="6"/>
        <v>2.559287930975684</v>
      </c>
      <c r="E118" s="4">
        <f t="shared" si="7"/>
        <v>1.6413183736850161</v>
      </c>
      <c r="G118" s="4">
        <f t="shared" si="5"/>
        <v>1.0553527170002397</v>
      </c>
    </row>
    <row r="119" spans="1:7" x14ac:dyDescent="0.2">
      <c r="A119" s="4">
        <f>IF('True_Odds_Calculator_2-way'!A120="","",'True_Odds_Calculator_2-way'!A120)</f>
        <v>1.63</v>
      </c>
      <c r="B119" s="4">
        <f>IF('True_Odds_Calculator_2-way'!B120="","",'True_Odds_Calculator_2-way'!B120)</f>
        <v>2.35</v>
      </c>
      <c r="C119" s="4">
        <f t="shared" si="4"/>
        <v>3.9028847408954404E-2</v>
      </c>
      <c r="D119" s="4">
        <f t="shared" si="6"/>
        <v>1.6835512581035048</v>
      </c>
      <c r="E119" s="4">
        <f t="shared" si="7"/>
        <v>2.4629480790869636</v>
      </c>
      <c r="G119" s="4">
        <f t="shared" si="5"/>
        <v>1.0390288474089544</v>
      </c>
    </row>
    <row r="120" spans="1:7" x14ac:dyDescent="0.2">
      <c r="A120" s="4">
        <f>IF('True_Odds_Calculator_2-way'!A121="","",'True_Odds_Calculator_2-way'!A121)</f>
        <v>1.73</v>
      </c>
      <c r="B120" s="4">
        <f>IF('True_Odds_Calculator_2-way'!B121="","",'True_Odds_Calculator_2-way'!B121)</f>
        <v>2.17</v>
      </c>
      <c r="C120" s="4">
        <f t="shared" si="4"/>
        <v>3.8864175168482618E-2</v>
      </c>
      <c r="D120" s="4">
        <f t="shared" si="6"/>
        <v>1.7901814453637255</v>
      </c>
      <c r="E120" s="4">
        <f t="shared" si="7"/>
        <v>2.2655321203343295</v>
      </c>
      <c r="G120" s="4">
        <f t="shared" si="5"/>
        <v>1.0388641751684826</v>
      </c>
    </row>
    <row r="121" spans="1:7" x14ac:dyDescent="0.2">
      <c r="A121" s="4">
        <f>IF('True_Odds_Calculator_2-way'!A122="","",'True_Odds_Calculator_2-way'!A122)</f>
        <v>1.71</v>
      </c>
      <c r="B121" s="4">
        <f>IF('True_Odds_Calculator_2-way'!B122="","",'True_Odds_Calculator_2-way'!B122)</f>
        <v>2.19</v>
      </c>
      <c r="C121" s="4">
        <f t="shared" si="4"/>
        <v>4.1416326203636888E-2</v>
      </c>
      <c r="D121" s="4">
        <f t="shared" si="6"/>
        <v>1.7727756869985087</v>
      </c>
      <c r="E121" s="4">
        <f t="shared" si="7"/>
        <v>2.2940365707984927</v>
      </c>
      <c r="G121" s="4">
        <f t="shared" si="5"/>
        <v>1.0414163262036369</v>
      </c>
    </row>
    <row r="122" spans="1:7" x14ac:dyDescent="0.2">
      <c r="A122" s="4">
        <f>IF('True_Odds_Calculator_2-way'!A123="","",'True_Odds_Calculator_2-way'!A123)</f>
        <v>2.36</v>
      </c>
      <c r="B122" s="4">
        <f>IF('True_Odds_Calculator_2-way'!B123="","",'True_Odds_Calculator_2-way'!B123)</f>
        <v>1.64</v>
      </c>
      <c r="C122" s="4">
        <f t="shared" si="4"/>
        <v>3.3484911120297722E-2</v>
      </c>
      <c r="D122" s="4">
        <f t="shared" si="6"/>
        <v>2.4570848146267141</v>
      </c>
      <c r="E122" s="4">
        <f t="shared" si="7"/>
        <v>1.6863018473335656</v>
      </c>
      <c r="G122" s="4">
        <f t="shared" si="5"/>
        <v>1.0334849111202977</v>
      </c>
    </row>
    <row r="123" spans="1:7" x14ac:dyDescent="0.2">
      <c r="A123" s="4">
        <f>IF('True_Odds_Calculator_2-way'!A124="","",'True_Odds_Calculator_2-way'!A124)</f>
        <v>2.11</v>
      </c>
      <c r="B123" s="4">
        <f>IF('True_Odds_Calculator_2-way'!B124="","",'True_Odds_Calculator_2-way'!B124)</f>
        <v>1.78</v>
      </c>
      <c r="C123" s="4">
        <f t="shared" si="4"/>
        <v>3.5731402098088338E-2</v>
      </c>
      <c r="D123" s="4">
        <f t="shared" si="6"/>
        <v>2.1926557300484557</v>
      </c>
      <c r="E123" s="4">
        <f t="shared" si="7"/>
        <v>1.8384649273092173</v>
      </c>
      <c r="G123" s="4">
        <f t="shared" si="5"/>
        <v>1.0357314020980883</v>
      </c>
    </row>
    <row r="124" spans="1:7" x14ac:dyDescent="0.2">
      <c r="A124" s="4">
        <f>IF('True_Odds_Calculator_2-way'!A125="","",'True_Odds_Calculator_2-way'!A125)</f>
        <v>2.1</v>
      </c>
      <c r="B124" s="4">
        <f>IF('True_Odds_Calculator_2-way'!B125="","",'True_Odds_Calculator_2-way'!B125)</f>
        <v>1.79</v>
      </c>
      <c r="C124" s="4">
        <f t="shared" si="4"/>
        <v>3.4849694067571102E-2</v>
      </c>
      <c r="D124" s="4">
        <f t="shared" si="6"/>
        <v>2.1797622499275153</v>
      </c>
      <c r="E124" s="4">
        <f t="shared" si="7"/>
        <v>1.8476284099287292</v>
      </c>
      <c r="G124" s="4">
        <f t="shared" si="5"/>
        <v>1.0348496940675711</v>
      </c>
    </row>
    <row r="125" spans="1:7" x14ac:dyDescent="0.2">
      <c r="A125" s="4">
        <f>IF('True_Odds_Calculator_2-way'!A126="","",'True_Odds_Calculator_2-way'!A126)</f>
        <v>2.12</v>
      </c>
      <c r="B125" s="4">
        <f>IF('True_Odds_Calculator_2-way'!B126="","",'True_Odds_Calculator_2-way'!B126)</f>
        <v>1.78</v>
      </c>
      <c r="C125" s="4">
        <f t="shared" si="4"/>
        <v>3.3495866016535869E-2</v>
      </c>
      <c r="D125" s="4">
        <f t="shared" si="6"/>
        <v>2.1980428704566637</v>
      </c>
      <c r="E125" s="4">
        <f t="shared" si="7"/>
        <v>1.8346946713341112</v>
      </c>
      <c r="G125" s="4">
        <f t="shared" si="5"/>
        <v>1.0334958660165359</v>
      </c>
    </row>
    <row r="126" spans="1:7" x14ac:dyDescent="0.2">
      <c r="A126" s="4">
        <f>IF('True_Odds_Calculator_2-way'!A127="","",'True_Odds_Calculator_2-way'!A127)</f>
        <v>2.17</v>
      </c>
      <c r="B126" s="4">
        <f>IF('True_Odds_Calculator_2-way'!B127="","",'True_Odds_Calculator_2-way'!B127)</f>
        <v>1.75</v>
      </c>
      <c r="C126" s="4">
        <f t="shared" si="4"/>
        <v>3.2258064516129004E-2</v>
      </c>
      <c r="D126" s="4">
        <f t="shared" si="6"/>
        <v>2.2487046632124348</v>
      </c>
      <c r="E126" s="4">
        <f t="shared" si="7"/>
        <v>1.8008298755186722</v>
      </c>
      <c r="G126" s="4">
        <f t="shared" si="5"/>
        <v>1.032258064516129</v>
      </c>
    </row>
    <row r="127" spans="1:7" x14ac:dyDescent="0.2">
      <c r="A127" s="4">
        <f>IF('True_Odds_Calculator_2-way'!A128="","",'True_Odds_Calculator_2-way'!A128)</f>
        <v>2.08</v>
      </c>
      <c r="B127" s="4">
        <f>IF('True_Odds_Calculator_2-way'!B128="","",'True_Odds_Calculator_2-way'!B128)</f>
        <v>1.83</v>
      </c>
      <c r="C127" s="4">
        <f t="shared" si="4"/>
        <v>2.7217318200924545E-2</v>
      </c>
      <c r="D127" s="4">
        <f t="shared" si="6"/>
        <v>2.1405916094927453</v>
      </c>
      <c r="E127" s="4">
        <f t="shared" si="7"/>
        <v>1.8767379942806428</v>
      </c>
      <c r="G127" s="4">
        <f t="shared" si="5"/>
        <v>1.0272173182009245</v>
      </c>
    </row>
    <row r="128" spans="1:7" x14ac:dyDescent="0.2">
      <c r="A128" s="4">
        <f>IF('True_Odds_Calculator_2-way'!A129="","",'True_Odds_Calculator_2-way'!A129)</f>
        <v>1.98</v>
      </c>
      <c r="B128" s="4">
        <f>IF('True_Odds_Calculator_2-way'!B129="","",'True_Odds_Calculator_2-way'!B129)</f>
        <v>1.91</v>
      </c>
      <c r="C128" s="4">
        <f t="shared" si="4"/>
        <v>2.861071447458885E-2</v>
      </c>
      <c r="D128" s="4">
        <f t="shared" si="6"/>
        <v>2.0377175494369308</v>
      </c>
      <c r="E128" s="4">
        <f t="shared" si="7"/>
        <v>1.9636533568721115</v>
      </c>
      <c r="G128" s="4">
        <f t="shared" si="5"/>
        <v>1.0286107144745888</v>
      </c>
    </row>
    <row r="129" spans="1:7" x14ac:dyDescent="0.2">
      <c r="A129" s="4">
        <f>IF('True_Odds_Calculator_2-way'!A130="","",'True_Odds_Calculator_2-way'!A130)</f>
        <v>2.21</v>
      </c>
      <c r="B129" s="4">
        <f>IF('True_Odds_Calculator_2-way'!B130="","",'True_Odds_Calculator_2-way'!B130)</f>
        <v>1.72</v>
      </c>
      <c r="C129" s="4">
        <f t="shared" si="4"/>
        <v>3.3884036620014824E-2</v>
      </c>
      <c r="D129" s="4">
        <f t="shared" si="6"/>
        <v>2.2959652089876781</v>
      </c>
      <c r="E129" s="4">
        <f t="shared" si="7"/>
        <v>1.7716256524981358</v>
      </c>
      <c r="G129" s="4">
        <f t="shared" si="5"/>
        <v>1.0338840366200148</v>
      </c>
    </row>
    <row r="130" spans="1:7" x14ac:dyDescent="0.2">
      <c r="A130" s="4">
        <f>IF('True_Odds_Calculator_2-way'!A131="","",'True_Odds_Calculator_2-way'!A131)</f>
        <v>1.61</v>
      </c>
      <c r="B130" s="4">
        <f>IF('True_Odds_Calculator_2-way'!B131="","",'True_Odds_Calculator_2-way'!B131)</f>
        <v>2.4300000000000002</v>
      </c>
      <c r="C130" s="4">
        <f t="shared" ref="C130:C193" si="8">IF(A130="","",((1/A130)+(1/B130))-1)</f>
        <v>3.2640646167216181E-2</v>
      </c>
      <c r="D130" s="4">
        <f t="shared" si="6"/>
        <v>1.6534454704900365</v>
      </c>
      <c r="E130" s="4">
        <f t="shared" si="7"/>
        <v>2.5303495779840248</v>
      </c>
      <c r="G130" s="4">
        <f t="shared" ref="G130:G193" si="9">IF(A130="","",C130+1)</f>
        <v>1.0326406461672162</v>
      </c>
    </row>
    <row r="131" spans="1:7" x14ac:dyDescent="0.2">
      <c r="A131" s="4">
        <f>IF('True_Odds_Calculator_2-way'!A132="","",'True_Odds_Calculator_2-way'!A132)</f>
        <v>1.77</v>
      </c>
      <c r="B131" s="4">
        <f>IF('True_Odds_Calculator_2-way'!B132="","",'True_Odds_Calculator_2-way'!B132)</f>
        <v>2.13</v>
      </c>
      <c r="C131" s="4">
        <f t="shared" si="8"/>
        <v>3.4455319487546765E-2</v>
      </c>
      <c r="D131" s="4">
        <f t="shared" ref="D131:D194" si="10">IF(A131="","",(2*A131)/(2-($C131*A131)))</f>
        <v>1.8256700806275876</v>
      </c>
      <c r="E131" s="4">
        <f t="shared" ref="E131:E194" si="11">IF(B131="","",(2*B131)/(2-($C131*B131)))</f>
        <v>2.2111375032990233</v>
      </c>
      <c r="G131" s="4">
        <f t="shared" si="9"/>
        <v>1.0344553194875468</v>
      </c>
    </row>
    <row r="132" spans="1:7" x14ac:dyDescent="0.2">
      <c r="A132" s="4">
        <f>IF('True_Odds_Calculator_2-way'!A133="","",'True_Odds_Calculator_2-way'!A133)</f>
        <v>1.71</v>
      </c>
      <c r="B132" s="4">
        <f>IF('True_Odds_Calculator_2-way'!B133="","",'True_Odds_Calculator_2-way'!B133)</f>
        <v>2.2200000000000002</v>
      </c>
      <c r="C132" s="4">
        <f t="shared" si="8"/>
        <v>3.5245772087877381E-2</v>
      </c>
      <c r="D132" s="4">
        <f t="shared" si="10"/>
        <v>1.7631322279503969</v>
      </c>
      <c r="E132" s="4">
        <f t="shared" si="11"/>
        <v>2.3103888990323171</v>
      </c>
      <c r="G132" s="4">
        <f t="shared" si="9"/>
        <v>1.0352457720878774</v>
      </c>
    </row>
    <row r="133" spans="1:7" x14ac:dyDescent="0.2">
      <c r="A133" s="4">
        <f>IF('True_Odds_Calculator_2-way'!A134="","",'True_Odds_Calculator_2-way'!A134)</f>
        <v>2.08</v>
      </c>
      <c r="B133" s="4">
        <f>IF('True_Odds_Calculator_2-way'!B134="","",'True_Odds_Calculator_2-way'!B134)</f>
        <v>1.81</v>
      </c>
      <c r="C133" s="4">
        <f t="shared" si="8"/>
        <v>3.3255418614534626E-2</v>
      </c>
      <c r="D133" s="4">
        <f t="shared" si="10"/>
        <v>2.1545152798443401</v>
      </c>
      <c r="E133" s="4">
        <f t="shared" si="11"/>
        <v>1.8661643699811639</v>
      </c>
      <c r="G133" s="4">
        <f t="shared" si="9"/>
        <v>1.0332554186145346</v>
      </c>
    </row>
    <row r="134" spans="1:7" x14ac:dyDescent="0.2">
      <c r="A134" s="4">
        <f>IF('True_Odds_Calculator_2-way'!A135="","",'True_Odds_Calculator_2-way'!A135)</f>
        <v>2.09</v>
      </c>
      <c r="B134" s="4">
        <f>IF('True_Odds_Calculator_2-way'!B135="","",'True_Odds_Calculator_2-way'!B135)</f>
        <v>1.8</v>
      </c>
      <c r="C134" s="4">
        <f t="shared" si="8"/>
        <v>3.4024455077086735E-2</v>
      </c>
      <c r="D134" s="4">
        <f t="shared" si="10"/>
        <v>2.1670506912442398</v>
      </c>
      <c r="E134" s="4">
        <f t="shared" si="11"/>
        <v>1.8568608094768018</v>
      </c>
      <c r="G134" s="4">
        <f t="shared" si="9"/>
        <v>1.0340244550770867</v>
      </c>
    </row>
    <row r="135" spans="1:7" x14ac:dyDescent="0.2">
      <c r="A135" s="4">
        <f>IF('True_Odds_Calculator_2-way'!A136="","",'True_Odds_Calculator_2-way'!A136)</f>
        <v>2.4</v>
      </c>
      <c r="B135" s="4">
        <f>IF('True_Odds_Calculator_2-way'!B136="","",'True_Odds_Calculator_2-way'!B136)</f>
        <v>1.62</v>
      </c>
      <c r="C135" s="4">
        <f t="shared" si="8"/>
        <v>3.3950617283950546E-2</v>
      </c>
      <c r="D135" s="4">
        <f t="shared" si="10"/>
        <v>2.5019305019305014</v>
      </c>
      <c r="E135" s="4">
        <f t="shared" si="11"/>
        <v>1.6658097686375322</v>
      </c>
      <c r="G135" s="4">
        <f t="shared" si="9"/>
        <v>1.0339506172839505</v>
      </c>
    </row>
    <row r="136" spans="1:7" x14ac:dyDescent="0.2">
      <c r="A136" s="4">
        <f>IF('True_Odds_Calculator_2-way'!A137="","",'True_Odds_Calculator_2-way'!A137)</f>
        <v>2.44</v>
      </c>
      <c r="B136" s="4">
        <f>IF('True_Odds_Calculator_2-way'!B137="","",'True_Odds_Calculator_2-way'!B137)</f>
        <v>1.6</v>
      </c>
      <c r="C136" s="4">
        <f t="shared" si="8"/>
        <v>3.4836065573770503E-2</v>
      </c>
      <c r="D136" s="4">
        <f t="shared" si="10"/>
        <v>2.548302872062663</v>
      </c>
      <c r="E136" s="4">
        <f t="shared" si="11"/>
        <v>1.6458684654300169</v>
      </c>
      <c r="G136" s="4">
        <f t="shared" si="9"/>
        <v>1.0348360655737705</v>
      </c>
    </row>
    <row r="137" spans="1:7" x14ac:dyDescent="0.2">
      <c r="A137" s="4">
        <f>IF('True_Odds_Calculator_2-way'!A138="","",'True_Odds_Calculator_2-way'!A138)</f>
        <v>1.9</v>
      </c>
      <c r="B137" s="4">
        <f>IF('True_Odds_Calculator_2-way'!B138="","",'True_Odds_Calculator_2-way'!B138)</f>
        <v>1.99</v>
      </c>
      <c r="C137" s="4">
        <f t="shared" si="8"/>
        <v>2.8828352287754377E-2</v>
      </c>
      <c r="D137" s="4">
        <f t="shared" si="10"/>
        <v>1.9535003874967702</v>
      </c>
      <c r="E137" s="4">
        <f t="shared" si="11"/>
        <v>2.0487672717420748</v>
      </c>
      <c r="G137" s="4">
        <f t="shared" si="9"/>
        <v>1.0288283522877544</v>
      </c>
    </row>
    <row r="138" spans="1:7" x14ac:dyDescent="0.2">
      <c r="A138" s="4">
        <f>IF('True_Odds_Calculator_2-way'!A139="","",'True_Odds_Calculator_2-way'!A139)</f>
        <v>1.93</v>
      </c>
      <c r="B138" s="4">
        <f>IF('True_Odds_Calculator_2-way'!B139="","",'True_Odds_Calculator_2-way'!B139)</f>
        <v>1.95</v>
      </c>
      <c r="C138" s="4">
        <f t="shared" si="8"/>
        <v>3.0955227846419575E-2</v>
      </c>
      <c r="D138" s="4">
        <f t="shared" si="10"/>
        <v>1.9894277785119598</v>
      </c>
      <c r="E138" s="4">
        <f t="shared" si="11"/>
        <v>2.0106851876586083</v>
      </c>
      <c r="G138" s="4">
        <f t="shared" si="9"/>
        <v>1.0309552278464196</v>
      </c>
    </row>
    <row r="139" spans="1:7" x14ac:dyDescent="0.2">
      <c r="A139" s="4">
        <f>IF('True_Odds_Calculator_2-way'!A140="","",'True_Odds_Calculator_2-way'!A140)</f>
        <v>2.2400000000000002</v>
      </c>
      <c r="B139" s="4">
        <f>IF('True_Odds_Calculator_2-way'!B140="","",'True_Odds_Calculator_2-way'!B140)</f>
        <v>1.7</v>
      </c>
      <c r="C139" s="4">
        <f t="shared" si="8"/>
        <v>3.4663865546218364E-2</v>
      </c>
      <c r="D139" s="4">
        <f t="shared" si="10"/>
        <v>2.3304773561811505</v>
      </c>
      <c r="E139" s="4">
        <f t="shared" si="11"/>
        <v>1.7516099356025756</v>
      </c>
      <c r="G139" s="4">
        <f t="shared" si="9"/>
        <v>1.0346638655462184</v>
      </c>
    </row>
    <row r="140" spans="1:7" x14ac:dyDescent="0.2">
      <c r="A140" s="4">
        <f>IF('True_Odds_Calculator_2-way'!A141="","",'True_Odds_Calculator_2-way'!A141)</f>
        <v>2.68</v>
      </c>
      <c r="B140" s="4">
        <f>IF('True_Odds_Calculator_2-way'!B141="","",'True_Odds_Calculator_2-way'!B141)</f>
        <v>1.51</v>
      </c>
      <c r="C140" s="4">
        <f t="shared" si="8"/>
        <v>3.5385983987348046E-2</v>
      </c>
      <c r="D140" s="4">
        <f t="shared" si="10"/>
        <v>2.8134037819799778</v>
      </c>
      <c r="E140" s="4">
        <f t="shared" si="11"/>
        <v>1.5514491642386137</v>
      </c>
      <c r="G140" s="4">
        <f t="shared" si="9"/>
        <v>1.035385983987348</v>
      </c>
    </row>
    <row r="141" spans="1:7" x14ac:dyDescent="0.2">
      <c r="A141" s="4">
        <f>IF('True_Odds_Calculator_2-way'!A142="","",'True_Odds_Calculator_2-way'!A142)</f>
        <v>2.81</v>
      </c>
      <c r="B141" s="4">
        <f>IF('True_Odds_Calculator_2-way'!B142="","",'True_Odds_Calculator_2-way'!B142)</f>
        <v>1.47</v>
      </c>
      <c r="C141" s="4">
        <f t="shared" si="8"/>
        <v>3.614399496453391E-2</v>
      </c>
      <c r="D141" s="4">
        <f t="shared" si="10"/>
        <v>2.9603325330562225</v>
      </c>
      <c r="E141" s="4">
        <f t="shared" si="11"/>
        <v>1.5101175352331511</v>
      </c>
      <c r="G141" s="4">
        <f t="shared" si="9"/>
        <v>1.0361439949645339</v>
      </c>
    </row>
    <row r="142" spans="1:7" x14ac:dyDescent="0.2">
      <c r="A142" s="4">
        <f>IF('True_Odds_Calculator_2-way'!A143="","",'True_Odds_Calculator_2-way'!A143)</f>
        <v>2.17</v>
      </c>
      <c r="B142" s="4">
        <f>IF('True_Odds_Calculator_2-way'!B143="","",'True_Odds_Calculator_2-way'!B143)</f>
        <v>1.68</v>
      </c>
      <c r="C142" s="4">
        <f t="shared" si="8"/>
        <v>5.6067588325652729E-2</v>
      </c>
      <c r="D142" s="4">
        <f t="shared" si="10"/>
        <v>2.3105590062111796</v>
      </c>
      <c r="E142" s="4">
        <f t="shared" si="11"/>
        <v>1.76303317535545</v>
      </c>
      <c r="G142" s="4">
        <f t="shared" si="9"/>
        <v>1.0560675883256527</v>
      </c>
    </row>
    <row r="143" spans="1:7" x14ac:dyDescent="0.2">
      <c r="A143" s="4">
        <f>IF('True_Odds_Calculator_2-way'!A144="","",'True_Odds_Calculator_2-way'!A144)</f>
        <v>2.09</v>
      </c>
      <c r="B143" s="4">
        <f>IF('True_Odds_Calculator_2-way'!B144="","",'True_Odds_Calculator_2-way'!B144)</f>
        <v>1.69</v>
      </c>
      <c r="C143" s="4">
        <f t="shared" si="8"/>
        <v>7.0184875852892237E-2</v>
      </c>
      <c r="D143" s="4">
        <f t="shared" si="10"/>
        <v>2.2554196864723353</v>
      </c>
      <c r="E143" s="4">
        <f t="shared" si="11"/>
        <v>1.7965463747107147</v>
      </c>
      <c r="G143" s="4">
        <f t="shared" si="9"/>
        <v>1.0701848758528922</v>
      </c>
    </row>
    <row r="144" spans="1:7" x14ac:dyDescent="0.2">
      <c r="A144" s="4">
        <f>IF('True_Odds_Calculator_2-way'!A145="","",'True_Odds_Calculator_2-way'!A145)</f>
        <v>1.99</v>
      </c>
      <c r="B144" s="4">
        <f>IF('True_Odds_Calculator_2-way'!B145="","",'True_Odds_Calculator_2-way'!B145)</f>
        <v>1.85</v>
      </c>
      <c r="C144" s="4">
        <f t="shared" si="8"/>
        <v>4.3053103354610656E-2</v>
      </c>
      <c r="D144" s="4">
        <f t="shared" si="10"/>
        <v>2.0790625441197226</v>
      </c>
      <c r="E144" s="4">
        <f t="shared" si="11"/>
        <v>1.9267303414889438</v>
      </c>
      <c r="G144" s="4">
        <f t="shared" si="9"/>
        <v>1.0430531033546107</v>
      </c>
    </row>
    <row r="145" spans="1:7" x14ac:dyDescent="0.2">
      <c r="A145" s="4">
        <f>IF('True_Odds_Calculator_2-way'!A146="","",'True_Odds_Calculator_2-way'!A146)</f>
        <v>2.0499999999999998</v>
      </c>
      <c r="B145" s="4">
        <f>IF('True_Odds_Calculator_2-way'!B146="","",'True_Odds_Calculator_2-way'!B146)</f>
        <v>1.8</v>
      </c>
      <c r="C145" s="4">
        <f t="shared" si="8"/>
        <v>4.3360433604336057E-2</v>
      </c>
      <c r="D145" s="4">
        <f t="shared" si="10"/>
        <v>2.1453488372093021</v>
      </c>
      <c r="E145" s="4">
        <f t="shared" si="11"/>
        <v>1.8730964467005078</v>
      </c>
      <c r="G145" s="4">
        <f t="shared" si="9"/>
        <v>1.0433604336043361</v>
      </c>
    </row>
    <row r="146" spans="1:7" x14ac:dyDescent="0.2">
      <c r="A146" s="4">
        <f>IF('True_Odds_Calculator_2-way'!A147="","",'True_Odds_Calculator_2-way'!A147)</f>
        <v>1.86</v>
      </c>
      <c r="B146" s="4">
        <f>IF('True_Odds_Calculator_2-way'!B147="","",'True_Odds_Calculator_2-way'!B147)</f>
        <v>1.96</v>
      </c>
      <c r="C146" s="4">
        <f t="shared" si="8"/>
        <v>4.7838490234803466E-2</v>
      </c>
      <c r="D146" s="4">
        <f t="shared" si="10"/>
        <v>1.9466040153780435</v>
      </c>
      <c r="E146" s="4">
        <f t="shared" si="11"/>
        <v>2.0564079422382671</v>
      </c>
      <c r="G146" s="4">
        <f t="shared" si="9"/>
        <v>1.0478384902348035</v>
      </c>
    </row>
    <row r="147" spans="1:7" x14ac:dyDescent="0.2">
      <c r="A147" s="4">
        <f>IF('True_Odds_Calculator_2-way'!A148="","",'True_Odds_Calculator_2-way'!A148)</f>
        <v>1.67</v>
      </c>
      <c r="B147" s="4">
        <f>IF('True_Odds_Calculator_2-way'!B148="","",'True_Odds_Calculator_2-way'!B148)</f>
        <v>2.1</v>
      </c>
      <c r="C147" s="4">
        <f t="shared" si="8"/>
        <v>7.4992871400056949E-2</v>
      </c>
      <c r="D147" s="4">
        <f t="shared" si="10"/>
        <v>1.7815595631191261</v>
      </c>
      <c r="E147" s="4">
        <f t="shared" si="11"/>
        <v>2.2794930126746831</v>
      </c>
      <c r="G147" s="4">
        <f t="shared" si="9"/>
        <v>1.0749928714000569</v>
      </c>
    </row>
    <row r="148" spans="1:7" x14ac:dyDescent="0.2">
      <c r="A148" s="4">
        <f>IF('True_Odds_Calculator_2-way'!A149="","",'True_Odds_Calculator_2-way'!A149)</f>
        <v>1.87</v>
      </c>
      <c r="B148" s="4">
        <f>IF('True_Odds_Calculator_2-way'!B149="","",'True_Odds_Calculator_2-way'!B149)</f>
        <v>1.95</v>
      </c>
      <c r="C148" s="4">
        <f t="shared" si="8"/>
        <v>4.7579871109282745E-2</v>
      </c>
      <c r="D148" s="4">
        <f t="shared" si="10"/>
        <v>1.9570642694217093</v>
      </c>
      <c r="E148" s="4">
        <f t="shared" si="11"/>
        <v>2.0448619094350202</v>
      </c>
      <c r="G148" s="4">
        <f t="shared" si="9"/>
        <v>1.0475798711092827</v>
      </c>
    </row>
    <row r="149" spans="1:7" x14ac:dyDescent="0.2">
      <c r="A149" s="4">
        <f>IF('True_Odds_Calculator_2-way'!A150="","",'True_Odds_Calculator_2-way'!A150)</f>
        <v>1.68</v>
      </c>
      <c r="B149" s="4">
        <f>IF('True_Odds_Calculator_2-way'!B150="","",'True_Odds_Calculator_2-way'!B150)</f>
        <v>2.17</v>
      </c>
      <c r="C149" s="4">
        <f t="shared" si="8"/>
        <v>5.6067588325652729E-2</v>
      </c>
      <c r="D149" s="4">
        <f t="shared" si="10"/>
        <v>1.76303317535545</v>
      </c>
      <c r="E149" s="4">
        <f t="shared" si="11"/>
        <v>2.3105590062111796</v>
      </c>
      <c r="G149" s="4">
        <f t="shared" si="9"/>
        <v>1.0560675883256527</v>
      </c>
    </row>
    <row r="150" spans="1:7" x14ac:dyDescent="0.2">
      <c r="A150" s="4">
        <f>IF('True_Odds_Calculator_2-way'!A151="","",'True_Odds_Calculator_2-way'!A151)</f>
        <v>1.86</v>
      </c>
      <c r="B150" s="4">
        <f>IF('True_Odds_Calculator_2-way'!B151="","",'True_Odds_Calculator_2-way'!B151)</f>
        <v>1.96</v>
      </c>
      <c r="C150" s="4">
        <f t="shared" si="8"/>
        <v>4.7838490234803466E-2</v>
      </c>
      <c r="D150" s="4">
        <f t="shared" si="10"/>
        <v>1.9466040153780435</v>
      </c>
      <c r="E150" s="4">
        <f t="shared" si="11"/>
        <v>2.0564079422382671</v>
      </c>
      <c r="G150" s="4">
        <f t="shared" si="9"/>
        <v>1.0478384902348035</v>
      </c>
    </row>
    <row r="151" spans="1:7" x14ac:dyDescent="0.2">
      <c r="A151" s="4">
        <f>IF('True_Odds_Calculator_2-way'!A152="","",'True_Odds_Calculator_2-way'!A152)</f>
        <v>1.83</v>
      </c>
      <c r="B151" s="4">
        <f>IF('True_Odds_Calculator_2-way'!B152="","",'True_Odds_Calculator_2-way'!B152)</f>
        <v>1.99</v>
      </c>
      <c r="C151" s="4">
        <f t="shared" si="8"/>
        <v>4.8960650245764237E-2</v>
      </c>
      <c r="D151" s="4">
        <f t="shared" si="10"/>
        <v>1.9158271299681719</v>
      </c>
      <c r="E151" s="4">
        <f t="shared" si="11"/>
        <v>2.0919091248528017</v>
      </c>
      <c r="G151" s="4">
        <f t="shared" si="9"/>
        <v>1.0489606502457642</v>
      </c>
    </row>
    <row r="152" spans="1:7" x14ac:dyDescent="0.2">
      <c r="A152" s="4">
        <f>IF('True_Odds_Calculator_2-way'!A153="","",'True_Odds_Calculator_2-way'!A153)</f>
        <v>1.68</v>
      </c>
      <c r="B152" s="4">
        <f>IF('True_Odds_Calculator_2-way'!B153="","",'True_Odds_Calculator_2-way'!B153)</f>
        <v>2.08</v>
      </c>
      <c r="C152" s="4">
        <f t="shared" si="8"/>
        <v>7.6007326007325959E-2</v>
      </c>
      <c r="D152" s="4">
        <f t="shared" si="10"/>
        <v>1.7945768282662282</v>
      </c>
      <c r="E152" s="4">
        <f t="shared" si="11"/>
        <v>2.2585315408479834</v>
      </c>
      <c r="G152" s="4">
        <f t="shared" si="9"/>
        <v>1.076007326007326</v>
      </c>
    </row>
    <row r="153" spans="1:7" x14ac:dyDescent="0.2">
      <c r="A153" s="4">
        <f>IF('True_Odds_Calculator_2-way'!A154="","",'True_Odds_Calculator_2-way'!A154)</f>
        <v>1.66</v>
      </c>
      <c r="B153" s="4">
        <f>IF('True_Odds_Calculator_2-way'!B154="","",'True_Odds_Calculator_2-way'!B154)</f>
        <v>2.12</v>
      </c>
      <c r="C153" s="4">
        <f t="shared" si="8"/>
        <v>7.4107751761764096E-2</v>
      </c>
      <c r="D153" s="4">
        <f t="shared" si="10"/>
        <v>1.7687977482911137</v>
      </c>
      <c r="E153" s="4">
        <f t="shared" si="11"/>
        <v>2.3007322175732221</v>
      </c>
      <c r="G153" s="4">
        <f t="shared" si="9"/>
        <v>1.0741077517617641</v>
      </c>
    </row>
    <row r="154" spans="1:7" x14ac:dyDescent="0.2">
      <c r="A154" s="4">
        <f>IF('True_Odds_Calculator_2-way'!A155="","",'True_Odds_Calculator_2-way'!A155)</f>
        <v>1.93</v>
      </c>
      <c r="B154" s="4">
        <f>IF('True_Odds_Calculator_2-way'!B155="","",'True_Odds_Calculator_2-way'!B155)</f>
        <v>1.89</v>
      </c>
      <c r="C154" s="4">
        <f t="shared" si="8"/>
        <v>4.7235244126436093E-2</v>
      </c>
      <c r="D154" s="4">
        <f t="shared" si="10"/>
        <v>2.0221747928042801</v>
      </c>
      <c r="E154" s="4">
        <f t="shared" si="11"/>
        <v>1.9783062613553166</v>
      </c>
      <c r="G154" s="4">
        <f t="shared" si="9"/>
        <v>1.0472352441264361</v>
      </c>
    </row>
    <row r="155" spans="1:7" x14ac:dyDescent="0.2">
      <c r="A155" s="4">
        <f>IF('True_Odds_Calculator_2-way'!A156="","",'True_Odds_Calculator_2-way'!A156)</f>
        <v>1.86</v>
      </c>
      <c r="B155" s="4">
        <f>IF('True_Odds_Calculator_2-way'!B156="","",'True_Odds_Calculator_2-way'!B156)</f>
        <v>1.96</v>
      </c>
      <c r="C155" s="4">
        <f t="shared" si="8"/>
        <v>4.7838490234803466E-2</v>
      </c>
      <c r="D155" s="4">
        <f t="shared" si="10"/>
        <v>1.9466040153780435</v>
      </c>
      <c r="E155" s="4">
        <f t="shared" si="11"/>
        <v>2.0564079422382671</v>
      </c>
      <c r="G155" s="4">
        <f t="shared" si="9"/>
        <v>1.0478384902348035</v>
      </c>
    </row>
    <row r="156" spans="1:7" x14ac:dyDescent="0.2">
      <c r="A156" s="4">
        <f>IF('True_Odds_Calculator_2-way'!A157="","",'True_Odds_Calculator_2-way'!A157)</f>
        <v>2.5299999999999998</v>
      </c>
      <c r="B156" s="4">
        <f>IF('True_Odds_Calculator_2-way'!B157="","",'True_Odds_Calculator_2-way'!B157)</f>
        <v>1.55</v>
      </c>
      <c r="C156" s="4">
        <f t="shared" si="8"/>
        <v>4.0418207318628108E-2</v>
      </c>
      <c r="D156" s="4">
        <f t="shared" si="10"/>
        <v>2.6663267040625529</v>
      </c>
      <c r="E156" s="4">
        <f t="shared" si="11"/>
        <v>1.6001224115066817</v>
      </c>
      <c r="G156" s="4">
        <f t="shared" si="9"/>
        <v>1.0404182073186281</v>
      </c>
    </row>
    <row r="157" spans="1:7" x14ac:dyDescent="0.2">
      <c r="A157" s="4">
        <f>IF('True_Odds_Calculator_2-way'!A158="","",'True_Odds_Calculator_2-way'!A158)</f>
        <v>2.42</v>
      </c>
      <c r="B157" s="4">
        <f>IF('True_Odds_Calculator_2-way'!B158="","",'True_Odds_Calculator_2-way'!B158)</f>
        <v>1.6</v>
      </c>
      <c r="C157" s="4">
        <f t="shared" si="8"/>
        <v>3.8223140495867725E-2</v>
      </c>
      <c r="D157" s="4">
        <f t="shared" si="10"/>
        <v>2.5373525557011791</v>
      </c>
      <c r="E157" s="4">
        <f t="shared" si="11"/>
        <v>1.6504688832054561</v>
      </c>
      <c r="G157" s="4">
        <f t="shared" si="9"/>
        <v>1.0382231404958677</v>
      </c>
    </row>
    <row r="158" spans="1:7" x14ac:dyDescent="0.2">
      <c r="A158" s="4">
        <f>IF('True_Odds_Calculator_2-way'!A159="","",'True_Odds_Calculator_2-way'!A159)</f>
        <v>2.14</v>
      </c>
      <c r="B158" s="4">
        <f>IF('True_Odds_Calculator_2-way'!B159="","",'True_Odds_Calculator_2-way'!B159)</f>
        <v>1.75</v>
      </c>
      <c r="C158" s="4">
        <f t="shared" si="8"/>
        <v>3.8718291054739673E-2</v>
      </c>
      <c r="D158" s="4">
        <f t="shared" si="10"/>
        <v>2.2324888226527575</v>
      </c>
      <c r="E158" s="4">
        <f t="shared" si="11"/>
        <v>1.81136638452237</v>
      </c>
      <c r="G158" s="4">
        <f t="shared" si="9"/>
        <v>1.0387182910547397</v>
      </c>
    </row>
    <row r="159" spans="1:7" x14ac:dyDescent="0.2">
      <c r="A159" s="4">
        <f>IF('True_Odds_Calculator_2-way'!A160="","",'True_Odds_Calculator_2-way'!A160)</f>
        <v>2.61</v>
      </c>
      <c r="B159" s="4">
        <f>IF('True_Odds_Calculator_2-way'!B160="","",'True_Odds_Calculator_2-way'!B160)</f>
        <v>1.52</v>
      </c>
      <c r="C159" s="4">
        <f t="shared" si="8"/>
        <v>4.1036499294212714E-2</v>
      </c>
      <c r="D159" s="4">
        <f t="shared" si="10"/>
        <v>2.7576810788266375</v>
      </c>
      <c r="E159" s="4">
        <f t="shared" si="11"/>
        <v>1.5689314245036781</v>
      </c>
      <c r="G159" s="4">
        <f t="shared" si="9"/>
        <v>1.0410364992942127</v>
      </c>
    </row>
    <row r="160" spans="1:7" x14ac:dyDescent="0.2">
      <c r="A160" s="4">
        <f>IF('True_Odds_Calculator_2-way'!A161="","",'True_Odds_Calculator_2-way'!A161)</f>
        <v>2.27</v>
      </c>
      <c r="B160" s="4">
        <f>IF('True_Odds_Calculator_2-way'!B161="","",'True_Odds_Calculator_2-way'!B161)</f>
        <v>1.69</v>
      </c>
      <c r="C160" s="4">
        <f t="shared" si="8"/>
        <v>3.2244610692594433E-2</v>
      </c>
      <c r="D160" s="4">
        <f t="shared" si="10"/>
        <v>2.3562325338574457</v>
      </c>
      <c r="E160" s="4">
        <f t="shared" si="11"/>
        <v>1.7373366845549443</v>
      </c>
      <c r="G160" s="4">
        <f t="shared" si="9"/>
        <v>1.0322446106925944</v>
      </c>
    </row>
    <row r="161" spans="1:7" x14ac:dyDescent="0.2">
      <c r="A161" s="4">
        <f>IF('True_Odds_Calculator_2-way'!A162="","",'True_Odds_Calculator_2-way'!A162)</f>
        <v>2.58</v>
      </c>
      <c r="B161" s="4">
        <f>IF('True_Odds_Calculator_2-way'!B162="","",'True_Odds_Calculator_2-way'!B162)</f>
        <v>1.53</v>
      </c>
      <c r="C161" s="4">
        <f t="shared" si="8"/>
        <v>4.1191670466636188E-2</v>
      </c>
      <c r="D161" s="4">
        <f t="shared" si="10"/>
        <v>2.7247877407330705</v>
      </c>
      <c r="E161" s="4">
        <f t="shared" si="11"/>
        <v>1.5797814863729138</v>
      </c>
      <c r="G161" s="4">
        <f t="shared" si="9"/>
        <v>1.0411916704666362</v>
      </c>
    </row>
    <row r="162" spans="1:7" x14ac:dyDescent="0.2">
      <c r="A162" s="4">
        <f>IF('True_Odds_Calculator_2-way'!A163="","",'True_Odds_Calculator_2-way'!A163)</f>
        <v>2.2400000000000002</v>
      </c>
      <c r="B162" s="4">
        <f>IF('True_Odds_Calculator_2-way'!B163="","",'True_Odds_Calculator_2-way'!B163)</f>
        <v>1.68</v>
      </c>
      <c r="C162" s="4">
        <f t="shared" si="8"/>
        <v>4.1666666666666519E-2</v>
      </c>
      <c r="D162" s="4">
        <f t="shared" si="10"/>
        <v>2.3496503496503496</v>
      </c>
      <c r="E162" s="4">
        <f t="shared" si="11"/>
        <v>1.7409326424870464</v>
      </c>
      <c r="G162" s="4">
        <f t="shared" si="9"/>
        <v>1.0416666666666665</v>
      </c>
    </row>
    <row r="163" spans="1:7" x14ac:dyDescent="0.2">
      <c r="A163" s="4">
        <f>IF('True_Odds_Calculator_2-way'!A164="","",'True_Odds_Calculator_2-way'!A164)</f>
        <v>2.2200000000000002</v>
      </c>
      <c r="B163" s="4">
        <f>IF('True_Odds_Calculator_2-way'!B164="","",'True_Odds_Calculator_2-way'!B164)</f>
        <v>1.69</v>
      </c>
      <c r="C163" s="4">
        <f t="shared" si="8"/>
        <v>4.2166426781811372E-2</v>
      </c>
      <c r="D163" s="4">
        <f t="shared" si="10"/>
        <v>2.3290086287168665</v>
      </c>
      <c r="E163" s="4">
        <f t="shared" si="11"/>
        <v>1.7524405623803074</v>
      </c>
      <c r="G163" s="4">
        <f t="shared" si="9"/>
        <v>1.0421664267818114</v>
      </c>
    </row>
    <row r="164" spans="1:7" x14ac:dyDescent="0.2">
      <c r="A164" s="4">
        <f>IF('True_Odds_Calculator_2-way'!A165="","",'True_Odds_Calculator_2-way'!A165)</f>
        <v>2.48</v>
      </c>
      <c r="B164" s="4">
        <f>IF('True_Odds_Calculator_2-way'!B165="","",'True_Odds_Calculator_2-way'!B165)</f>
        <v>1.59</v>
      </c>
      <c r="C164" s="4">
        <f t="shared" si="8"/>
        <v>3.2156624061675743E-2</v>
      </c>
      <c r="D164" s="4">
        <f t="shared" si="10"/>
        <v>2.5829948906065767</v>
      </c>
      <c r="E164" s="4">
        <f t="shared" si="11"/>
        <v>1.6317139783166432</v>
      </c>
      <c r="G164" s="4">
        <f t="shared" si="9"/>
        <v>1.0321566240616757</v>
      </c>
    </row>
    <row r="165" spans="1:7" x14ac:dyDescent="0.2">
      <c r="A165" s="4">
        <f>IF('True_Odds_Calculator_2-way'!A166="","",'True_Odds_Calculator_2-way'!A166)</f>
        <v>1.93</v>
      </c>
      <c r="B165" s="4">
        <f>IF('True_Odds_Calculator_2-way'!B166="","",'True_Odds_Calculator_2-way'!B166)</f>
        <v>1.96</v>
      </c>
      <c r="C165" s="4">
        <f t="shared" si="8"/>
        <v>2.8338796658559762E-2</v>
      </c>
      <c r="D165" s="4">
        <f t="shared" si="10"/>
        <v>1.9842635333613092</v>
      </c>
      <c r="E165" s="4">
        <f t="shared" si="11"/>
        <v>2.0159880622468553</v>
      </c>
      <c r="G165" s="4">
        <f t="shared" si="9"/>
        <v>1.0283387966585598</v>
      </c>
    </row>
    <row r="166" spans="1:7" x14ac:dyDescent="0.2">
      <c r="A166" s="4">
        <f>IF('True_Odds_Calculator_2-way'!A167="","",'True_Odds_Calculator_2-way'!A167)</f>
        <v>1.91</v>
      </c>
      <c r="B166" s="4">
        <f>IF('True_Odds_Calculator_2-way'!B167="","",'True_Odds_Calculator_2-way'!B167)</f>
        <v>1.97</v>
      </c>
      <c r="C166" s="4">
        <f t="shared" si="8"/>
        <v>3.1174422622053388E-2</v>
      </c>
      <c r="D166" s="4">
        <f t="shared" si="10"/>
        <v>1.9686085750909044</v>
      </c>
      <c r="E166" s="4">
        <f t="shared" si="11"/>
        <v>2.0324087827801334</v>
      </c>
      <c r="G166" s="4">
        <f t="shared" si="9"/>
        <v>1.0311744226220534</v>
      </c>
    </row>
    <row r="167" spans="1:7" x14ac:dyDescent="0.2">
      <c r="A167" s="4">
        <f>IF('True_Odds_Calculator_2-way'!A168="","",'True_Odds_Calculator_2-way'!A168)</f>
        <v>2.06</v>
      </c>
      <c r="B167" s="4">
        <f>IF('True_Odds_Calculator_2-way'!B168="","",'True_Odds_Calculator_2-way'!B168)</f>
        <v>1.84</v>
      </c>
      <c r="C167" s="4">
        <f t="shared" si="8"/>
        <v>2.891515407344869E-2</v>
      </c>
      <c r="D167" s="4">
        <f t="shared" si="10"/>
        <v>2.1232354918216445</v>
      </c>
      <c r="E167" s="4">
        <f t="shared" si="11"/>
        <v>1.8902852583283463</v>
      </c>
      <c r="G167" s="4">
        <f t="shared" si="9"/>
        <v>1.0289151540734487</v>
      </c>
    </row>
    <row r="168" spans="1:7" x14ac:dyDescent="0.2">
      <c r="A168" s="4">
        <f>IF('True_Odds_Calculator_2-way'!A169="","",'True_Odds_Calculator_2-way'!A169)</f>
        <v>1.81</v>
      </c>
      <c r="B168" s="4">
        <f>IF('True_Odds_Calculator_2-way'!B169="","",'True_Odds_Calculator_2-way'!B169)</f>
        <v>2.0299999999999998</v>
      </c>
      <c r="C168" s="4">
        <f t="shared" si="8"/>
        <v>4.5097025283727721E-2</v>
      </c>
      <c r="D168" s="4">
        <f t="shared" si="10"/>
        <v>1.8870143543127138</v>
      </c>
      <c r="E168" s="4">
        <f t="shared" si="11"/>
        <v>2.1273774715571898</v>
      </c>
      <c r="G168" s="4">
        <f t="shared" si="9"/>
        <v>1.0450970252837277</v>
      </c>
    </row>
    <row r="169" spans="1:7" x14ac:dyDescent="0.2">
      <c r="A169" s="4">
        <f>IF('True_Odds_Calculator_2-way'!A170="","",'True_Odds_Calculator_2-way'!A170)</f>
        <v>1.62</v>
      </c>
      <c r="B169" s="4">
        <f>IF('True_Odds_Calculator_2-way'!B170="","",'True_Odds_Calculator_2-way'!B170)</f>
        <v>2.3199999999999998</v>
      </c>
      <c r="C169" s="4">
        <f t="shared" si="8"/>
        <v>4.8318433375904579E-2</v>
      </c>
      <c r="D169" s="4">
        <f t="shared" si="10"/>
        <v>1.6859860039476045</v>
      </c>
      <c r="E169" s="4">
        <f t="shared" si="11"/>
        <v>2.4577556892492805</v>
      </c>
      <c r="G169" s="4">
        <f t="shared" si="9"/>
        <v>1.0483184333759046</v>
      </c>
    </row>
    <row r="170" spans="1:7" x14ac:dyDescent="0.2">
      <c r="A170" s="4">
        <f>IF('True_Odds_Calculator_2-way'!A171="","",'True_Odds_Calculator_2-way'!A171)</f>
        <v>1.65</v>
      </c>
      <c r="B170" s="4">
        <f>IF('True_Odds_Calculator_2-way'!B171="","",'True_Odds_Calculator_2-way'!B171)</f>
        <v>2.27</v>
      </c>
      <c r="C170" s="4">
        <f t="shared" si="8"/>
        <v>4.658924042183954E-2</v>
      </c>
      <c r="D170" s="4">
        <f t="shared" si="10"/>
        <v>1.7159546443706333</v>
      </c>
      <c r="E170" s="4">
        <f t="shared" si="11"/>
        <v>2.3967365221564547</v>
      </c>
      <c r="G170" s="4">
        <f t="shared" si="9"/>
        <v>1.0465892404218395</v>
      </c>
    </row>
    <row r="171" spans="1:7" x14ac:dyDescent="0.2">
      <c r="A171" s="4">
        <f>IF('True_Odds_Calculator_2-way'!A172="","",'True_Odds_Calculator_2-way'!A172)</f>
        <v>1.48</v>
      </c>
      <c r="B171" s="4">
        <f>IF('True_Odds_Calculator_2-way'!B172="","",'True_Odds_Calculator_2-way'!B172)</f>
        <v>2.65</v>
      </c>
      <c r="C171" s="4">
        <f t="shared" si="8"/>
        <v>5.3034166241713532E-2</v>
      </c>
      <c r="D171" s="4">
        <f t="shared" si="10"/>
        <v>1.5404556166535743</v>
      </c>
      <c r="E171" s="4">
        <f t="shared" si="11"/>
        <v>2.8502906976744189</v>
      </c>
      <c r="G171" s="4">
        <f t="shared" si="9"/>
        <v>1.0530341662417135</v>
      </c>
    </row>
    <row r="172" spans="1:7" x14ac:dyDescent="0.2">
      <c r="A172" s="4">
        <f>IF('True_Odds_Calculator_2-way'!A173="","",'True_Odds_Calculator_2-way'!A173)</f>
        <v>1.38</v>
      </c>
      <c r="B172" s="4">
        <f>IF('True_Odds_Calculator_2-way'!B173="","",'True_Odds_Calculator_2-way'!B173)</f>
        <v>3.16</v>
      </c>
      <c r="C172" s="4">
        <f t="shared" si="8"/>
        <v>4.1093377361951955E-2</v>
      </c>
      <c r="D172" s="4">
        <f t="shared" si="10"/>
        <v>1.4202709744658675</v>
      </c>
      <c r="E172" s="4">
        <f t="shared" si="11"/>
        <v>3.3794172349659024</v>
      </c>
      <c r="G172" s="4">
        <f t="shared" si="9"/>
        <v>1.041093377361952</v>
      </c>
    </row>
    <row r="173" spans="1:7" x14ac:dyDescent="0.2">
      <c r="A173" s="4">
        <f>IF('True_Odds_Calculator_2-way'!A174="","",'True_Odds_Calculator_2-way'!A174)</f>
        <v>1.92</v>
      </c>
      <c r="B173" s="4">
        <f>IF('True_Odds_Calculator_2-way'!B174="","",'True_Odds_Calculator_2-way'!B174)</f>
        <v>1.95</v>
      </c>
      <c r="C173" s="4">
        <f t="shared" si="8"/>
        <v>3.3653846153846256E-2</v>
      </c>
      <c r="D173" s="4">
        <f t="shared" si="10"/>
        <v>1.9841017488076311</v>
      </c>
      <c r="E173" s="4">
        <f t="shared" si="11"/>
        <v>2.0161550888529889</v>
      </c>
      <c r="G173" s="4">
        <f t="shared" si="9"/>
        <v>1.0336538461538463</v>
      </c>
    </row>
    <row r="174" spans="1:7" x14ac:dyDescent="0.2">
      <c r="A174" s="4">
        <f>IF('True_Odds_Calculator_2-way'!A175="","",'True_Odds_Calculator_2-way'!A175)</f>
        <v>1.63</v>
      </c>
      <c r="B174" s="4">
        <f>IF('True_Odds_Calculator_2-way'!B175="","",'True_Odds_Calculator_2-way'!B175)</f>
        <v>2.38</v>
      </c>
      <c r="C174" s="4">
        <f t="shared" si="8"/>
        <v>3.3664999742228252E-2</v>
      </c>
      <c r="D174" s="4">
        <f t="shared" si="10"/>
        <v>1.6759839288028686</v>
      </c>
      <c r="E174" s="4">
        <f t="shared" si="11"/>
        <v>2.4793251102447753</v>
      </c>
      <c r="G174" s="4">
        <f t="shared" si="9"/>
        <v>1.0336649997422283</v>
      </c>
    </row>
    <row r="175" spans="1:7" x14ac:dyDescent="0.2">
      <c r="A175" s="4">
        <f>IF('True_Odds_Calculator_2-way'!A176="","",'True_Odds_Calculator_2-way'!A176)</f>
        <v>2.25</v>
      </c>
      <c r="B175" s="4">
        <f>IF('True_Odds_Calculator_2-way'!B176="","",'True_Odds_Calculator_2-way'!B176)</f>
        <v>1.69</v>
      </c>
      <c r="C175" s="4">
        <f t="shared" si="8"/>
        <v>3.6160420775805502E-2</v>
      </c>
      <c r="D175" s="4">
        <f t="shared" si="10"/>
        <v>2.3454124903623752</v>
      </c>
      <c r="E175" s="4">
        <f t="shared" si="11"/>
        <v>1.7432664756446994</v>
      </c>
      <c r="G175" s="4">
        <f t="shared" si="9"/>
        <v>1.0361604207758055</v>
      </c>
    </row>
    <row r="176" spans="1:7" x14ac:dyDescent="0.2">
      <c r="A176" s="4">
        <f>IF('True_Odds_Calculator_2-way'!A177="","",'True_Odds_Calculator_2-way'!A177)</f>
        <v>1.79</v>
      </c>
      <c r="B176" s="4">
        <f>IF('True_Odds_Calculator_2-way'!B177="","",'True_Odds_Calculator_2-way'!B177)</f>
        <v>2.1</v>
      </c>
      <c r="C176" s="4">
        <f t="shared" si="8"/>
        <v>3.4849694067571102E-2</v>
      </c>
      <c r="D176" s="4">
        <f t="shared" si="10"/>
        <v>1.8476284099287292</v>
      </c>
      <c r="E176" s="4">
        <f t="shared" si="11"/>
        <v>2.1797622499275153</v>
      </c>
      <c r="G176" s="4">
        <f t="shared" si="9"/>
        <v>1.0348496940675711</v>
      </c>
    </row>
    <row r="177" spans="1:7" x14ac:dyDescent="0.2">
      <c r="A177" s="4">
        <f>IF('True_Odds_Calculator_2-way'!A178="","",'True_Odds_Calculator_2-way'!A178)</f>
        <v>1.96</v>
      </c>
      <c r="B177" s="4">
        <f>IF('True_Odds_Calculator_2-way'!B178="","",'True_Odds_Calculator_2-way'!B178)</f>
        <v>1.91</v>
      </c>
      <c r="C177" s="4">
        <f t="shared" si="8"/>
        <v>3.3764291056736839E-2</v>
      </c>
      <c r="D177" s="4">
        <f t="shared" si="10"/>
        <v>2.0270738574832143</v>
      </c>
      <c r="E177" s="4">
        <f t="shared" si="11"/>
        <v>1.9736398144242935</v>
      </c>
      <c r="G177" s="4">
        <f t="shared" si="9"/>
        <v>1.0337642910567368</v>
      </c>
    </row>
    <row r="178" spans="1:7" x14ac:dyDescent="0.2">
      <c r="A178" s="4">
        <f>IF('True_Odds_Calculator_2-way'!A179="","",'True_Odds_Calculator_2-way'!A179)</f>
        <v>1.84</v>
      </c>
      <c r="B178" s="4">
        <f>IF('True_Odds_Calculator_2-way'!B179="","",'True_Odds_Calculator_2-way'!B179)</f>
        <v>2.04</v>
      </c>
      <c r="C178" s="4">
        <f t="shared" si="8"/>
        <v>3.3674339300937772E-2</v>
      </c>
      <c r="D178" s="4">
        <f t="shared" si="10"/>
        <v>1.8988263860785108</v>
      </c>
      <c r="E178" s="4">
        <f t="shared" si="11"/>
        <v>2.1125619090499774</v>
      </c>
      <c r="G178" s="4">
        <f t="shared" si="9"/>
        <v>1.0336743393009378</v>
      </c>
    </row>
    <row r="179" spans="1:7" x14ac:dyDescent="0.2">
      <c r="A179" s="4">
        <f>IF('True_Odds_Calculator_2-way'!A180="","",'True_Odds_Calculator_2-way'!A180)</f>
        <v>2.04</v>
      </c>
      <c r="B179" s="4">
        <f>IF('True_Odds_Calculator_2-way'!B180="","",'True_Odds_Calculator_2-way'!B180)</f>
        <v>1.84</v>
      </c>
      <c r="C179" s="4">
        <f t="shared" si="8"/>
        <v>3.3674339300937772E-2</v>
      </c>
      <c r="D179" s="4">
        <f t="shared" si="10"/>
        <v>2.1125619090499774</v>
      </c>
      <c r="E179" s="4">
        <f t="shared" si="11"/>
        <v>1.8988263860785108</v>
      </c>
      <c r="G179" s="4">
        <f t="shared" si="9"/>
        <v>1.0336743393009378</v>
      </c>
    </row>
    <row r="180" spans="1:7" x14ac:dyDescent="0.2">
      <c r="A180" s="4">
        <f>IF('True_Odds_Calculator_2-way'!A181="","",'True_Odds_Calculator_2-way'!A181)</f>
        <v>2.0099999999999998</v>
      </c>
      <c r="B180" s="4">
        <f>IF('True_Odds_Calculator_2-way'!B181="","",'True_Odds_Calculator_2-way'!B181)</f>
        <v>1.87</v>
      </c>
      <c r="C180" s="4">
        <f t="shared" si="8"/>
        <v>3.22717960997152E-2</v>
      </c>
      <c r="D180" s="4">
        <f t="shared" si="10"/>
        <v>2.0773758532069522</v>
      </c>
      <c r="E180" s="4">
        <f t="shared" si="11"/>
        <v>1.9281811886013285</v>
      </c>
      <c r="G180" s="4">
        <f t="shared" si="9"/>
        <v>1.0322717960997152</v>
      </c>
    </row>
    <row r="181" spans="1:7" x14ac:dyDescent="0.2">
      <c r="A181" s="4">
        <f>IF('True_Odds_Calculator_2-way'!A182="","",'True_Odds_Calculator_2-way'!A182)</f>
        <v>2.17</v>
      </c>
      <c r="B181" s="4">
        <f>IF('True_Odds_Calculator_2-way'!B182="","",'True_Odds_Calculator_2-way'!B182)</f>
        <v>1.74</v>
      </c>
      <c r="C181" s="4">
        <f t="shared" si="8"/>
        <v>3.5542136765718491E-2</v>
      </c>
      <c r="D181" s="4">
        <f t="shared" si="10"/>
        <v>2.2570386753541753</v>
      </c>
      <c r="E181" s="4">
        <f t="shared" si="11"/>
        <v>1.7955204717295163</v>
      </c>
      <c r="G181" s="4">
        <f t="shared" si="9"/>
        <v>1.0355421367657185</v>
      </c>
    </row>
    <row r="182" spans="1:7" x14ac:dyDescent="0.2">
      <c r="A182" s="4">
        <f>IF('True_Odds_Calculator_2-way'!A183="","",'True_Odds_Calculator_2-way'!A183)</f>
        <v>1.72</v>
      </c>
      <c r="B182" s="4">
        <f>IF('True_Odds_Calculator_2-way'!B183="","",'True_Odds_Calculator_2-way'!B183)</f>
        <v>2.1800000000000002</v>
      </c>
      <c r="C182" s="4">
        <f t="shared" si="8"/>
        <v>4.0110945167484591E-2</v>
      </c>
      <c r="D182" s="4">
        <f t="shared" si="10"/>
        <v>1.7814519194222731</v>
      </c>
      <c r="E182" s="4">
        <f t="shared" si="11"/>
        <v>2.2796692607003894</v>
      </c>
      <c r="G182" s="4">
        <f t="shared" si="9"/>
        <v>1.0401109451674846</v>
      </c>
    </row>
    <row r="183" spans="1:7" x14ac:dyDescent="0.2">
      <c r="A183" s="4">
        <f>IF('True_Odds_Calculator_2-way'!A184="","",'True_Odds_Calculator_2-way'!A184)</f>
        <v>1.78</v>
      </c>
      <c r="B183" s="4">
        <f>IF('True_Odds_Calculator_2-way'!B184="","",'True_Odds_Calculator_2-way'!B184)</f>
        <v>2.1</v>
      </c>
      <c r="C183" s="4">
        <f t="shared" si="8"/>
        <v>3.7988228999465079E-2</v>
      </c>
      <c r="D183" s="4">
        <f t="shared" si="10"/>
        <v>1.8422868408082802</v>
      </c>
      <c r="E183" s="4">
        <f t="shared" si="11"/>
        <v>2.1872440023405506</v>
      </c>
      <c r="G183" s="4">
        <f t="shared" si="9"/>
        <v>1.0379882289994651</v>
      </c>
    </row>
    <row r="184" spans="1:7" x14ac:dyDescent="0.2">
      <c r="A184" s="4">
        <f>IF('True_Odds_Calculator_2-way'!A185="","",'True_Odds_Calculator_2-way'!A185)</f>
        <v>1.82</v>
      </c>
      <c r="B184" s="4">
        <f>IF('True_Odds_Calculator_2-way'!B185="","",'True_Odds_Calculator_2-way'!B185)</f>
        <v>1.99</v>
      </c>
      <c r="C184" s="4">
        <f t="shared" si="8"/>
        <v>5.1963112264619582E-2</v>
      </c>
      <c r="D184" s="4">
        <f t="shared" si="10"/>
        <v>1.9103328234611527</v>
      </c>
      <c r="E184" s="4">
        <f t="shared" si="11"/>
        <v>2.0984993336809774</v>
      </c>
      <c r="G184" s="4">
        <f t="shared" si="9"/>
        <v>1.0519631122646196</v>
      </c>
    </row>
    <row r="185" spans="1:7" x14ac:dyDescent="0.2">
      <c r="A185" s="4">
        <f>IF('True_Odds_Calculator_2-way'!A186="","",'True_Odds_Calculator_2-way'!A186)</f>
        <v>2.16</v>
      </c>
      <c r="B185" s="4">
        <f>IF('True_Odds_Calculator_2-way'!B186="","",'True_Odds_Calculator_2-way'!B186)</f>
        <v>1.68</v>
      </c>
      <c r="C185" s="4">
        <f t="shared" si="8"/>
        <v>5.8201058201058142E-2</v>
      </c>
      <c r="D185" s="4">
        <f t="shared" si="10"/>
        <v>2.3048780487804881</v>
      </c>
      <c r="E185" s="4">
        <f t="shared" si="11"/>
        <v>1.7663551401869158</v>
      </c>
      <c r="G185" s="4">
        <f t="shared" si="9"/>
        <v>1.0582010582010581</v>
      </c>
    </row>
    <row r="186" spans="1:7" x14ac:dyDescent="0.2">
      <c r="A186" s="4">
        <f>IF('True_Odds_Calculator_2-way'!A187="","",'True_Odds_Calculator_2-way'!A187)</f>
        <v>2.74</v>
      </c>
      <c r="B186" s="4">
        <f>IF('True_Odds_Calculator_2-way'!B187="","",'True_Odds_Calculator_2-way'!B187)</f>
        <v>1.43</v>
      </c>
      <c r="C186" s="4">
        <f t="shared" si="8"/>
        <v>6.4264202950334415E-2</v>
      </c>
      <c r="D186" s="4">
        <f t="shared" si="10"/>
        <v>3.0045241929299906</v>
      </c>
      <c r="E186" s="4">
        <f t="shared" si="11"/>
        <v>1.4988715045331089</v>
      </c>
      <c r="G186" s="4">
        <f t="shared" si="9"/>
        <v>1.0642642029503344</v>
      </c>
    </row>
    <row r="187" spans="1:7" x14ac:dyDescent="0.2">
      <c r="A187" s="4">
        <f>IF('True_Odds_Calculator_2-way'!A188="","",'True_Odds_Calculator_2-way'!A188)</f>
        <v>2.15</v>
      </c>
      <c r="B187" s="4">
        <f>IF('True_Odds_Calculator_2-way'!B188="","",'True_Odds_Calculator_2-way'!B188)</f>
        <v>1.69</v>
      </c>
      <c r="C187" s="4">
        <f t="shared" si="8"/>
        <v>5.6832255401128462E-2</v>
      </c>
      <c r="D187" s="4">
        <f t="shared" si="10"/>
        <v>2.2899007405073264</v>
      </c>
      <c r="E187" s="4">
        <f t="shared" si="11"/>
        <v>1.7752534505924025</v>
      </c>
      <c r="G187" s="4">
        <f t="shared" si="9"/>
        <v>1.0568322554011285</v>
      </c>
    </row>
    <row r="188" spans="1:7" x14ac:dyDescent="0.2">
      <c r="A188" s="4">
        <f>IF('True_Odds_Calculator_2-way'!A189="","",'True_Odds_Calculator_2-way'!A189)</f>
        <v>1.43</v>
      </c>
      <c r="B188" s="4">
        <f>IF('True_Odds_Calculator_2-way'!B189="","",'True_Odds_Calculator_2-way'!B189)</f>
        <v>2.86</v>
      </c>
      <c r="C188" s="4">
        <f t="shared" si="8"/>
        <v>4.8951048951049181E-2</v>
      </c>
      <c r="D188" s="4">
        <f t="shared" si="10"/>
        <v>1.4818652849740934</v>
      </c>
      <c r="E188" s="4">
        <f t="shared" si="11"/>
        <v>3.0752688172043019</v>
      </c>
      <c r="G188" s="4">
        <f t="shared" si="9"/>
        <v>1.0489510489510492</v>
      </c>
    </row>
    <row r="189" spans="1:7" x14ac:dyDescent="0.2">
      <c r="A189" s="4">
        <f>IF('True_Odds_Calculator_2-way'!A190="","",'True_Odds_Calculator_2-way'!A190)</f>
        <v>1.64</v>
      </c>
      <c r="B189" s="4">
        <f>IF('True_Odds_Calculator_2-way'!B190="","",'True_Odds_Calculator_2-way'!B190)</f>
        <v>2.34</v>
      </c>
      <c r="C189" s="4">
        <f t="shared" si="8"/>
        <v>3.7106524911402872E-2</v>
      </c>
      <c r="D189" s="4">
        <f t="shared" si="10"/>
        <v>1.6914668547249645</v>
      </c>
      <c r="E189" s="4">
        <f t="shared" si="11"/>
        <v>2.4462009178990307</v>
      </c>
      <c r="G189" s="4">
        <f t="shared" si="9"/>
        <v>1.0371065249114029</v>
      </c>
    </row>
    <row r="190" spans="1:7" x14ac:dyDescent="0.2">
      <c r="A190" s="4">
        <f>IF('True_Odds_Calculator_2-way'!A191="","",'True_Odds_Calculator_2-way'!A191)</f>
        <v>1.6</v>
      </c>
      <c r="B190" s="4">
        <f>IF('True_Odds_Calculator_2-way'!B191="","",'True_Odds_Calculator_2-way'!B191)</f>
        <v>2.41</v>
      </c>
      <c r="C190" s="4">
        <f t="shared" si="8"/>
        <v>3.9937759336099443E-2</v>
      </c>
      <c r="D190" s="4">
        <f t="shared" si="10"/>
        <v>1.6528075439348477</v>
      </c>
      <c r="E190" s="4">
        <f t="shared" si="11"/>
        <v>2.5318450426789227</v>
      </c>
      <c r="G190" s="4">
        <f t="shared" si="9"/>
        <v>1.0399377593360994</v>
      </c>
    </row>
    <row r="191" spans="1:7" x14ac:dyDescent="0.2">
      <c r="A191" s="4">
        <f>IF('True_Odds_Calculator_2-way'!A192="","",'True_Odds_Calculator_2-way'!A192)</f>
        <v>1.68</v>
      </c>
      <c r="B191" s="4">
        <f>IF('True_Odds_Calculator_2-way'!B192="","",'True_Odds_Calculator_2-way'!B192)</f>
        <v>2.2599999999999998</v>
      </c>
      <c r="C191" s="4">
        <f t="shared" si="8"/>
        <v>3.7715971344289834E-2</v>
      </c>
      <c r="D191" s="4">
        <f t="shared" si="10"/>
        <v>1.7349661853408882</v>
      </c>
      <c r="E191" s="4">
        <f t="shared" si="11"/>
        <v>2.3606068142253167</v>
      </c>
      <c r="G191" s="4">
        <f t="shared" si="9"/>
        <v>1.0377159713442898</v>
      </c>
    </row>
    <row r="192" spans="1:7" x14ac:dyDescent="0.2">
      <c r="A192" s="4">
        <f>IF('True_Odds_Calculator_2-way'!A193="","",'True_Odds_Calculator_2-way'!A193)</f>
        <v>2.1800000000000002</v>
      </c>
      <c r="B192" s="4">
        <f>IF('True_Odds_Calculator_2-way'!B193="","",'True_Odds_Calculator_2-way'!B193)</f>
        <v>1.73</v>
      </c>
      <c r="C192" s="4">
        <f t="shared" si="8"/>
        <v>3.6750278411200155E-2</v>
      </c>
      <c r="D192" s="4">
        <f t="shared" si="10"/>
        <v>2.2709700728608424</v>
      </c>
      <c r="E192" s="4">
        <f t="shared" si="11"/>
        <v>1.7868005874828257</v>
      </c>
      <c r="G192" s="4">
        <f t="shared" si="9"/>
        <v>1.0367502784112002</v>
      </c>
    </row>
    <row r="193" spans="1:7" x14ac:dyDescent="0.2">
      <c r="A193" s="4">
        <f>IF('True_Odds_Calculator_2-way'!A194="","",'True_Odds_Calculator_2-way'!A194)</f>
        <v>1.79</v>
      </c>
      <c r="B193" s="4">
        <f>IF('True_Odds_Calculator_2-way'!B194="","",'True_Odds_Calculator_2-way'!B194)</f>
        <v>2.08</v>
      </c>
      <c r="C193" s="4">
        <f t="shared" si="8"/>
        <v>3.9428448646325664E-2</v>
      </c>
      <c r="D193" s="4">
        <f t="shared" si="10"/>
        <v>1.8554769261437256</v>
      </c>
      <c r="E193" s="4">
        <f t="shared" si="11"/>
        <v>2.1689385995572641</v>
      </c>
      <c r="G193" s="4">
        <f t="shared" si="9"/>
        <v>1.0394284486463257</v>
      </c>
    </row>
    <row r="194" spans="1:7" x14ac:dyDescent="0.2">
      <c r="A194" s="4">
        <f>IF('True_Odds_Calculator_2-way'!A195="","",'True_Odds_Calculator_2-way'!A195)</f>
        <v>2.04</v>
      </c>
      <c r="B194" s="4">
        <f>IF('True_Odds_Calculator_2-way'!B195="","",'True_Odds_Calculator_2-way'!B195)</f>
        <v>1.85</v>
      </c>
      <c r="C194" s="4">
        <f t="shared" ref="C194:C257" si="12">IF(A194="","",((1/A194)+(1/B194))-1)</f>
        <v>3.0736618971912932E-2</v>
      </c>
      <c r="D194" s="4">
        <f t="shared" si="10"/>
        <v>2.1060267857142851</v>
      </c>
      <c r="E194" s="4">
        <f t="shared" si="11"/>
        <v>1.9041372351160444</v>
      </c>
      <c r="G194" s="4">
        <f t="shared" ref="G194:G257" si="13">IF(A194="","",C194+1)</f>
        <v>1.0307366189719129</v>
      </c>
    </row>
    <row r="195" spans="1:7" x14ac:dyDescent="0.2">
      <c r="A195" s="4">
        <f>IF('True_Odds_Calculator_2-way'!A196="","",'True_Odds_Calculator_2-way'!A196)</f>
        <v>2.2000000000000002</v>
      </c>
      <c r="B195" s="4">
        <f>IF('True_Odds_Calculator_2-way'!B196="","",'True_Odds_Calculator_2-way'!B196)</f>
        <v>1.73</v>
      </c>
      <c r="C195" s="4">
        <f t="shared" si="12"/>
        <v>3.2580136626379375E-2</v>
      </c>
      <c r="D195" s="4">
        <f t="shared" ref="D195:D258" si="14">IF(A195="","",(2*A195)/(2-($C195*A195)))</f>
        <v>2.2817745803357314</v>
      </c>
      <c r="E195" s="4">
        <f t="shared" ref="E195:E258" si="15">IF(B195="","",(2*B195)/(2-($C195*B195)))</f>
        <v>1.7801683816651075</v>
      </c>
      <c r="G195" s="4">
        <f t="shared" si="13"/>
        <v>1.0325801366263794</v>
      </c>
    </row>
    <row r="196" spans="1:7" x14ac:dyDescent="0.2">
      <c r="A196" s="4">
        <f>IF('True_Odds_Calculator_2-way'!A197="","",'True_Odds_Calculator_2-way'!A197)</f>
        <v>1.64</v>
      </c>
      <c r="B196" s="4">
        <f>IF('True_Odds_Calculator_2-way'!B197="","",'True_Odds_Calculator_2-way'!B197)</f>
        <v>2.34</v>
      </c>
      <c r="C196" s="4">
        <f t="shared" si="12"/>
        <v>3.7106524911402872E-2</v>
      </c>
      <c r="D196" s="4">
        <f t="shared" si="14"/>
        <v>1.6914668547249645</v>
      </c>
      <c r="E196" s="4">
        <f t="shared" si="15"/>
        <v>2.4462009178990307</v>
      </c>
      <c r="G196" s="4">
        <f t="shared" si="13"/>
        <v>1.0371065249114029</v>
      </c>
    </row>
    <row r="197" spans="1:7" x14ac:dyDescent="0.2">
      <c r="A197" s="4">
        <f>IF('True_Odds_Calculator_2-way'!A198="","",'True_Odds_Calculator_2-way'!A198)</f>
        <v>2.2599999999999998</v>
      </c>
      <c r="B197" s="4">
        <f>IF('True_Odds_Calculator_2-way'!B198="","",'True_Odds_Calculator_2-way'!B198)</f>
        <v>1.69</v>
      </c>
      <c r="C197" s="4">
        <f t="shared" si="12"/>
        <v>3.4193852437555794E-2</v>
      </c>
      <c r="D197" s="4">
        <f t="shared" si="14"/>
        <v>2.3508340001231001</v>
      </c>
      <c r="E197" s="4">
        <f t="shared" si="15"/>
        <v>1.740283410033262</v>
      </c>
      <c r="G197" s="4">
        <f t="shared" si="13"/>
        <v>1.0341938524375558</v>
      </c>
    </row>
    <row r="198" spans="1:7" x14ac:dyDescent="0.2">
      <c r="A198" s="4">
        <f>IF('True_Odds_Calculator_2-way'!A199="","",'True_Odds_Calculator_2-way'!A199)</f>
        <v>2.0299999999999998</v>
      </c>
      <c r="B198" s="4">
        <f>IF('True_Odds_Calculator_2-way'!B199="","",'True_Odds_Calculator_2-way'!B199)</f>
        <v>1.86</v>
      </c>
      <c r="C198" s="4">
        <f t="shared" si="12"/>
        <v>3.0245246040574214E-2</v>
      </c>
      <c r="D198" s="4">
        <f t="shared" si="14"/>
        <v>2.0942925287037548</v>
      </c>
      <c r="E198" s="4">
        <f t="shared" si="15"/>
        <v>1.9138324294186226</v>
      </c>
      <c r="G198" s="4">
        <f t="shared" si="13"/>
        <v>1.0302452460405742</v>
      </c>
    </row>
    <row r="199" spans="1:7" x14ac:dyDescent="0.2">
      <c r="A199" s="4">
        <f>IF('True_Odds_Calculator_2-way'!A200="","",'True_Odds_Calculator_2-way'!A200)</f>
        <v>1.28</v>
      </c>
      <c r="B199" s="4">
        <f>IF('True_Odds_Calculator_2-way'!B200="","",'True_Odds_Calculator_2-way'!B200)</f>
        <v>3.71</v>
      </c>
      <c r="C199" s="4">
        <f t="shared" si="12"/>
        <v>5.0791778975741275E-2</v>
      </c>
      <c r="D199" s="4">
        <f t="shared" si="14"/>
        <v>1.3230066306346464</v>
      </c>
      <c r="E199" s="4">
        <f t="shared" si="15"/>
        <v>4.0959116784543728</v>
      </c>
      <c r="G199" s="4">
        <f t="shared" si="13"/>
        <v>1.0507917789757413</v>
      </c>
    </row>
    <row r="200" spans="1:7" x14ac:dyDescent="0.2">
      <c r="A200" s="4">
        <f>IF('True_Odds_Calculator_2-way'!A201="","",'True_Odds_Calculator_2-way'!A201)</f>
        <v>2.2400000000000002</v>
      </c>
      <c r="B200" s="4">
        <f>IF('True_Odds_Calculator_2-way'!B201="","",'True_Odds_Calculator_2-way'!B201)</f>
        <v>1.7</v>
      </c>
      <c r="C200" s="4">
        <f t="shared" si="12"/>
        <v>3.4663865546218364E-2</v>
      </c>
      <c r="D200" s="4">
        <f t="shared" si="14"/>
        <v>2.3304773561811505</v>
      </c>
      <c r="E200" s="4">
        <f t="shared" si="15"/>
        <v>1.7516099356025756</v>
      </c>
      <c r="G200" s="4">
        <f t="shared" si="13"/>
        <v>1.0346638655462184</v>
      </c>
    </row>
    <row r="201" spans="1:7" x14ac:dyDescent="0.2">
      <c r="A201" s="4">
        <f>IF('True_Odds_Calculator_2-way'!A202="","",'True_Odds_Calculator_2-way'!A202)</f>
        <v>2.21</v>
      </c>
      <c r="B201" s="4">
        <f>IF('True_Odds_Calculator_2-way'!B202="","",'True_Odds_Calculator_2-way'!B202)</f>
        <v>1.72</v>
      </c>
      <c r="C201" s="4">
        <f t="shared" si="12"/>
        <v>3.3884036620014824E-2</v>
      </c>
      <c r="D201" s="4">
        <f t="shared" si="14"/>
        <v>2.2959652089876781</v>
      </c>
      <c r="E201" s="4">
        <f t="shared" si="15"/>
        <v>1.7716256524981358</v>
      </c>
      <c r="G201" s="4">
        <f t="shared" si="13"/>
        <v>1.0338840366200148</v>
      </c>
    </row>
    <row r="202" spans="1:7" x14ac:dyDescent="0.2">
      <c r="A202" s="4">
        <f>IF('True_Odds_Calculator_2-way'!A203="","",'True_Odds_Calculator_2-way'!A203)</f>
        <v>1.63</v>
      </c>
      <c r="B202" s="4">
        <f>IF('True_Odds_Calculator_2-way'!B203="","",'True_Odds_Calculator_2-way'!B203)</f>
        <v>2.38</v>
      </c>
      <c r="C202" s="4">
        <f t="shared" si="12"/>
        <v>3.3664999742228252E-2</v>
      </c>
      <c r="D202" s="4">
        <f t="shared" si="14"/>
        <v>1.6759839288028686</v>
      </c>
      <c r="E202" s="4">
        <f t="shared" si="15"/>
        <v>2.4793251102447753</v>
      </c>
      <c r="G202" s="4">
        <f t="shared" si="13"/>
        <v>1.0336649997422283</v>
      </c>
    </row>
    <row r="203" spans="1:7" x14ac:dyDescent="0.2">
      <c r="A203" s="4">
        <f>IF('True_Odds_Calculator_2-way'!A204="","",'True_Odds_Calculator_2-way'!A204)</f>
        <v>1.76</v>
      </c>
      <c r="B203" s="4">
        <f>IF('True_Odds_Calculator_2-way'!B204="","",'True_Odds_Calculator_2-way'!B204)</f>
        <v>2.15</v>
      </c>
      <c r="C203" s="4">
        <f t="shared" si="12"/>
        <v>3.3298097251585723E-2</v>
      </c>
      <c r="D203" s="4">
        <f t="shared" si="14"/>
        <v>1.8131288931480596</v>
      </c>
      <c r="E203" s="4">
        <f t="shared" si="15"/>
        <v>2.2298173246906305</v>
      </c>
      <c r="G203" s="4">
        <f t="shared" si="13"/>
        <v>1.0332980972515857</v>
      </c>
    </row>
    <row r="204" spans="1:7" x14ac:dyDescent="0.2">
      <c r="A204" s="4">
        <f>IF('True_Odds_Calculator_2-way'!A205="","",'True_Odds_Calculator_2-way'!A205)</f>
        <v>1.71</v>
      </c>
      <c r="B204" s="4">
        <f>IF('True_Odds_Calculator_2-way'!B205="","",'True_Odds_Calculator_2-way'!B205)</f>
        <v>2.2200000000000002</v>
      </c>
      <c r="C204" s="4">
        <f t="shared" si="12"/>
        <v>3.5245772087877381E-2</v>
      </c>
      <c r="D204" s="4">
        <f t="shared" si="14"/>
        <v>1.7631322279503969</v>
      </c>
      <c r="E204" s="4">
        <f t="shared" si="15"/>
        <v>2.3103888990323171</v>
      </c>
      <c r="G204" s="4">
        <f t="shared" si="13"/>
        <v>1.0352457720878774</v>
      </c>
    </row>
    <row r="205" spans="1:7" x14ac:dyDescent="0.2">
      <c r="A205" s="4">
        <f>IF('True_Odds_Calculator_2-way'!A206="","",'True_Odds_Calculator_2-way'!A206)</f>
        <v>1.81</v>
      </c>
      <c r="B205" s="4">
        <f>IF('True_Odds_Calculator_2-way'!B206="","",'True_Odds_Calculator_2-way'!B206)</f>
        <v>2.08</v>
      </c>
      <c r="C205" s="4">
        <f t="shared" si="12"/>
        <v>3.3255418614534626E-2</v>
      </c>
      <c r="D205" s="4">
        <f t="shared" si="14"/>
        <v>1.8661643699811639</v>
      </c>
      <c r="E205" s="4">
        <f t="shared" si="15"/>
        <v>2.1545152798443401</v>
      </c>
      <c r="G205" s="4">
        <f t="shared" si="13"/>
        <v>1.0332554186145346</v>
      </c>
    </row>
    <row r="206" spans="1:7" x14ac:dyDescent="0.2">
      <c r="A206" s="4">
        <f>IF('True_Odds_Calculator_2-way'!A207="","",'True_Odds_Calculator_2-way'!A207)</f>
        <v>2.0699999999999998</v>
      </c>
      <c r="B206" s="4">
        <f>IF('True_Odds_Calculator_2-way'!B207="","",'True_Odds_Calculator_2-way'!B207)</f>
        <v>1.8</v>
      </c>
      <c r="C206" s="4">
        <f t="shared" si="12"/>
        <v>3.8647342995169254E-2</v>
      </c>
      <c r="D206" s="4">
        <f t="shared" si="14"/>
        <v>2.15625</v>
      </c>
      <c r="E206" s="4">
        <f t="shared" si="15"/>
        <v>1.8648648648648651</v>
      </c>
      <c r="G206" s="4">
        <f t="shared" si="13"/>
        <v>1.0386473429951693</v>
      </c>
    </row>
    <row r="207" spans="1:7" x14ac:dyDescent="0.2">
      <c r="A207" s="4">
        <f>IF('True_Odds_Calculator_2-way'!A208="","",'True_Odds_Calculator_2-way'!A208)</f>
        <v>2.11</v>
      </c>
      <c r="B207" s="4">
        <f>IF('True_Odds_Calculator_2-way'!B208="","",'True_Odds_Calculator_2-way'!B208)</f>
        <v>1.77</v>
      </c>
      <c r="C207" s="4">
        <f t="shared" si="12"/>
        <v>3.8905400701529036E-2</v>
      </c>
      <c r="D207" s="4">
        <f t="shared" si="14"/>
        <v>2.2003122514507911</v>
      </c>
      <c r="E207" s="4">
        <f t="shared" si="15"/>
        <v>1.8331165484575556</v>
      </c>
      <c r="G207" s="4">
        <f t="shared" si="13"/>
        <v>1.038905400701529</v>
      </c>
    </row>
    <row r="208" spans="1:7" x14ac:dyDescent="0.2">
      <c r="A208" s="4">
        <f>IF('True_Odds_Calculator_2-way'!A209="","",'True_Odds_Calculator_2-way'!A209)</f>
        <v>1.71</v>
      </c>
      <c r="B208" s="4">
        <f>IF('True_Odds_Calculator_2-way'!B209="","",'True_Odds_Calculator_2-way'!B209)</f>
        <v>2.2000000000000002</v>
      </c>
      <c r="C208" s="4">
        <f t="shared" si="12"/>
        <v>3.9340776182881454E-2</v>
      </c>
      <c r="D208" s="4">
        <f t="shared" si="14"/>
        <v>1.7695202257761053</v>
      </c>
      <c r="E208" s="4">
        <f t="shared" si="15"/>
        <v>2.2995110024449881</v>
      </c>
      <c r="G208" s="4">
        <f t="shared" si="13"/>
        <v>1.0393407761828815</v>
      </c>
    </row>
    <row r="209" spans="1:7" x14ac:dyDescent="0.2">
      <c r="A209" s="4">
        <f>IF('True_Odds_Calculator_2-way'!A210="","",'True_Odds_Calculator_2-way'!A210)</f>
        <v>1.47</v>
      </c>
      <c r="B209" s="4">
        <f>IF('True_Odds_Calculator_2-way'!B210="","",'True_Odds_Calculator_2-way'!B210)</f>
        <v>2.72</v>
      </c>
      <c r="C209" s="4">
        <f t="shared" si="12"/>
        <v>4.791916766706672E-2</v>
      </c>
      <c r="D209" s="4">
        <f t="shared" si="14"/>
        <v>1.523664354851002</v>
      </c>
      <c r="E209" s="4">
        <f t="shared" si="15"/>
        <v>2.9096201426284378</v>
      </c>
      <c r="G209" s="4">
        <f t="shared" si="13"/>
        <v>1.0479191676670667</v>
      </c>
    </row>
    <row r="210" spans="1:7" x14ac:dyDescent="0.2">
      <c r="A210" s="4">
        <f>IF('True_Odds_Calculator_2-way'!A211="","",'True_Odds_Calculator_2-way'!A211)</f>
        <v>2.5299999999999998</v>
      </c>
      <c r="B210" s="4">
        <f>IF('True_Odds_Calculator_2-way'!B211="","",'True_Odds_Calculator_2-way'!B211)</f>
        <v>1.54</v>
      </c>
      <c r="C210" s="4">
        <f t="shared" si="12"/>
        <v>4.4607566346696714E-2</v>
      </c>
      <c r="D210" s="4">
        <f t="shared" si="14"/>
        <v>2.6813020439061312</v>
      </c>
      <c r="E210" s="4">
        <f t="shared" si="15"/>
        <v>1.594777127420081</v>
      </c>
      <c r="G210" s="4">
        <f t="shared" si="13"/>
        <v>1.0446075663466967</v>
      </c>
    </row>
    <row r="211" spans="1:7" x14ac:dyDescent="0.2">
      <c r="A211" s="4">
        <f>IF('True_Odds_Calculator_2-way'!A212="","",'True_Odds_Calculator_2-way'!A212)</f>
        <v>2.2200000000000002</v>
      </c>
      <c r="B211" s="4">
        <f>IF('True_Odds_Calculator_2-way'!B212="","",'True_Odds_Calculator_2-way'!B212)</f>
        <v>1.69</v>
      </c>
      <c r="C211" s="4">
        <f t="shared" si="12"/>
        <v>4.2166426781811372E-2</v>
      </c>
      <c r="D211" s="4">
        <f t="shared" si="14"/>
        <v>2.3290086287168665</v>
      </c>
      <c r="E211" s="4">
        <f t="shared" si="15"/>
        <v>1.7524405623803074</v>
      </c>
      <c r="G211" s="4">
        <f t="shared" si="13"/>
        <v>1.0421664267818114</v>
      </c>
    </row>
    <row r="212" spans="1:7" x14ac:dyDescent="0.2">
      <c r="A212" s="4">
        <f>IF('True_Odds_Calculator_2-way'!A213="","",'True_Odds_Calculator_2-way'!A213)</f>
        <v>2.19</v>
      </c>
      <c r="B212" s="4">
        <f>IF('True_Odds_Calculator_2-way'!B213="","",'True_Odds_Calculator_2-way'!B213)</f>
        <v>1.71</v>
      </c>
      <c r="C212" s="4">
        <f t="shared" si="12"/>
        <v>4.1416326203636888E-2</v>
      </c>
      <c r="D212" s="4">
        <f t="shared" si="14"/>
        <v>2.2940365707984927</v>
      </c>
      <c r="E212" s="4">
        <f t="shared" si="15"/>
        <v>1.7727756869985087</v>
      </c>
      <c r="G212" s="4">
        <f t="shared" si="13"/>
        <v>1.0414163262036369</v>
      </c>
    </row>
    <row r="213" spans="1:7" x14ac:dyDescent="0.2">
      <c r="A213" s="4">
        <f>IF('True_Odds_Calculator_2-way'!A214="","",'True_Odds_Calculator_2-way'!A214)</f>
        <v>2.23</v>
      </c>
      <c r="B213" s="4">
        <f>IF('True_Odds_Calculator_2-way'!B214="","",'True_Odds_Calculator_2-way'!B214)</f>
        <v>1.68</v>
      </c>
      <c r="C213" s="4">
        <f t="shared" si="12"/>
        <v>4.3668588511637907E-2</v>
      </c>
      <c r="D213" s="4">
        <f t="shared" si="14"/>
        <v>2.3441371542985863</v>
      </c>
      <c r="E213" s="4">
        <f t="shared" si="15"/>
        <v>1.7439716972348942</v>
      </c>
      <c r="G213" s="4">
        <f t="shared" si="13"/>
        <v>1.0436685885116379</v>
      </c>
    </row>
    <row r="214" spans="1:7" x14ac:dyDescent="0.2">
      <c r="A214" s="4">
        <f>IF('True_Odds_Calculator_2-way'!A215="","",'True_Odds_Calculator_2-way'!A215)</f>
        <v>2.61</v>
      </c>
      <c r="B214" s="4">
        <f>IF('True_Odds_Calculator_2-way'!B215="","",'True_Odds_Calculator_2-way'!B215)</f>
        <v>1.52</v>
      </c>
      <c r="C214" s="4">
        <f t="shared" si="12"/>
        <v>4.1036499294212714E-2</v>
      </c>
      <c r="D214" s="4">
        <f t="shared" si="14"/>
        <v>2.7576810788266375</v>
      </c>
      <c r="E214" s="4">
        <f t="shared" si="15"/>
        <v>1.5689314245036781</v>
      </c>
      <c r="G214" s="4">
        <f t="shared" si="13"/>
        <v>1.0410364992942127</v>
      </c>
    </row>
    <row r="215" spans="1:7" x14ac:dyDescent="0.2">
      <c r="A215" s="4">
        <f>IF('True_Odds_Calculator_2-way'!A216="","",'True_Odds_Calculator_2-way'!A216)</f>
        <v>1.8</v>
      </c>
      <c r="B215" s="4">
        <f>IF('True_Odds_Calculator_2-way'!B216="","",'True_Odds_Calculator_2-way'!B216)</f>
        <v>2.09</v>
      </c>
      <c r="C215" s="4">
        <f t="shared" si="12"/>
        <v>3.4024455077086735E-2</v>
      </c>
      <c r="D215" s="4">
        <f t="shared" si="14"/>
        <v>1.8568608094768018</v>
      </c>
      <c r="E215" s="4">
        <f t="shared" si="15"/>
        <v>2.1670506912442398</v>
      </c>
      <c r="G215" s="4">
        <f t="shared" si="13"/>
        <v>1.0340244550770867</v>
      </c>
    </row>
    <row r="216" spans="1:7" x14ac:dyDescent="0.2">
      <c r="A216" s="4">
        <f>IF('True_Odds_Calculator_2-way'!A217="","",'True_Odds_Calculator_2-way'!A217)</f>
        <v>1.93</v>
      </c>
      <c r="B216" s="4">
        <f>IF('True_Odds_Calculator_2-way'!B217="","",'True_Odds_Calculator_2-way'!B217)</f>
        <v>1.96</v>
      </c>
      <c r="C216" s="4">
        <f t="shared" si="12"/>
        <v>2.8338796658559762E-2</v>
      </c>
      <c r="D216" s="4">
        <f t="shared" si="14"/>
        <v>1.9842635333613092</v>
      </c>
      <c r="E216" s="4">
        <f t="shared" si="15"/>
        <v>2.0159880622468553</v>
      </c>
      <c r="G216" s="4">
        <f t="shared" si="13"/>
        <v>1.0283387966585598</v>
      </c>
    </row>
    <row r="217" spans="1:7" x14ac:dyDescent="0.2">
      <c r="A217" s="4">
        <f>IF('True_Odds_Calculator_2-way'!A218="","",'True_Odds_Calculator_2-way'!A218)</f>
        <v>1.87</v>
      </c>
      <c r="B217" s="4">
        <f>IF('True_Odds_Calculator_2-way'!B218="","",'True_Odds_Calculator_2-way'!B218)</f>
        <v>2.02</v>
      </c>
      <c r="C217" s="4">
        <f t="shared" si="12"/>
        <v>2.9808863239265015E-2</v>
      </c>
      <c r="D217" s="4">
        <f t="shared" si="14"/>
        <v>1.9236135865967305</v>
      </c>
      <c r="E217" s="4">
        <f t="shared" si="15"/>
        <v>2.082703865027292</v>
      </c>
      <c r="G217" s="4">
        <f t="shared" si="13"/>
        <v>1.029808863239265</v>
      </c>
    </row>
    <row r="218" spans="1:7" x14ac:dyDescent="0.2">
      <c r="A218" s="4">
        <f>IF('True_Odds_Calculator_2-way'!A219="","",'True_Odds_Calculator_2-way'!A219)</f>
        <v>1.86</v>
      </c>
      <c r="B218" s="4">
        <f>IF('True_Odds_Calculator_2-way'!B219="","",'True_Odds_Calculator_2-way'!B219)</f>
        <v>2.0299999999999998</v>
      </c>
      <c r="C218" s="4">
        <f t="shared" si="12"/>
        <v>3.0245246040574214E-2</v>
      </c>
      <c r="D218" s="4">
        <f t="shared" si="14"/>
        <v>1.9138324294186226</v>
      </c>
      <c r="E218" s="4">
        <f t="shared" si="15"/>
        <v>2.0942925287037548</v>
      </c>
      <c r="G218" s="4">
        <f t="shared" si="13"/>
        <v>1.0302452460405742</v>
      </c>
    </row>
    <row r="219" spans="1:7" x14ac:dyDescent="0.2">
      <c r="A219" s="4">
        <f>IF('True_Odds_Calculator_2-way'!A220="","",'True_Odds_Calculator_2-way'!A220)</f>
        <v>2.64</v>
      </c>
      <c r="B219" s="4">
        <f>IF('True_Odds_Calculator_2-way'!B220="","",'True_Odds_Calculator_2-way'!B220)</f>
        <v>1.5</v>
      </c>
      <c r="C219" s="4">
        <f t="shared" si="12"/>
        <v>4.5454545454545414E-2</v>
      </c>
      <c r="D219" s="4">
        <f t="shared" si="14"/>
        <v>2.8085106382978724</v>
      </c>
      <c r="E219" s="4">
        <f t="shared" si="15"/>
        <v>1.5529411764705883</v>
      </c>
      <c r="G219" s="4">
        <f t="shared" si="13"/>
        <v>1.0454545454545454</v>
      </c>
    </row>
    <row r="220" spans="1:7" x14ac:dyDescent="0.2">
      <c r="A220" s="4">
        <f>IF('True_Odds_Calculator_2-way'!A221="","",'True_Odds_Calculator_2-way'!A221)</f>
        <v>2.1</v>
      </c>
      <c r="B220" s="4">
        <f>IF('True_Odds_Calculator_2-way'!B221="","",'True_Odds_Calculator_2-way'!B221)</f>
        <v>1.72</v>
      </c>
      <c r="C220" s="4">
        <f t="shared" si="12"/>
        <v>5.75858250276855E-2</v>
      </c>
      <c r="D220" s="4">
        <f t="shared" si="14"/>
        <v>2.2351485148514851</v>
      </c>
      <c r="E220" s="4">
        <f t="shared" si="15"/>
        <v>1.8096192384769538</v>
      </c>
      <c r="G220" s="4">
        <f t="shared" si="13"/>
        <v>1.0575858250276855</v>
      </c>
    </row>
    <row r="221" spans="1:7" x14ac:dyDescent="0.2">
      <c r="A221" s="4">
        <f>IF('True_Odds_Calculator_2-way'!A222="","",'True_Odds_Calculator_2-way'!A222)</f>
        <v>1.96</v>
      </c>
      <c r="B221" s="4">
        <f>IF('True_Odds_Calculator_2-way'!B222="","",'True_Odds_Calculator_2-way'!B222)</f>
        <v>1.91</v>
      </c>
      <c r="C221" s="4">
        <f t="shared" si="12"/>
        <v>3.3764291056736839E-2</v>
      </c>
      <c r="D221" s="4">
        <f t="shared" si="14"/>
        <v>2.0270738574832143</v>
      </c>
      <c r="E221" s="4">
        <f t="shared" si="15"/>
        <v>1.9736398144242935</v>
      </c>
      <c r="G221" s="4">
        <f t="shared" si="13"/>
        <v>1.0337642910567368</v>
      </c>
    </row>
    <row r="222" spans="1:7" x14ac:dyDescent="0.2">
      <c r="A222" s="4">
        <f>IF('True_Odds_Calculator_2-way'!A223="","",'True_Odds_Calculator_2-way'!A223)</f>
        <v>1.51</v>
      </c>
      <c r="B222" s="4">
        <f>IF('True_Odds_Calculator_2-way'!B223="","",'True_Odds_Calculator_2-way'!B223)</f>
        <v>2.63</v>
      </c>
      <c r="C222" s="4">
        <f t="shared" si="12"/>
        <v>4.2479792511268322E-2</v>
      </c>
      <c r="D222" s="4">
        <f t="shared" si="14"/>
        <v>1.5600337831202247</v>
      </c>
      <c r="E222" s="4">
        <f t="shared" si="15"/>
        <v>2.7856065654262965</v>
      </c>
      <c r="G222" s="4">
        <f t="shared" si="13"/>
        <v>1.0424797925112683</v>
      </c>
    </row>
    <row r="223" spans="1:7" x14ac:dyDescent="0.2">
      <c r="A223" s="4">
        <f>IF('True_Odds_Calculator_2-way'!A224="","",'True_Odds_Calculator_2-way'!A224)</f>
        <v>2.27</v>
      </c>
      <c r="B223" s="4">
        <f>IF('True_Odds_Calculator_2-way'!B224="","",'True_Odds_Calculator_2-way'!B224)</f>
        <v>1.68</v>
      </c>
      <c r="C223" s="4">
        <f t="shared" si="12"/>
        <v>3.5766729599328695E-2</v>
      </c>
      <c r="D223" s="4">
        <f t="shared" si="14"/>
        <v>2.3660503784588656</v>
      </c>
      <c r="E223" s="4">
        <f t="shared" si="15"/>
        <v>1.7320374239258789</v>
      </c>
      <c r="G223" s="4">
        <f t="shared" si="13"/>
        <v>1.0357667295993287</v>
      </c>
    </row>
    <row r="224" spans="1:7" x14ac:dyDescent="0.2">
      <c r="A224" s="4">
        <f>IF('True_Odds_Calculator_2-way'!A225="","",'True_Odds_Calculator_2-way'!A225)</f>
        <v>2.12</v>
      </c>
      <c r="B224" s="4">
        <f>IF('True_Odds_Calculator_2-way'!B225="","",'True_Odds_Calculator_2-way'!B225)</f>
        <v>1.76</v>
      </c>
      <c r="C224" s="4">
        <f t="shared" si="12"/>
        <v>3.9879931389365408E-2</v>
      </c>
      <c r="D224" s="4">
        <f t="shared" si="14"/>
        <v>2.213573801613669</v>
      </c>
      <c r="E224" s="4">
        <f t="shared" si="15"/>
        <v>1.8240125146656239</v>
      </c>
      <c r="G224" s="4">
        <f t="shared" si="13"/>
        <v>1.0398799313893654</v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2.57</v>
      </c>
      <c r="B2" s="4">
        <f>IF('True_Odds_Calculator_3-way'!B3="","",'True_Odds_Calculator_3-way'!B3)</f>
        <v>3.04</v>
      </c>
      <c r="C2" s="4">
        <f>IF('True_Odds_Calculator_3-way'!C3="","",'True_Odds_Calculator_3-way'!C3)</f>
        <v>3.23</v>
      </c>
      <c r="D2" s="4">
        <f>IF(A2="","",((1/A2)+(1/B2)+(1/C2))-1)</f>
        <v>2.7649950006625623E-2</v>
      </c>
      <c r="E2" s="4">
        <f>IF(A2="","",(3*A2)/(3-($D2*A2)))</f>
        <v>2.6323519696421158</v>
      </c>
      <c r="F2" s="4">
        <f>IF(B2="","",(3*B2)/(3-($D2*B2)))</f>
        <v>3.1276319177127361</v>
      </c>
      <c r="G2" s="4">
        <f>IF(C2="","",(3*C2)/(3-($D2*C2)))</f>
        <v>3.3291067746366374</v>
      </c>
      <c r="I2" s="4">
        <f>IF(A2="","",D2+1)</f>
        <v>1.0276499500066256</v>
      </c>
    </row>
    <row r="3" spans="1:9" x14ac:dyDescent="0.2">
      <c r="A3" s="4">
        <f>IF('True_Odds_Calculator_3-way'!A4="","",'True_Odds_Calculator_3-way'!A4)</f>
        <v>2.27</v>
      </c>
      <c r="B3" s="4">
        <f>IF('True_Odds_Calculator_3-way'!B4="","",'True_Odds_Calculator_3-way'!B4)</f>
        <v>3.23</v>
      </c>
      <c r="C3" s="4">
        <f>IF('True_Odds_Calculator_3-way'!C4="","",'True_Odds_Calculator_3-way'!C4)</f>
        <v>3.61</v>
      </c>
      <c r="D3" s="4">
        <f t="shared" ref="D3:D66" si="0">IF(A3="","",((1/A3)+(1/B3)+(1/C3))-1)</f>
        <v>2.7134467830355113E-2</v>
      </c>
      <c r="E3" s="4">
        <f t="shared" ref="E3:E66" si="1">IF(A3="","",(3*A3)/(3-($D3*A3)))</f>
        <v>2.3175840501214715</v>
      </c>
      <c r="F3" s="4">
        <f t="shared" ref="F3:F66" si="2">IF(B3="","",(3*B3)/(3-($D3*B3)))</f>
        <v>3.3272035086406402</v>
      </c>
      <c r="G3" s="4">
        <f t="shared" ref="G3:G66" si="3">IF(C3="","",(3*C3)/(3-($D3*C3)))</f>
        <v>3.7318517116275665</v>
      </c>
      <c r="I3" s="4">
        <f t="shared" ref="I3:I66" si="4">IF(A3="","",D3+1)</f>
        <v>1.0271344678303551</v>
      </c>
    </row>
    <row r="4" spans="1:9" x14ac:dyDescent="0.2">
      <c r="A4" s="4">
        <f>IF('True_Odds_Calculator_3-way'!A5="","",'True_Odds_Calculator_3-way'!A5)</f>
        <v>2.58</v>
      </c>
      <c r="B4" s="4">
        <f>IF('True_Odds_Calculator_3-way'!B5="","",'True_Odds_Calculator_3-way'!B5)</f>
        <v>3.23</v>
      </c>
      <c r="C4" s="4">
        <f>IF('True_Odds_Calculator_3-way'!C5="","",'True_Odds_Calculator_3-way'!C5)</f>
        <v>2.99</v>
      </c>
      <c r="D4" s="4">
        <f t="shared" si="0"/>
        <v>3.1642582979737544E-2</v>
      </c>
      <c r="E4" s="4">
        <f t="shared" si="1"/>
        <v>2.6521725678778667</v>
      </c>
      <c r="F4" s="4">
        <f t="shared" si="2"/>
        <v>3.3439224706482</v>
      </c>
      <c r="G4" s="4">
        <f t="shared" si="3"/>
        <v>3.0873666134060609</v>
      </c>
      <c r="I4" s="4">
        <f t="shared" si="4"/>
        <v>1.0316425829797375</v>
      </c>
    </row>
    <row r="5" spans="1:9" x14ac:dyDescent="0.2">
      <c r="A5" s="4">
        <f>IF('True_Odds_Calculator_3-way'!A6="","",'True_Odds_Calculator_3-way'!A6)</f>
        <v>9.31</v>
      </c>
      <c r="B5" s="4">
        <f>IF('True_Odds_Calculator_3-way'!B6="","",'True_Odds_Calculator_3-way'!B6)</f>
        <v>4.75</v>
      </c>
      <c r="C5" s="4">
        <f>IF('True_Odds_Calculator_3-way'!C6="","",'True_Odds_Calculator_3-way'!C6)</f>
        <v>1.39</v>
      </c>
      <c r="D5" s="4">
        <f t="shared" si="0"/>
        <v>3.7362161828002893E-2</v>
      </c>
      <c r="E5" s="4">
        <f t="shared" si="1"/>
        <v>10.531045707310463</v>
      </c>
      <c r="F5" s="4">
        <f t="shared" si="2"/>
        <v>5.0486624965863447</v>
      </c>
      <c r="G5" s="4">
        <f t="shared" si="3"/>
        <v>1.4144863643816152</v>
      </c>
      <c r="I5" s="4">
        <f t="shared" si="4"/>
        <v>1.0373621618280029</v>
      </c>
    </row>
    <row r="6" spans="1:9" x14ac:dyDescent="0.2">
      <c r="A6" s="4">
        <f>IF('True_Odds_Calculator_3-way'!A7="","",'True_Odds_Calculator_3-way'!A7)</f>
        <v>2.41</v>
      </c>
      <c r="B6" s="4">
        <f>IF('True_Odds_Calculator_3-way'!B7="","",'True_Odds_Calculator_3-way'!B7)</f>
        <v>3.34</v>
      </c>
      <c r="C6" s="4">
        <f>IF('True_Odds_Calculator_3-way'!C7="","",'True_Odds_Calculator_3-way'!C7)</f>
        <v>3.14</v>
      </c>
      <c r="D6" s="4">
        <f t="shared" si="0"/>
        <v>3.2810294520507766E-2</v>
      </c>
      <c r="E6" s="4">
        <f t="shared" si="1"/>
        <v>2.4752414316397764</v>
      </c>
      <c r="F6" s="4">
        <f t="shared" si="2"/>
        <v>3.4666318839243924</v>
      </c>
      <c r="G6" s="4">
        <f t="shared" si="3"/>
        <v>3.2516669299722163</v>
      </c>
      <c r="I6" s="4">
        <f t="shared" si="4"/>
        <v>1.0328102945205078</v>
      </c>
    </row>
    <row r="7" spans="1:9" x14ac:dyDescent="0.2">
      <c r="A7" s="4">
        <f>IF('True_Odds_Calculator_3-way'!A8="","",'True_Odds_Calculator_3-way'!A8)</f>
        <v>1.55</v>
      </c>
      <c r="B7" s="4">
        <f>IF('True_Odds_Calculator_3-way'!B8="","",'True_Odds_Calculator_3-way'!B8)</f>
        <v>4.04</v>
      </c>
      <c r="C7" s="4">
        <f>IF('True_Odds_Calculator_3-way'!C8="","",'True_Odds_Calculator_3-way'!C8)</f>
        <v>6.82</v>
      </c>
      <c r="D7" s="4">
        <f t="shared" si="0"/>
        <v>3.9313608780232823E-2</v>
      </c>
      <c r="E7" s="4">
        <f t="shared" si="1"/>
        <v>1.5821364040057577</v>
      </c>
      <c r="F7" s="4">
        <f t="shared" si="2"/>
        <v>4.2658436893604721</v>
      </c>
      <c r="G7" s="4">
        <f t="shared" si="3"/>
        <v>7.4893447376051023</v>
      </c>
      <c r="I7" s="4">
        <f t="shared" si="4"/>
        <v>1.0393136087802328</v>
      </c>
    </row>
    <row r="8" spans="1:9" x14ac:dyDescent="0.2">
      <c r="A8" s="4">
        <f>IF('True_Odds_Calculator_3-way'!A9="","",'True_Odds_Calculator_3-way'!A9)</f>
        <v>2.0499999999999998</v>
      </c>
      <c r="B8" s="4">
        <f>IF('True_Odds_Calculator_3-way'!B9="","",'True_Odds_Calculator_3-way'!B9)</f>
        <v>3.64</v>
      </c>
      <c r="C8" s="4">
        <f>IF('True_Odds_Calculator_3-way'!C9="","",'True_Odds_Calculator_3-way'!C9)</f>
        <v>3.69</v>
      </c>
      <c r="D8" s="4">
        <f t="shared" si="0"/>
        <v>3.3532862801155527E-2</v>
      </c>
      <c r="E8" s="4">
        <f t="shared" si="1"/>
        <v>2.0980755612946225</v>
      </c>
      <c r="F8" s="4">
        <f t="shared" si="2"/>
        <v>3.7943802026441675</v>
      </c>
      <c r="G8" s="4">
        <f t="shared" si="3"/>
        <v>3.8487430274318029</v>
      </c>
      <c r="I8" s="4">
        <f t="shared" si="4"/>
        <v>1.0335328628011555</v>
      </c>
    </row>
    <row r="9" spans="1:9" x14ac:dyDescent="0.2">
      <c r="A9" s="4">
        <f>IF('True_Odds_Calculator_3-way'!A10="","",'True_Odds_Calculator_3-way'!A10)</f>
        <v>1.79</v>
      </c>
      <c r="B9" s="4">
        <f>IF('True_Odds_Calculator_3-way'!B10="","",'True_Odds_Calculator_3-way'!B10)</f>
        <v>3.78</v>
      </c>
      <c r="C9" s="4">
        <f>IF('True_Odds_Calculator_3-way'!C10="","",'True_Odds_Calculator_3-way'!C10)</f>
        <v>4.68</v>
      </c>
      <c r="D9" s="4">
        <f t="shared" si="0"/>
        <v>3.6884696102573056E-2</v>
      </c>
      <c r="E9" s="4">
        <f t="shared" si="1"/>
        <v>1.8302805745216251</v>
      </c>
      <c r="F9" s="4">
        <f t="shared" si="2"/>
        <v>3.9642367829629714</v>
      </c>
      <c r="G9" s="4">
        <f t="shared" si="3"/>
        <v>4.9657286519158594</v>
      </c>
      <c r="I9" s="4">
        <f t="shared" si="4"/>
        <v>1.0368846961025731</v>
      </c>
    </row>
    <row r="10" spans="1:9" x14ac:dyDescent="0.2">
      <c r="A10" s="4">
        <f>IF('True_Odds_Calculator_3-way'!A11="","",'True_Odds_Calculator_3-way'!A11)</f>
        <v>2.36</v>
      </c>
      <c r="B10" s="4">
        <f>IF('True_Odds_Calculator_3-way'!B11="","",'True_Odds_Calculator_3-way'!B11)</f>
        <v>3.25</v>
      </c>
      <c r="C10" s="4">
        <f>IF('True_Odds_Calculator_3-way'!C11="","",'True_Odds_Calculator_3-way'!C11)</f>
        <v>3.31</v>
      </c>
      <c r="D10" s="4">
        <f t="shared" si="0"/>
        <v>3.3535924877007295E-2</v>
      </c>
      <c r="E10" s="4">
        <f t="shared" si="1"/>
        <v>2.4239476020890423</v>
      </c>
      <c r="F10" s="4">
        <f t="shared" si="2"/>
        <v>3.3725258375621028</v>
      </c>
      <c r="G10" s="4">
        <f t="shared" si="3"/>
        <v>3.4371801467601739</v>
      </c>
      <c r="I10" s="4">
        <f t="shared" si="4"/>
        <v>1.0335359248770073</v>
      </c>
    </row>
    <row r="11" spans="1:9" x14ac:dyDescent="0.2">
      <c r="A11" s="4">
        <f>IF('True_Odds_Calculator_3-way'!A12="","",'True_Odds_Calculator_3-way'!A12)</f>
        <v>3.16</v>
      </c>
      <c r="B11" s="4">
        <f>IF('True_Odds_Calculator_3-way'!B12="","",'True_Odds_Calculator_3-way'!B12)</f>
        <v>3.22</v>
      </c>
      <c r="C11" s="4">
        <f>IF('True_Odds_Calculator_3-way'!C12="","",'True_Odds_Calculator_3-way'!C12)</f>
        <v>2.46</v>
      </c>
      <c r="D11" s="4">
        <f t="shared" si="0"/>
        <v>3.3518767454362219E-2</v>
      </c>
      <c r="E11" s="4">
        <f t="shared" si="1"/>
        <v>3.2756515797533066</v>
      </c>
      <c r="F11" s="4">
        <f t="shared" si="2"/>
        <v>3.3401686128934918</v>
      </c>
      <c r="G11" s="4">
        <f t="shared" si="3"/>
        <v>2.5295249788187206</v>
      </c>
      <c r="I11" s="4">
        <f t="shared" si="4"/>
        <v>1.0335187674543622</v>
      </c>
    </row>
    <row r="12" spans="1:9" x14ac:dyDescent="0.2">
      <c r="A12" s="4">
        <f>IF('True_Odds_Calculator_3-way'!A13="","",'True_Odds_Calculator_3-way'!A13)</f>
        <v>2.86</v>
      </c>
      <c r="B12" s="4">
        <f>IF('True_Odds_Calculator_3-way'!B13="","",'True_Odds_Calculator_3-way'!B13)</f>
        <v>3.38</v>
      </c>
      <c r="C12" s="4">
        <f>IF('True_Odds_Calculator_3-way'!C13="","",'True_Odds_Calculator_3-way'!C13)</f>
        <v>2.57</v>
      </c>
      <c r="D12" s="4">
        <f t="shared" si="0"/>
        <v>3.4613396181788936E-2</v>
      </c>
      <c r="E12" s="4">
        <f t="shared" si="1"/>
        <v>2.9575950294358595</v>
      </c>
      <c r="F12" s="4">
        <f t="shared" si="2"/>
        <v>3.5171614157094377</v>
      </c>
      <c r="G12" s="4">
        <f t="shared" si="3"/>
        <v>2.6485347298318622</v>
      </c>
      <c r="I12" s="4">
        <f t="shared" si="4"/>
        <v>1.0346133961817889</v>
      </c>
    </row>
    <row r="13" spans="1:9" x14ac:dyDescent="0.2">
      <c r="A13" s="4">
        <f>IF('True_Odds_Calculator_3-way'!A14="","",'True_Odds_Calculator_3-way'!A14)</f>
        <v>1.94</v>
      </c>
      <c r="B13" s="4">
        <f>IF('True_Odds_Calculator_3-way'!B14="","",'True_Odds_Calculator_3-way'!B14)</f>
        <v>3.42</v>
      </c>
      <c r="C13" s="4">
        <f>IF('True_Odds_Calculator_3-way'!C14="","",'True_Odds_Calculator_3-way'!C14)</f>
        <v>4.37</v>
      </c>
      <c r="D13" s="4">
        <f t="shared" si="0"/>
        <v>3.6694530289566707E-2</v>
      </c>
      <c r="E13" s="4">
        <f t="shared" si="1"/>
        <v>1.9871534210375537</v>
      </c>
      <c r="F13" s="4">
        <f t="shared" si="2"/>
        <v>3.5693105588318761</v>
      </c>
      <c r="G13" s="4">
        <f t="shared" si="3"/>
        <v>4.6167744381829836</v>
      </c>
      <c r="I13" s="4">
        <f t="shared" si="4"/>
        <v>1.0366945302895667</v>
      </c>
    </row>
    <row r="14" spans="1:9" x14ac:dyDescent="0.2">
      <c r="A14" s="4">
        <f>IF('True_Odds_Calculator_3-way'!A15="","",'True_Odds_Calculator_3-way'!A15)</f>
        <v>3.33</v>
      </c>
      <c r="B14" s="4">
        <f>IF('True_Odds_Calculator_3-way'!B15="","",'True_Odds_Calculator_3-way'!B15)</f>
        <v>3.32</v>
      </c>
      <c r="C14" s="4">
        <f>IF('True_Odds_Calculator_3-way'!C15="","",'True_Odds_Calculator_3-way'!C15)</f>
        <v>2.3199999999999998</v>
      </c>
      <c r="D14" s="4">
        <f t="shared" si="0"/>
        <v>3.2539602336029594E-2</v>
      </c>
      <c r="E14" s="4">
        <f t="shared" si="1"/>
        <v>3.4547831702749288</v>
      </c>
      <c r="F14" s="4">
        <f t="shared" si="2"/>
        <v>3.4440208910567063</v>
      </c>
      <c r="G14" s="4">
        <f t="shared" si="3"/>
        <v>2.3798873890146388</v>
      </c>
      <c r="I14" s="4">
        <f t="shared" si="4"/>
        <v>1.0325396023360296</v>
      </c>
    </row>
    <row r="15" spans="1:9" x14ac:dyDescent="0.2">
      <c r="A15" s="4">
        <f>IF('True_Odds_Calculator_3-way'!A16="","",'True_Odds_Calculator_3-way'!A16)</f>
        <v>2</v>
      </c>
      <c r="B15" s="4">
        <f>IF('True_Odds_Calculator_3-way'!B16="","",'True_Odds_Calculator_3-way'!B16)</f>
        <v>3.38</v>
      </c>
      <c r="C15" s="4">
        <f>IF('True_Odds_Calculator_3-way'!C16="","",'True_Odds_Calculator_3-way'!C16)</f>
        <v>4.2</v>
      </c>
      <c r="D15" s="4">
        <f t="shared" si="0"/>
        <v>3.3953226260918568E-2</v>
      </c>
      <c r="E15" s="4">
        <f t="shared" si="1"/>
        <v>2.046319431097444</v>
      </c>
      <c r="F15" s="4">
        <f t="shared" si="2"/>
        <v>3.5144413269516424</v>
      </c>
      <c r="G15" s="4">
        <f t="shared" si="3"/>
        <v>4.4096086146200051</v>
      </c>
      <c r="I15" s="4">
        <f t="shared" si="4"/>
        <v>1.0339532262609186</v>
      </c>
    </row>
    <row r="16" spans="1:9" x14ac:dyDescent="0.2">
      <c r="A16" s="4">
        <f>IF('True_Odds_Calculator_3-way'!A17="","",'True_Odds_Calculator_3-way'!A17)</f>
        <v>1.82</v>
      </c>
      <c r="B16" s="4">
        <f>IF('True_Odds_Calculator_3-way'!B17="","",'True_Odds_Calculator_3-way'!B17)</f>
        <v>3.84</v>
      </c>
      <c r="C16" s="4">
        <f>IF('True_Odds_Calculator_3-way'!C17="","",'True_Odds_Calculator_3-way'!C17)</f>
        <v>4.43</v>
      </c>
      <c r="D16" s="4">
        <f t="shared" si="0"/>
        <v>3.5600850428728403E-2</v>
      </c>
      <c r="E16" s="4">
        <f t="shared" si="1"/>
        <v>1.8601757964489829</v>
      </c>
      <c r="F16" s="4">
        <f t="shared" si="2"/>
        <v>4.0233399337006146</v>
      </c>
      <c r="G16" s="4">
        <f t="shared" si="3"/>
        <v>4.6758100911670963</v>
      </c>
      <c r="I16" s="4">
        <f t="shared" si="4"/>
        <v>1.0356008504287284</v>
      </c>
    </row>
    <row r="17" spans="1:9" x14ac:dyDescent="0.2">
      <c r="A17" s="4">
        <f>IF('True_Odds_Calculator_3-way'!A18="","",'True_Odds_Calculator_3-way'!A18)</f>
        <v>2.11</v>
      </c>
      <c r="B17" s="4">
        <f>IF('True_Odds_Calculator_3-way'!B18="","",'True_Odds_Calculator_3-way'!B18)</f>
        <v>3.27</v>
      </c>
      <c r="C17" s="4">
        <f>IF('True_Odds_Calculator_3-way'!C18="","",'True_Odds_Calculator_3-way'!C18)</f>
        <v>3.94</v>
      </c>
      <c r="D17" s="4">
        <f t="shared" si="0"/>
        <v>3.3551153441601089E-2</v>
      </c>
      <c r="E17" s="4">
        <f t="shared" si="1"/>
        <v>2.1609943772698808</v>
      </c>
      <c r="F17" s="4">
        <f t="shared" si="2"/>
        <v>3.3941257488414203</v>
      </c>
      <c r="G17" s="4">
        <f t="shared" si="3"/>
        <v>4.1216141815810756</v>
      </c>
      <c r="I17" s="4">
        <f t="shared" si="4"/>
        <v>1.0335511534416011</v>
      </c>
    </row>
    <row r="18" spans="1:9" x14ac:dyDescent="0.2">
      <c r="A18" s="4">
        <f>IF('True_Odds_Calculator_3-way'!A19="","",'True_Odds_Calculator_3-way'!A19)</f>
        <v>2.04</v>
      </c>
      <c r="B18" s="4">
        <f>IF('True_Odds_Calculator_3-way'!B19="","",'True_Odds_Calculator_3-way'!B19)</f>
        <v>3.62</v>
      </c>
      <c r="C18" s="4">
        <f>IF('True_Odds_Calculator_3-way'!C19="","",'True_Odds_Calculator_3-way'!C19)</f>
        <v>3.59</v>
      </c>
      <c r="D18" s="4">
        <f t="shared" si="0"/>
        <v>4.4990704387450675E-2</v>
      </c>
      <c r="E18" s="4">
        <f t="shared" si="1"/>
        <v>2.104380749096856</v>
      </c>
      <c r="F18" s="4">
        <f t="shared" si="2"/>
        <v>3.8278069838375455</v>
      </c>
      <c r="G18" s="4">
        <f t="shared" si="3"/>
        <v>3.7942797583699588</v>
      </c>
      <c r="I18" s="4">
        <f t="shared" si="4"/>
        <v>1.0449907043874507</v>
      </c>
    </row>
    <row r="19" spans="1:9" x14ac:dyDescent="0.2">
      <c r="A19" s="4">
        <f>IF('True_Odds_Calculator_3-way'!A20="","",'True_Odds_Calculator_3-way'!A20)</f>
        <v>1.62</v>
      </c>
      <c r="B19" s="4">
        <f>IF('True_Odds_Calculator_3-way'!B20="","",'True_Odds_Calculator_3-way'!B20)</f>
        <v>4.0999999999999996</v>
      </c>
      <c r="C19" s="4">
        <f>IF('True_Odds_Calculator_3-way'!C20="","",'True_Odds_Calculator_3-way'!C20)</f>
        <v>5.29</v>
      </c>
      <c r="D19" s="4">
        <f t="shared" si="0"/>
        <v>5.022230646587067E-2</v>
      </c>
      <c r="E19" s="4">
        <f t="shared" si="1"/>
        <v>1.6651591930666745</v>
      </c>
      <c r="F19" s="4">
        <f t="shared" si="2"/>
        <v>4.402151116026122</v>
      </c>
      <c r="G19" s="4">
        <f t="shared" si="3"/>
        <v>5.8039939696212501</v>
      </c>
      <c r="I19" s="4">
        <f t="shared" si="4"/>
        <v>1.0502223064658707</v>
      </c>
    </row>
    <row r="20" spans="1:9" x14ac:dyDescent="0.2">
      <c r="A20" s="4">
        <f>IF('True_Odds_Calculator_3-way'!A21="","",'True_Odds_Calculator_3-way'!A21)</f>
        <v>2.89</v>
      </c>
      <c r="B20" s="4">
        <f>IF('True_Odds_Calculator_3-way'!B21="","",'True_Odds_Calculator_3-way'!B21)</f>
        <v>3.35</v>
      </c>
      <c r="C20" s="4">
        <f>IF('True_Odds_Calculator_3-way'!C21="","",'True_Odds_Calculator_3-way'!C21)</f>
        <v>2.65</v>
      </c>
      <c r="D20" s="4">
        <f t="shared" si="0"/>
        <v>2.1886714498279503E-2</v>
      </c>
      <c r="E20" s="4">
        <f t="shared" si="1"/>
        <v>2.9522457445492538</v>
      </c>
      <c r="F20" s="4">
        <f t="shared" si="2"/>
        <v>3.4339257092952051</v>
      </c>
      <c r="G20" s="4">
        <f t="shared" si="3"/>
        <v>2.7022431821114186</v>
      </c>
      <c r="I20" s="4">
        <f t="shared" si="4"/>
        <v>1.0218867144982795</v>
      </c>
    </row>
    <row r="21" spans="1:9" x14ac:dyDescent="0.2">
      <c r="A21" s="4">
        <f>IF('True_Odds_Calculator_3-way'!A22="","",'True_Odds_Calculator_3-way'!A22)</f>
        <v>2.27</v>
      </c>
      <c r="B21" s="4">
        <f>IF('True_Odds_Calculator_3-way'!B22="","",'True_Odds_Calculator_3-way'!B22)</f>
        <v>3.27</v>
      </c>
      <c r="C21" s="4">
        <f>IF('True_Odds_Calculator_3-way'!C22="","",'True_Odds_Calculator_3-way'!C22)</f>
        <v>3.48</v>
      </c>
      <c r="D21" s="4">
        <f t="shared" si="0"/>
        <v>3.3695353753830704E-2</v>
      </c>
      <c r="E21" s="4">
        <f t="shared" si="1"/>
        <v>2.3293904917316111</v>
      </c>
      <c r="F21" s="4">
        <f t="shared" si="2"/>
        <v>3.3946795727005212</v>
      </c>
      <c r="G21" s="4">
        <f t="shared" si="3"/>
        <v>3.6215542810613104</v>
      </c>
      <c r="I21" s="4">
        <f t="shared" si="4"/>
        <v>1.0336953537538307</v>
      </c>
    </row>
    <row r="22" spans="1:9" x14ac:dyDescent="0.2">
      <c r="A22" s="4">
        <f>IF('True_Odds_Calculator_3-way'!A23="","",'True_Odds_Calculator_3-way'!A23)</f>
        <v>1.95</v>
      </c>
      <c r="B22" s="4">
        <f>IF('True_Odds_Calculator_3-way'!B23="","",'True_Odds_Calculator_3-way'!B23)</f>
        <v>3.3</v>
      </c>
      <c r="C22" s="4">
        <f>IF('True_Odds_Calculator_3-way'!C23="","",'True_Odds_Calculator_3-way'!C23)</f>
        <v>4.55</v>
      </c>
      <c r="D22" s="4">
        <f t="shared" si="0"/>
        <v>3.5631035631035868E-2</v>
      </c>
      <c r="E22" s="4">
        <f t="shared" si="1"/>
        <v>1.9962331043651675</v>
      </c>
      <c r="F22" s="4">
        <f t="shared" si="2"/>
        <v>3.4346168509340456</v>
      </c>
      <c r="G22" s="4">
        <f t="shared" si="3"/>
        <v>4.8099305926321421</v>
      </c>
      <c r="I22" s="4">
        <f t="shared" si="4"/>
        <v>1.0356310356310359</v>
      </c>
    </row>
    <row r="23" spans="1:9" x14ac:dyDescent="0.2">
      <c r="A23" s="4">
        <f>IF('True_Odds_Calculator_3-way'!A24="","",'True_Odds_Calculator_3-way'!A24)</f>
        <v>2.4</v>
      </c>
      <c r="B23" s="4">
        <f>IF('True_Odds_Calculator_3-way'!B24="","",'True_Odds_Calculator_3-way'!B24)</f>
        <v>3.23</v>
      </c>
      <c r="C23" s="4">
        <f>IF('True_Odds_Calculator_3-way'!C24="","",'True_Odds_Calculator_3-way'!C24)</f>
        <v>3.26</v>
      </c>
      <c r="D23" s="4">
        <f t="shared" si="0"/>
        <v>3.3012656144149721E-2</v>
      </c>
      <c r="E23" s="4">
        <f t="shared" si="1"/>
        <v>2.4651036965552402</v>
      </c>
      <c r="F23" s="4">
        <f t="shared" si="2"/>
        <v>3.3490369171453662</v>
      </c>
      <c r="G23" s="4">
        <f t="shared" si="3"/>
        <v>3.3812999181151135</v>
      </c>
      <c r="I23" s="4">
        <f t="shared" si="4"/>
        <v>1.0330126561441497</v>
      </c>
    </row>
    <row r="24" spans="1:9" x14ac:dyDescent="0.2">
      <c r="A24" s="4">
        <f>IF('True_Odds_Calculator_3-way'!A25="","",'True_Odds_Calculator_3-way'!A25)</f>
        <v>2.41</v>
      </c>
      <c r="B24" s="4">
        <f>IF('True_Odds_Calculator_3-way'!B25="","",'True_Odds_Calculator_3-way'!B25)</f>
        <v>3.12</v>
      </c>
      <c r="C24" s="4">
        <f>IF('True_Odds_Calculator_3-way'!C25="","",'True_Odds_Calculator_3-way'!C25)</f>
        <v>3.37</v>
      </c>
      <c r="D24" s="4">
        <f t="shared" si="0"/>
        <v>3.2186484893430345E-2</v>
      </c>
      <c r="E24" s="4">
        <f t="shared" si="1"/>
        <v>2.4739680972196854</v>
      </c>
      <c r="F24" s="4">
        <f t="shared" si="2"/>
        <v>3.228055758626593</v>
      </c>
      <c r="G24" s="4">
        <f t="shared" si="3"/>
        <v>3.4964169816177009</v>
      </c>
      <c r="I24" s="4">
        <f t="shared" si="4"/>
        <v>1.0321864848934303</v>
      </c>
    </row>
    <row r="25" spans="1:9" x14ac:dyDescent="0.2">
      <c r="A25" s="4">
        <f>IF('True_Odds_Calculator_3-way'!A26="","",'True_Odds_Calculator_3-way'!A26)</f>
        <v>2.23</v>
      </c>
      <c r="B25" s="4">
        <f>IF('True_Odds_Calculator_3-way'!B26="","",'True_Odds_Calculator_3-way'!B26)</f>
        <v>3.1</v>
      </c>
      <c r="C25" s="4">
        <f>IF('True_Odds_Calculator_3-way'!C26="","",'True_Odds_Calculator_3-way'!C26)</f>
        <v>3.91</v>
      </c>
      <c r="D25" s="4">
        <f t="shared" si="0"/>
        <v>2.6765614138157812E-2</v>
      </c>
      <c r="E25" s="4">
        <f t="shared" si="1"/>
        <v>2.2752682204282717</v>
      </c>
      <c r="F25" s="4">
        <f t="shared" si="2"/>
        <v>3.1881779933735492</v>
      </c>
      <c r="G25" s="4">
        <f t="shared" si="3"/>
        <v>4.0513286433084712</v>
      </c>
      <c r="I25" s="4">
        <f t="shared" si="4"/>
        <v>1.0267656141381578</v>
      </c>
    </row>
    <row r="26" spans="1:9" x14ac:dyDescent="0.2">
      <c r="A26" s="4">
        <f>IF('True_Odds_Calculator_3-way'!A27="","",'True_Odds_Calculator_3-way'!A27)</f>
        <v>2.61</v>
      </c>
      <c r="B26" s="4">
        <f>IF('True_Odds_Calculator_3-way'!B27="","",'True_Odds_Calculator_3-way'!B27)</f>
        <v>3.16</v>
      </c>
      <c r="C26" s="4">
        <f>IF('True_Odds_Calculator_3-way'!C27="","",'True_Odds_Calculator_3-way'!C27)</f>
        <v>3.04</v>
      </c>
      <c r="D26" s="4">
        <f t="shared" si="0"/>
        <v>2.8544827075691614E-2</v>
      </c>
      <c r="E26" s="4">
        <f t="shared" si="1"/>
        <v>2.6764673899738622</v>
      </c>
      <c r="F26" s="4">
        <f t="shared" si="2"/>
        <v>3.2579577246635241</v>
      </c>
      <c r="G26" s="4">
        <f t="shared" si="3"/>
        <v>3.1305525626392599</v>
      </c>
      <c r="I26" s="4">
        <f t="shared" si="4"/>
        <v>1.0285448270756916</v>
      </c>
    </row>
    <row r="27" spans="1:9" x14ac:dyDescent="0.2">
      <c r="A27" s="4">
        <f>IF('True_Odds_Calculator_3-way'!A28="","",'True_Odds_Calculator_3-way'!A28)</f>
        <v>2.95</v>
      </c>
      <c r="B27" s="4">
        <f>IF('True_Odds_Calculator_3-way'!B28="","",'True_Odds_Calculator_3-way'!B28)</f>
        <v>3.14</v>
      </c>
      <c r="C27" s="4">
        <f>IF('True_Odds_Calculator_3-way'!C28="","",'True_Odds_Calculator_3-way'!C28)</f>
        <v>2.7</v>
      </c>
      <c r="D27" s="4">
        <f t="shared" si="0"/>
        <v>2.7824758797445615E-2</v>
      </c>
      <c r="E27" s="4">
        <f t="shared" si="1"/>
        <v>3.0329855566919042</v>
      </c>
      <c r="F27" s="4">
        <f t="shared" si="2"/>
        <v>3.2341901194442877</v>
      </c>
      <c r="G27" s="4">
        <f t="shared" si="3"/>
        <v>2.7693508679331638</v>
      </c>
      <c r="I27" s="4">
        <f t="shared" si="4"/>
        <v>1.0278247587974456</v>
      </c>
    </row>
    <row r="28" spans="1:9" x14ac:dyDescent="0.2">
      <c r="A28" s="4">
        <f>IF('True_Odds_Calculator_3-way'!A29="","",'True_Odds_Calculator_3-way'!A29)</f>
        <v>2.1800000000000002</v>
      </c>
      <c r="B28" s="4">
        <f>IF('True_Odds_Calculator_3-way'!B29="","",'True_Odds_Calculator_3-way'!B29)</f>
        <v>3.03</v>
      </c>
      <c r="C28" s="4">
        <f>IF('True_Odds_Calculator_3-way'!C29="","",'True_Odds_Calculator_3-way'!C29)</f>
        <v>4.16</v>
      </c>
      <c r="D28" s="4">
        <f t="shared" si="0"/>
        <v>2.9133215015220593E-2</v>
      </c>
      <c r="E28" s="4">
        <f t="shared" si="1"/>
        <v>2.227149048799661</v>
      </c>
      <c r="F28" s="4">
        <f t="shared" si="2"/>
        <v>3.121859296101805</v>
      </c>
      <c r="G28" s="4">
        <f t="shared" si="3"/>
        <v>4.3351308689509862</v>
      </c>
      <c r="I28" s="4">
        <f t="shared" si="4"/>
        <v>1.0291332150152206</v>
      </c>
    </row>
    <row r="29" spans="1:9" x14ac:dyDescent="0.2">
      <c r="A29" s="4">
        <f>IF('True_Odds_Calculator_3-way'!A30="","",'True_Odds_Calculator_3-way'!A30)</f>
        <v>3.45</v>
      </c>
      <c r="B29" s="4">
        <f>IF('True_Odds_Calculator_3-way'!B30="","",'True_Odds_Calculator_3-way'!B30)</f>
        <v>3.24</v>
      </c>
      <c r="C29" s="4">
        <f>IF('True_Odds_Calculator_3-way'!C30="","",'True_Odds_Calculator_3-way'!C30)</f>
        <v>2.33</v>
      </c>
      <c r="D29" s="4">
        <f t="shared" si="0"/>
        <v>2.7681597128633273E-2</v>
      </c>
      <c r="E29" s="4">
        <f t="shared" si="1"/>
        <v>3.5634379001981156</v>
      </c>
      <c r="F29" s="4">
        <f t="shared" si="2"/>
        <v>3.3398485287592745</v>
      </c>
      <c r="G29" s="4">
        <f t="shared" si="3"/>
        <v>2.3811941837757185</v>
      </c>
      <c r="I29" s="4">
        <f t="shared" si="4"/>
        <v>1.0276815971286333</v>
      </c>
    </row>
    <row r="30" spans="1:9" x14ac:dyDescent="0.2">
      <c r="A30" s="4">
        <f>IF('True_Odds_Calculator_3-way'!A31="","",'True_Odds_Calculator_3-way'!A31)</f>
        <v>2.4</v>
      </c>
      <c r="B30" s="4">
        <f>IF('True_Odds_Calculator_3-way'!B31="","",'True_Odds_Calculator_3-way'!B31)</f>
        <v>3.15</v>
      </c>
      <c r="C30" s="4">
        <f>IF('True_Odds_Calculator_3-way'!C31="","",'True_Odds_Calculator_3-way'!C31)</f>
        <v>3.39</v>
      </c>
      <c r="D30" s="4">
        <f t="shared" si="0"/>
        <v>2.9112234864447251E-2</v>
      </c>
      <c r="E30" s="4">
        <f t="shared" si="1"/>
        <v>2.4572283265259158</v>
      </c>
      <c r="F30" s="4">
        <f t="shared" si="2"/>
        <v>3.2493248640219083</v>
      </c>
      <c r="G30" s="4">
        <f t="shared" si="3"/>
        <v>3.5053136925033854</v>
      </c>
      <c r="I30" s="4">
        <f t="shared" si="4"/>
        <v>1.0291122348644473</v>
      </c>
    </row>
    <row r="31" spans="1:9" x14ac:dyDescent="0.2">
      <c r="A31" s="4">
        <f>IF('True_Odds_Calculator_3-way'!A32="","",'True_Odds_Calculator_3-way'!A32)</f>
        <v>1.67</v>
      </c>
      <c r="B31" s="4">
        <f>IF('True_Odds_Calculator_3-way'!B32="","",'True_Odds_Calculator_3-way'!B32)</f>
        <v>3.81</v>
      </c>
      <c r="C31" s="4">
        <f>IF('True_Odds_Calculator_3-way'!C32="","",'True_Odds_Calculator_3-way'!C32)</f>
        <v>5.31</v>
      </c>
      <c r="D31" s="4">
        <f t="shared" si="0"/>
        <v>4.9593503948107243E-2</v>
      </c>
      <c r="E31" s="4">
        <f t="shared" si="1"/>
        <v>1.7174126991687262</v>
      </c>
      <c r="F31" s="4">
        <f t="shared" si="2"/>
        <v>4.0660981066841861</v>
      </c>
      <c r="G31" s="4">
        <f t="shared" si="3"/>
        <v>5.8209674443189989</v>
      </c>
      <c r="I31" s="4">
        <f t="shared" si="4"/>
        <v>1.0495935039481072</v>
      </c>
    </row>
    <row r="32" spans="1:9" x14ac:dyDescent="0.2">
      <c r="A32" s="4">
        <f>IF('True_Odds_Calculator_3-way'!A33="","",'True_Odds_Calculator_3-way'!A33)</f>
        <v>1.78</v>
      </c>
      <c r="B32" s="4">
        <f>IF('True_Odds_Calculator_3-way'!B33="","",'True_Odds_Calculator_3-way'!B33)</f>
        <v>3.69</v>
      </c>
      <c r="C32" s="4">
        <f>IF('True_Odds_Calculator_3-way'!C33="","",'True_Odds_Calculator_3-way'!C33)</f>
        <v>4.63</v>
      </c>
      <c r="D32" s="4">
        <f t="shared" si="0"/>
        <v>4.8783184218378572E-2</v>
      </c>
      <c r="E32" s="4">
        <f t="shared" si="1"/>
        <v>1.8330572732486106</v>
      </c>
      <c r="F32" s="4">
        <f t="shared" si="2"/>
        <v>3.9255457653408046</v>
      </c>
      <c r="G32" s="4">
        <f t="shared" si="3"/>
        <v>5.0069681982382379</v>
      </c>
      <c r="I32" s="4">
        <f t="shared" si="4"/>
        <v>1.0487831842183786</v>
      </c>
    </row>
    <row r="33" spans="1:9" x14ac:dyDescent="0.2">
      <c r="A33" s="4">
        <f>IF('True_Odds_Calculator_3-way'!A34="","",'True_Odds_Calculator_3-way'!A34)</f>
        <v>3.09</v>
      </c>
      <c r="B33" s="4">
        <f>IF('True_Odds_Calculator_3-way'!B34="","",'True_Odds_Calculator_3-way'!B34)</f>
        <v>3.79</v>
      </c>
      <c r="C33" s="4">
        <f>IF('True_Odds_Calculator_3-way'!C34="","",'True_Odds_Calculator_3-way'!C34)</f>
        <v>2.19</v>
      </c>
      <c r="D33" s="4">
        <f t="shared" si="0"/>
        <v>4.4097842779529106E-2</v>
      </c>
      <c r="E33" s="4">
        <f t="shared" si="1"/>
        <v>3.2370283460911717</v>
      </c>
      <c r="F33" s="4">
        <f t="shared" si="2"/>
        <v>4.0135986853420054</v>
      </c>
      <c r="G33" s="4">
        <f t="shared" si="3"/>
        <v>2.2628441791997127</v>
      </c>
      <c r="I33" s="4">
        <f t="shared" si="4"/>
        <v>1.0440978427795291</v>
      </c>
    </row>
    <row r="34" spans="1:9" x14ac:dyDescent="0.2">
      <c r="A34" s="4">
        <f>IF('True_Odds_Calculator_3-way'!A35="","",'True_Odds_Calculator_3-way'!A35)</f>
        <v>3.09</v>
      </c>
      <c r="B34" s="4">
        <f>IF('True_Odds_Calculator_3-way'!B35="","",'True_Odds_Calculator_3-way'!B35)</f>
        <v>3.23</v>
      </c>
      <c r="C34" s="4">
        <f>IF('True_Odds_Calculator_3-way'!C35="","",'True_Odds_Calculator_3-way'!C35)</f>
        <v>2.54</v>
      </c>
      <c r="D34" s="4">
        <f t="shared" si="0"/>
        <v>2.6922906090644627E-2</v>
      </c>
      <c r="E34" s="4">
        <f t="shared" si="1"/>
        <v>3.1781314711970428</v>
      </c>
      <c r="F34" s="4">
        <f t="shared" si="2"/>
        <v>3.3264230089841007</v>
      </c>
      <c r="G34" s="4">
        <f t="shared" si="3"/>
        <v>2.5992491757741689</v>
      </c>
      <c r="I34" s="4">
        <f t="shared" si="4"/>
        <v>1.0269229060906446</v>
      </c>
    </row>
    <row r="35" spans="1:9" x14ac:dyDescent="0.2">
      <c r="A35" s="4">
        <f>IF('True_Odds_Calculator_3-way'!A36="","",'True_Odds_Calculator_3-way'!A36)</f>
        <v>2.11</v>
      </c>
      <c r="B35" s="4">
        <f>IF('True_Odds_Calculator_3-way'!B36="","",'True_Odds_Calculator_3-way'!B36)</f>
        <v>3.29</v>
      </c>
      <c r="C35" s="4">
        <f>IF('True_Odds_Calculator_3-way'!C36="","",'True_Odds_Calculator_3-way'!C36)</f>
        <v>4</v>
      </c>
      <c r="D35" s="4">
        <f t="shared" si="0"/>
        <v>2.7885017070254481E-2</v>
      </c>
      <c r="E35" s="4">
        <f t="shared" si="1"/>
        <v>2.1522101395918432</v>
      </c>
      <c r="F35" s="4">
        <f t="shared" si="2"/>
        <v>3.3937838399393785</v>
      </c>
      <c r="G35" s="4">
        <f t="shared" si="3"/>
        <v>4.1544630300128667</v>
      </c>
      <c r="I35" s="4">
        <f t="shared" si="4"/>
        <v>1.0278850170702545</v>
      </c>
    </row>
    <row r="36" spans="1:9" x14ac:dyDescent="0.2">
      <c r="A36" s="4">
        <f>IF('True_Odds_Calculator_3-way'!A37="","",'True_Odds_Calculator_3-way'!A37)</f>
        <v>1.76</v>
      </c>
      <c r="B36" s="4">
        <f>IF('True_Odds_Calculator_3-way'!B37="","",'True_Odds_Calculator_3-way'!B37)</f>
        <v>3.62</v>
      </c>
      <c r="C36" s="4">
        <f>IF('True_Odds_Calculator_3-way'!C37="","",'True_Odds_Calculator_3-way'!C37)</f>
        <v>4.67</v>
      </c>
      <c r="D36" s="4">
        <f t="shared" si="0"/>
        <v>5.8557674417104133E-2</v>
      </c>
      <c r="E36" s="4">
        <f t="shared" si="1"/>
        <v>1.822613774062203</v>
      </c>
      <c r="F36" s="4">
        <f t="shared" si="2"/>
        <v>3.8952357778015956</v>
      </c>
      <c r="G36" s="4">
        <f t="shared" si="3"/>
        <v>5.1383886897610003</v>
      </c>
      <c r="I36" s="4">
        <f t="shared" si="4"/>
        <v>1.0585576744171041</v>
      </c>
    </row>
    <row r="37" spans="1:9" x14ac:dyDescent="0.2">
      <c r="A37" s="4">
        <f>IF('True_Odds_Calculator_3-way'!A38="","",'True_Odds_Calculator_3-way'!A38)</f>
        <v>3.9</v>
      </c>
      <c r="B37" s="4">
        <f>IF('True_Odds_Calculator_3-way'!B38="","",'True_Odds_Calculator_3-way'!B38)</f>
        <v>2.97</v>
      </c>
      <c r="C37" s="4">
        <f>IF('True_Odds_Calculator_3-way'!C38="","",'True_Odds_Calculator_3-way'!C38)</f>
        <v>2.16</v>
      </c>
      <c r="D37" s="4">
        <f t="shared" si="0"/>
        <v>5.607355607355613E-2</v>
      </c>
      <c r="E37" s="4">
        <f t="shared" si="1"/>
        <v>4.20664608679862</v>
      </c>
      <c r="F37" s="4">
        <f t="shared" si="2"/>
        <v>3.1445635944074932</v>
      </c>
      <c r="G37" s="4">
        <f t="shared" si="3"/>
        <v>2.2508744656043529</v>
      </c>
      <c r="I37" s="4">
        <f t="shared" si="4"/>
        <v>1.0560735560735561</v>
      </c>
    </row>
    <row r="38" spans="1:9" x14ac:dyDescent="0.2">
      <c r="A38" s="4">
        <f>IF('True_Odds_Calculator_3-way'!A39="","",'True_Odds_Calculator_3-way'!A39)</f>
        <v>1.21</v>
      </c>
      <c r="B38" s="4">
        <f>IF('True_Odds_Calculator_3-way'!B39="","",'True_Odds_Calculator_3-way'!B39)</f>
        <v>6.48</v>
      </c>
      <c r="C38" s="4">
        <f>IF('True_Odds_Calculator_3-way'!C39="","",'True_Odds_Calculator_3-way'!C39)</f>
        <v>11.87</v>
      </c>
      <c r="D38" s="4">
        <f t="shared" si="0"/>
        <v>6.5013266961136518E-2</v>
      </c>
      <c r="E38" s="4">
        <f t="shared" si="1"/>
        <v>1.2425830342868871</v>
      </c>
      <c r="F38" s="4">
        <f t="shared" si="2"/>
        <v>7.5386412658202691</v>
      </c>
      <c r="G38" s="4">
        <f t="shared" si="3"/>
        <v>15.980846168833114</v>
      </c>
      <c r="I38" s="4">
        <f t="shared" si="4"/>
        <v>1.0650132669611365</v>
      </c>
    </row>
    <row r="39" spans="1:9" x14ac:dyDescent="0.2">
      <c r="A39" s="4">
        <f>IF('True_Odds_Calculator_3-way'!A40="","",'True_Odds_Calculator_3-way'!A40)</f>
        <v>2.88</v>
      </c>
      <c r="B39" s="4">
        <f>IF('True_Odds_Calculator_3-way'!B40="","",'True_Odds_Calculator_3-way'!B40)</f>
        <v>2.94</v>
      </c>
      <c r="C39" s="4">
        <f>IF('True_Odds_Calculator_3-way'!C40="","",'True_Odds_Calculator_3-way'!C40)</f>
        <v>2.72</v>
      </c>
      <c r="D39" s="4">
        <f t="shared" si="0"/>
        <v>5.50053354675204E-2</v>
      </c>
      <c r="E39" s="4">
        <f t="shared" si="1"/>
        <v>3.0405569825604979</v>
      </c>
      <c r="F39" s="4">
        <f t="shared" si="2"/>
        <v>3.1075110965268307</v>
      </c>
      <c r="G39" s="4">
        <f t="shared" si="3"/>
        <v>2.8627706798618959</v>
      </c>
      <c r="I39" s="4">
        <f t="shared" si="4"/>
        <v>1.0550053354675204</v>
      </c>
    </row>
    <row r="40" spans="1:9" x14ac:dyDescent="0.2">
      <c r="A40" s="4">
        <f>IF('True_Odds_Calculator_3-way'!A41="","",'True_Odds_Calculator_3-way'!A41)</f>
        <v>1.84</v>
      </c>
      <c r="B40" s="4">
        <f>IF('True_Odds_Calculator_3-way'!B41="","",'True_Odds_Calculator_3-way'!B41)</f>
        <v>3.44</v>
      </c>
      <c r="C40" s="4">
        <f>IF('True_Odds_Calculator_3-way'!C41="","",'True_Odds_Calculator_3-way'!C41)</f>
        <v>4.46</v>
      </c>
      <c r="D40" s="4">
        <f t="shared" si="0"/>
        <v>5.8391181924941193E-2</v>
      </c>
      <c r="E40" s="4">
        <f t="shared" si="1"/>
        <v>1.9083440171094246</v>
      </c>
      <c r="F40" s="4">
        <f t="shared" si="2"/>
        <v>3.6868541370058425</v>
      </c>
      <c r="G40" s="4">
        <f t="shared" si="3"/>
        <v>4.8839686429668117</v>
      </c>
      <c r="I40" s="4">
        <f t="shared" si="4"/>
        <v>1.0583911819249412</v>
      </c>
    </row>
    <row r="41" spans="1:9" x14ac:dyDescent="0.2">
      <c r="A41" s="4">
        <f>IF('True_Odds_Calculator_3-way'!A42="","",'True_Odds_Calculator_3-way'!A42)</f>
        <v>7.78</v>
      </c>
      <c r="B41" s="4">
        <f>IF('True_Odds_Calculator_3-way'!B42="","",'True_Odds_Calculator_3-way'!B42)</f>
        <v>4.29</v>
      </c>
      <c r="C41" s="4">
        <f>IF('True_Odds_Calculator_3-way'!C42="","",'True_Odds_Calculator_3-way'!C42)</f>
        <v>1.43</v>
      </c>
      <c r="D41" s="4">
        <f t="shared" si="0"/>
        <v>6.0935636771112467E-2</v>
      </c>
      <c r="E41" s="4">
        <f t="shared" si="1"/>
        <v>9.2401949022720178</v>
      </c>
      <c r="F41" s="4">
        <f t="shared" si="2"/>
        <v>4.6995053083140128</v>
      </c>
      <c r="G41" s="4">
        <f t="shared" si="3"/>
        <v>1.4727782991254108</v>
      </c>
      <c r="I41" s="4">
        <f t="shared" si="4"/>
        <v>1.0609356367711125</v>
      </c>
    </row>
    <row r="42" spans="1:9" x14ac:dyDescent="0.2">
      <c r="A42" s="4">
        <f>IF('True_Odds_Calculator_3-way'!A43="","",'True_Odds_Calculator_3-way'!A43)</f>
        <v>1.33</v>
      </c>
      <c r="B42" s="4">
        <f>IF('True_Odds_Calculator_3-way'!B43="","",'True_Odds_Calculator_3-way'!B43)</f>
        <v>5.51</v>
      </c>
      <c r="C42" s="4">
        <f>IF('True_Odds_Calculator_3-way'!C43="","",'True_Odds_Calculator_3-way'!C43)</f>
        <v>10.39</v>
      </c>
      <c r="D42" s="4">
        <f t="shared" si="0"/>
        <v>2.9614293275254555E-2</v>
      </c>
      <c r="E42" s="4">
        <f t="shared" si="1"/>
        <v>1.3476938774343452</v>
      </c>
      <c r="F42" s="4">
        <f t="shared" si="2"/>
        <v>5.8269363030559482</v>
      </c>
      <c r="G42" s="4">
        <f t="shared" si="3"/>
        <v>11.577429429047706</v>
      </c>
      <c r="I42" s="4">
        <f t="shared" si="4"/>
        <v>1.0296142932752546</v>
      </c>
    </row>
    <row r="43" spans="1:9" x14ac:dyDescent="0.2">
      <c r="A43" s="4">
        <f>IF('True_Odds_Calculator_3-way'!A44="","",'True_Odds_Calculator_3-way'!A44)</f>
        <v>13.3</v>
      </c>
      <c r="B43" s="4">
        <f>IF('True_Odds_Calculator_3-way'!B44="","",'True_Odds_Calculator_3-way'!B44)</f>
        <v>5.69</v>
      </c>
      <c r="C43" s="4">
        <f>IF('True_Odds_Calculator_3-way'!C44="","",'True_Odds_Calculator_3-way'!C44)</f>
        <v>1.27</v>
      </c>
      <c r="D43" s="4">
        <f t="shared" si="0"/>
        <v>3.8336469156784014E-2</v>
      </c>
      <c r="E43" s="4">
        <f t="shared" si="1"/>
        <v>16.023292259420845</v>
      </c>
      <c r="F43" s="4">
        <f t="shared" si="2"/>
        <v>6.1361701557126</v>
      </c>
      <c r="G43" s="4">
        <f t="shared" si="3"/>
        <v>1.2909509793505149</v>
      </c>
      <c r="I43" s="4">
        <f t="shared" si="4"/>
        <v>1.038336469156784</v>
      </c>
    </row>
    <row r="44" spans="1:9" x14ac:dyDescent="0.2">
      <c r="A44" s="4">
        <f>IF('True_Odds_Calculator_3-way'!A45="","",'True_Odds_Calculator_3-way'!A45)</f>
        <v>2.21</v>
      </c>
      <c r="B44" s="4">
        <f>IF('True_Odds_Calculator_3-way'!B45="","",'True_Odds_Calculator_3-way'!B45)</f>
        <v>3.34</v>
      </c>
      <c r="C44" s="4">
        <f>IF('True_Odds_Calculator_3-way'!C45="","",'True_Odds_Calculator_3-way'!C45)</f>
        <v>3.63</v>
      </c>
      <c r="D44" s="4">
        <f t="shared" si="0"/>
        <v>2.73719790515079E-2</v>
      </c>
      <c r="E44" s="4">
        <f t="shared" si="1"/>
        <v>2.2554795449570086</v>
      </c>
      <c r="F44" s="4">
        <f t="shared" si="2"/>
        <v>3.4449828791090851</v>
      </c>
      <c r="G44" s="4">
        <f t="shared" si="3"/>
        <v>3.7543442364692718</v>
      </c>
      <c r="I44" s="4">
        <f t="shared" si="4"/>
        <v>1.0273719790515079</v>
      </c>
    </row>
    <row r="45" spans="1:9" x14ac:dyDescent="0.2">
      <c r="A45" s="4">
        <f>IF('True_Odds_Calculator_3-way'!A46="","",'True_Odds_Calculator_3-way'!A46)</f>
        <v>2.25</v>
      </c>
      <c r="B45" s="4">
        <f>IF('True_Odds_Calculator_3-way'!B46="","",'True_Odds_Calculator_3-way'!B46)</f>
        <v>3.14</v>
      </c>
      <c r="C45" s="4">
        <f>IF('True_Odds_Calculator_3-way'!C46="","",'True_Odds_Calculator_3-way'!C46)</f>
        <v>3.41</v>
      </c>
      <c r="D45" s="4">
        <f t="shared" si="0"/>
        <v>5.6170913988871529E-2</v>
      </c>
      <c r="E45" s="4">
        <f t="shared" si="1"/>
        <v>2.3489573092354465</v>
      </c>
      <c r="F45" s="4">
        <f t="shared" si="2"/>
        <v>3.3361390308919066</v>
      </c>
      <c r="G45" s="4">
        <f t="shared" si="3"/>
        <v>3.6425693298222179</v>
      </c>
      <c r="I45" s="4">
        <f t="shared" si="4"/>
        <v>1.0561709139888715</v>
      </c>
    </row>
    <row r="46" spans="1:9" x14ac:dyDescent="0.2">
      <c r="A46" s="4">
        <f>IF('True_Odds_Calculator_3-way'!A47="","",'True_Odds_Calculator_3-way'!A47)</f>
        <v>1.63</v>
      </c>
      <c r="B46" s="4">
        <f>IF('True_Odds_Calculator_3-way'!B47="","",'True_Odds_Calculator_3-way'!B47)</f>
        <v>4.18</v>
      </c>
      <c r="C46" s="4">
        <f>IF('True_Odds_Calculator_3-way'!C47="","",'True_Odds_Calculator_3-way'!C47)</f>
        <v>5.4</v>
      </c>
      <c r="D46" s="4">
        <f t="shared" si="0"/>
        <v>3.7916567461288242E-2</v>
      </c>
      <c r="E46" s="4">
        <f t="shared" si="1"/>
        <v>1.664286524199891</v>
      </c>
      <c r="F46" s="4">
        <f t="shared" si="2"/>
        <v>4.4131484757082493</v>
      </c>
      <c r="G46" s="4">
        <f t="shared" si="3"/>
        <v>5.7955449048472172</v>
      </c>
      <c r="I46" s="4">
        <f t="shared" si="4"/>
        <v>1.0379165674612882</v>
      </c>
    </row>
    <row r="47" spans="1:9" x14ac:dyDescent="0.2">
      <c r="A47" s="4">
        <f>IF('True_Odds_Calculator_3-way'!A48="","",'True_Odds_Calculator_3-way'!A48)</f>
        <v>2.2200000000000002</v>
      </c>
      <c r="B47" s="4">
        <f>IF('True_Odds_Calculator_3-way'!B48="","",'True_Odds_Calculator_3-way'!B48)</f>
        <v>3.5</v>
      </c>
      <c r="C47" s="4">
        <f>IF('True_Odds_Calculator_3-way'!C48="","",'True_Odds_Calculator_3-way'!C48)</f>
        <v>3.5</v>
      </c>
      <c r="D47" s="4">
        <f t="shared" si="0"/>
        <v>2.1879021879021909E-2</v>
      </c>
      <c r="E47" s="4">
        <f t="shared" si="1"/>
        <v>2.2565343659244919</v>
      </c>
      <c r="F47" s="4">
        <f t="shared" si="2"/>
        <v>3.5916795069337448</v>
      </c>
      <c r="G47" s="4">
        <f t="shared" si="3"/>
        <v>3.5916795069337448</v>
      </c>
      <c r="I47" s="4">
        <f t="shared" si="4"/>
        <v>1.0218790218790219</v>
      </c>
    </row>
    <row r="48" spans="1:9" x14ac:dyDescent="0.2">
      <c r="A48" s="4">
        <f>IF('True_Odds_Calculator_3-way'!A49="","",'True_Odds_Calculator_3-way'!A49)</f>
        <v>2.25</v>
      </c>
      <c r="B48" s="4">
        <f>IF('True_Odds_Calculator_3-way'!B49="","",'True_Odds_Calculator_3-way'!B49)</f>
        <v>3.54</v>
      </c>
      <c r="C48" s="4">
        <f>IF('True_Odds_Calculator_3-way'!C49="","",'True_Odds_Calculator_3-way'!C49)</f>
        <v>3.32</v>
      </c>
      <c r="D48" s="4">
        <f t="shared" si="0"/>
        <v>2.8135139427767575E-2</v>
      </c>
      <c r="E48" s="4">
        <f t="shared" si="1"/>
        <v>2.2985014950281624</v>
      </c>
      <c r="F48" s="4">
        <f t="shared" si="2"/>
        <v>3.6615618942121295</v>
      </c>
      <c r="G48" s="4">
        <f t="shared" si="3"/>
        <v>3.4266943112608521</v>
      </c>
      <c r="I48" s="4">
        <f t="shared" si="4"/>
        <v>1.0281351394277676</v>
      </c>
    </row>
    <row r="49" spans="1:9" x14ac:dyDescent="0.2">
      <c r="A49" s="4">
        <f>IF('True_Odds_Calculator_3-way'!A50="","",'True_Odds_Calculator_3-way'!A50)</f>
        <v>1.68</v>
      </c>
      <c r="B49" s="4">
        <f>IF('True_Odds_Calculator_3-way'!B50="","",'True_Odds_Calculator_3-way'!B50)</f>
        <v>3.87</v>
      </c>
      <c r="C49" s="4">
        <f>IF('True_Odds_Calculator_3-way'!C50="","",'True_Odds_Calculator_3-way'!C50)</f>
        <v>5.6</v>
      </c>
      <c r="D49" s="4">
        <f t="shared" si="0"/>
        <v>3.2207456626061282E-2</v>
      </c>
      <c r="E49" s="4">
        <f t="shared" si="1"/>
        <v>1.7108573232987738</v>
      </c>
      <c r="F49" s="4">
        <f t="shared" si="2"/>
        <v>4.0377592845609245</v>
      </c>
      <c r="G49" s="4">
        <f t="shared" si="3"/>
        <v>5.9582111436950136</v>
      </c>
      <c r="I49" s="4">
        <f t="shared" si="4"/>
        <v>1.0322074566260613</v>
      </c>
    </row>
    <row r="50" spans="1:9" x14ac:dyDescent="0.2">
      <c r="A50" s="4">
        <f>IF('True_Odds_Calculator_3-way'!A51="","",'True_Odds_Calculator_3-way'!A51)</f>
        <v>4.01</v>
      </c>
      <c r="B50" s="4">
        <f>IF('True_Odds_Calculator_3-way'!B51="","",'True_Odds_Calculator_3-way'!B51)</f>
        <v>3.54</v>
      </c>
      <c r="C50" s="4">
        <f>IF('True_Odds_Calculator_3-way'!C51="","",'True_Odds_Calculator_3-way'!C51)</f>
        <v>2.0099999999999998</v>
      </c>
      <c r="D50" s="4">
        <f t="shared" si="0"/>
        <v>2.9374872120651485E-2</v>
      </c>
      <c r="E50" s="4">
        <f t="shared" si="1"/>
        <v>4.1738851477570726</v>
      </c>
      <c r="F50" s="4">
        <f t="shared" si="2"/>
        <v>3.6671106702491998</v>
      </c>
      <c r="G50" s="4">
        <f t="shared" si="3"/>
        <v>2.0503533410203985</v>
      </c>
      <c r="I50" s="4">
        <f t="shared" si="4"/>
        <v>1.0293748721206515</v>
      </c>
    </row>
    <row r="51" spans="1:9" x14ac:dyDescent="0.2">
      <c r="A51" s="4">
        <f>IF('True_Odds_Calculator_3-way'!A52="","",'True_Odds_Calculator_3-way'!A52)</f>
        <v>1.51</v>
      </c>
      <c r="B51" s="4">
        <f>IF('True_Odds_Calculator_3-way'!B52="","",'True_Odds_Calculator_3-way'!B52)</f>
        <v>4.22</v>
      </c>
      <c r="C51" s="4">
        <f>IF('True_Odds_Calculator_3-way'!C52="","",'True_Odds_Calculator_3-way'!C52)</f>
        <v>7.84</v>
      </c>
      <c r="D51" s="4">
        <f t="shared" si="0"/>
        <v>2.6769500681852243E-2</v>
      </c>
      <c r="E51" s="4">
        <f t="shared" si="1"/>
        <v>1.5306235947799407</v>
      </c>
      <c r="F51" s="4">
        <f t="shared" si="2"/>
        <v>4.3851252425255103</v>
      </c>
      <c r="G51" s="4">
        <f t="shared" si="3"/>
        <v>8.4297234618697061</v>
      </c>
      <c r="I51" s="4">
        <f t="shared" si="4"/>
        <v>1.0267695006818522</v>
      </c>
    </row>
    <row r="52" spans="1:9" x14ac:dyDescent="0.2">
      <c r="A52" s="4">
        <f>IF('True_Odds_Calculator_3-way'!A53="","",'True_Odds_Calculator_3-way'!A53)</f>
        <v>3.11</v>
      </c>
      <c r="B52" s="4">
        <f>IF('True_Odds_Calculator_3-way'!B53="","",'True_Odds_Calculator_3-way'!B53)</f>
        <v>3.08</v>
      </c>
      <c r="C52" s="4">
        <f>IF('True_Odds_Calculator_3-way'!C53="","",'True_Odds_Calculator_3-way'!C53)</f>
        <v>2.52</v>
      </c>
      <c r="D52" s="4">
        <f t="shared" si="0"/>
        <v>4.3044129860850155E-2</v>
      </c>
      <c r="E52" s="4">
        <f t="shared" si="1"/>
        <v>3.2552574475262182</v>
      </c>
      <c r="F52" s="4">
        <f t="shared" si="2"/>
        <v>3.2224044097125315</v>
      </c>
      <c r="G52" s="4">
        <f t="shared" si="3"/>
        <v>2.6145338821988049</v>
      </c>
      <c r="I52" s="4">
        <f t="shared" si="4"/>
        <v>1.0430441298608502</v>
      </c>
    </row>
    <row r="53" spans="1:9" x14ac:dyDescent="0.2">
      <c r="A53" s="4">
        <f>IF('True_Odds_Calculator_3-way'!A54="","",'True_Odds_Calculator_3-way'!A54)</f>
        <v>2.08</v>
      </c>
      <c r="B53" s="4">
        <f>IF('True_Odds_Calculator_3-way'!B54="","",'True_Odds_Calculator_3-way'!B54)</f>
        <v>3.11</v>
      </c>
      <c r="C53" s="4">
        <f>IF('True_Odds_Calculator_3-way'!C54="","",'True_Odds_Calculator_3-way'!C54)</f>
        <v>4.5199999999999996</v>
      </c>
      <c r="D53" s="4">
        <f t="shared" si="0"/>
        <v>2.3551577182456818E-2</v>
      </c>
      <c r="E53" s="4">
        <f t="shared" si="1"/>
        <v>2.1145283308507086</v>
      </c>
      <c r="F53" s="4">
        <f t="shared" si="2"/>
        <v>3.1878313323769993</v>
      </c>
      <c r="G53" s="4">
        <f t="shared" si="3"/>
        <v>4.6862900806164154</v>
      </c>
      <c r="I53" s="4">
        <f t="shared" si="4"/>
        <v>1.0235515771824568</v>
      </c>
    </row>
    <row r="54" spans="1:9" x14ac:dyDescent="0.2">
      <c r="A54" s="4">
        <f>IF('True_Odds_Calculator_3-way'!A55="","",'True_Odds_Calculator_3-way'!A55)</f>
        <v>1.75</v>
      </c>
      <c r="B54" s="4">
        <f>IF('True_Odds_Calculator_3-way'!B55="","",'True_Odds_Calculator_3-way'!B55)</f>
        <v>3.85</v>
      </c>
      <c r="C54" s="4">
        <f>IF('True_Odds_Calculator_3-way'!C55="","",'True_Odds_Calculator_3-way'!C55)</f>
        <v>5.0599999999999996</v>
      </c>
      <c r="D54" s="4">
        <f t="shared" si="0"/>
        <v>2.8797289666854908E-2</v>
      </c>
      <c r="E54" s="4">
        <f t="shared" si="1"/>
        <v>1.7798994974874371</v>
      </c>
      <c r="F54" s="4">
        <f t="shared" si="2"/>
        <v>3.9977426636568851</v>
      </c>
      <c r="G54" s="4">
        <f t="shared" si="3"/>
        <v>5.3183183183183189</v>
      </c>
      <c r="I54" s="4">
        <f t="shared" si="4"/>
        <v>1.0287972896668549</v>
      </c>
    </row>
    <row r="55" spans="1:9" x14ac:dyDescent="0.2">
      <c r="A55" s="4">
        <f>IF('True_Odds_Calculator_3-way'!A56="","",'True_Odds_Calculator_3-way'!A56)</f>
        <v>2.21</v>
      </c>
      <c r="B55" s="4">
        <f>IF('True_Odds_Calculator_3-way'!B56="","",'True_Odds_Calculator_3-way'!B56)</f>
        <v>3.07</v>
      </c>
      <c r="C55" s="4">
        <f>IF('True_Odds_Calculator_3-way'!C56="","",'True_Odds_Calculator_3-way'!C56)</f>
        <v>4</v>
      </c>
      <c r="D55" s="4">
        <f t="shared" si="0"/>
        <v>2.8221586805606824E-2</v>
      </c>
      <c r="E55" s="4">
        <f t="shared" si="1"/>
        <v>2.2569211705905348</v>
      </c>
      <c r="F55" s="4">
        <f t="shared" si="2"/>
        <v>3.1612985893508219</v>
      </c>
      <c r="G55" s="4">
        <f t="shared" si="3"/>
        <v>4.15640028180231</v>
      </c>
      <c r="I55" s="4">
        <f t="shared" si="4"/>
        <v>1.0282215868056068</v>
      </c>
    </row>
    <row r="56" spans="1:9" x14ac:dyDescent="0.2">
      <c r="A56" s="4">
        <f>IF('True_Odds_Calculator_3-way'!A57="","",'True_Odds_Calculator_3-way'!A57)</f>
        <v>2.3199999999999998</v>
      </c>
      <c r="B56" s="4">
        <f>IF('True_Odds_Calculator_3-way'!B57="","",'True_Odds_Calculator_3-way'!B57)</f>
        <v>3.37</v>
      </c>
      <c r="C56" s="4">
        <f>IF('True_Odds_Calculator_3-way'!C57="","",'True_Odds_Calculator_3-way'!C57)</f>
        <v>3.33</v>
      </c>
      <c r="D56" s="4">
        <f t="shared" si="0"/>
        <v>2.8070688103431385E-2</v>
      </c>
      <c r="E56" s="4">
        <f t="shared" si="1"/>
        <v>2.3714800868801875</v>
      </c>
      <c r="F56" s="4">
        <f t="shared" si="2"/>
        <v>3.4797252709751216</v>
      </c>
      <c r="G56" s="4">
        <f t="shared" si="3"/>
        <v>3.4370945872563605</v>
      </c>
      <c r="I56" s="4">
        <f t="shared" si="4"/>
        <v>1.0280706881034314</v>
      </c>
    </row>
    <row r="57" spans="1:9" x14ac:dyDescent="0.2">
      <c r="A57" s="4">
        <f>IF('True_Odds_Calculator_3-way'!A58="","",'True_Odds_Calculator_3-way'!A58)</f>
        <v>2.0699999999999998</v>
      </c>
      <c r="B57" s="4">
        <f>IF('True_Odds_Calculator_3-way'!B58="","",'True_Odds_Calculator_3-way'!B58)</f>
        <v>3.22</v>
      </c>
      <c r="C57" s="4">
        <f>IF('True_Odds_Calculator_3-way'!C58="","",'True_Odds_Calculator_3-way'!C58)</f>
        <v>4.26</v>
      </c>
      <c r="D57" s="4">
        <f t="shared" si="0"/>
        <v>2.8392577688352461E-2</v>
      </c>
      <c r="E57" s="4">
        <f t="shared" si="1"/>
        <v>2.1113634653404385</v>
      </c>
      <c r="F57" s="4">
        <f t="shared" si="2"/>
        <v>3.3212129690408814</v>
      </c>
      <c r="G57" s="4">
        <f t="shared" si="3"/>
        <v>4.4389679126695345</v>
      </c>
      <c r="I57" s="4">
        <f t="shared" si="4"/>
        <v>1.0283925776883525</v>
      </c>
    </row>
    <row r="58" spans="1:9" x14ac:dyDescent="0.2">
      <c r="A58" s="4">
        <f>IF('True_Odds_Calculator_3-way'!A59="","",'True_Odds_Calculator_3-way'!A59)</f>
        <v>2.2999999999999998</v>
      </c>
      <c r="B58" s="4">
        <f>IF('True_Odds_Calculator_3-way'!B59="","",'True_Odds_Calculator_3-way'!B59)</f>
        <v>3.54</v>
      </c>
      <c r="C58" s="4">
        <f>IF('True_Odds_Calculator_3-way'!C59="","",'True_Odds_Calculator_3-way'!C59)</f>
        <v>3.05</v>
      </c>
      <c r="D58" s="4">
        <f t="shared" si="0"/>
        <v>4.513733686088317E-2</v>
      </c>
      <c r="E58" s="4">
        <f t="shared" si="1"/>
        <v>2.38244521124013</v>
      </c>
      <c r="F58" s="4">
        <f t="shared" si="2"/>
        <v>3.7391550935801368</v>
      </c>
      <c r="G58" s="4">
        <f t="shared" si="3"/>
        <v>3.1966951439813593</v>
      </c>
      <c r="I58" s="4">
        <f t="shared" si="4"/>
        <v>1.0451373368608832</v>
      </c>
    </row>
    <row r="59" spans="1:9" x14ac:dyDescent="0.2">
      <c r="A59" s="4">
        <f>IF('True_Odds_Calculator_3-way'!A60="","",'True_Odds_Calculator_3-way'!A60)</f>
        <v>2.59</v>
      </c>
      <c r="B59" s="4">
        <f>IF('True_Odds_Calculator_3-way'!B60="","",'True_Odds_Calculator_3-way'!B60)</f>
        <v>3.54</v>
      </c>
      <c r="C59" s="4">
        <f>IF('True_Odds_Calculator_3-way'!C60="","",'True_Odds_Calculator_3-way'!C60)</f>
        <v>2.66</v>
      </c>
      <c r="D59" s="4">
        <f t="shared" si="0"/>
        <v>4.4526111430660986E-2</v>
      </c>
      <c r="E59" s="4">
        <f t="shared" si="1"/>
        <v>2.6935421191464535</v>
      </c>
      <c r="F59" s="4">
        <f t="shared" si="2"/>
        <v>3.7363086905730474</v>
      </c>
      <c r="G59" s="4">
        <f t="shared" si="3"/>
        <v>2.7693327553846205</v>
      </c>
      <c r="I59" s="4">
        <f t="shared" si="4"/>
        <v>1.044526111430661</v>
      </c>
    </row>
    <row r="60" spans="1:9" x14ac:dyDescent="0.2">
      <c r="A60" s="4">
        <f>IF('True_Odds_Calculator_3-way'!A61="","",'True_Odds_Calculator_3-way'!A61)</f>
        <v>2.81</v>
      </c>
      <c r="B60" s="4">
        <f>IF('True_Odds_Calculator_3-way'!B61="","",'True_Odds_Calculator_3-way'!B61)</f>
        <v>3.22</v>
      </c>
      <c r="C60" s="4">
        <f>IF('True_Odds_Calculator_3-way'!C61="","",'True_Odds_Calculator_3-way'!C61)</f>
        <v>2.65</v>
      </c>
      <c r="D60" s="4">
        <f t="shared" si="0"/>
        <v>4.3789382898214324E-2</v>
      </c>
      <c r="E60" s="4">
        <f t="shared" si="1"/>
        <v>2.9301846142189731</v>
      </c>
      <c r="F60" s="4">
        <f t="shared" si="2"/>
        <v>3.3788059200931162</v>
      </c>
      <c r="G60" s="4">
        <f t="shared" si="3"/>
        <v>2.7566280878479592</v>
      </c>
      <c r="I60" s="4">
        <f t="shared" si="4"/>
        <v>1.0437893828982143</v>
      </c>
    </row>
    <row r="61" spans="1:9" x14ac:dyDescent="0.2">
      <c r="A61" s="4">
        <f>IF('True_Odds_Calculator_3-way'!A62="","",'True_Odds_Calculator_3-way'!A62)</f>
        <v>3.19</v>
      </c>
      <c r="B61" s="4">
        <f>IF('True_Odds_Calculator_3-way'!B62="","",'True_Odds_Calculator_3-way'!B62)</f>
        <v>3.54</v>
      </c>
      <c r="C61" s="4">
        <f>IF('True_Odds_Calculator_3-way'!C62="","",'True_Odds_Calculator_3-way'!C62)</f>
        <v>2.23</v>
      </c>
      <c r="D61" s="4">
        <f t="shared" si="0"/>
        <v>4.4395992804208806E-2</v>
      </c>
      <c r="E61" s="4">
        <f t="shared" si="1"/>
        <v>3.3480540623856898</v>
      </c>
      <c r="F61" s="4">
        <f t="shared" si="2"/>
        <v>3.7357033032228797</v>
      </c>
      <c r="G61" s="4">
        <f t="shared" si="3"/>
        <v>2.3061037800049924</v>
      </c>
      <c r="I61" s="4">
        <f t="shared" si="4"/>
        <v>1.0443959928042088</v>
      </c>
    </row>
    <row r="62" spans="1:9" x14ac:dyDescent="0.2">
      <c r="A62" s="4">
        <f>IF('True_Odds_Calculator_3-way'!A63="","",'True_Odds_Calculator_3-way'!A63)</f>
        <v>2.78</v>
      </c>
      <c r="B62" s="4">
        <f>IF('True_Odds_Calculator_3-way'!B63="","",'True_Odds_Calculator_3-way'!B63)</f>
        <v>3.27</v>
      </c>
      <c r="C62" s="4">
        <f>IF('True_Odds_Calculator_3-way'!C63="","",'True_Odds_Calculator_3-way'!C63)</f>
        <v>2.72</v>
      </c>
      <c r="D62" s="4">
        <f t="shared" si="0"/>
        <v>3.3169686592873671E-2</v>
      </c>
      <c r="E62" s="4">
        <f t="shared" si="1"/>
        <v>2.8681593093957432</v>
      </c>
      <c r="F62" s="4">
        <f t="shared" si="2"/>
        <v>3.3926615366771324</v>
      </c>
      <c r="G62" s="4">
        <f t="shared" si="3"/>
        <v>2.8043372144297187</v>
      </c>
      <c r="I62" s="4">
        <f t="shared" si="4"/>
        <v>1.0331696865928737</v>
      </c>
    </row>
    <row r="63" spans="1:9" x14ac:dyDescent="0.2">
      <c r="A63" s="4">
        <f>IF('True_Odds_Calculator_3-way'!A64="","",'True_Odds_Calculator_3-way'!A64)</f>
        <v>3.47</v>
      </c>
      <c r="B63" s="4">
        <f>IF('True_Odds_Calculator_3-way'!B64="","",'True_Odds_Calculator_3-way'!B64)</f>
        <v>3.41</v>
      </c>
      <c r="C63" s="4">
        <f>IF('True_Odds_Calculator_3-way'!C64="","",'True_Odds_Calculator_3-way'!C64)</f>
        <v>2.21</v>
      </c>
      <c r="D63" s="4">
        <f t="shared" si="0"/>
        <v>3.3928257787960492E-2</v>
      </c>
      <c r="E63" s="4">
        <f t="shared" si="1"/>
        <v>3.6117379040357451</v>
      </c>
      <c r="F63" s="4">
        <f t="shared" si="2"/>
        <v>3.5467820752301638</v>
      </c>
      <c r="G63" s="4">
        <f t="shared" si="3"/>
        <v>2.2666522916054079</v>
      </c>
      <c r="I63" s="4">
        <f t="shared" si="4"/>
        <v>1.0339282577879605</v>
      </c>
    </row>
    <row r="64" spans="1:9" x14ac:dyDescent="0.2">
      <c r="A64" s="4">
        <f>IF('True_Odds_Calculator_3-way'!A65="","",'True_Odds_Calculator_3-way'!A65)</f>
        <v>2.4700000000000002</v>
      </c>
      <c r="B64" s="4">
        <f>IF('True_Odds_Calculator_3-way'!B65="","",'True_Odds_Calculator_3-way'!B65)</f>
        <v>3.48</v>
      </c>
      <c r="C64" s="4">
        <f>IF('True_Odds_Calculator_3-way'!C65="","",'True_Odds_Calculator_3-way'!C65)</f>
        <v>2.94</v>
      </c>
      <c r="D64" s="4">
        <f t="shared" si="0"/>
        <v>3.2350675855990829E-2</v>
      </c>
      <c r="E64" s="4">
        <f t="shared" si="1"/>
        <v>2.5375896905295154</v>
      </c>
      <c r="F64" s="4">
        <f t="shared" si="2"/>
        <v>3.6156850311505262</v>
      </c>
      <c r="G64" s="4">
        <f t="shared" si="3"/>
        <v>3.0362605802077303</v>
      </c>
      <c r="I64" s="4">
        <f t="shared" si="4"/>
        <v>1.0323506758559908</v>
      </c>
    </row>
    <row r="65" spans="1:9" x14ac:dyDescent="0.2">
      <c r="A65" s="4">
        <f>IF('True_Odds_Calculator_3-way'!A66="","",'True_Odds_Calculator_3-way'!A66)</f>
        <v>2.68</v>
      </c>
      <c r="B65" s="4">
        <f>IF('True_Odds_Calculator_3-way'!B66="","",'True_Odds_Calculator_3-way'!B66)</f>
        <v>3.33</v>
      </c>
      <c r="C65" s="4">
        <f>IF('True_Odds_Calculator_3-way'!C66="","",'True_Odds_Calculator_3-way'!C66)</f>
        <v>2.78</v>
      </c>
      <c r="D65" s="4">
        <f t="shared" si="0"/>
        <v>3.314685887433666E-2</v>
      </c>
      <c r="E65" s="4">
        <f t="shared" si="1"/>
        <v>2.7617795910564493</v>
      </c>
      <c r="F65" s="4">
        <f t="shared" si="2"/>
        <v>3.4572008365340028</v>
      </c>
      <c r="G65" s="4">
        <f t="shared" si="3"/>
        <v>2.8680967145870313</v>
      </c>
      <c r="I65" s="4">
        <f t="shared" si="4"/>
        <v>1.0331468588743367</v>
      </c>
    </row>
    <row r="66" spans="1:9" x14ac:dyDescent="0.2">
      <c r="A66" s="4">
        <f>IF('True_Odds_Calculator_3-way'!A67="","",'True_Odds_Calculator_3-way'!A67)</f>
        <v>2.65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2.66</v>
      </c>
      <c r="D66" s="4">
        <f t="shared" si="0"/>
        <v>3.4197216594592295E-2</v>
      </c>
      <c r="E66" s="4">
        <f t="shared" si="1"/>
        <v>2.7325434182291226</v>
      </c>
      <c r="F66" s="4">
        <f t="shared" si="2"/>
        <v>3.7105778349082552</v>
      </c>
      <c r="G66" s="4">
        <f t="shared" si="3"/>
        <v>2.7431773396142818</v>
      </c>
      <c r="I66" s="4">
        <f t="shared" si="4"/>
        <v>1.0341972165945923</v>
      </c>
    </row>
    <row r="67" spans="1:9" x14ac:dyDescent="0.2">
      <c r="A67" s="4">
        <f>IF('True_Odds_Calculator_3-way'!A68="","",'True_Odds_Calculator_3-way'!A68)</f>
        <v>1.39</v>
      </c>
      <c r="B67" s="4">
        <f>IF('True_Odds_Calculator_3-way'!B68="","",'True_Odds_Calculator_3-way'!B68)</f>
        <v>5.6</v>
      </c>
      <c r="C67" s="4">
        <f>IF('True_Odds_Calculator_3-way'!C68="","",'True_Odds_Calculator_3-way'!C68)</f>
        <v>7.19</v>
      </c>
      <c r="D67" s="4">
        <f t="shared" ref="D67:D130" si="5">IF(A67="","",((1/A67)+(1/B67)+(1/C67))-1)</f>
        <v>3.7077947417547996E-2</v>
      </c>
      <c r="E67" s="4">
        <f t="shared" ref="E67:E130" si="6">IF(A67="","",(3*A67)/(3-($D67*A67)))</f>
        <v>1.4142968403982386</v>
      </c>
      <c r="F67" s="4">
        <f t="shared" ref="F67:F130" si="7">IF(B67="","",(3*B67)/(3-($D67*B67)))</f>
        <v>6.0164086922495894</v>
      </c>
      <c r="G67" s="4">
        <f t="shared" ref="G67:G130" si="8">IF(C67="","",(3*C67)/(3-($D67*C67)))</f>
        <v>7.8912433507575885</v>
      </c>
      <c r="I67" s="4">
        <f t="shared" ref="I67:I130" si="9">IF(A67="","",D67+1)</f>
        <v>1.037077947417548</v>
      </c>
    </row>
    <row r="68" spans="1:9" x14ac:dyDescent="0.2">
      <c r="A68" s="4">
        <f>IF('True_Odds_Calculator_3-way'!A69="","",'True_Odds_Calculator_3-way'!A69)</f>
        <v>2.46</v>
      </c>
      <c r="B68" s="4">
        <f>IF('True_Odds_Calculator_3-way'!B69="","",'True_Odds_Calculator_3-way'!B69)</f>
        <v>3.47</v>
      </c>
      <c r="C68" s="4">
        <f>IF('True_Odds_Calculator_3-way'!C69="","",'True_Odds_Calculator_3-way'!C69)</f>
        <v>3</v>
      </c>
      <c r="D68" s="4">
        <f t="shared" si="5"/>
        <v>2.8021836414329426E-2</v>
      </c>
      <c r="E68" s="4">
        <f t="shared" si="6"/>
        <v>2.5178550359853697</v>
      </c>
      <c r="F68" s="4">
        <f t="shared" si="7"/>
        <v>3.5862368362088275</v>
      </c>
      <c r="G68" s="4">
        <f t="shared" si="8"/>
        <v>3.0864890924430513</v>
      </c>
      <c r="I68" s="4">
        <f t="shared" si="9"/>
        <v>1.0280218364143294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3.96</v>
      </c>
      <c r="C69" s="4">
        <f>IF('True_Odds_Calculator_3-way'!C70="","",'True_Odds_Calculator_3-way'!C70)</f>
        <v>5.99</v>
      </c>
      <c r="D69" s="4">
        <f t="shared" si="5"/>
        <v>3.2967093220890531E-2</v>
      </c>
      <c r="E69" s="4">
        <f t="shared" si="6"/>
        <v>1.6597292709475779</v>
      </c>
      <c r="F69" s="4">
        <f t="shared" si="7"/>
        <v>4.1401657854463512</v>
      </c>
      <c r="G69" s="4">
        <f t="shared" si="8"/>
        <v>6.412069994104951</v>
      </c>
      <c r="I69" s="4">
        <f t="shared" si="9"/>
        <v>1.0329670932208905</v>
      </c>
    </row>
    <row r="70" spans="1:9" x14ac:dyDescent="0.2">
      <c r="A70" s="4">
        <f>IF('True_Odds_Calculator_3-way'!A71="","",'True_Odds_Calculator_3-way'!A71)</f>
        <v>1.54</v>
      </c>
      <c r="B70" s="4">
        <f>IF('True_Odds_Calculator_3-way'!B71="","",'True_Odds_Calculator_3-way'!B71)</f>
        <v>4.42</v>
      </c>
      <c r="C70" s="4">
        <f>IF('True_Odds_Calculator_3-way'!C71="","",'True_Odds_Calculator_3-way'!C71)</f>
        <v>6.43</v>
      </c>
      <c r="D70" s="4">
        <f t="shared" si="5"/>
        <v>3.1115988576422282E-2</v>
      </c>
      <c r="E70" s="4">
        <f t="shared" si="6"/>
        <v>1.5649975082218193</v>
      </c>
      <c r="F70" s="4">
        <f t="shared" si="7"/>
        <v>4.6323672793568216</v>
      </c>
      <c r="G70" s="4">
        <f t="shared" si="8"/>
        <v>6.8894722382488816</v>
      </c>
      <c r="I70" s="4">
        <f t="shared" si="9"/>
        <v>1.0311159885764223</v>
      </c>
    </row>
    <row r="71" spans="1:9" x14ac:dyDescent="0.2">
      <c r="A71" s="4">
        <f>IF('True_Odds_Calculator_3-way'!A72="","",'True_Odds_Calculator_3-way'!A72)</f>
        <v>1.72</v>
      </c>
      <c r="B71" s="4">
        <f>IF('True_Odds_Calculator_3-way'!B72="","",'True_Odds_Calculator_3-way'!B72)</f>
        <v>4.1500000000000004</v>
      </c>
      <c r="C71" s="4">
        <f>IF('True_Odds_Calculator_3-way'!C72="","",'True_Odds_Calculator_3-way'!C72)</f>
        <v>4.76</v>
      </c>
      <c r="D71" s="4">
        <f t="shared" si="5"/>
        <v>3.2443237872341379E-2</v>
      </c>
      <c r="E71" s="4">
        <f t="shared" si="6"/>
        <v>1.7525997392007657</v>
      </c>
      <c r="F71" s="4">
        <f t="shared" si="7"/>
        <v>4.3450029156905075</v>
      </c>
      <c r="G71" s="4">
        <f t="shared" si="8"/>
        <v>5.0183264013611861</v>
      </c>
      <c r="I71" s="4">
        <f t="shared" si="9"/>
        <v>1.0324432378723414</v>
      </c>
    </row>
    <row r="72" spans="1:9" x14ac:dyDescent="0.2">
      <c r="A72" s="4">
        <f>IF('True_Odds_Calculator_3-way'!A73="","",'True_Odds_Calculator_3-way'!A73)</f>
        <v>2.19</v>
      </c>
      <c r="B72" s="4">
        <f>IF('True_Odds_Calculator_3-way'!B73="","",'True_Odds_Calculator_3-way'!B73)</f>
        <v>3.27</v>
      </c>
      <c r="C72" s="4">
        <f>IF('True_Odds_Calculator_3-way'!C73="","",'True_Odds_Calculator_3-way'!C73)</f>
        <v>3.69</v>
      </c>
      <c r="D72" s="4">
        <f t="shared" si="5"/>
        <v>3.3434112146827122E-2</v>
      </c>
      <c r="E72" s="4">
        <f t="shared" si="6"/>
        <v>2.2447883284449559</v>
      </c>
      <c r="F72" s="4">
        <f t="shared" si="7"/>
        <v>3.3936763662800664</v>
      </c>
      <c r="G72" s="4">
        <f t="shared" si="8"/>
        <v>3.8482554972120195</v>
      </c>
      <c r="I72" s="4">
        <f t="shared" si="9"/>
        <v>1.0334341121468271</v>
      </c>
    </row>
    <row r="73" spans="1:9" x14ac:dyDescent="0.2">
      <c r="A73" s="4">
        <f>IF('True_Odds_Calculator_3-way'!A74="","",'True_Odds_Calculator_3-way'!A74)</f>
        <v>2.2400000000000002</v>
      </c>
      <c r="B73" s="4">
        <f>IF('True_Odds_Calculator_3-way'!B74="","",'True_Odds_Calculator_3-way'!B74)</f>
        <v>3.34</v>
      </c>
      <c r="C73" s="4">
        <f>IF('True_Odds_Calculator_3-way'!C74="","",'True_Odds_Calculator_3-way'!C74)</f>
        <v>3.53</v>
      </c>
      <c r="D73" s="4">
        <f t="shared" si="5"/>
        <v>2.9115888013531821E-2</v>
      </c>
      <c r="E73" s="4">
        <f t="shared" si="6"/>
        <v>2.2897794925837061</v>
      </c>
      <c r="F73" s="4">
        <f t="shared" si="7"/>
        <v>3.4518955721361646</v>
      </c>
      <c r="G73" s="4">
        <f t="shared" si="8"/>
        <v>3.6552269604400252</v>
      </c>
      <c r="I73" s="4">
        <f t="shared" si="9"/>
        <v>1.0291158880135318</v>
      </c>
    </row>
    <row r="74" spans="1:9" x14ac:dyDescent="0.2">
      <c r="A74" s="4">
        <f>IF('True_Odds_Calculator_3-way'!A75="","",'True_Odds_Calculator_3-way'!A75)</f>
        <v>2.66</v>
      </c>
      <c r="B74" s="4">
        <f>IF('True_Odds_Calculator_3-way'!B75="","",'True_Odds_Calculator_3-way'!B75)</f>
        <v>3.21</v>
      </c>
      <c r="C74" s="4">
        <f>IF('True_Odds_Calculator_3-way'!C75="","",'True_Odds_Calculator_3-way'!C75)</f>
        <v>2.94</v>
      </c>
      <c r="D74" s="4">
        <f t="shared" si="5"/>
        <v>2.760238379660751E-2</v>
      </c>
      <c r="E74" s="4">
        <f t="shared" si="6"/>
        <v>2.7267344077420685</v>
      </c>
      <c r="F74" s="4">
        <f t="shared" si="7"/>
        <v>3.3076911725099696</v>
      </c>
      <c r="G74" s="4">
        <f t="shared" si="8"/>
        <v>3.021739057165294</v>
      </c>
      <c r="I74" s="4">
        <f t="shared" si="9"/>
        <v>1.0276023837966075</v>
      </c>
    </row>
    <row r="75" spans="1:9" x14ac:dyDescent="0.2">
      <c r="A75" s="4">
        <f>IF('True_Odds_Calculator_3-way'!A76="","",'True_Odds_Calculator_3-way'!A76)</f>
        <v>2.5299999999999998</v>
      </c>
      <c r="B75" s="4">
        <f>IF('True_Odds_Calculator_3-way'!B76="","",'True_Odds_Calculator_3-way'!B76)</f>
        <v>3.17</v>
      </c>
      <c r="C75" s="4">
        <f>IF('True_Odds_Calculator_3-way'!C76="","",'True_Odds_Calculator_3-way'!C76)</f>
        <v>3.15</v>
      </c>
      <c r="D75" s="4">
        <f t="shared" si="5"/>
        <v>2.8174647705576206E-2</v>
      </c>
      <c r="E75" s="4">
        <f t="shared" si="6"/>
        <v>2.5915774867356376</v>
      </c>
      <c r="F75" s="4">
        <f t="shared" si="7"/>
        <v>3.2672706027556053</v>
      </c>
      <c r="G75" s="4">
        <f t="shared" si="8"/>
        <v>3.2460284947458113</v>
      </c>
      <c r="I75" s="4">
        <f t="shared" si="9"/>
        <v>1.0281746477055762</v>
      </c>
    </row>
    <row r="76" spans="1:9" x14ac:dyDescent="0.2">
      <c r="A76" s="4">
        <f>IF('True_Odds_Calculator_3-way'!A77="","",'True_Odds_Calculator_3-way'!A77)</f>
        <v>2.98</v>
      </c>
      <c r="B76" s="4">
        <f>IF('True_Odds_Calculator_3-way'!B77="","",'True_Odds_Calculator_3-way'!B77)</f>
        <v>3.25</v>
      </c>
      <c r="C76" s="4">
        <f>IF('True_Odds_Calculator_3-way'!C77="","",'True_Odds_Calculator_3-way'!C77)</f>
        <v>2.5</v>
      </c>
      <c r="D76" s="4">
        <f t="shared" si="5"/>
        <v>4.3262777490965298E-2</v>
      </c>
      <c r="E76" s="4">
        <f t="shared" si="6"/>
        <v>3.113814167827671</v>
      </c>
      <c r="F76" s="4">
        <f t="shared" si="7"/>
        <v>3.4098110550404881</v>
      </c>
      <c r="G76" s="4">
        <f t="shared" si="8"/>
        <v>2.5935017406051948</v>
      </c>
      <c r="I76" s="4">
        <f t="shared" si="9"/>
        <v>1.0432627774909653</v>
      </c>
    </row>
    <row r="77" spans="1:9" x14ac:dyDescent="0.2">
      <c r="A77" s="4">
        <f>IF('True_Odds_Calculator_3-way'!A78="","",'True_Odds_Calculator_3-way'!A78)</f>
        <v>1.97</v>
      </c>
      <c r="B77" s="4">
        <f>IF('True_Odds_Calculator_3-way'!B78="","",'True_Odds_Calculator_3-way'!B78)</f>
        <v>3.45</v>
      </c>
      <c r="C77" s="4">
        <f>IF('True_Odds_Calculator_3-way'!C78="","",'True_Odds_Calculator_3-way'!C78)</f>
        <v>4.04</v>
      </c>
      <c r="D77" s="4">
        <f t="shared" si="5"/>
        <v>4.4994038136985104E-2</v>
      </c>
      <c r="E77" s="4">
        <f t="shared" si="6"/>
        <v>2.0299778996593276</v>
      </c>
      <c r="F77" s="4">
        <f t="shared" si="7"/>
        <v>3.6382547383149828</v>
      </c>
      <c r="G77" s="4">
        <f t="shared" si="8"/>
        <v>4.3005806601837939</v>
      </c>
      <c r="I77" s="4">
        <f t="shared" si="9"/>
        <v>1.0449940381369851</v>
      </c>
    </row>
    <row r="78" spans="1:9" x14ac:dyDescent="0.2">
      <c r="A78" s="4">
        <f>IF('True_Odds_Calculator_3-way'!A79="","",'True_Odds_Calculator_3-way'!A79)</f>
        <v>1.43</v>
      </c>
      <c r="B78" s="4">
        <f>IF('True_Odds_Calculator_3-way'!B79="","",'True_Odds_Calculator_3-way'!B79)</f>
        <v>4.51</v>
      </c>
      <c r="C78" s="4">
        <f>IF('True_Odds_Calculator_3-way'!C79="","",'True_Odds_Calculator_3-way'!C79)</f>
        <v>7.54</v>
      </c>
      <c r="D78" s="4">
        <f t="shared" si="5"/>
        <v>5.3656184017832453E-2</v>
      </c>
      <c r="E78" s="4">
        <f t="shared" si="6"/>
        <v>1.4675338126515851</v>
      </c>
      <c r="F78" s="4">
        <f t="shared" si="7"/>
        <v>4.9057099166161739</v>
      </c>
      <c r="G78" s="4">
        <f t="shared" si="8"/>
        <v>8.7153108821569525</v>
      </c>
      <c r="I78" s="4">
        <f t="shared" si="9"/>
        <v>1.0536561840178325</v>
      </c>
    </row>
    <row r="79" spans="1:9" x14ac:dyDescent="0.2">
      <c r="A79" s="4">
        <f>IF('True_Odds_Calculator_3-way'!A80="","",'True_Odds_Calculator_3-way'!A80)</f>
        <v>1.9</v>
      </c>
      <c r="B79" s="4">
        <f>IF('True_Odds_Calculator_3-way'!B80="","",'True_Odds_Calculator_3-way'!B80)</f>
        <v>3.62</v>
      </c>
      <c r="C79" s="4">
        <f>IF('True_Odds_Calculator_3-way'!C80="","",'True_Odds_Calculator_3-way'!C80)</f>
        <v>4.1100000000000003</v>
      </c>
      <c r="D79" s="4">
        <f t="shared" si="5"/>
        <v>4.5867885829426136E-2</v>
      </c>
      <c r="E79" s="4">
        <f t="shared" si="6"/>
        <v>1.9568457043913903</v>
      </c>
      <c r="F79" s="4">
        <f t="shared" si="7"/>
        <v>3.8320959694320655</v>
      </c>
      <c r="G79" s="4">
        <f t="shared" si="8"/>
        <v>4.3855858446180402</v>
      </c>
      <c r="I79" s="4">
        <f t="shared" si="9"/>
        <v>1.0458678858294261</v>
      </c>
    </row>
    <row r="80" spans="1:9" x14ac:dyDescent="0.2">
      <c r="A80" s="4">
        <f>IF('True_Odds_Calculator_3-way'!A81="","",'True_Odds_Calculator_3-way'!A81)</f>
        <v>3.33</v>
      </c>
      <c r="B80" s="4">
        <f>IF('True_Odds_Calculator_3-way'!B81="","",'True_Odds_Calculator_3-way'!B81)</f>
        <v>3.42</v>
      </c>
      <c r="C80" s="4">
        <f>IF('True_Odds_Calculator_3-way'!C81="","",'True_Odds_Calculator_3-way'!C81)</f>
        <v>2.21</v>
      </c>
      <c r="D80" s="4">
        <f t="shared" si="5"/>
        <v>4.5186648901819115E-2</v>
      </c>
      <c r="E80" s="4">
        <f t="shared" si="6"/>
        <v>3.5058432099167831</v>
      </c>
      <c r="F80" s="4">
        <f t="shared" si="7"/>
        <v>3.6057417822578768</v>
      </c>
      <c r="G80" s="4">
        <f t="shared" si="8"/>
        <v>2.286098499278169</v>
      </c>
      <c r="I80" s="4">
        <f t="shared" si="9"/>
        <v>1.0451866489018191</v>
      </c>
    </row>
    <row r="81" spans="1:9" x14ac:dyDescent="0.2">
      <c r="A81" s="4">
        <f>IF('True_Odds_Calculator_3-way'!A82="","",'True_Odds_Calculator_3-way'!A82)</f>
        <v>2.19</v>
      </c>
      <c r="B81" s="4">
        <f>IF('True_Odds_Calculator_3-way'!B82="","",'True_Odds_Calculator_3-way'!B82)</f>
        <v>3.34</v>
      </c>
      <c r="C81" s="4">
        <f>IF('True_Odds_Calculator_3-way'!C82="","",'True_Odds_Calculator_3-way'!C82)</f>
        <v>3.48</v>
      </c>
      <c r="D81" s="4">
        <f t="shared" si="5"/>
        <v>4.3378524010081021E-2</v>
      </c>
      <c r="E81" s="4">
        <f t="shared" si="6"/>
        <v>2.2616170964082536</v>
      </c>
      <c r="F81" s="4">
        <f t="shared" si="7"/>
        <v>3.5094899640651991</v>
      </c>
      <c r="G81" s="4">
        <f t="shared" si="8"/>
        <v>3.6643886967547568</v>
      </c>
      <c r="I81" s="4">
        <f t="shared" si="9"/>
        <v>1.043378524010081</v>
      </c>
    </row>
    <row r="82" spans="1:9" x14ac:dyDescent="0.2">
      <c r="A82" s="4">
        <f>IF('True_Odds_Calculator_3-way'!A83="","",'True_Odds_Calculator_3-way'!A83)</f>
        <v>1.43</v>
      </c>
      <c r="B82" s="4">
        <f>IF('True_Odds_Calculator_3-way'!B83="","",'True_Odds_Calculator_3-way'!B83)</f>
        <v>4.54</v>
      </c>
      <c r="C82" s="4">
        <f>IF('True_Odds_Calculator_3-way'!C83="","",'True_Odds_Calculator_3-way'!C83)</f>
        <v>7.62</v>
      </c>
      <c r="D82" s="4">
        <f t="shared" si="5"/>
        <v>5.0798612281840905E-2</v>
      </c>
      <c r="E82" s="4">
        <f t="shared" si="6"/>
        <v>1.4654852678788841</v>
      </c>
      <c r="F82" s="4">
        <f t="shared" si="7"/>
        <v>4.9180784261692203</v>
      </c>
      <c r="G82" s="4">
        <f t="shared" si="8"/>
        <v>8.7488508900606003</v>
      </c>
      <c r="I82" s="4">
        <f t="shared" si="9"/>
        <v>1.0507986122818409</v>
      </c>
    </row>
    <row r="83" spans="1:9" x14ac:dyDescent="0.2">
      <c r="A83" s="4">
        <f>IF('True_Odds_Calculator_3-way'!A84="","",'True_Odds_Calculator_3-way'!A84)</f>
        <v>2.04</v>
      </c>
      <c r="B83" s="4">
        <f>IF('True_Odds_Calculator_3-way'!B84="","",'True_Odds_Calculator_3-way'!B84)</f>
        <v>3.34</v>
      </c>
      <c r="C83" s="4">
        <f>IF('True_Odds_Calculator_3-way'!C84="","",'True_Odds_Calculator_3-way'!C84)</f>
        <v>3.9</v>
      </c>
      <c r="D83" s="4">
        <f t="shared" si="5"/>
        <v>4.6007532446419308E-2</v>
      </c>
      <c r="E83" s="4">
        <f t="shared" si="6"/>
        <v>2.1058828004640815</v>
      </c>
      <c r="F83" s="4">
        <f t="shared" si="7"/>
        <v>3.5203166730255622</v>
      </c>
      <c r="G83" s="4">
        <f t="shared" si="8"/>
        <v>4.1480968080323688</v>
      </c>
      <c r="I83" s="4">
        <f t="shared" si="9"/>
        <v>1.0460075324464193</v>
      </c>
    </row>
    <row r="84" spans="1:9" x14ac:dyDescent="0.2">
      <c r="A84" s="4">
        <f>IF('True_Odds_Calculator_3-way'!A85="","",'True_Odds_Calculator_3-way'!A85)</f>
        <v>1.29</v>
      </c>
      <c r="B84" s="4">
        <f>IF('True_Odds_Calculator_3-way'!B85="","",'True_Odds_Calculator_3-way'!B85)</f>
        <v>5.3</v>
      </c>
      <c r="C84" s="4">
        <f>IF('True_Odds_Calculator_3-way'!C85="","",'True_Odds_Calculator_3-way'!C85)</f>
        <v>11.88</v>
      </c>
      <c r="D84" s="4">
        <f t="shared" si="5"/>
        <v>4.8048127907715399E-2</v>
      </c>
      <c r="E84" s="4">
        <f t="shared" si="6"/>
        <v>1.3172145684486936</v>
      </c>
      <c r="F84" s="4">
        <f t="shared" si="7"/>
        <v>5.7916219823848847</v>
      </c>
      <c r="G84" s="4">
        <f t="shared" si="8"/>
        <v>14.671567812836424</v>
      </c>
      <c r="I84" s="4">
        <f t="shared" si="9"/>
        <v>1.0480481279077154</v>
      </c>
    </row>
    <row r="85" spans="1:9" x14ac:dyDescent="0.2">
      <c r="A85" s="4">
        <f>IF('True_Odds_Calculator_3-way'!A86="","",'True_Odds_Calculator_3-way'!A86)</f>
        <v>2.5</v>
      </c>
      <c r="B85" s="4">
        <f>IF('True_Odds_Calculator_3-way'!B86="","",'True_Odds_Calculator_3-way'!B86)</f>
        <v>3.13</v>
      </c>
      <c r="C85" s="4">
        <f>IF('True_Odds_Calculator_3-way'!C86="","",'True_Odds_Calculator_3-way'!C86)</f>
        <v>3.08</v>
      </c>
      <c r="D85" s="4">
        <f t="shared" si="5"/>
        <v>4.4164142566698539E-2</v>
      </c>
      <c r="E85" s="4">
        <f t="shared" si="6"/>
        <v>2.5955242526061859</v>
      </c>
      <c r="F85" s="4">
        <f t="shared" si="7"/>
        <v>3.2811904372923815</v>
      </c>
      <c r="G85" s="4">
        <f t="shared" si="8"/>
        <v>3.2262857754812457</v>
      </c>
      <c r="I85" s="4">
        <f t="shared" si="9"/>
        <v>1.0441641425666985</v>
      </c>
    </row>
    <row r="86" spans="1:9" x14ac:dyDescent="0.2">
      <c r="A86" s="4">
        <f>IF('True_Odds_Calculator_3-way'!A87="","",'True_Odds_Calculator_3-way'!A87)</f>
        <v>2.79</v>
      </c>
      <c r="B86" s="4">
        <f>IF('True_Odds_Calculator_3-way'!B87="","",'True_Odds_Calculator_3-way'!B87)</f>
        <v>3.13</v>
      </c>
      <c r="C86" s="4">
        <f>IF('True_Odds_Calculator_3-way'!C87="","",'True_Odds_Calculator_3-way'!C87)</f>
        <v>2.73</v>
      </c>
      <c r="D86" s="4">
        <f t="shared" si="5"/>
        <v>4.4212123259840475E-2</v>
      </c>
      <c r="E86" s="4">
        <f t="shared" si="6"/>
        <v>2.909636315461039</v>
      </c>
      <c r="F86" s="4">
        <f t="shared" si="7"/>
        <v>3.2813626364127741</v>
      </c>
      <c r="G86" s="4">
        <f t="shared" si="8"/>
        <v>2.8444404647123371</v>
      </c>
      <c r="I86" s="4">
        <f t="shared" si="9"/>
        <v>1.0442121232598405</v>
      </c>
    </row>
    <row r="87" spans="1:9" x14ac:dyDescent="0.2">
      <c r="A87" s="4">
        <f>IF('True_Odds_Calculator_3-way'!A88="","",'True_Odds_Calculator_3-way'!A88)</f>
        <v>2.62</v>
      </c>
      <c r="B87" s="4">
        <f>IF('True_Odds_Calculator_3-way'!B88="","",'True_Odds_Calculator_3-way'!B88)</f>
        <v>3.1</v>
      </c>
      <c r="C87" s="4">
        <f>IF('True_Odds_Calculator_3-way'!C88="","",'True_Odds_Calculator_3-way'!C88)</f>
        <v>2.95</v>
      </c>
      <c r="D87" s="4">
        <f t="shared" si="5"/>
        <v>4.3243085321724939E-2</v>
      </c>
      <c r="E87" s="4">
        <f t="shared" si="6"/>
        <v>2.7228293603142553</v>
      </c>
      <c r="F87" s="4">
        <f t="shared" si="7"/>
        <v>3.2450013317743296</v>
      </c>
      <c r="G87" s="4">
        <f t="shared" si="8"/>
        <v>3.0810119203254196</v>
      </c>
      <c r="I87" s="4">
        <f t="shared" si="9"/>
        <v>1.0432430853217249</v>
      </c>
    </row>
    <row r="88" spans="1:9" x14ac:dyDescent="0.2">
      <c r="A88" s="4">
        <f>IF('True_Odds_Calculator_3-way'!A89="","",'True_Odds_Calculator_3-way'!A89)</f>
        <v>2.12</v>
      </c>
      <c r="B88" s="4">
        <f>IF('True_Odds_Calculator_3-way'!B89="","",'True_Odds_Calculator_3-way'!B89)</f>
        <v>3.16</v>
      </c>
      <c r="C88" s="4">
        <f>IF('True_Odds_Calculator_3-way'!C89="","",'True_Odds_Calculator_3-way'!C89)</f>
        <v>3.88</v>
      </c>
      <c r="D88" s="4">
        <f t="shared" si="5"/>
        <v>4.5885768172965413E-2</v>
      </c>
      <c r="E88" s="4">
        <f t="shared" si="6"/>
        <v>2.1910467569040208</v>
      </c>
      <c r="F88" s="4">
        <f t="shared" si="7"/>
        <v>3.3204892366306118</v>
      </c>
      <c r="G88" s="4">
        <f t="shared" si="8"/>
        <v>4.1247879914282519</v>
      </c>
      <c r="I88" s="4">
        <f t="shared" si="9"/>
        <v>1.0458857681729654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4.18</v>
      </c>
      <c r="D89" s="4">
        <f t="shared" si="5"/>
        <v>4.5121946117512746E-2</v>
      </c>
      <c r="E89" s="4">
        <f t="shared" si="6"/>
        <v>1.9347065748494268</v>
      </c>
      <c r="F89" s="4">
        <f t="shared" si="7"/>
        <v>3.862018512667317</v>
      </c>
      <c r="G89" s="4">
        <f t="shared" si="8"/>
        <v>4.460426627741584</v>
      </c>
      <c r="I89" s="4">
        <f t="shared" si="9"/>
        <v>1.0451219461175127</v>
      </c>
    </row>
    <row r="90" spans="1:9" x14ac:dyDescent="0.2">
      <c r="A90" s="4">
        <f>IF('True_Odds_Calculator_3-way'!A91="","",'True_Odds_Calculator_3-way'!A91)</f>
        <v>1.96</v>
      </c>
      <c r="B90" s="4">
        <f>IF('True_Odds_Calculator_3-way'!B91="","",'True_Odds_Calculator_3-way'!B91)</f>
        <v>3.47</v>
      </c>
      <c r="C90" s="4">
        <f>IF('True_Odds_Calculator_3-way'!C91="","",'True_Odds_Calculator_3-way'!C91)</f>
        <v>4.04</v>
      </c>
      <c r="D90" s="4">
        <f t="shared" si="5"/>
        <v>4.5913272148246476E-2</v>
      </c>
      <c r="E90" s="4">
        <f t="shared" si="6"/>
        <v>2.0206116223303492</v>
      </c>
      <c r="F90" s="4">
        <f t="shared" si="7"/>
        <v>3.6646142946666544</v>
      </c>
      <c r="G90" s="4">
        <f t="shared" si="8"/>
        <v>4.3062552136532108</v>
      </c>
      <c r="I90" s="4">
        <f t="shared" si="9"/>
        <v>1.0459132721482465</v>
      </c>
    </row>
    <row r="91" spans="1:9" x14ac:dyDescent="0.2">
      <c r="A91" s="4">
        <f>IF('True_Odds_Calculator_3-way'!A92="","",'True_Odds_Calculator_3-way'!A92)</f>
        <v>2.65</v>
      </c>
      <c r="B91" s="4">
        <f>IF('True_Odds_Calculator_3-way'!B92="","",'True_Odds_Calculator_3-way'!B92)</f>
        <v>3.15</v>
      </c>
      <c r="C91" s="4">
        <f>IF('True_Odds_Calculator_3-way'!C92="","",'True_Odds_Calculator_3-way'!C92)</f>
        <v>2.87</v>
      </c>
      <c r="D91" s="4">
        <f t="shared" si="5"/>
        <v>4.3250863775484039E-2</v>
      </c>
      <c r="E91" s="4">
        <f t="shared" si="6"/>
        <v>2.7552646938460605</v>
      </c>
      <c r="F91" s="4">
        <f t="shared" si="7"/>
        <v>3.2998577844912775</v>
      </c>
      <c r="G91" s="4">
        <f t="shared" si="8"/>
        <v>2.9938766137674131</v>
      </c>
      <c r="I91" s="4">
        <f t="shared" si="9"/>
        <v>1.043250863775484</v>
      </c>
    </row>
    <row r="92" spans="1:9" x14ac:dyDescent="0.2">
      <c r="A92" s="4">
        <f>IF('True_Odds_Calculator_3-way'!A93="","",'True_Odds_Calculator_3-way'!A93)</f>
        <v>2.5499999999999998</v>
      </c>
      <c r="B92" s="4">
        <f>IF('True_Odds_Calculator_3-way'!B93="","",'True_Odds_Calculator_3-way'!B93)</f>
        <v>3.23</v>
      </c>
      <c r="C92" s="4">
        <f>IF('True_Odds_Calculator_3-way'!C93="","",'True_Odds_Calculator_3-way'!C93)</f>
        <v>2.92</v>
      </c>
      <c r="D92" s="4">
        <f t="shared" si="5"/>
        <v>4.4220139389569812E-2</v>
      </c>
      <c r="E92" s="4">
        <f t="shared" si="6"/>
        <v>2.6495904709583975</v>
      </c>
      <c r="F92" s="4">
        <f t="shared" si="7"/>
        <v>3.3914690276801123</v>
      </c>
      <c r="G92" s="4">
        <f t="shared" si="8"/>
        <v>3.051332192617942</v>
      </c>
      <c r="I92" s="4">
        <f t="shared" si="9"/>
        <v>1.0442201393895698</v>
      </c>
    </row>
    <row r="93" spans="1:9" x14ac:dyDescent="0.2">
      <c r="A93" s="4">
        <f>IF('True_Odds_Calculator_3-way'!A94="","",'True_Odds_Calculator_3-way'!A94)</f>
        <v>2.06</v>
      </c>
      <c r="B93" s="4">
        <f>IF('True_Odds_Calculator_3-way'!B94="","",'True_Odds_Calculator_3-way'!B94)</f>
        <v>3.34</v>
      </c>
      <c r="C93" s="4">
        <f>IF('True_Odds_Calculator_3-way'!C94="","",'True_Odds_Calculator_3-way'!C94)</f>
        <v>3.85</v>
      </c>
      <c r="D93" s="4">
        <f t="shared" si="5"/>
        <v>4.4578350548933665E-2</v>
      </c>
      <c r="E93" s="4">
        <f t="shared" si="6"/>
        <v>2.1250487349763905</v>
      </c>
      <c r="F93" s="4">
        <f t="shared" si="7"/>
        <v>3.5144227835136346</v>
      </c>
      <c r="G93" s="4">
        <f t="shared" si="8"/>
        <v>4.083619299560028</v>
      </c>
      <c r="I93" s="4">
        <f t="shared" si="9"/>
        <v>1.0445783505489337</v>
      </c>
    </row>
    <row r="94" spans="1:9" x14ac:dyDescent="0.2">
      <c r="A94" s="4">
        <f>IF('True_Odds_Calculator_3-way'!A95="","",'True_Odds_Calculator_3-way'!A95)</f>
        <v>2.4500000000000002</v>
      </c>
      <c r="B94" s="4">
        <f>IF('True_Odds_Calculator_3-way'!B95="","",'True_Odds_Calculator_3-way'!B95)</f>
        <v>3.22</v>
      </c>
      <c r="C94" s="4">
        <f>IF('True_Odds_Calculator_3-way'!C95="","",'True_Odds_Calculator_3-way'!C95)</f>
        <v>3.07</v>
      </c>
      <c r="D94" s="4">
        <f t="shared" si="5"/>
        <v>4.445517054010395E-2</v>
      </c>
      <c r="E94" s="4">
        <f t="shared" si="6"/>
        <v>2.5422982813223314</v>
      </c>
      <c r="F94" s="4">
        <f t="shared" si="7"/>
        <v>3.3813414383862868</v>
      </c>
      <c r="G94" s="4">
        <f t="shared" si="8"/>
        <v>3.2163182211149639</v>
      </c>
      <c r="I94" s="4">
        <f t="shared" si="9"/>
        <v>1.0444551705401039</v>
      </c>
    </row>
    <row r="95" spans="1:9" x14ac:dyDescent="0.2">
      <c r="A95" s="4">
        <f>IF('True_Odds_Calculator_3-way'!A96="","",'True_Odds_Calculator_3-way'!A96)</f>
        <v>3.07</v>
      </c>
      <c r="B95" s="4">
        <f>IF('True_Odds_Calculator_3-way'!B96="","",'True_Odds_Calculator_3-way'!B96)</f>
        <v>3.14</v>
      </c>
      <c r="C95" s="4">
        <f>IF('True_Odds_Calculator_3-way'!C96="","",'True_Odds_Calculator_3-way'!C96)</f>
        <v>2.5</v>
      </c>
      <c r="D95" s="4">
        <f t="shared" si="5"/>
        <v>4.4204236602419122E-2</v>
      </c>
      <c r="E95" s="4">
        <f t="shared" si="6"/>
        <v>3.2154531748255479</v>
      </c>
      <c r="F95" s="4">
        <f t="shared" si="7"/>
        <v>3.2923263979016109</v>
      </c>
      <c r="G95" s="4">
        <f t="shared" si="8"/>
        <v>2.5956142901763117</v>
      </c>
      <c r="I95" s="4">
        <f t="shared" si="9"/>
        <v>1.0442042366024191</v>
      </c>
    </row>
    <row r="96" spans="1:9" x14ac:dyDescent="0.2">
      <c r="A96" s="4">
        <f>IF('True_Odds_Calculator_3-way'!A97="","",'True_Odds_Calculator_3-way'!A97)</f>
        <v>2.17</v>
      </c>
      <c r="B96" s="4">
        <f>IF('True_Odds_Calculator_3-way'!B97="","",'True_Odds_Calculator_3-way'!B97)</f>
        <v>3.41</v>
      </c>
      <c r="C96" s="4">
        <f>IF('True_Odds_Calculator_3-way'!C97="","",'True_Odds_Calculator_3-way'!C97)</f>
        <v>3.31</v>
      </c>
      <c r="D96" s="4">
        <f t="shared" si="5"/>
        <v>5.6199428677744523E-2</v>
      </c>
      <c r="E96" s="4">
        <f t="shared" si="6"/>
        <v>2.2619503634422085</v>
      </c>
      <c r="F96" s="4">
        <f t="shared" si="7"/>
        <v>3.6426954481117937</v>
      </c>
      <c r="G96" s="4">
        <f t="shared" si="8"/>
        <v>3.5288098651624167</v>
      </c>
      <c r="I96" s="4">
        <f t="shared" si="9"/>
        <v>1.0561994286777445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3.5</v>
      </c>
      <c r="C97" s="4">
        <f>IF('True_Odds_Calculator_3-way'!C98="","",'True_Odds_Calculator_3-way'!C98)</f>
        <v>2.96</v>
      </c>
      <c r="D97" s="4">
        <f t="shared" si="5"/>
        <v>5.4586606310744301E-2</v>
      </c>
      <c r="E97" s="4">
        <f t="shared" si="6"/>
        <v>2.4222520827734479</v>
      </c>
      <c r="F97" s="4">
        <f t="shared" si="7"/>
        <v>3.7380557398805578</v>
      </c>
      <c r="G97" s="4">
        <f t="shared" si="8"/>
        <v>3.1284970496355431</v>
      </c>
      <c r="I97" s="4">
        <f t="shared" si="9"/>
        <v>1.0545866063107443</v>
      </c>
    </row>
    <row r="98" spans="1:9" x14ac:dyDescent="0.2">
      <c r="A98" s="4">
        <f>IF('True_Odds_Calculator_3-way'!A99="","",'True_Odds_Calculator_3-way'!A99)</f>
        <v>1.92</v>
      </c>
      <c r="B98" s="4">
        <f>IF('True_Odds_Calculator_3-way'!B99="","",'True_Odds_Calculator_3-way'!B99)</f>
        <v>3.52</v>
      </c>
      <c r="C98" s="4">
        <f>IF('True_Odds_Calculator_3-way'!C99="","",'True_Odds_Calculator_3-way'!C99)</f>
        <v>3.96</v>
      </c>
      <c r="D98" s="4">
        <f t="shared" si="5"/>
        <v>5.7449494949495028E-2</v>
      </c>
      <c r="E98" s="4">
        <f t="shared" si="6"/>
        <v>1.9932885906040267</v>
      </c>
      <c r="F98" s="4">
        <f t="shared" si="7"/>
        <v>3.7744241461477368</v>
      </c>
      <c r="G98" s="4">
        <f t="shared" si="8"/>
        <v>4.2849413886384138</v>
      </c>
      <c r="I98" s="4">
        <f t="shared" si="9"/>
        <v>1.057449494949495</v>
      </c>
    </row>
    <row r="99" spans="1:9" x14ac:dyDescent="0.2">
      <c r="A99" s="4">
        <f>IF('True_Odds_Calculator_3-way'!A100="","",'True_Odds_Calculator_3-way'!A100)</f>
        <v>2.15</v>
      </c>
      <c r="B99" s="4">
        <f>IF('True_Odds_Calculator_3-way'!B100="","",'True_Odds_Calculator_3-way'!B100)</f>
        <v>3.27</v>
      </c>
      <c r="C99" s="4">
        <f>IF('True_Odds_Calculator_3-way'!C100="","",'True_Odds_Calculator_3-way'!C100)</f>
        <v>3.51</v>
      </c>
      <c r="D99" s="4">
        <f t="shared" si="5"/>
        <v>5.5826961523569141E-2</v>
      </c>
      <c r="E99" s="4">
        <f t="shared" si="6"/>
        <v>2.239605081823862</v>
      </c>
      <c r="F99" s="4">
        <f t="shared" si="7"/>
        <v>3.4818770516495388</v>
      </c>
      <c r="G99" s="4">
        <f t="shared" si="8"/>
        <v>3.7552860665760197</v>
      </c>
      <c r="I99" s="4">
        <f t="shared" si="9"/>
        <v>1.0558269615235691</v>
      </c>
    </row>
    <row r="100" spans="1:9" x14ac:dyDescent="0.2">
      <c r="A100" s="4">
        <f>IF('True_Odds_Calculator_3-way'!A101="","",'True_Odds_Calculator_3-way'!A101)</f>
        <v>2.48</v>
      </c>
      <c r="B100" s="4">
        <f>IF('True_Odds_Calculator_3-way'!B101="","",'True_Odds_Calculator_3-way'!B101)</f>
        <v>3.32</v>
      </c>
      <c r="C100" s="4">
        <f>IF('True_Odds_Calculator_3-way'!C101="","",'True_Odds_Calculator_3-way'!C101)</f>
        <v>2.85</v>
      </c>
      <c r="D100" s="4">
        <f t="shared" si="5"/>
        <v>5.5307818711177514E-2</v>
      </c>
      <c r="E100" s="4">
        <f t="shared" si="6"/>
        <v>2.5988210347251344</v>
      </c>
      <c r="F100" s="4">
        <f t="shared" si="7"/>
        <v>3.5364570565091404</v>
      </c>
      <c r="G100" s="4">
        <f t="shared" si="8"/>
        <v>3.0080502637273239</v>
      </c>
      <c r="I100" s="4">
        <f t="shared" si="9"/>
        <v>1.0553078187111775</v>
      </c>
    </row>
    <row r="101" spans="1:9" x14ac:dyDescent="0.2">
      <c r="A101" s="4">
        <f>IF('True_Odds_Calculator_3-way'!A102="","",'True_Odds_Calculator_3-way'!A102)</f>
        <v>2.08</v>
      </c>
      <c r="B101" s="4">
        <f>IF('True_Odds_Calculator_3-way'!B102="","",'True_Odds_Calculator_3-way'!B102)</f>
        <v>3.62</v>
      </c>
      <c r="C101" s="4">
        <f>IF('True_Odds_Calculator_3-way'!C102="","",'True_Odds_Calculator_3-way'!C102)</f>
        <v>3.35</v>
      </c>
      <c r="D101" s="4">
        <f t="shared" si="5"/>
        <v>5.551978737844987E-2</v>
      </c>
      <c r="E101" s="4">
        <f t="shared" si="6"/>
        <v>2.1632724004418455</v>
      </c>
      <c r="F101" s="4">
        <f t="shared" si="7"/>
        <v>3.8799316637577963</v>
      </c>
      <c r="G101" s="4">
        <f t="shared" si="8"/>
        <v>3.5714175141445588</v>
      </c>
      <c r="I101" s="4">
        <f t="shared" si="9"/>
        <v>1.0555197873784499</v>
      </c>
    </row>
    <row r="102" spans="1:9" x14ac:dyDescent="0.2">
      <c r="A102" s="4">
        <f>IF('True_Odds_Calculator_3-way'!A103="","",'True_Odds_Calculator_3-way'!A103)</f>
        <v>1.84</v>
      </c>
      <c r="B102" s="4">
        <f>IF('True_Odds_Calculator_3-way'!B103="","",'True_Odds_Calculator_3-way'!B103)</f>
        <v>4.1100000000000003</v>
      </c>
      <c r="C102" s="4">
        <f>IF('True_Odds_Calculator_3-way'!C103="","",'True_Odds_Calculator_3-way'!C103)</f>
        <v>3.68</v>
      </c>
      <c r="D102" s="4">
        <f t="shared" si="5"/>
        <v>5.8526393737437843E-2</v>
      </c>
      <c r="E102" s="4">
        <f t="shared" si="6"/>
        <v>1.9085081683126675</v>
      </c>
      <c r="F102" s="4">
        <f t="shared" si="7"/>
        <v>4.4682711624059568</v>
      </c>
      <c r="G102" s="4">
        <f t="shared" si="8"/>
        <v>3.9646302250803864</v>
      </c>
      <c r="I102" s="4">
        <f t="shared" si="9"/>
        <v>1.0585263937374378</v>
      </c>
    </row>
    <row r="103" spans="1:9" x14ac:dyDescent="0.2">
      <c r="A103" s="4">
        <f>IF('True_Odds_Calculator_3-way'!A104="","",'True_Odds_Calculator_3-way'!A104)</f>
        <v>1.1000000000000001</v>
      </c>
      <c r="B103" s="4">
        <f>IF('True_Odds_Calculator_3-way'!B104="","",'True_Odds_Calculator_3-way'!B104)</f>
        <v>8.83</v>
      </c>
      <c r="C103" s="4">
        <f>IF('True_Odds_Calculator_3-way'!C104="","",'True_Odds_Calculator_3-way'!C104)</f>
        <v>25.94</v>
      </c>
      <c r="D103" s="4">
        <f t="shared" si="5"/>
        <v>6.0891693373131828E-2</v>
      </c>
      <c r="E103" s="4">
        <f t="shared" si="6"/>
        <v>1.1251205142321634</v>
      </c>
      <c r="F103" s="4">
        <f t="shared" si="7"/>
        <v>10.75811905547422</v>
      </c>
      <c r="G103" s="4">
        <f t="shared" si="8"/>
        <v>54.784704233232873</v>
      </c>
      <c r="I103" s="4">
        <f t="shared" si="9"/>
        <v>1.0608916933731318</v>
      </c>
    </row>
    <row r="104" spans="1:9" x14ac:dyDescent="0.2">
      <c r="A104" s="4">
        <f>IF('True_Odds_Calculator_3-way'!A105="","",'True_Odds_Calculator_3-way'!A105)</f>
        <v>2.91</v>
      </c>
      <c r="B104" s="4">
        <f>IF('True_Odds_Calculator_3-way'!B105="","",'True_Odds_Calculator_3-way'!B105)</f>
        <v>3.68</v>
      </c>
      <c r="C104" s="4">
        <f>IF('True_Odds_Calculator_3-way'!C105="","",'True_Odds_Calculator_3-way'!C105)</f>
        <v>2.27</v>
      </c>
      <c r="D104" s="4">
        <f t="shared" si="5"/>
        <v>5.5910376479864965E-2</v>
      </c>
      <c r="E104" s="4">
        <f t="shared" si="6"/>
        <v>3.0768679818254205</v>
      </c>
      <c r="F104" s="4">
        <f t="shared" si="7"/>
        <v>3.9509710057050684</v>
      </c>
      <c r="G104" s="4">
        <f t="shared" si="8"/>
        <v>2.3702757436179924</v>
      </c>
      <c r="I104" s="4">
        <f t="shared" si="9"/>
        <v>1.055910376479865</v>
      </c>
    </row>
    <row r="105" spans="1:9" x14ac:dyDescent="0.2">
      <c r="A105" s="4">
        <f>IF('True_Odds_Calculator_3-way'!A106="","",'True_Odds_Calculator_3-way'!A106)</f>
        <v>2.89</v>
      </c>
      <c r="B105" s="4">
        <f>IF('True_Odds_Calculator_3-way'!B106="","",'True_Odds_Calculator_3-way'!B106)</f>
        <v>3.71</v>
      </c>
      <c r="C105" s="4">
        <f>IF('True_Odds_Calculator_3-way'!C106="","",'True_Odds_Calculator_3-way'!C106)</f>
        <v>2.27</v>
      </c>
      <c r="D105" s="4">
        <f t="shared" si="5"/>
        <v>5.6091174582649561E-2</v>
      </c>
      <c r="E105" s="4">
        <f t="shared" si="6"/>
        <v>3.0550796984072703</v>
      </c>
      <c r="F105" s="4">
        <f t="shared" si="7"/>
        <v>3.9865299811151225</v>
      </c>
      <c r="G105" s="4">
        <f t="shared" si="8"/>
        <v>2.370614379052713</v>
      </c>
      <c r="I105" s="4">
        <f t="shared" si="9"/>
        <v>1.0560911745826496</v>
      </c>
    </row>
    <row r="106" spans="1:9" x14ac:dyDescent="0.2">
      <c r="A106" s="4">
        <f>IF('True_Odds_Calculator_3-way'!A107="","",'True_Odds_Calculator_3-way'!A107)</f>
        <v>2.81</v>
      </c>
      <c r="B106" s="4">
        <f>IF('True_Odds_Calculator_3-way'!B107="","",'True_Odds_Calculator_3-way'!B107)</f>
        <v>3.14</v>
      </c>
      <c r="C106" s="4">
        <f>IF('True_Odds_Calculator_3-way'!C107="","",'True_Odds_Calculator_3-way'!C107)</f>
        <v>2.78</v>
      </c>
      <c r="D106" s="4">
        <f t="shared" si="5"/>
        <v>3.4055453916441714E-2</v>
      </c>
      <c r="E106" s="4">
        <f t="shared" si="6"/>
        <v>2.902588535330116</v>
      </c>
      <c r="F106" s="4">
        <f t="shared" si="7"/>
        <v>3.2560613577349291</v>
      </c>
      <c r="G106" s="4">
        <f t="shared" si="8"/>
        <v>2.8705902417536877</v>
      </c>
      <c r="I106" s="4">
        <f t="shared" si="9"/>
        <v>1.0340554539164417</v>
      </c>
    </row>
    <row r="107" spans="1:9" x14ac:dyDescent="0.2">
      <c r="A107" s="4">
        <f>IF('True_Odds_Calculator_3-way'!A108="","",'True_Odds_Calculator_3-way'!A108)</f>
        <v>1.99</v>
      </c>
      <c r="B107" s="4">
        <f>IF('True_Odds_Calculator_3-way'!B108="","",'True_Odds_Calculator_3-way'!B108)</f>
        <v>3.69</v>
      </c>
      <c r="C107" s="4">
        <f>IF('True_Odds_Calculator_3-way'!C108="","",'True_Odds_Calculator_3-way'!C108)</f>
        <v>3.83</v>
      </c>
      <c r="D107" s="4">
        <f t="shared" si="5"/>
        <v>3.4611878585296019E-2</v>
      </c>
      <c r="E107" s="4">
        <f t="shared" si="6"/>
        <v>2.036762462796025</v>
      </c>
      <c r="F107" s="4">
        <f t="shared" si="7"/>
        <v>3.8540781693569066</v>
      </c>
      <c r="G107" s="4">
        <f t="shared" si="8"/>
        <v>4.007063444959039</v>
      </c>
      <c r="I107" s="4">
        <f t="shared" si="9"/>
        <v>1.034611878585296</v>
      </c>
    </row>
    <row r="108" spans="1:9" x14ac:dyDescent="0.2">
      <c r="A108" s="4">
        <f>IF('True_Odds_Calculator_3-way'!A109="","",'True_Odds_Calculator_3-way'!A109)</f>
        <v>1.63</v>
      </c>
      <c r="B108" s="4">
        <f>IF('True_Odds_Calculator_3-way'!B109="","",'True_Odds_Calculator_3-way'!B109)</f>
        <v>3.87</v>
      </c>
      <c r="C108" s="4">
        <f>IF('True_Odds_Calculator_3-way'!C109="","",'True_Odds_Calculator_3-way'!C109)</f>
        <v>6.02</v>
      </c>
      <c r="D108" s="4">
        <f t="shared" si="5"/>
        <v>3.8007822142506198E-2</v>
      </c>
      <c r="E108" s="4">
        <f t="shared" si="6"/>
        <v>1.6643707823805747</v>
      </c>
      <c r="F108" s="4">
        <f t="shared" si="7"/>
        <v>4.0695293947781535</v>
      </c>
      <c r="G108" s="4">
        <f t="shared" si="8"/>
        <v>6.5170490045113079</v>
      </c>
      <c r="I108" s="4">
        <f t="shared" si="9"/>
        <v>1.0380078221425062</v>
      </c>
    </row>
    <row r="109" spans="1:9" x14ac:dyDescent="0.2">
      <c r="A109" s="4">
        <f>IF('True_Odds_Calculator_3-way'!A110="","",'True_Odds_Calculator_3-way'!A110)</f>
        <v>2.1</v>
      </c>
      <c r="B109" s="4">
        <f>IF('True_Odds_Calculator_3-way'!B110="","",'True_Odds_Calculator_3-way'!B110)</f>
        <v>3.24</v>
      </c>
      <c r="C109" s="4">
        <f>IF('True_Odds_Calculator_3-way'!C110="","",'True_Odds_Calculator_3-way'!C110)</f>
        <v>3.86</v>
      </c>
      <c r="D109" s="4">
        <f t="shared" si="5"/>
        <v>4.3899809012071467E-2</v>
      </c>
      <c r="E109" s="4">
        <f t="shared" si="6"/>
        <v>2.1665786729670158</v>
      </c>
      <c r="F109" s="4">
        <f t="shared" si="7"/>
        <v>3.4012598294671625</v>
      </c>
      <c r="G109" s="4">
        <f t="shared" si="8"/>
        <v>4.0910824215537218</v>
      </c>
      <c r="I109" s="4">
        <f t="shared" si="9"/>
        <v>1.0438998090120715</v>
      </c>
    </row>
    <row r="110" spans="1:9" x14ac:dyDescent="0.2">
      <c r="A110" s="4">
        <f>IF('True_Odds_Calculator_3-way'!A111="","",'True_Odds_Calculator_3-way'!A111)</f>
        <v>2.73</v>
      </c>
      <c r="B110" s="4">
        <f>IF('True_Odds_Calculator_3-way'!B111="","",'True_Odds_Calculator_3-way'!B111)</f>
        <v>3.14</v>
      </c>
      <c r="C110" s="4">
        <f>IF('True_Odds_Calculator_3-way'!C111="","",'True_Odds_Calculator_3-way'!C111)</f>
        <v>2.78</v>
      </c>
      <c r="D110" s="4">
        <f t="shared" si="5"/>
        <v>4.4483934095811417E-2</v>
      </c>
      <c r="E110" s="4">
        <f t="shared" si="6"/>
        <v>2.8451737131517496</v>
      </c>
      <c r="F110" s="4">
        <f t="shared" si="7"/>
        <v>3.2933372937568604</v>
      </c>
      <c r="G110" s="4">
        <f t="shared" si="8"/>
        <v>2.8995235174344987</v>
      </c>
      <c r="I110" s="4">
        <f t="shared" si="9"/>
        <v>1.0444839340958114</v>
      </c>
    </row>
    <row r="111" spans="1:9" x14ac:dyDescent="0.2">
      <c r="A111" s="4">
        <f>IF('True_Odds_Calculator_3-way'!A112="","",'True_Odds_Calculator_3-way'!A112)</f>
        <v>2.67</v>
      </c>
      <c r="B111" s="4">
        <f>IF('True_Odds_Calculator_3-way'!B112="","",'True_Odds_Calculator_3-way'!B112)</f>
        <v>3.11</v>
      </c>
      <c r="C111" s="4">
        <f>IF('True_Odds_Calculator_3-way'!C112="","",'True_Odds_Calculator_3-way'!C112)</f>
        <v>2.87</v>
      </c>
      <c r="D111" s="4">
        <f t="shared" si="5"/>
        <v>4.4507299315249993E-2</v>
      </c>
      <c r="E111" s="4">
        <f t="shared" si="6"/>
        <v>2.7801249077486254</v>
      </c>
      <c r="F111" s="4">
        <f t="shared" si="7"/>
        <v>3.2604339224623984</v>
      </c>
      <c r="G111" s="4">
        <f t="shared" si="8"/>
        <v>2.9976352616698261</v>
      </c>
      <c r="I111" s="4">
        <f t="shared" si="9"/>
        <v>1.04450729931525</v>
      </c>
    </row>
    <row r="112" spans="1:9" x14ac:dyDescent="0.2">
      <c r="A112" s="4">
        <f>IF('True_Odds_Calculator_3-way'!A113="","",'True_Odds_Calculator_3-way'!A113)</f>
        <v>1.79</v>
      </c>
      <c r="B112" s="4">
        <f>IF('True_Odds_Calculator_3-way'!B113="","",'True_Odds_Calculator_3-way'!B113)</f>
        <v>3.34</v>
      </c>
      <c r="C112" s="4">
        <f>IF('True_Odds_Calculator_3-way'!C113="","",'True_Odds_Calculator_3-way'!C113)</f>
        <v>5.28</v>
      </c>
      <c r="D112" s="4">
        <f t="shared" si="5"/>
        <v>4.7454354875824833E-2</v>
      </c>
      <c r="E112" s="4">
        <f t="shared" si="6"/>
        <v>1.8421597052327352</v>
      </c>
      <c r="F112" s="4">
        <f t="shared" si="7"/>
        <v>3.5263034819394146</v>
      </c>
      <c r="G112" s="4">
        <f t="shared" si="8"/>
        <v>5.7611710758514763</v>
      </c>
      <c r="I112" s="4">
        <f t="shared" si="9"/>
        <v>1.0474543548758248</v>
      </c>
    </row>
    <row r="113" spans="1:9" x14ac:dyDescent="0.2">
      <c r="A113" s="4">
        <f>IF('True_Odds_Calculator_3-way'!A114="","",'True_Odds_Calculator_3-way'!A114)</f>
        <v>2.72</v>
      </c>
      <c r="B113" s="4">
        <f>IF('True_Odds_Calculator_3-way'!B114="","",'True_Odds_Calculator_3-way'!B114)</f>
        <v>3.09</v>
      </c>
      <c r="C113" s="4">
        <f>IF('True_Odds_Calculator_3-way'!C114="","",'True_Odds_Calculator_3-way'!C114)</f>
        <v>2.83</v>
      </c>
      <c r="D113" s="4">
        <f t="shared" si="5"/>
        <v>4.4628544752149057E-2</v>
      </c>
      <c r="E113" s="4">
        <f t="shared" si="6"/>
        <v>2.8347011176921688</v>
      </c>
      <c r="F113" s="4">
        <f t="shared" si="7"/>
        <v>3.2388830355961096</v>
      </c>
      <c r="G113" s="4">
        <f t="shared" si="8"/>
        <v>2.9543781189857077</v>
      </c>
      <c r="I113" s="4">
        <f t="shared" si="9"/>
        <v>1.0446285447521491</v>
      </c>
    </row>
    <row r="114" spans="1:9" x14ac:dyDescent="0.2">
      <c r="A114" s="4">
        <f>IF('True_Odds_Calculator_3-way'!A115="","",'True_Odds_Calculator_3-way'!A115)</f>
        <v>2.6</v>
      </c>
      <c r="B114" s="4">
        <f>IF('True_Odds_Calculator_3-way'!B115="","",'True_Odds_Calculator_3-way'!B115)</f>
        <v>3.01</v>
      </c>
      <c r="C114" s="4">
        <f>IF('True_Odds_Calculator_3-way'!C115="","",'True_Odds_Calculator_3-way'!C115)</f>
        <v>3.05</v>
      </c>
      <c r="D114" s="4">
        <f t="shared" si="5"/>
        <v>4.4710150695663309E-2</v>
      </c>
      <c r="E114" s="4">
        <f t="shared" si="6"/>
        <v>2.7048080591365964</v>
      </c>
      <c r="F114" s="4">
        <f t="shared" si="7"/>
        <v>3.15136778918091</v>
      </c>
      <c r="G114" s="4">
        <f t="shared" si="8"/>
        <v>3.1952406875256565</v>
      </c>
      <c r="I114" s="4">
        <f t="shared" si="9"/>
        <v>1.0447101506956633</v>
      </c>
    </row>
    <row r="115" spans="1:9" x14ac:dyDescent="0.2">
      <c r="A115" s="4">
        <f>IF('True_Odds_Calculator_3-way'!A116="","",'True_Odds_Calculator_3-way'!A116)</f>
        <v>2.23</v>
      </c>
      <c r="B115" s="4">
        <f>IF('True_Odds_Calculator_3-way'!B116="","",'True_Odds_Calculator_3-way'!B116)</f>
        <v>3.04</v>
      </c>
      <c r="C115" s="4">
        <f>IF('True_Odds_Calculator_3-way'!C116="","",'True_Odds_Calculator_3-way'!C116)</f>
        <v>3.74</v>
      </c>
      <c r="D115" s="4">
        <f t="shared" si="5"/>
        <v>4.4757540838980203E-2</v>
      </c>
      <c r="E115" s="4">
        <f t="shared" si="6"/>
        <v>2.3067448761460843</v>
      </c>
      <c r="F115" s="4">
        <f t="shared" si="7"/>
        <v>3.1844275060739</v>
      </c>
      <c r="G115" s="4">
        <f t="shared" si="8"/>
        <v>3.961015701453662</v>
      </c>
      <c r="I115" s="4">
        <f t="shared" si="9"/>
        <v>1.0447575408389802</v>
      </c>
    </row>
    <row r="116" spans="1:9" x14ac:dyDescent="0.2">
      <c r="A116" s="4">
        <f>IF('True_Odds_Calculator_3-way'!A117="","",'True_Odds_Calculator_3-way'!A117)</f>
        <v>1.87</v>
      </c>
      <c r="B116" s="4">
        <f>IF('True_Odds_Calculator_3-way'!B117="","",'True_Odds_Calculator_3-way'!B117)</f>
        <v>3.33</v>
      </c>
      <c r="C116" s="4">
        <f>IF('True_Odds_Calculator_3-way'!C117="","",'True_Odds_Calculator_3-way'!C117)</f>
        <v>4.7300000000000004</v>
      </c>
      <c r="D116" s="4">
        <f t="shared" si="5"/>
        <v>4.6476149075328266E-2</v>
      </c>
      <c r="E116" s="4">
        <f t="shared" si="6"/>
        <v>1.9257904039865241</v>
      </c>
      <c r="F116" s="4">
        <f t="shared" si="7"/>
        <v>3.5111342380826045</v>
      </c>
      <c r="G116" s="4">
        <f t="shared" si="8"/>
        <v>5.1040084429740258</v>
      </c>
      <c r="I116" s="4">
        <f t="shared" si="9"/>
        <v>1.0464761490753283</v>
      </c>
    </row>
    <row r="117" spans="1:9" x14ac:dyDescent="0.2">
      <c r="A117" s="4">
        <f>IF('True_Odds_Calculator_3-way'!A118="","",'True_Odds_Calculator_3-way'!A118)</f>
        <v>1.5</v>
      </c>
      <c r="B117" s="4">
        <f>IF('True_Odds_Calculator_3-way'!B118="","",'True_Odds_Calculator_3-way'!B118)</f>
        <v>4.2699999999999996</v>
      </c>
      <c r="C117" s="4">
        <f>IF('True_Odds_Calculator_3-way'!C118="","",'True_Odds_Calculator_3-way'!C118)</f>
        <v>6.24</v>
      </c>
      <c r="D117" s="4">
        <f t="shared" si="5"/>
        <v>6.1115114393802905E-2</v>
      </c>
      <c r="E117" s="4">
        <f t="shared" si="6"/>
        <v>1.5472811316810295</v>
      </c>
      <c r="F117" s="4">
        <f t="shared" si="7"/>
        <v>4.6768237028715856</v>
      </c>
      <c r="G117" s="4">
        <f t="shared" si="8"/>
        <v>7.1487443657437204</v>
      </c>
      <c r="I117" s="4">
        <f t="shared" si="9"/>
        <v>1.0611151143938029</v>
      </c>
    </row>
    <row r="118" spans="1:9" x14ac:dyDescent="0.2">
      <c r="A118" s="4">
        <f>IF('True_Odds_Calculator_3-way'!A119="","",'True_Odds_Calculator_3-way'!A119)</f>
        <v>2.65</v>
      </c>
      <c r="B118" s="4">
        <f>IF('True_Odds_Calculator_3-way'!B119="","",'True_Odds_Calculator_3-way'!B119)</f>
        <v>3.12</v>
      </c>
      <c r="C118" s="4">
        <f>IF('True_Odds_Calculator_3-way'!C119="","",'True_Odds_Calculator_3-way'!C119)</f>
        <v>2.8</v>
      </c>
      <c r="D118" s="4">
        <f t="shared" si="5"/>
        <v>5.5014168221715343E-2</v>
      </c>
      <c r="E118" s="4">
        <f t="shared" si="6"/>
        <v>2.7853567761806977</v>
      </c>
      <c r="F118" s="4">
        <f t="shared" si="7"/>
        <v>3.3093431936873396</v>
      </c>
      <c r="G118" s="4">
        <f t="shared" si="8"/>
        <v>2.951552034814537</v>
      </c>
      <c r="I118" s="4">
        <f t="shared" si="9"/>
        <v>1.0550141682217153</v>
      </c>
    </row>
    <row r="119" spans="1:9" x14ac:dyDescent="0.2">
      <c r="A119" s="4">
        <f>IF('True_Odds_Calculator_3-way'!A120="","",'True_Odds_Calculator_3-way'!A120)</f>
        <v>1.33</v>
      </c>
      <c r="B119" s="4">
        <f>IF('True_Odds_Calculator_3-way'!B120="","",'True_Odds_Calculator_3-way'!B120)</f>
        <v>5.45</v>
      </c>
      <c r="C119" s="4">
        <f>IF('True_Odds_Calculator_3-way'!C120="","",'True_Odds_Calculator_3-way'!C120)</f>
        <v>9.73</v>
      </c>
      <c r="D119" s="4">
        <f t="shared" si="5"/>
        <v>3.8140860699038104E-2</v>
      </c>
      <c r="E119" s="4">
        <f t="shared" si="6"/>
        <v>1.3528759346376356</v>
      </c>
      <c r="F119" s="4">
        <f t="shared" si="7"/>
        <v>5.855739696211506</v>
      </c>
      <c r="G119" s="4">
        <f t="shared" si="8"/>
        <v>11.103548029821299</v>
      </c>
      <c r="I119" s="4">
        <f t="shared" si="9"/>
        <v>1.0381408606990381</v>
      </c>
    </row>
    <row r="120" spans="1:9" x14ac:dyDescent="0.2">
      <c r="A120" s="4">
        <f>IF('True_Odds_Calculator_3-way'!A121="","",'True_Odds_Calculator_3-way'!A121)</f>
        <v>1.81</v>
      </c>
      <c r="B120" s="4">
        <f>IF('True_Odds_Calculator_3-way'!B121="","",'True_Odds_Calculator_3-way'!B121)</f>
        <v>3.78</v>
      </c>
      <c r="C120" s="4">
        <f>IF('True_Odds_Calculator_3-way'!C121="","",'True_Odds_Calculator_3-way'!C121)</f>
        <v>4.55</v>
      </c>
      <c r="D120" s="4">
        <f t="shared" si="5"/>
        <v>3.6816672175788323E-2</v>
      </c>
      <c r="E120" s="4">
        <f t="shared" si="6"/>
        <v>1.8511183846310739</v>
      </c>
      <c r="F120" s="4">
        <f t="shared" si="7"/>
        <v>3.9638804790582847</v>
      </c>
      <c r="G120" s="4">
        <f t="shared" si="8"/>
        <v>4.8190914115016605</v>
      </c>
      <c r="I120" s="4">
        <f t="shared" si="9"/>
        <v>1.0368166721757883</v>
      </c>
    </row>
    <row r="121" spans="1:9" x14ac:dyDescent="0.2">
      <c r="A121" s="4">
        <f>IF('True_Odds_Calculator_3-way'!A122="","",'True_Odds_Calculator_3-way'!A122)</f>
        <v>2.39</v>
      </c>
      <c r="B121" s="4">
        <f>IF('True_Odds_Calculator_3-way'!B122="","",'True_Odds_Calculator_3-way'!B122)</f>
        <v>3.47</v>
      </c>
      <c r="C121" s="4">
        <f>IF('True_Odds_Calculator_3-way'!C122="","",'True_Odds_Calculator_3-way'!C122)</f>
        <v>3.07</v>
      </c>
      <c r="D121" s="4">
        <f t="shared" si="5"/>
        <v>3.2327378904151161E-2</v>
      </c>
      <c r="E121" s="4">
        <f t="shared" si="6"/>
        <v>2.4531795421136637</v>
      </c>
      <c r="F121" s="4">
        <f t="shared" si="7"/>
        <v>3.6047903256201339</v>
      </c>
      <c r="G121" s="4">
        <f t="shared" si="8"/>
        <v>3.1750355231742695</v>
      </c>
      <c r="I121" s="4">
        <f t="shared" si="9"/>
        <v>1.0323273789041512</v>
      </c>
    </row>
    <row r="122" spans="1:9" x14ac:dyDescent="0.2">
      <c r="A122" s="4">
        <f>IF('True_Odds_Calculator_3-way'!A123="","",'True_Odds_Calculator_3-way'!A123)</f>
        <v>3.12</v>
      </c>
      <c r="B122" s="4">
        <f>IF('True_Odds_Calculator_3-way'!B123="","",'True_Odds_Calculator_3-way'!B123)</f>
        <v>2.94</v>
      </c>
      <c r="C122" s="4">
        <f>IF('True_Odds_Calculator_3-way'!C123="","",'True_Odds_Calculator_3-way'!C123)</f>
        <v>2.73</v>
      </c>
      <c r="D122" s="4">
        <f t="shared" si="5"/>
        <v>2.6949241234955457E-2</v>
      </c>
      <c r="E122" s="4">
        <f t="shared" si="6"/>
        <v>3.2099664053751393</v>
      </c>
      <c r="F122" s="4">
        <f t="shared" si="7"/>
        <v>3.01975243613379</v>
      </c>
      <c r="G122" s="4">
        <f t="shared" si="8"/>
        <v>2.7986331462045397</v>
      </c>
      <c r="I122" s="4">
        <f t="shared" si="9"/>
        <v>1.0269492412349555</v>
      </c>
    </row>
    <row r="123" spans="1:9" x14ac:dyDescent="0.2">
      <c r="A123" s="4">
        <f>IF('True_Odds_Calculator_3-way'!A124="","",'True_Odds_Calculator_3-way'!A124)</f>
        <v>2.14</v>
      </c>
      <c r="B123" s="4">
        <f>IF('True_Odds_Calculator_3-way'!B124="","",'True_Odds_Calculator_3-way'!B124)</f>
        <v>3.19</v>
      </c>
      <c r="C123" s="4">
        <f>IF('True_Odds_Calculator_3-way'!C124="","",'True_Odds_Calculator_3-way'!C124)</f>
        <v>4.04</v>
      </c>
      <c r="D123" s="4">
        <f t="shared" si="5"/>
        <v>2.8294095925867069E-2</v>
      </c>
      <c r="E123" s="4">
        <f t="shared" si="6"/>
        <v>2.1840815845558512</v>
      </c>
      <c r="F123" s="4">
        <f t="shared" si="7"/>
        <v>3.2889515792044537</v>
      </c>
      <c r="G123" s="4">
        <f t="shared" si="8"/>
        <v>4.2000326506345553</v>
      </c>
      <c r="I123" s="4">
        <f t="shared" si="9"/>
        <v>1.0282940959258671</v>
      </c>
    </row>
    <row r="124" spans="1:9" x14ac:dyDescent="0.2">
      <c r="A124" s="4">
        <f>IF('True_Odds_Calculator_3-way'!A125="","",'True_Odds_Calculator_3-way'!A125)</f>
        <v>4.03</v>
      </c>
      <c r="B124" s="4">
        <f>IF('True_Odds_Calculator_3-way'!B125="","",'True_Odds_Calculator_3-way'!B125)</f>
        <v>3.31</v>
      </c>
      <c r="C124" s="4">
        <f>IF('True_Odds_Calculator_3-way'!C125="","",'True_Odds_Calculator_3-way'!C125)</f>
        <v>2.09</v>
      </c>
      <c r="D124" s="4">
        <f t="shared" si="5"/>
        <v>2.8722660963286017E-2</v>
      </c>
      <c r="E124" s="4">
        <f t="shared" si="6"/>
        <v>4.1917343296377876</v>
      </c>
      <c r="F124" s="4">
        <f t="shared" si="7"/>
        <v>3.418329138148545</v>
      </c>
      <c r="G124" s="4">
        <f t="shared" si="8"/>
        <v>2.1326750853842289</v>
      </c>
      <c r="I124" s="4">
        <f t="shared" si="9"/>
        <v>1.028722660963286</v>
      </c>
    </row>
    <row r="125" spans="1:9" x14ac:dyDescent="0.2">
      <c r="A125" s="4">
        <f>IF('True_Odds_Calculator_3-way'!A126="","",'True_Odds_Calculator_3-way'!A126)</f>
        <v>4.68</v>
      </c>
      <c r="B125" s="4">
        <f>IF('True_Odds_Calculator_3-way'!B126="","",'True_Odds_Calculator_3-way'!B126)</f>
        <v>3.41</v>
      </c>
      <c r="C125" s="4">
        <f>IF('True_Odds_Calculator_3-way'!C126="","",'True_Odds_Calculator_3-way'!C126)</f>
        <v>1.92</v>
      </c>
      <c r="D125" s="4">
        <f t="shared" si="5"/>
        <v>2.7763678973356409E-2</v>
      </c>
      <c r="E125" s="4">
        <f t="shared" si="6"/>
        <v>4.8918735966608509</v>
      </c>
      <c r="F125" s="4">
        <f t="shared" si="7"/>
        <v>3.5211196649242389</v>
      </c>
      <c r="G125" s="4">
        <f t="shared" si="8"/>
        <v>1.9547331739651443</v>
      </c>
      <c r="I125" s="4">
        <f t="shared" si="9"/>
        <v>1.0277636789733564</v>
      </c>
    </row>
    <row r="126" spans="1:9" x14ac:dyDescent="0.2">
      <c r="A126" s="4">
        <f>IF('True_Odds_Calculator_3-way'!A127="","",'True_Odds_Calculator_3-way'!A127)</f>
        <v>2.89</v>
      </c>
      <c r="B126" s="4">
        <f>IF('True_Odds_Calculator_3-way'!B127="","",'True_Odds_Calculator_3-way'!B127)</f>
        <v>3.23</v>
      </c>
      <c r="C126" s="4">
        <f>IF('True_Odds_Calculator_3-way'!C127="","",'True_Odds_Calculator_3-way'!C127)</f>
        <v>2.69</v>
      </c>
      <c r="D126" s="4">
        <f t="shared" si="5"/>
        <v>2.7365496361399844E-2</v>
      </c>
      <c r="E126" s="4">
        <f t="shared" si="6"/>
        <v>2.968249268694918</v>
      </c>
      <c r="F126" s="4">
        <f t="shared" si="7"/>
        <v>3.3280562442216515</v>
      </c>
      <c r="G126" s="4">
        <f t="shared" si="8"/>
        <v>2.7576668809537002</v>
      </c>
      <c r="I126" s="4">
        <f t="shared" si="9"/>
        <v>1.0273654963613998</v>
      </c>
    </row>
    <row r="127" spans="1:9" x14ac:dyDescent="0.2">
      <c r="A127" s="4">
        <f>IF('True_Odds_Calculator_3-way'!A128="","",'True_Odds_Calculator_3-way'!A128)</f>
        <v>2.0099999999999998</v>
      </c>
      <c r="B127" s="4">
        <f>IF('True_Odds_Calculator_3-way'!B128="","",'True_Odds_Calculator_3-way'!B128)</f>
        <v>3.41</v>
      </c>
      <c r="C127" s="4">
        <f>IF('True_Odds_Calculator_3-way'!C128="","",'True_Odds_Calculator_3-way'!C128)</f>
        <v>4.18</v>
      </c>
      <c r="D127" s="4">
        <f t="shared" si="5"/>
        <v>3.0002019536520264E-2</v>
      </c>
      <c r="E127" s="4">
        <f t="shared" si="6"/>
        <v>2.0512325497511585</v>
      </c>
      <c r="F127" s="4">
        <f t="shared" si="7"/>
        <v>3.5303945586099772</v>
      </c>
      <c r="G127" s="4">
        <f t="shared" si="8"/>
        <v>4.3623588762130421</v>
      </c>
      <c r="I127" s="4">
        <f t="shared" si="9"/>
        <v>1.0300020195365203</v>
      </c>
    </row>
    <row r="128" spans="1:9" x14ac:dyDescent="0.2">
      <c r="A128" s="4">
        <f>IF('True_Odds_Calculator_3-way'!A129="","",'True_Odds_Calculator_3-way'!A129)</f>
        <v>1.76</v>
      </c>
      <c r="B128" s="4">
        <f>IF('True_Odds_Calculator_3-way'!B129="","",'True_Odds_Calculator_3-way'!B129)</f>
        <v>3.6</v>
      </c>
      <c r="C128" s="4">
        <f>IF('True_Odds_Calculator_3-way'!C129="","",'True_Odds_Calculator_3-way'!C129)</f>
        <v>5.44</v>
      </c>
      <c r="D128" s="4">
        <f t="shared" si="5"/>
        <v>2.9783125371360741E-2</v>
      </c>
      <c r="E128" s="4">
        <f t="shared" si="6"/>
        <v>1.7912989489556079</v>
      </c>
      <c r="F128" s="4">
        <f t="shared" si="7"/>
        <v>3.7334319253165731</v>
      </c>
      <c r="G128" s="4">
        <f t="shared" si="8"/>
        <v>5.7505694760820054</v>
      </c>
      <c r="I128" s="4">
        <f t="shared" si="9"/>
        <v>1.0297831253713607</v>
      </c>
    </row>
    <row r="129" spans="1:9" x14ac:dyDescent="0.2">
      <c r="A129" s="4">
        <f>IF('True_Odds_Calculator_3-way'!A130="","",'True_Odds_Calculator_3-way'!A130)</f>
        <v>2.98</v>
      </c>
      <c r="B129" s="4">
        <f>IF('True_Odds_Calculator_3-way'!B130="","",'True_Odds_Calculator_3-way'!B130)</f>
        <v>3.15</v>
      </c>
      <c r="C129" s="4">
        <f>IF('True_Odds_Calculator_3-way'!C130="","",'True_Odds_Calculator_3-way'!C130)</f>
        <v>2.67</v>
      </c>
      <c r="D129" s="4">
        <f t="shared" si="5"/>
        <v>2.7562622464967657E-2</v>
      </c>
      <c r="E129" s="4">
        <f t="shared" si="6"/>
        <v>3.0638857342641952</v>
      </c>
      <c r="F129" s="4">
        <f t="shared" si="7"/>
        <v>3.2438803416369737</v>
      </c>
      <c r="G129" s="4">
        <f t="shared" si="8"/>
        <v>2.7371441551732985</v>
      </c>
      <c r="I129" s="4">
        <f t="shared" si="9"/>
        <v>1.0275626224649677</v>
      </c>
    </row>
    <row r="130" spans="1:9" x14ac:dyDescent="0.2">
      <c r="A130" s="4">
        <f>IF('True_Odds_Calculator_3-way'!A131="","",'True_Odds_Calculator_3-way'!A131)</f>
        <v>1.42</v>
      </c>
      <c r="B130" s="4">
        <f>IF('True_Odds_Calculator_3-way'!B131="","",'True_Odds_Calculator_3-way'!B131)</f>
        <v>5.12</v>
      </c>
      <c r="C130" s="4">
        <f>IF('True_Odds_Calculator_3-way'!C131="","",'True_Odds_Calculator_3-way'!C131)</f>
        <v>7.47</v>
      </c>
      <c r="D130" s="4">
        <f t="shared" si="5"/>
        <v>3.3406660680279865E-2</v>
      </c>
      <c r="E130" s="4">
        <f t="shared" si="6"/>
        <v>1.4428144839072146</v>
      </c>
      <c r="F130" s="4">
        <f t="shared" si="7"/>
        <v>5.4295611873784662</v>
      </c>
      <c r="G130" s="4">
        <f t="shared" si="8"/>
        <v>8.147750990054055</v>
      </c>
      <c r="I130" s="4">
        <f t="shared" si="9"/>
        <v>1.0334066606802799</v>
      </c>
    </row>
    <row r="131" spans="1:9" x14ac:dyDescent="0.2">
      <c r="A131" s="4">
        <f>IF('True_Odds_Calculator_3-way'!A132="","",'True_Odds_Calculator_3-way'!A132)</f>
        <v>2.8</v>
      </c>
      <c r="B131" s="4">
        <f>IF('True_Odds_Calculator_3-way'!B132="","",'True_Odds_Calculator_3-way'!B132)</f>
        <v>3.58</v>
      </c>
      <c r="C131" s="4">
        <f>IF('True_Odds_Calculator_3-way'!C132="","",'True_Odds_Calculator_3-way'!C132)</f>
        <v>2.5499999999999998</v>
      </c>
      <c r="D131" s="4">
        <f t="shared" ref="D131:D194" si="10">IF(A131="","",((1/A131)+(1/B131)+(1/C131))-1)</f>
        <v>2.8629328826502709E-2</v>
      </c>
      <c r="E131" s="4">
        <f t="shared" ref="E131:E194" si="11">IF(A131="","",(3*A131)/(3-($D131*A131)))</f>
        <v>2.8768720549836426</v>
      </c>
      <c r="F131" s="4">
        <f t="shared" ref="F131:F194" si="12">IF(B131="","",(3*B131)/(3-($D131*B131)))</f>
        <v>3.7066346999738986</v>
      </c>
      <c r="G131" s="4">
        <f t="shared" ref="G131:G194" si="13">IF(C131="","",(3*C131)/(3-($D131*C131)))</f>
        <v>2.6136018159385417</v>
      </c>
      <c r="I131" s="4">
        <f t="shared" ref="I131:I194" si="14">IF(A131="","",D131+1)</f>
        <v>1.0286293288265027</v>
      </c>
    </row>
    <row r="132" spans="1:9" x14ac:dyDescent="0.2">
      <c r="A132" s="4">
        <f>IF('True_Odds_Calculator_3-way'!A133="","",'True_Odds_Calculator_3-way'!A133)</f>
        <v>1.64</v>
      </c>
      <c r="B132" s="4">
        <f>IF('True_Odds_Calculator_3-way'!B133="","",'True_Odds_Calculator_3-way'!B133)</f>
        <v>4.29</v>
      </c>
      <c r="C132" s="4">
        <f>IF('True_Odds_Calculator_3-way'!C133="","",'True_Odds_Calculator_3-way'!C133)</f>
        <v>5.29</v>
      </c>
      <c r="D132" s="4">
        <f t="shared" si="10"/>
        <v>3.1892247485405312E-2</v>
      </c>
      <c r="E132" s="4">
        <f t="shared" si="11"/>
        <v>1.6690998013553235</v>
      </c>
      <c r="F132" s="4">
        <f t="shared" si="12"/>
        <v>4.4949985152873868</v>
      </c>
      <c r="G132" s="4">
        <f t="shared" si="13"/>
        <v>5.6052188011299702</v>
      </c>
      <c r="I132" s="4">
        <f t="shared" si="14"/>
        <v>1.0318922474854053</v>
      </c>
    </row>
    <row r="133" spans="1:9" x14ac:dyDescent="0.2">
      <c r="A133" s="4">
        <f>IF('True_Odds_Calculator_3-way'!A134="","",'True_Odds_Calculator_3-way'!A134)</f>
        <v>2.21</v>
      </c>
      <c r="B133" s="4">
        <f>IF('True_Odds_Calculator_3-way'!B134="","",'True_Odds_Calculator_3-way'!B134)</f>
        <v>3.67</v>
      </c>
      <c r="C133" s="4">
        <f>IF('True_Odds_Calculator_3-way'!C134="","",'True_Odds_Calculator_3-way'!C134)</f>
        <v>3.3</v>
      </c>
      <c r="D133" s="4">
        <f t="shared" si="10"/>
        <v>2.7998554845805934E-2</v>
      </c>
      <c r="E133" s="4">
        <f t="shared" si="11"/>
        <v>2.2565425486621509</v>
      </c>
      <c r="F133" s="4">
        <f t="shared" si="12"/>
        <v>3.8001614795540473</v>
      </c>
      <c r="G133" s="4">
        <f t="shared" si="13"/>
        <v>3.4048644112572299</v>
      </c>
      <c r="I133" s="4">
        <f t="shared" si="14"/>
        <v>1.0279985548458059</v>
      </c>
    </row>
    <row r="134" spans="1:9" x14ac:dyDescent="0.2">
      <c r="A134" s="4">
        <f>IF('True_Odds_Calculator_3-way'!A135="","",'True_Odds_Calculator_3-way'!A135)</f>
        <v>2.5</v>
      </c>
      <c r="B134" s="4">
        <f>IF('True_Odds_Calculator_3-way'!B135="","",'True_Odds_Calculator_3-way'!B135)</f>
        <v>3.35</v>
      </c>
      <c r="C134" s="4">
        <f>IF('True_Odds_Calculator_3-way'!C135="","",'True_Odds_Calculator_3-way'!C135)</f>
        <v>3.05</v>
      </c>
      <c r="D134" s="4">
        <f t="shared" si="10"/>
        <v>2.6376315145583584E-2</v>
      </c>
      <c r="E134" s="4">
        <f t="shared" si="11"/>
        <v>2.5561856314889715</v>
      </c>
      <c r="F134" s="4">
        <f t="shared" si="12"/>
        <v>3.4516637576713025</v>
      </c>
      <c r="G134" s="4">
        <f t="shared" si="13"/>
        <v>3.1340422268800161</v>
      </c>
      <c r="I134" s="4">
        <f t="shared" si="14"/>
        <v>1.0263763151455836</v>
      </c>
    </row>
    <row r="135" spans="1:9" x14ac:dyDescent="0.2">
      <c r="A135" s="4">
        <f>IF('True_Odds_Calculator_3-way'!A136="","",'True_Odds_Calculator_3-way'!A136)</f>
        <v>2.69</v>
      </c>
      <c r="B135" s="4">
        <f>IF('True_Odds_Calculator_3-way'!B136="","",'True_Odds_Calculator_3-way'!B136)</f>
        <v>3.13</v>
      </c>
      <c r="C135" s="4">
        <f>IF('True_Odds_Calculator_3-way'!C136="","",'True_Odds_Calculator_3-way'!C136)</f>
        <v>2.98</v>
      </c>
      <c r="D135" s="4">
        <f t="shared" si="10"/>
        <v>2.6806499585942278E-2</v>
      </c>
      <c r="E135" s="4">
        <f t="shared" si="11"/>
        <v>2.7562506028098683</v>
      </c>
      <c r="F135" s="4">
        <f t="shared" si="12"/>
        <v>3.2200589784242872</v>
      </c>
      <c r="G135" s="4">
        <f t="shared" si="13"/>
        <v>3.0615215516999443</v>
      </c>
      <c r="I135" s="4">
        <f t="shared" si="14"/>
        <v>1.0268064995859423</v>
      </c>
    </row>
    <row r="136" spans="1:9" x14ac:dyDescent="0.2">
      <c r="A136" s="4">
        <f>IF('True_Odds_Calculator_3-way'!A137="","",'True_Odds_Calculator_3-way'!A137)</f>
        <v>2.46</v>
      </c>
      <c r="B136" s="4">
        <f>IF('True_Odds_Calculator_3-way'!B137="","",'True_Odds_Calculator_3-way'!B137)</f>
        <v>3.14</v>
      </c>
      <c r="C136" s="4">
        <f>IF('True_Odds_Calculator_3-way'!C137="","",'True_Odds_Calculator_3-way'!C137)</f>
        <v>3.31</v>
      </c>
      <c r="D136" s="4">
        <f t="shared" si="10"/>
        <v>2.7090206245645732E-2</v>
      </c>
      <c r="E136" s="4">
        <f t="shared" si="11"/>
        <v>2.5158878551267652</v>
      </c>
      <c r="F136" s="4">
        <f t="shared" si="12"/>
        <v>3.2316310095856084</v>
      </c>
      <c r="G136" s="4">
        <f t="shared" si="13"/>
        <v>3.4119825463453668</v>
      </c>
      <c r="I136" s="4">
        <f t="shared" si="14"/>
        <v>1.0270902062456457</v>
      </c>
    </row>
    <row r="137" spans="1:9" x14ac:dyDescent="0.2">
      <c r="A137" s="4">
        <f>IF('True_Odds_Calculator_3-way'!A138="","",'True_Odds_Calculator_3-way'!A138)</f>
        <v>3.48</v>
      </c>
      <c r="B137" s="4">
        <f>IF('True_Odds_Calculator_3-way'!B138="","",'True_Odds_Calculator_3-way'!B138)</f>
        <v>3.65</v>
      </c>
      <c r="C137" s="4">
        <f>IF('True_Odds_Calculator_3-way'!C138="","",'True_Odds_Calculator_3-way'!C138)</f>
        <v>2.14</v>
      </c>
      <c r="D137" s="4">
        <f t="shared" si="10"/>
        <v>2.861864420497473E-2</v>
      </c>
      <c r="E137" s="4">
        <f t="shared" si="11"/>
        <v>3.5994946828702434</v>
      </c>
      <c r="F137" s="4">
        <f t="shared" si="12"/>
        <v>3.7816754839619211</v>
      </c>
      <c r="G137" s="4">
        <f t="shared" si="13"/>
        <v>2.1845977612564051</v>
      </c>
      <c r="I137" s="4">
        <f t="shared" si="14"/>
        <v>1.0286186442049747</v>
      </c>
    </row>
    <row r="138" spans="1:9" x14ac:dyDescent="0.2">
      <c r="A138" s="4">
        <f>IF('True_Odds_Calculator_3-way'!A139="","",'True_Odds_Calculator_3-way'!A139)</f>
        <v>2.35</v>
      </c>
      <c r="B138" s="4">
        <f>IF('True_Odds_Calculator_3-way'!B139="","",'True_Odds_Calculator_3-way'!B139)</f>
        <v>3.64</v>
      </c>
      <c r="C138" s="4">
        <f>IF('True_Odds_Calculator_3-way'!C139="","",'True_Odds_Calculator_3-way'!C139)</f>
        <v>3.05</v>
      </c>
      <c r="D138" s="4">
        <f t="shared" si="10"/>
        <v>2.8126042077908142E-2</v>
      </c>
      <c r="E138" s="4">
        <f t="shared" si="11"/>
        <v>2.4029417724317059</v>
      </c>
      <c r="F138" s="4">
        <f t="shared" si="12"/>
        <v>3.7686085311069064</v>
      </c>
      <c r="G138" s="4">
        <f t="shared" si="13"/>
        <v>3.1397814523310945</v>
      </c>
      <c r="I138" s="4">
        <f t="shared" si="14"/>
        <v>1.0281260420779081</v>
      </c>
    </row>
    <row r="139" spans="1:9" x14ac:dyDescent="0.2">
      <c r="A139" s="4">
        <f>IF('True_Odds_Calculator_3-way'!A140="","",'True_Odds_Calculator_3-way'!A140)</f>
        <v>1.91</v>
      </c>
      <c r="B139" s="4">
        <f>IF('True_Odds_Calculator_3-way'!B140="","",'True_Odds_Calculator_3-way'!B140)</f>
        <v>3.65</v>
      </c>
      <c r="C139" s="4">
        <f>IF('True_Odds_Calculator_3-way'!C140="","",'True_Odds_Calculator_3-way'!C140)</f>
        <v>4.33</v>
      </c>
      <c r="D139" s="4">
        <f t="shared" si="10"/>
        <v>2.8479694380899812E-2</v>
      </c>
      <c r="E139" s="4">
        <f t="shared" si="11"/>
        <v>1.9452718086678</v>
      </c>
      <c r="F139" s="4">
        <f t="shared" si="12"/>
        <v>3.7810132229310476</v>
      </c>
      <c r="G139" s="4">
        <f t="shared" si="13"/>
        <v>4.5156175867167923</v>
      </c>
      <c r="I139" s="4">
        <f t="shared" si="14"/>
        <v>1.0284796943808998</v>
      </c>
    </row>
    <row r="140" spans="1:9" x14ac:dyDescent="0.2">
      <c r="A140" s="4">
        <f>IF('True_Odds_Calculator_3-way'!A141="","",'True_Odds_Calculator_3-way'!A141)</f>
        <v>3.46</v>
      </c>
      <c r="B140" s="4">
        <f>IF('True_Odds_Calculator_3-way'!B141="","",'True_Odds_Calculator_3-way'!B141)</f>
        <v>3.15</v>
      </c>
      <c r="C140" s="4">
        <f>IF('True_Odds_Calculator_3-way'!C141="","",'True_Odds_Calculator_3-way'!C141)</f>
        <v>2.37</v>
      </c>
      <c r="D140" s="4">
        <f t="shared" si="10"/>
        <v>2.8418586770821985E-2</v>
      </c>
      <c r="E140" s="4">
        <f t="shared" si="11"/>
        <v>3.5772482588518453</v>
      </c>
      <c r="F140" s="4">
        <f t="shared" si="12"/>
        <v>3.246885491942062</v>
      </c>
      <c r="G140" s="4">
        <f t="shared" si="13"/>
        <v>2.4244301132593287</v>
      </c>
      <c r="I140" s="4">
        <f t="shared" si="14"/>
        <v>1.028418586770822</v>
      </c>
    </row>
    <row r="141" spans="1:9" x14ac:dyDescent="0.2">
      <c r="A141" s="4">
        <f>IF('True_Odds_Calculator_3-way'!A142="","",'True_Odds_Calculator_3-way'!A142)</f>
        <v>2.5299999999999998</v>
      </c>
      <c r="B141" s="4">
        <f>IF('True_Odds_Calculator_3-way'!B142="","",'True_Odds_Calculator_3-way'!B142)</f>
        <v>2.92</v>
      </c>
      <c r="C141" s="4">
        <f>IF('True_Odds_Calculator_3-way'!C142="","",'True_Odds_Calculator_3-way'!C142)</f>
        <v>3.45</v>
      </c>
      <c r="D141" s="4">
        <f t="shared" si="10"/>
        <v>2.7577742884473011E-2</v>
      </c>
      <c r="E141" s="4">
        <f t="shared" si="11"/>
        <v>2.5902418500280491</v>
      </c>
      <c r="F141" s="4">
        <f t="shared" si="12"/>
        <v>3.0005415455710596</v>
      </c>
      <c r="G141" s="4">
        <f t="shared" si="13"/>
        <v>3.5629983709165738</v>
      </c>
      <c r="I141" s="4">
        <f t="shared" si="14"/>
        <v>1.027577742884473</v>
      </c>
    </row>
    <row r="142" spans="1:9" x14ac:dyDescent="0.2">
      <c r="A142" s="4">
        <f>IF('True_Odds_Calculator_3-way'!A143="","",'True_Odds_Calculator_3-way'!A143)</f>
        <v>2.73</v>
      </c>
      <c r="B142" s="4">
        <f>IF('True_Odds_Calculator_3-way'!B143="","",'True_Odds_Calculator_3-way'!B143)</f>
        <v>3.07</v>
      </c>
      <c r="C142" s="4">
        <f>IF('True_Odds_Calculator_3-way'!C143="","",'True_Odds_Calculator_3-way'!C143)</f>
        <v>2.76</v>
      </c>
      <c r="D142" s="4">
        <f t="shared" si="10"/>
        <v>5.4352105902877756E-2</v>
      </c>
      <c r="E142" s="4">
        <f t="shared" si="11"/>
        <v>2.87205293395473</v>
      </c>
      <c r="F142" s="4">
        <f t="shared" si="12"/>
        <v>3.2508111626777469</v>
      </c>
      <c r="G142" s="4">
        <f t="shared" si="13"/>
        <v>2.9052751992837988</v>
      </c>
      <c r="I142" s="4">
        <f t="shared" si="14"/>
        <v>1.0543521059028778</v>
      </c>
    </row>
    <row r="143" spans="1:9" x14ac:dyDescent="0.2">
      <c r="A143" s="4">
        <f>IF('True_Odds_Calculator_3-way'!A144="","",'True_Odds_Calculator_3-way'!A144)</f>
        <v>1.58</v>
      </c>
      <c r="B143" s="4">
        <f>IF('True_Odds_Calculator_3-way'!B144="","",'True_Odds_Calculator_3-way'!B144)</f>
        <v>3.75</v>
      </c>
      <c r="C143" s="4">
        <f>IF('True_Odds_Calculator_3-way'!C144="","",'True_Odds_Calculator_3-way'!C144)</f>
        <v>5.6</v>
      </c>
      <c r="D143" s="4">
        <f t="shared" si="10"/>
        <v>7.8149487643158544E-2</v>
      </c>
      <c r="E143" s="4">
        <f t="shared" si="11"/>
        <v>1.6478222722532159</v>
      </c>
      <c r="F143" s="4">
        <f t="shared" si="12"/>
        <v>4.1559851363199867</v>
      </c>
      <c r="G143" s="4">
        <f t="shared" si="13"/>
        <v>6.5564484257673552</v>
      </c>
      <c r="I143" s="4">
        <f t="shared" si="14"/>
        <v>1.0781494876431585</v>
      </c>
    </row>
    <row r="144" spans="1:9" x14ac:dyDescent="0.2">
      <c r="A144" s="4">
        <f>IF('True_Odds_Calculator_3-way'!A145="","",'True_Odds_Calculator_3-way'!A145)</f>
        <v>1.68</v>
      </c>
      <c r="B144" s="4">
        <f>IF('True_Odds_Calculator_3-way'!B145="","",'True_Odds_Calculator_3-way'!B145)</f>
        <v>3.83</v>
      </c>
      <c r="C144" s="4">
        <f>IF('True_Odds_Calculator_3-way'!C145="","",'True_Odds_Calculator_3-way'!C145)</f>
        <v>4.8899999999999997</v>
      </c>
      <c r="D144" s="4">
        <f t="shared" si="10"/>
        <v>6.083367848733312E-2</v>
      </c>
      <c r="E144" s="4">
        <f t="shared" si="11"/>
        <v>1.7392508139001139</v>
      </c>
      <c r="F144" s="4">
        <f t="shared" si="12"/>
        <v>4.1525012234115843</v>
      </c>
      <c r="G144" s="4">
        <f t="shared" si="13"/>
        <v>5.4282602979932966</v>
      </c>
      <c r="I144" s="4">
        <f t="shared" si="14"/>
        <v>1.0608336784873331</v>
      </c>
    </row>
    <row r="145" spans="1:9" x14ac:dyDescent="0.2">
      <c r="A145" s="4">
        <f>IF('True_Odds_Calculator_3-way'!A146="","",'True_Odds_Calculator_3-way'!A146)</f>
        <v>2.19</v>
      </c>
      <c r="B145" s="4">
        <f>IF('True_Odds_Calculator_3-way'!B146="","",'True_Odds_Calculator_3-way'!B146)</f>
        <v>3.31</v>
      </c>
      <c r="C145" s="4">
        <f>IF('True_Odds_Calculator_3-way'!C146="","",'True_Odds_Calculator_3-way'!C146)</f>
        <v>3.36</v>
      </c>
      <c r="D145" s="4">
        <f t="shared" si="10"/>
        <v>5.6354855810635263E-2</v>
      </c>
      <c r="E145" s="4">
        <f t="shared" si="11"/>
        <v>2.2839599297378825</v>
      </c>
      <c r="F145" s="4">
        <f t="shared" si="12"/>
        <v>3.5294551352090777</v>
      </c>
      <c r="G145" s="4">
        <f t="shared" si="13"/>
        <v>3.5863619818569692</v>
      </c>
      <c r="I145" s="4">
        <f t="shared" si="14"/>
        <v>1.0563548558106353</v>
      </c>
    </row>
    <row r="146" spans="1:9" x14ac:dyDescent="0.2">
      <c r="A146" s="4">
        <f>IF('True_Odds_Calculator_3-way'!A147="","",'True_Odds_Calculator_3-way'!A147)</f>
        <v>1.7</v>
      </c>
      <c r="B146" s="4">
        <f>IF('True_Odds_Calculator_3-way'!B147="","",'True_Odds_Calculator_3-way'!B147)</f>
        <v>3.71</v>
      </c>
      <c r="C146" s="4">
        <f>IF('True_Odds_Calculator_3-way'!C147="","",'True_Odds_Calculator_3-way'!C147)</f>
        <v>4.22</v>
      </c>
      <c r="D146" s="4">
        <f t="shared" si="10"/>
        <v>9.474389773793801E-2</v>
      </c>
      <c r="E146" s="4">
        <f t="shared" si="11"/>
        <v>1.7964480794403392</v>
      </c>
      <c r="F146" s="4">
        <f t="shared" si="12"/>
        <v>4.2023784837534475</v>
      </c>
      <c r="G146" s="4">
        <f t="shared" si="13"/>
        <v>4.8688922846895055</v>
      </c>
      <c r="I146" s="4">
        <f t="shared" si="14"/>
        <v>1.094743897737938</v>
      </c>
    </row>
    <row r="147" spans="1:9" x14ac:dyDescent="0.2">
      <c r="A147" s="4">
        <f>IF('True_Odds_Calculator_3-way'!A148="","",'True_Odds_Calculator_3-way'!A148)</f>
        <v>2.11</v>
      </c>
      <c r="B147" s="4">
        <f>IF('True_Odds_Calculator_3-way'!B148="","",'True_Odds_Calculator_3-way'!B148)</f>
        <v>3.38</v>
      </c>
      <c r="C147" s="4">
        <f>IF('True_Odds_Calculator_3-way'!C148="","",'True_Odds_Calculator_3-way'!C148)</f>
        <v>3.11</v>
      </c>
      <c r="D147" s="4">
        <f t="shared" si="10"/>
        <v>9.13350458149087E-2</v>
      </c>
      <c r="E147" s="4">
        <f t="shared" si="11"/>
        <v>2.254849218888038</v>
      </c>
      <c r="F147" s="4">
        <f t="shared" si="12"/>
        <v>3.7677133453428104</v>
      </c>
      <c r="G147" s="4">
        <f t="shared" si="13"/>
        <v>3.435264583188562</v>
      </c>
      <c r="I147" s="4">
        <f t="shared" si="14"/>
        <v>1.0913350458149087</v>
      </c>
    </row>
    <row r="148" spans="1:9" x14ac:dyDescent="0.2">
      <c r="A148" s="4">
        <f>IF('True_Odds_Calculator_3-way'!A149="","",'True_Odds_Calculator_3-way'!A149)</f>
        <v>2.44</v>
      </c>
      <c r="B148" s="4">
        <f>IF('True_Odds_Calculator_3-way'!B149="","",'True_Odds_Calculator_3-way'!B149)</f>
        <v>3.46</v>
      </c>
      <c r="C148" s="4">
        <f>IF('True_Odds_Calculator_3-way'!C149="","",'True_Odds_Calculator_3-way'!C149)</f>
        <v>2.74</v>
      </c>
      <c r="D148" s="4">
        <f t="shared" si="10"/>
        <v>6.3816910263867932E-2</v>
      </c>
      <c r="E148" s="4">
        <f t="shared" si="11"/>
        <v>2.5735801878703692</v>
      </c>
      <c r="F148" s="4">
        <f t="shared" si="12"/>
        <v>3.7348964854480284</v>
      </c>
      <c r="G148" s="4">
        <f t="shared" si="13"/>
        <v>2.9095886055145082</v>
      </c>
      <c r="I148" s="4">
        <f t="shared" si="14"/>
        <v>1.0638169102638679</v>
      </c>
    </row>
    <row r="149" spans="1:9" x14ac:dyDescent="0.2">
      <c r="A149" s="4">
        <f>IF('True_Odds_Calculator_3-way'!A150="","",'True_Odds_Calculator_3-way'!A150)</f>
        <v>1.49</v>
      </c>
      <c r="B149" s="4">
        <f>IF('True_Odds_Calculator_3-way'!B150="","",'True_Odds_Calculator_3-way'!B150)</f>
        <v>4.43</v>
      </c>
      <c r="C149" s="4">
        <f>IF('True_Odds_Calculator_3-way'!C150="","",'True_Odds_Calculator_3-way'!C150)</f>
        <v>5.97</v>
      </c>
      <c r="D149" s="4">
        <f t="shared" si="10"/>
        <v>6.4378761513518068E-2</v>
      </c>
      <c r="E149" s="4">
        <f t="shared" si="11"/>
        <v>1.5392161038109557</v>
      </c>
      <c r="F149" s="4">
        <f t="shared" si="12"/>
        <v>4.8953844798158972</v>
      </c>
      <c r="G149" s="4">
        <f t="shared" si="13"/>
        <v>6.8472233621209497</v>
      </c>
      <c r="I149" s="4">
        <f t="shared" si="14"/>
        <v>1.0643787615135181</v>
      </c>
    </row>
    <row r="150" spans="1:9" x14ac:dyDescent="0.2">
      <c r="A150" s="4">
        <f>IF('True_Odds_Calculator_3-way'!A151="","",'True_Odds_Calculator_3-way'!A151)</f>
        <v>2.17</v>
      </c>
      <c r="B150" s="4">
        <f>IF('True_Odds_Calculator_3-way'!B151="","",'True_Odds_Calculator_3-way'!B151)</f>
        <v>3.25</v>
      </c>
      <c r="C150" s="4">
        <f>IF('True_Odds_Calculator_3-way'!C151="","",'True_Odds_Calculator_3-way'!C151)</f>
        <v>3.1</v>
      </c>
      <c r="D150" s="4">
        <f t="shared" si="10"/>
        <v>9.1102445941155574E-2</v>
      </c>
      <c r="E150" s="4">
        <f t="shared" si="11"/>
        <v>2.3230853692012077</v>
      </c>
      <c r="F150" s="4">
        <f t="shared" si="12"/>
        <v>3.6058798466126971</v>
      </c>
      <c r="G150" s="4">
        <f t="shared" si="13"/>
        <v>3.4221593206631624</v>
      </c>
      <c r="I150" s="4">
        <f t="shared" si="14"/>
        <v>1.0911024459411556</v>
      </c>
    </row>
    <row r="151" spans="1:9" x14ac:dyDescent="0.2">
      <c r="A151" s="4">
        <f>IF('True_Odds_Calculator_3-way'!A152="","",'True_Odds_Calculator_3-way'!A152)</f>
        <v>2.06</v>
      </c>
      <c r="B151" s="4">
        <f>IF('True_Odds_Calculator_3-way'!B152="","",'True_Odds_Calculator_3-way'!B152)</f>
        <v>3.62</v>
      </c>
      <c r="C151" s="4">
        <f>IF('True_Odds_Calculator_3-way'!C152="","",'True_Odds_Calculator_3-way'!C152)</f>
        <v>3.3</v>
      </c>
      <c r="D151" s="4">
        <f t="shared" si="10"/>
        <v>6.4710290156838379E-2</v>
      </c>
      <c r="E151" s="4">
        <f t="shared" si="11"/>
        <v>2.1557912909001922</v>
      </c>
      <c r="F151" s="4">
        <f t="shared" si="12"/>
        <v>3.9266039626499074</v>
      </c>
      <c r="G151" s="4">
        <f t="shared" si="13"/>
        <v>3.5529001172328418</v>
      </c>
      <c r="I151" s="4">
        <f t="shared" si="14"/>
        <v>1.0647102901568384</v>
      </c>
    </row>
    <row r="152" spans="1:9" x14ac:dyDescent="0.2">
      <c r="A152" s="4">
        <f>IF('True_Odds_Calculator_3-way'!A153="","",'True_Odds_Calculator_3-way'!A153)</f>
        <v>1.55</v>
      </c>
      <c r="B152" s="4">
        <f>IF('True_Odds_Calculator_3-way'!B153="","",'True_Odds_Calculator_3-way'!B153)</f>
        <v>4.04</v>
      </c>
      <c r="C152" s="4">
        <f>IF('True_Odds_Calculator_3-way'!C153="","",'True_Odds_Calculator_3-way'!C153)</f>
        <v>5.05</v>
      </c>
      <c r="D152" s="4">
        <f t="shared" si="10"/>
        <v>9.0705844778026234E-2</v>
      </c>
      <c r="E152" s="4">
        <f t="shared" si="11"/>
        <v>1.626211911357341</v>
      </c>
      <c r="F152" s="4">
        <f t="shared" si="12"/>
        <v>4.6021558059774632</v>
      </c>
      <c r="G152" s="4">
        <f t="shared" si="13"/>
        <v>5.9600253807106602</v>
      </c>
      <c r="I152" s="4">
        <f t="shared" si="14"/>
        <v>1.0907058447780262</v>
      </c>
    </row>
    <row r="153" spans="1:9" x14ac:dyDescent="0.2">
      <c r="A153" s="4">
        <f>IF('True_Odds_Calculator_3-way'!A154="","",'True_Odds_Calculator_3-way'!A154)</f>
        <v>1.36</v>
      </c>
      <c r="B153" s="4">
        <f>IF('True_Odds_Calculator_3-way'!B154="","",'True_Odds_Calculator_3-way'!B154)</f>
        <v>4.6100000000000003</v>
      </c>
      <c r="C153" s="4">
        <f>IF('True_Odds_Calculator_3-way'!C154="","",'True_Odds_Calculator_3-way'!C154)</f>
        <v>7.06</v>
      </c>
      <c r="D153" s="4">
        <f t="shared" si="10"/>
        <v>9.3856916833456205E-2</v>
      </c>
      <c r="E153" s="4">
        <f t="shared" si="11"/>
        <v>1.420437438257723</v>
      </c>
      <c r="F153" s="4">
        <f t="shared" si="12"/>
        <v>5.3869412782993669</v>
      </c>
      <c r="G153" s="4">
        <f t="shared" si="13"/>
        <v>9.0614658720371306</v>
      </c>
      <c r="I153" s="4">
        <f t="shared" si="14"/>
        <v>1.0938569168334562</v>
      </c>
    </row>
    <row r="154" spans="1:9" x14ac:dyDescent="0.2">
      <c r="A154" s="4">
        <f>IF('True_Odds_Calculator_3-way'!A155="","",'True_Odds_Calculator_3-way'!A155)</f>
        <v>1.79</v>
      </c>
      <c r="B154" s="4">
        <f>IF('True_Odds_Calculator_3-way'!B155="","",'True_Odds_Calculator_3-way'!B155)</f>
        <v>3.73</v>
      </c>
      <c r="C154" s="4">
        <f>IF('True_Odds_Calculator_3-way'!C155="","",'True_Odds_Calculator_3-way'!C155)</f>
        <v>4.18</v>
      </c>
      <c r="D154" s="4">
        <f t="shared" si="10"/>
        <v>6.5990182383168783E-2</v>
      </c>
      <c r="E154" s="4">
        <f t="shared" si="11"/>
        <v>1.863368537690731</v>
      </c>
      <c r="F154" s="4">
        <f t="shared" si="12"/>
        <v>4.0633923784947132</v>
      </c>
      <c r="G154" s="4">
        <f t="shared" si="13"/>
        <v>4.6032520936689005</v>
      </c>
      <c r="I154" s="4">
        <f t="shared" si="14"/>
        <v>1.0659901823831688</v>
      </c>
    </row>
    <row r="155" spans="1:9" x14ac:dyDescent="0.2">
      <c r="A155" s="4">
        <f>IF('True_Odds_Calculator_3-way'!A156="","",'True_Odds_Calculator_3-way'!A156)</f>
        <v>2.13</v>
      </c>
      <c r="B155" s="4">
        <f>IF('True_Odds_Calculator_3-way'!B156="","",'True_Odds_Calculator_3-way'!B156)</f>
        <v>3.25</v>
      </c>
      <c r="C155" s="4">
        <f>IF('True_Odds_Calculator_3-way'!C156="","",'True_Odds_Calculator_3-way'!C156)</f>
        <v>3.18</v>
      </c>
      <c r="D155" s="4">
        <f t="shared" si="10"/>
        <v>9.1641284572456572E-2</v>
      </c>
      <c r="E155" s="4">
        <f t="shared" si="11"/>
        <v>2.2782340065510653</v>
      </c>
      <c r="F155" s="4">
        <f t="shared" si="12"/>
        <v>3.6082167531286111</v>
      </c>
      <c r="G155" s="4">
        <f t="shared" si="13"/>
        <v>3.5221398228814178</v>
      </c>
      <c r="I155" s="4">
        <f t="shared" si="14"/>
        <v>1.0916412845724566</v>
      </c>
    </row>
    <row r="156" spans="1:9" x14ac:dyDescent="0.2">
      <c r="A156" s="4">
        <f>IF('True_Odds_Calculator_3-way'!A157="","",'True_Odds_Calculator_3-way'!A157)</f>
        <v>2.4900000000000002</v>
      </c>
      <c r="B156" s="4">
        <f>IF('True_Odds_Calculator_3-way'!B157="","",'True_Odds_Calculator_3-way'!B157)</f>
        <v>2.98</v>
      </c>
      <c r="C156" s="4">
        <f>IF('True_Odds_Calculator_3-way'!C157="","",'True_Odds_Calculator_3-way'!C157)</f>
        <v>3.39</v>
      </c>
      <c r="D156" s="4">
        <f t="shared" si="10"/>
        <v>3.2162146238932099E-2</v>
      </c>
      <c r="E156" s="4">
        <f t="shared" si="11"/>
        <v>2.5582925486289079</v>
      </c>
      <c r="F156" s="4">
        <f t="shared" si="12"/>
        <v>3.0783461785005457</v>
      </c>
      <c r="G156" s="4">
        <f t="shared" si="13"/>
        <v>3.5178500155093486</v>
      </c>
      <c r="I156" s="4">
        <f t="shared" si="14"/>
        <v>1.0321621462389321</v>
      </c>
    </row>
    <row r="157" spans="1:9" x14ac:dyDescent="0.2">
      <c r="A157" s="4">
        <f>IF('True_Odds_Calculator_3-way'!A158="","",'True_Odds_Calculator_3-way'!A158)</f>
        <v>1.81</v>
      </c>
      <c r="B157" s="4">
        <f>IF('True_Odds_Calculator_3-way'!B158="","",'True_Odds_Calculator_3-way'!B158)</f>
        <v>3.4</v>
      </c>
      <c r="C157" s="4">
        <f>IF('True_Odds_Calculator_3-way'!C158="","",'True_Odds_Calculator_3-way'!C158)</f>
        <v>5.28</v>
      </c>
      <c r="D157" s="4">
        <f t="shared" si="10"/>
        <v>3.5997774298066831E-2</v>
      </c>
      <c r="E157" s="4">
        <f t="shared" si="11"/>
        <v>1.8501835011441301</v>
      </c>
      <c r="F157" s="4">
        <f t="shared" si="12"/>
        <v>3.5446111956341508</v>
      </c>
      <c r="G157" s="4">
        <f t="shared" si="13"/>
        <v>5.6371475892187979</v>
      </c>
      <c r="I157" s="4">
        <f t="shared" si="14"/>
        <v>1.0359977742980668</v>
      </c>
    </row>
    <row r="158" spans="1:9" x14ac:dyDescent="0.2">
      <c r="A158" s="4">
        <f>IF('True_Odds_Calculator_3-way'!A159="","",'True_Odds_Calculator_3-way'!A159)</f>
        <v>2</v>
      </c>
      <c r="B158" s="4">
        <f>IF('True_Odds_Calculator_3-way'!B159="","",'True_Odds_Calculator_3-way'!B159)</f>
        <v>3.28</v>
      </c>
      <c r="C158" s="4">
        <f>IF('True_Odds_Calculator_3-way'!C159="","",'True_Odds_Calculator_3-way'!C159)</f>
        <v>4.34</v>
      </c>
      <c r="D158" s="4">
        <f t="shared" si="10"/>
        <v>3.5292795324266546E-2</v>
      </c>
      <c r="E158" s="4">
        <f t="shared" si="11"/>
        <v>2.0481909219967003</v>
      </c>
      <c r="F158" s="4">
        <f t="shared" si="12"/>
        <v>3.4116444046782126</v>
      </c>
      <c r="G158" s="4">
        <f t="shared" si="13"/>
        <v>4.5735092529129533</v>
      </c>
      <c r="I158" s="4">
        <f t="shared" si="14"/>
        <v>1.0352927953242665</v>
      </c>
    </row>
    <row r="159" spans="1:9" x14ac:dyDescent="0.2">
      <c r="A159" s="4">
        <f>IF('True_Odds_Calculator_3-way'!A160="","",'True_Odds_Calculator_3-way'!A160)</f>
        <v>3.66</v>
      </c>
      <c r="B159" s="4">
        <f>IF('True_Odds_Calculator_3-way'!B160="","",'True_Odds_Calculator_3-way'!B160)</f>
        <v>3.04</v>
      </c>
      <c r="C159" s="4">
        <f>IF('True_Odds_Calculator_3-way'!C160="","",'True_Odds_Calculator_3-way'!C160)</f>
        <v>2.3199999999999998</v>
      </c>
      <c r="D159" s="4">
        <f t="shared" si="10"/>
        <v>3.3205894895520283E-2</v>
      </c>
      <c r="E159" s="4">
        <f t="shared" si="11"/>
        <v>3.8145312051751694</v>
      </c>
      <c r="F159" s="4">
        <f t="shared" si="12"/>
        <v>3.1458536991201984</v>
      </c>
      <c r="G159" s="4">
        <f t="shared" si="13"/>
        <v>2.3811459844103293</v>
      </c>
      <c r="I159" s="4">
        <f t="shared" si="14"/>
        <v>1.0332058948955203</v>
      </c>
    </row>
    <row r="160" spans="1:9" x14ac:dyDescent="0.2">
      <c r="A160" s="4">
        <f>IF('True_Odds_Calculator_3-way'!A161="","",'True_Odds_Calculator_3-way'!A161)</f>
        <v>2.7</v>
      </c>
      <c r="B160" s="4">
        <f>IF('True_Odds_Calculator_3-way'!B161="","",'True_Odds_Calculator_3-way'!B161)</f>
        <v>3.15</v>
      </c>
      <c r="C160" s="4">
        <f>IF('True_Odds_Calculator_3-way'!C161="","",'True_Odds_Calculator_3-way'!C161)</f>
        <v>2.94</v>
      </c>
      <c r="D160" s="4">
        <f t="shared" si="10"/>
        <v>2.7966742252456545E-2</v>
      </c>
      <c r="E160" s="4">
        <f t="shared" si="11"/>
        <v>2.7697138869504543</v>
      </c>
      <c r="F160" s="4">
        <f t="shared" si="12"/>
        <v>3.2452984464431722</v>
      </c>
      <c r="G160" s="4">
        <f t="shared" si="13"/>
        <v>3.0228484386900227</v>
      </c>
      <c r="I160" s="4">
        <f t="shared" si="14"/>
        <v>1.0279667422524565</v>
      </c>
    </row>
    <row r="161" spans="1:9" x14ac:dyDescent="0.2">
      <c r="A161" s="4">
        <f>IF('True_Odds_Calculator_3-way'!A162="","",'True_Odds_Calculator_3-way'!A162)</f>
        <v>2.15</v>
      </c>
      <c r="B161" s="4">
        <f>IF('True_Odds_Calculator_3-way'!B162="","",'True_Odds_Calculator_3-way'!B162)</f>
        <v>3.02</v>
      </c>
      <c r="C161" s="4">
        <f>IF('True_Odds_Calculator_3-way'!C162="","",'True_Odds_Calculator_3-way'!C162)</f>
        <v>4.1100000000000003</v>
      </c>
      <c r="D161" s="4">
        <f t="shared" si="10"/>
        <v>3.9551109317427002E-2</v>
      </c>
      <c r="E161" s="4">
        <f t="shared" si="11"/>
        <v>2.2127194479553292</v>
      </c>
      <c r="F161" s="4">
        <f t="shared" si="12"/>
        <v>3.1452265122654453</v>
      </c>
      <c r="G161" s="4">
        <f t="shared" si="13"/>
        <v>4.3454587693020832</v>
      </c>
      <c r="I161" s="4">
        <f t="shared" si="14"/>
        <v>1.039551109317427</v>
      </c>
    </row>
    <row r="162" spans="1:9" x14ac:dyDescent="0.2">
      <c r="A162" s="4">
        <f>IF('True_Odds_Calculator_3-way'!A163="","",'True_Odds_Calculator_3-way'!A163)</f>
        <v>1.9</v>
      </c>
      <c r="B162" s="4">
        <f>IF('True_Odds_Calculator_3-way'!B163="","",'True_Odds_Calculator_3-way'!B163)</f>
        <v>3.37</v>
      </c>
      <c r="C162" s="4">
        <f>IF('True_Odds_Calculator_3-way'!C163="","",'True_Odds_Calculator_3-way'!C163)</f>
        <v>4.5599999999999996</v>
      </c>
      <c r="D162" s="4">
        <f t="shared" si="10"/>
        <v>4.2349940132229591E-2</v>
      </c>
      <c r="E162" s="4">
        <f t="shared" si="11"/>
        <v>1.9523656260057929</v>
      </c>
      <c r="F162" s="4">
        <f t="shared" si="12"/>
        <v>3.5383292911306903</v>
      </c>
      <c r="G162" s="4">
        <f t="shared" si="13"/>
        <v>4.8737313937753708</v>
      </c>
      <c r="I162" s="4">
        <f t="shared" si="14"/>
        <v>1.0423499401322296</v>
      </c>
    </row>
    <row r="163" spans="1:9" x14ac:dyDescent="0.2">
      <c r="A163" s="4">
        <f>IF('True_Odds_Calculator_3-way'!A164="","",'True_Odds_Calculator_3-way'!A164)</f>
        <v>2.61</v>
      </c>
      <c r="B163" s="4">
        <f>IF('True_Odds_Calculator_3-way'!B164="","",'True_Odds_Calculator_3-way'!B164)</f>
        <v>2.97</v>
      </c>
      <c r="C163" s="4">
        <f>IF('True_Odds_Calculator_3-way'!C164="","",'True_Odds_Calculator_3-way'!C164)</f>
        <v>3.14</v>
      </c>
      <c r="D163" s="4">
        <f t="shared" si="10"/>
        <v>3.8313436732061668E-2</v>
      </c>
      <c r="E163" s="4">
        <f t="shared" si="11"/>
        <v>2.699998202984244</v>
      </c>
      <c r="F163" s="4">
        <f t="shared" si="12"/>
        <v>3.0870944249675247</v>
      </c>
      <c r="G163" s="4">
        <f t="shared" si="13"/>
        <v>3.2711788417607348</v>
      </c>
      <c r="I163" s="4">
        <f t="shared" si="14"/>
        <v>1.0383134367320617</v>
      </c>
    </row>
    <row r="164" spans="1:9" x14ac:dyDescent="0.2">
      <c r="A164" s="4">
        <f>IF('True_Odds_Calculator_3-way'!A165="","",'True_Odds_Calculator_3-way'!A165)</f>
        <v>2.44</v>
      </c>
      <c r="B164" s="4">
        <f>IF('True_Odds_Calculator_3-way'!B165="","",'True_Odds_Calculator_3-way'!B165)</f>
        <v>3.06</v>
      </c>
      <c r="C164" s="4">
        <f>IF('True_Odds_Calculator_3-way'!C165="","",'True_Odds_Calculator_3-way'!C165)</f>
        <v>3.44</v>
      </c>
      <c r="D164" s="4">
        <f t="shared" si="10"/>
        <v>2.7331125613290208E-2</v>
      </c>
      <c r="E164" s="4">
        <f t="shared" si="11"/>
        <v>2.4954726488294803</v>
      </c>
      <c r="F164" s="4">
        <f t="shared" si="12"/>
        <v>3.1477522442261914</v>
      </c>
      <c r="G164" s="4">
        <f t="shared" si="13"/>
        <v>3.5512965350024635</v>
      </c>
      <c r="I164" s="4">
        <f t="shared" si="14"/>
        <v>1.0273311256132902</v>
      </c>
    </row>
    <row r="165" spans="1:9" x14ac:dyDescent="0.2">
      <c r="A165" s="4">
        <f>IF('True_Odds_Calculator_3-way'!A166="","",'True_Odds_Calculator_3-way'!A166)</f>
        <v>1.85</v>
      </c>
      <c r="B165" s="4">
        <f>IF('True_Odds_Calculator_3-way'!B166="","",'True_Odds_Calculator_3-way'!B166)</f>
        <v>3.8</v>
      </c>
      <c r="C165" s="4">
        <f>IF('True_Odds_Calculator_3-way'!C166="","",'True_Odds_Calculator_3-way'!C166)</f>
        <v>4.42</v>
      </c>
      <c r="D165" s="4">
        <f t="shared" si="10"/>
        <v>2.9942779168785405E-2</v>
      </c>
      <c r="E165" s="4">
        <f t="shared" si="11"/>
        <v>1.8848023357380872</v>
      </c>
      <c r="F165" s="4">
        <f t="shared" si="12"/>
        <v>3.9498063608552321</v>
      </c>
      <c r="G165" s="4">
        <f t="shared" si="13"/>
        <v>4.6239905553681622</v>
      </c>
      <c r="I165" s="4">
        <f t="shared" si="14"/>
        <v>1.0299427791687854</v>
      </c>
    </row>
    <row r="166" spans="1:9" x14ac:dyDescent="0.2">
      <c r="A166" s="4">
        <f>IF('True_Odds_Calculator_3-way'!A167="","",'True_Odds_Calculator_3-way'!A167)</f>
        <v>1.77</v>
      </c>
      <c r="B166" s="4">
        <f>IF('True_Odds_Calculator_3-way'!B167="","",'True_Odds_Calculator_3-way'!B167)</f>
        <v>4.01</v>
      </c>
      <c r="C166" s="4">
        <f>IF('True_Odds_Calculator_3-way'!C167="","",'True_Odds_Calculator_3-way'!C167)</f>
        <v>4.6500000000000004</v>
      </c>
      <c r="D166" s="4">
        <f t="shared" si="10"/>
        <v>2.9402073456780808E-2</v>
      </c>
      <c r="E166" s="4">
        <f t="shared" si="11"/>
        <v>1.8012466275374142</v>
      </c>
      <c r="F166" s="4">
        <f t="shared" si="12"/>
        <v>4.1740431147705799</v>
      </c>
      <c r="G166" s="4">
        <f t="shared" si="13"/>
        <v>4.8720342592189372</v>
      </c>
      <c r="I166" s="4">
        <f t="shared" si="14"/>
        <v>1.0294020734567808</v>
      </c>
    </row>
    <row r="167" spans="1:9" x14ac:dyDescent="0.2">
      <c r="A167" s="4">
        <f>IF('True_Odds_Calculator_3-way'!A168="","",'True_Odds_Calculator_3-way'!A168)</f>
        <v>2.27</v>
      </c>
      <c r="B167" s="4">
        <f>IF('True_Odds_Calculator_3-way'!B168="","",'True_Odds_Calculator_3-way'!B168)</f>
        <v>3.43</v>
      </c>
      <c r="C167" s="4">
        <f>IF('True_Odds_Calculator_3-way'!C168="","",'True_Odds_Calculator_3-way'!C168)</f>
        <v>3.38</v>
      </c>
      <c r="D167" s="4">
        <f t="shared" si="10"/>
        <v>2.7931812031287029E-2</v>
      </c>
      <c r="E167" s="4">
        <f t="shared" si="11"/>
        <v>2.3190124939499404</v>
      </c>
      <c r="F167" s="4">
        <f t="shared" si="12"/>
        <v>3.5431518722267183</v>
      </c>
      <c r="G167" s="4">
        <f t="shared" si="13"/>
        <v>3.4898242151050303</v>
      </c>
      <c r="I167" s="4">
        <f t="shared" si="14"/>
        <v>1.027931812031287</v>
      </c>
    </row>
    <row r="168" spans="1:9" x14ac:dyDescent="0.2">
      <c r="A168" s="4">
        <f>IF('True_Odds_Calculator_3-way'!A169="","",'True_Odds_Calculator_3-way'!A169)</f>
        <v>2.2599999999999998</v>
      </c>
      <c r="B168" s="4">
        <f>IF('True_Odds_Calculator_3-way'!B169="","",'True_Odds_Calculator_3-way'!B169)</f>
        <v>3.57</v>
      </c>
      <c r="C168" s="4">
        <f>IF('True_Odds_Calculator_3-way'!C169="","",'True_Odds_Calculator_3-way'!C169)</f>
        <v>3.1</v>
      </c>
      <c r="D168" s="4">
        <f t="shared" si="10"/>
        <v>4.5170566085412256E-2</v>
      </c>
      <c r="E168" s="4">
        <f t="shared" si="11"/>
        <v>2.3396135226536439</v>
      </c>
      <c r="F168" s="4">
        <f t="shared" si="12"/>
        <v>3.7727991745867655</v>
      </c>
      <c r="G168" s="4">
        <f t="shared" si="13"/>
        <v>3.2517809456368458</v>
      </c>
      <c r="I168" s="4">
        <f t="shared" si="14"/>
        <v>1.0451705660854123</v>
      </c>
    </row>
    <row r="169" spans="1:9" x14ac:dyDescent="0.2">
      <c r="A169" s="4">
        <f>IF('True_Odds_Calculator_3-way'!A170="","",'True_Odds_Calculator_3-way'!A170)</f>
        <v>1.83</v>
      </c>
      <c r="B169" s="4">
        <f>IF('True_Odds_Calculator_3-way'!B170="","",'True_Odds_Calculator_3-way'!B170)</f>
        <v>4</v>
      </c>
      <c r="C169" s="4">
        <f>IF('True_Odds_Calculator_3-way'!C170="","",'True_Odds_Calculator_3-way'!C170)</f>
        <v>3.96</v>
      </c>
      <c r="D169" s="4">
        <f t="shared" si="10"/>
        <v>4.8973339956946527E-2</v>
      </c>
      <c r="E169" s="4">
        <f t="shared" si="11"/>
        <v>1.8863523960746547</v>
      </c>
      <c r="F169" s="4">
        <f t="shared" si="12"/>
        <v>4.2794378174087635</v>
      </c>
      <c r="G169" s="4">
        <f t="shared" si="13"/>
        <v>4.2336858094292218</v>
      </c>
      <c r="I169" s="4">
        <f t="shared" si="14"/>
        <v>1.0489733399569465</v>
      </c>
    </row>
    <row r="170" spans="1:9" x14ac:dyDescent="0.2">
      <c r="A170" s="4">
        <f>IF('True_Odds_Calculator_3-way'!A171="","",'True_Odds_Calculator_3-way'!A171)</f>
        <v>1.38</v>
      </c>
      <c r="B170" s="4">
        <f>IF('True_Odds_Calculator_3-way'!B171="","",'True_Odds_Calculator_3-way'!B171)</f>
        <v>4.92</v>
      </c>
      <c r="C170" s="4">
        <f>IF('True_Odds_Calculator_3-way'!C171="","",'True_Odds_Calculator_3-way'!C171)</f>
        <v>8.18</v>
      </c>
      <c r="D170" s="4">
        <f t="shared" si="10"/>
        <v>5.0139102432801952E-2</v>
      </c>
      <c r="E170" s="4">
        <f t="shared" si="11"/>
        <v>1.4125797204777857</v>
      </c>
      <c r="F170" s="4">
        <f t="shared" si="12"/>
        <v>5.3608093144363593</v>
      </c>
      <c r="G170" s="4">
        <f t="shared" si="13"/>
        <v>9.4754078223270497</v>
      </c>
      <c r="I170" s="4">
        <f t="shared" si="14"/>
        <v>1.050139102432802</v>
      </c>
    </row>
    <row r="171" spans="1:9" x14ac:dyDescent="0.2">
      <c r="A171" s="4">
        <f>IF('True_Odds_Calculator_3-way'!A172="","",'True_Odds_Calculator_3-way'!A172)</f>
        <v>1.38</v>
      </c>
      <c r="B171" s="4">
        <f>IF('True_Odds_Calculator_3-way'!B172="","",'True_Odds_Calculator_3-way'!B172)</f>
        <v>5.14</v>
      </c>
      <c r="C171" s="4">
        <f>IF('True_Odds_Calculator_3-way'!C172="","",'True_Odds_Calculator_3-way'!C172)</f>
        <v>7.46</v>
      </c>
      <c r="D171" s="4">
        <f t="shared" si="10"/>
        <v>5.3238467714953996E-2</v>
      </c>
      <c r="E171" s="4">
        <f t="shared" si="11"/>
        <v>1.4146442053327264</v>
      </c>
      <c r="F171" s="4">
        <f t="shared" si="12"/>
        <v>5.6559047135040421</v>
      </c>
      <c r="G171" s="4">
        <f t="shared" si="13"/>
        <v>8.5982969127861129</v>
      </c>
      <c r="I171" s="4">
        <f t="shared" si="14"/>
        <v>1.053238467714954</v>
      </c>
    </row>
    <row r="172" spans="1:9" x14ac:dyDescent="0.2">
      <c r="A172" s="4">
        <f>IF('True_Odds_Calculator_3-way'!A173="","",'True_Odds_Calculator_3-way'!A173)</f>
        <v>1.89</v>
      </c>
      <c r="B172" s="4">
        <f>IF('True_Odds_Calculator_3-way'!B173="","",'True_Odds_Calculator_3-way'!B173)</f>
        <v>4.0999999999999996</v>
      </c>
      <c r="C172" s="4">
        <f>IF('True_Odds_Calculator_3-way'!C173="","",'True_Odds_Calculator_3-way'!C173)</f>
        <v>3.82</v>
      </c>
      <c r="D172" s="4">
        <f t="shared" si="10"/>
        <v>3.478307283696136E-2</v>
      </c>
      <c r="E172" s="4">
        <f t="shared" si="11"/>
        <v>1.9323441054321511</v>
      </c>
      <c r="F172" s="4">
        <f t="shared" si="12"/>
        <v>4.3046285515405405</v>
      </c>
      <c r="G172" s="4">
        <f t="shared" si="13"/>
        <v>3.9970302528921051</v>
      </c>
      <c r="I172" s="4">
        <f t="shared" si="14"/>
        <v>1.0347830728369614</v>
      </c>
    </row>
    <row r="173" spans="1:9" x14ac:dyDescent="0.2">
      <c r="A173" s="4">
        <f>IF('True_Odds_Calculator_3-way'!A174="","",'True_Odds_Calculator_3-way'!A174)</f>
        <v>1.59</v>
      </c>
      <c r="B173" s="4">
        <f>IF('True_Odds_Calculator_3-way'!B174="","",'True_Odds_Calculator_3-way'!B174)</f>
        <v>4.0599999999999996</v>
      </c>
      <c r="C173" s="4">
        <f>IF('True_Odds_Calculator_3-way'!C174="","",'True_Odds_Calculator_3-way'!C174)</f>
        <v>6.15</v>
      </c>
      <c r="D173" s="4">
        <f t="shared" si="10"/>
        <v>3.7837862345534878E-2</v>
      </c>
      <c r="E173" s="4">
        <f t="shared" si="11"/>
        <v>1.6225384957743234</v>
      </c>
      <c r="F173" s="4">
        <f t="shared" si="12"/>
        <v>4.2791220304017017</v>
      </c>
      <c r="G173" s="4">
        <f t="shared" si="13"/>
        <v>6.6671553587352461</v>
      </c>
      <c r="I173" s="4">
        <f t="shared" si="14"/>
        <v>1.0378378623455349</v>
      </c>
    </row>
    <row r="174" spans="1:9" x14ac:dyDescent="0.2">
      <c r="A174" s="4">
        <f>IF('True_Odds_Calculator_3-way'!A175="","",'True_Odds_Calculator_3-way'!A175)</f>
        <v>2.52</v>
      </c>
      <c r="B174" s="4">
        <f>IF('True_Odds_Calculator_3-way'!B175="","",'True_Odds_Calculator_3-way'!B175)</f>
        <v>3.6</v>
      </c>
      <c r="C174" s="4">
        <f>IF('True_Odds_Calculator_3-way'!C175="","",'True_Odds_Calculator_3-way'!C175)</f>
        <v>2.83</v>
      </c>
      <c r="D174" s="4">
        <f t="shared" si="10"/>
        <v>2.7960065062538675E-2</v>
      </c>
      <c r="E174" s="4">
        <f t="shared" si="11"/>
        <v>2.5806093648228119</v>
      </c>
      <c r="F174" s="4">
        <f t="shared" si="12"/>
        <v>3.7249808482484861</v>
      </c>
      <c r="G174" s="4">
        <f t="shared" si="13"/>
        <v>2.9066652175094423</v>
      </c>
      <c r="I174" s="4">
        <f t="shared" si="14"/>
        <v>1.0279600650625387</v>
      </c>
    </row>
    <row r="175" spans="1:9" x14ac:dyDescent="0.2">
      <c r="A175" s="4">
        <f>IF('True_Odds_Calculator_3-way'!A176="","",'True_Odds_Calculator_3-way'!A176)</f>
        <v>2.52</v>
      </c>
      <c r="B175" s="4">
        <f>IF('True_Odds_Calculator_3-way'!B176="","",'True_Odds_Calculator_3-way'!B176)</f>
        <v>3.22</v>
      </c>
      <c r="C175" s="4">
        <f>IF('True_Odds_Calculator_3-way'!C176="","",'True_Odds_Calculator_3-way'!C176)</f>
        <v>3.12</v>
      </c>
      <c r="D175" s="4">
        <f t="shared" si="10"/>
        <v>2.7897223549397498E-2</v>
      </c>
      <c r="E175" s="4">
        <f t="shared" si="11"/>
        <v>2.5804698737414098</v>
      </c>
      <c r="F175" s="4">
        <f t="shared" si="12"/>
        <v>3.3193926400187967</v>
      </c>
      <c r="G175" s="4">
        <f t="shared" si="13"/>
        <v>3.2132256780576558</v>
      </c>
      <c r="I175" s="4">
        <f t="shared" si="14"/>
        <v>1.0278972235493975</v>
      </c>
    </row>
    <row r="176" spans="1:9" x14ac:dyDescent="0.2">
      <c r="A176" s="4">
        <f>IF('True_Odds_Calculator_3-way'!A177="","",'True_Odds_Calculator_3-way'!A177)</f>
        <v>2.2200000000000002</v>
      </c>
      <c r="B176" s="4">
        <f>IF('True_Odds_Calculator_3-way'!B177="","",'True_Odds_Calculator_3-way'!B177)</f>
        <v>3.52</v>
      </c>
      <c r="C176" s="4">
        <f>IF('True_Odds_Calculator_3-way'!C177="","",'True_Odds_Calculator_3-way'!C177)</f>
        <v>3.41</v>
      </c>
      <c r="D176" s="4">
        <f t="shared" si="10"/>
        <v>2.7796491506168808E-2</v>
      </c>
      <c r="E176" s="4">
        <f t="shared" si="11"/>
        <v>2.2666230853105045</v>
      </c>
      <c r="F176" s="4">
        <f t="shared" si="12"/>
        <v>3.6386737056293006</v>
      </c>
      <c r="G176" s="4">
        <f t="shared" si="13"/>
        <v>3.5212552765104674</v>
      </c>
      <c r="I176" s="4">
        <f t="shared" si="14"/>
        <v>1.0277964915061688</v>
      </c>
    </row>
    <row r="177" spans="1:9" x14ac:dyDescent="0.2">
      <c r="A177" s="4">
        <f>IF('True_Odds_Calculator_3-way'!A178="","",'True_Odds_Calculator_3-way'!A178)</f>
        <v>3.46</v>
      </c>
      <c r="B177" s="4">
        <f>IF('True_Odds_Calculator_3-way'!B178="","",'True_Odds_Calculator_3-way'!B178)</f>
        <v>3.49</v>
      </c>
      <c r="C177" s="4">
        <f>IF('True_Odds_Calculator_3-way'!C178="","",'True_Odds_Calculator_3-way'!C178)</f>
        <v>2.1800000000000002</v>
      </c>
      <c r="D177" s="4">
        <f t="shared" si="10"/>
        <v>3.4265888660135913E-2</v>
      </c>
      <c r="E177" s="4">
        <f t="shared" si="11"/>
        <v>3.6023654523748396</v>
      </c>
      <c r="F177" s="4">
        <f t="shared" si="12"/>
        <v>3.6348966132035301</v>
      </c>
      <c r="G177" s="4">
        <f t="shared" si="13"/>
        <v>2.2356678593910146</v>
      </c>
      <c r="I177" s="4">
        <f t="shared" si="14"/>
        <v>1.0342658886601359</v>
      </c>
    </row>
    <row r="178" spans="1:9" x14ac:dyDescent="0.2">
      <c r="A178" s="4">
        <f>IF('True_Odds_Calculator_3-way'!A179="","",'True_Odds_Calculator_3-way'!A179)</f>
        <v>1.56</v>
      </c>
      <c r="B178" s="4">
        <f>IF('True_Odds_Calculator_3-way'!B179="","",'True_Odds_Calculator_3-way'!B179)</f>
        <v>4.33</v>
      </c>
      <c r="C178" s="4">
        <f>IF('True_Odds_Calculator_3-way'!C179="","",'True_Odds_Calculator_3-way'!C179)</f>
        <v>6</v>
      </c>
      <c r="D178" s="4">
        <f t="shared" si="10"/>
        <v>3.8639189909397631E-2</v>
      </c>
      <c r="E178" s="4">
        <f t="shared" si="11"/>
        <v>1.5919868017911853</v>
      </c>
      <c r="F178" s="4">
        <f t="shared" si="12"/>
        <v>4.585743380855396</v>
      </c>
      <c r="G178" s="4">
        <f t="shared" si="13"/>
        <v>6.5025028879476299</v>
      </c>
      <c r="I178" s="4">
        <f t="shared" si="14"/>
        <v>1.0386391899093976</v>
      </c>
    </row>
    <row r="179" spans="1:9" x14ac:dyDescent="0.2">
      <c r="A179" s="4">
        <f>IF('True_Odds_Calculator_3-way'!A180="","",'True_Odds_Calculator_3-way'!A180)</f>
        <v>2.17</v>
      </c>
      <c r="B179" s="4">
        <f>IF('True_Odds_Calculator_3-way'!B180="","",'True_Odds_Calculator_3-way'!B180)</f>
        <v>3.45</v>
      </c>
      <c r="C179" s="4">
        <f>IF('True_Odds_Calculator_3-way'!C180="","",'True_Odds_Calculator_3-way'!C180)</f>
        <v>3.55</v>
      </c>
      <c r="D179" s="4">
        <f t="shared" si="10"/>
        <v>3.2374706396396169E-2</v>
      </c>
      <c r="E179" s="4">
        <f t="shared" si="11"/>
        <v>2.2220349575658598</v>
      </c>
      <c r="F179" s="4">
        <f t="shared" si="12"/>
        <v>3.5834137637738306</v>
      </c>
      <c r="G179" s="4">
        <f t="shared" si="13"/>
        <v>3.6914184982458735</v>
      </c>
      <c r="I179" s="4">
        <f t="shared" si="14"/>
        <v>1.0323747063963962</v>
      </c>
    </row>
    <row r="180" spans="1:9" x14ac:dyDescent="0.2">
      <c r="A180" s="4">
        <f>IF('True_Odds_Calculator_3-way'!A181="","",'True_Odds_Calculator_3-way'!A181)</f>
        <v>1.78</v>
      </c>
      <c r="B180" s="4">
        <f>IF('True_Odds_Calculator_3-way'!B181="","",'True_Odds_Calculator_3-way'!B181)</f>
        <v>3.91</v>
      </c>
      <c r="C180" s="4">
        <f>IF('True_Odds_Calculator_3-way'!C181="","",'True_Odds_Calculator_3-way'!C181)</f>
        <v>4.62</v>
      </c>
      <c r="D180" s="4">
        <f t="shared" si="10"/>
        <v>3.4002444962530021E-2</v>
      </c>
      <c r="E180" s="4">
        <f t="shared" si="11"/>
        <v>1.8166505321089499</v>
      </c>
      <c r="F180" s="4">
        <f t="shared" si="12"/>
        <v>4.0913127427210618</v>
      </c>
      <c r="G180" s="4">
        <f t="shared" si="13"/>
        <v>4.8752884604304558</v>
      </c>
      <c r="I180" s="4">
        <f t="shared" si="14"/>
        <v>1.03400244496253</v>
      </c>
    </row>
    <row r="181" spans="1:9" x14ac:dyDescent="0.2">
      <c r="A181" s="4">
        <f>IF('True_Odds_Calculator_3-way'!A182="","",'True_Odds_Calculator_3-way'!A182)</f>
        <v>1.97</v>
      </c>
      <c r="B181" s="4">
        <f>IF('True_Odds_Calculator_3-way'!B182="","",'True_Odds_Calculator_3-way'!B182)</f>
        <v>3.5</v>
      </c>
      <c r="C181" s="4">
        <f>IF('True_Odds_Calculator_3-way'!C182="","",'True_Odds_Calculator_3-way'!C182)</f>
        <v>4.1500000000000004</v>
      </c>
      <c r="D181" s="4">
        <f t="shared" si="10"/>
        <v>3.4292354333941955E-2</v>
      </c>
      <c r="E181" s="4">
        <f t="shared" si="11"/>
        <v>2.0153837123991196</v>
      </c>
      <c r="F181" s="4">
        <f t="shared" si="12"/>
        <v>3.6458627536339598</v>
      </c>
      <c r="G181" s="4">
        <f t="shared" si="13"/>
        <v>4.356670684514369</v>
      </c>
      <c r="I181" s="4">
        <f t="shared" si="14"/>
        <v>1.034292354333942</v>
      </c>
    </row>
    <row r="182" spans="1:9" x14ac:dyDescent="0.2">
      <c r="A182" s="4">
        <f>IF('True_Odds_Calculator_3-way'!A183="","",'True_Odds_Calculator_3-way'!A183)</f>
        <v>1.49</v>
      </c>
      <c r="B182" s="4">
        <f>IF('True_Odds_Calculator_3-way'!B183="","",'True_Odds_Calculator_3-way'!B183)</f>
        <v>4.6900000000000004</v>
      </c>
      <c r="C182" s="4">
        <f>IF('True_Odds_Calculator_3-way'!C183="","",'True_Odds_Calculator_3-way'!C183)</f>
        <v>6.51</v>
      </c>
      <c r="D182" s="4">
        <f t="shared" si="10"/>
        <v>3.7970386831192027E-2</v>
      </c>
      <c r="E182" s="4">
        <f t="shared" si="11"/>
        <v>1.5186394526454483</v>
      </c>
      <c r="F182" s="4">
        <f t="shared" si="12"/>
        <v>4.9859689699061427</v>
      </c>
      <c r="G182" s="4">
        <f t="shared" si="13"/>
        <v>7.0945616533115379</v>
      </c>
      <c r="I182" s="4">
        <f t="shared" si="14"/>
        <v>1.037970386831192</v>
      </c>
    </row>
    <row r="183" spans="1:9" x14ac:dyDescent="0.2">
      <c r="A183" s="4">
        <f>IF('True_Odds_Calculator_3-way'!A184="","",'True_Odds_Calculator_3-way'!A184)</f>
        <v>4.07</v>
      </c>
      <c r="B183" s="4">
        <f>IF('True_Odds_Calculator_3-way'!B184="","",'True_Odds_Calculator_3-way'!B184)</f>
        <v>3.82</v>
      </c>
      <c r="C183" s="4">
        <f>IF('True_Odds_Calculator_3-way'!C184="","",'True_Odds_Calculator_3-way'!C184)</f>
        <v>1.89</v>
      </c>
      <c r="D183" s="4">
        <f t="shared" si="10"/>
        <v>3.6580879512816633E-2</v>
      </c>
      <c r="E183" s="4">
        <f t="shared" si="11"/>
        <v>4.2825338461208116</v>
      </c>
      <c r="F183" s="4">
        <f t="shared" si="12"/>
        <v>4.0066273108254853</v>
      </c>
      <c r="G183" s="4">
        <f t="shared" si="13"/>
        <v>1.9345843419333775</v>
      </c>
      <c r="I183" s="4">
        <f t="shared" si="14"/>
        <v>1.0365808795128166</v>
      </c>
    </row>
    <row r="184" spans="1:9" x14ac:dyDescent="0.2">
      <c r="A184" s="4">
        <f>IF('True_Odds_Calculator_3-way'!A185="","",'True_Odds_Calculator_3-way'!A185)</f>
        <v>1.22</v>
      </c>
      <c r="B184" s="4">
        <f>IF('True_Odds_Calculator_3-way'!B185="","",'True_Odds_Calculator_3-way'!B185)</f>
        <v>6.11</v>
      </c>
      <c r="C184" s="4">
        <f>IF('True_Odds_Calculator_3-way'!C185="","",'True_Odds_Calculator_3-way'!C185)</f>
        <v>12.51</v>
      </c>
      <c r="D184" s="4">
        <f t="shared" si="10"/>
        <v>6.3274303419543321E-2</v>
      </c>
      <c r="E184" s="4">
        <f t="shared" si="11"/>
        <v>1.2522216028567164</v>
      </c>
      <c r="F184" s="4">
        <f t="shared" si="12"/>
        <v>7.0138677739250896</v>
      </c>
      <c r="G184" s="4">
        <f t="shared" si="13"/>
        <v>16.993907961673518</v>
      </c>
      <c r="I184" s="4">
        <f t="shared" si="14"/>
        <v>1.0632743034195433</v>
      </c>
    </row>
    <row r="185" spans="1:9" x14ac:dyDescent="0.2">
      <c r="A185" s="4">
        <f>IF('True_Odds_Calculator_3-way'!A186="","",'True_Odds_Calculator_3-way'!A186)</f>
        <v>9.26</v>
      </c>
      <c r="B185" s="4">
        <f>IF('True_Odds_Calculator_3-way'!B186="","",'True_Odds_Calculator_3-way'!B186)</f>
        <v>4.2</v>
      </c>
      <c r="C185" s="4">
        <f>IF('True_Odds_Calculator_3-way'!C186="","",'True_Odds_Calculator_3-way'!C186)</f>
        <v>1.39</v>
      </c>
      <c r="D185" s="4">
        <f t="shared" si="10"/>
        <v>6.551105921803746E-2</v>
      </c>
      <c r="E185" s="4">
        <f t="shared" si="11"/>
        <v>11.607076195492855</v>
      </c>
      <c r="F185" s="4">
        <f t="shared" si="12"/>
        <v>4.6241017224802903</v>
      </c>
      <c r="G185" s="4">
        <f t="shared" si="13"/>
        <v>1.4335120469020584</v>
      </c>
      <c r="I185" s="4">
        <f t="shared" si="14"/>
        <v>1.0655110592180375</v>
      </c>
    </row>
    <row r="186" spans="1:9" x14ac:dyDescent="0.2">
      <c r="A186" s="4">
        <f>IF('True_Odds_Calculator_3-way'!A187="","",'True_Odds_Calculator_3-way'!A187)</f>
        <v>3.15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2.46</v>
      </c>
      <c r="D186" s="4">
        <f t="shared" si="10"/>
        <v>5.5090210315537291E-2</v>
      </c>
      <c r="E186" s="4">
        <f t="shared" si="11"/>
        <v>3.3433979192680572</v>
      </c>
      <c r="F186" s="4">
        <f t="shared" si="12"/>
        <v>3.1973150291149648</v>
      </c>
      <c r="G186" s="4">
        <f t="shared" si="13"/>
        <v>2.5763855708192871</v>
      </c>
      <c r="I186" s="4">
        <f t="shared" si="14"/>
        <v>1.0550902103155373</v>
      </c>
    </row>
    <row r="187" spans="1:9" x14ac:dyDescent="0.2">
      <c r="A187" s="4">
        <f>IF('True_Odds_Calculator_3-way'!A188="","",'True_Odds_Calculator_3-way'!A188)</f>
        <v>1.88</v>
      </c>
      <c r="B187" s="4">
        <f>IF('True_Odds_Calculator_3-way'!B188="","",'True_Odds_Calculator_3-way'!B188)</f>
        <v>3.41</v>
      </c>
      <c r="C187" s="4">
        <f>IF('True_Odds_Calculator_3-way'!C188="","",'True_Odds_Calculator_3-way'!C188)</f>
        <v>4.29</v>
      </c>
      <c r="D187" s="4">
        <f t="shared" si="10"/>
        <v>5.8270258682063591E-2</v>
      </c>
      <c r="E187" s="4">
        <f t="shared" si="11"/>
        <v>1.9512519731988347</v>
      </c>
      <c r="F187" s="4">
        <f t="shared" si="12"/>
        <v>3.6518779772453729</v>
      </c>
      <c r="G187" s="4">
        <f t="shared" si="13"/>
        <v>4.6799649593938266</v>
      </c>
      <c r="I187" s="4">
        <f t="shared" si="14"/>
        <v>1.0582702586820636</v>
      </c>
    </row>
    <row r="188" spans="1:9" x14ac:dyDescent="0.2">
      <c r="A188" s="4">
        <f>IF('True_Odds_Calculator_3-way'!A189="","",'True_Odds_Calculator_3-way'!A189)</f>
        <v>1.22</v>
      </c>
      <c r="B188" s="4">
        <f>IF('True_Odds_Calculator_3-way'!B189="","",'True_Odds_Calculator_3-way'!B189)</f>
        <v>6.65</v>
      </c>
      <c r="C188" s="4">
        <f>IF('True_Odds_Calculator_3-way'!C189="","",'True_Odds_Calculator_3-way'!C189)</f>
        <v>13.47</v>
      </c>
      <c r="D188" s="4">
        <f t="shared" si="10"/>
        <v>4.4287120737328323E-2</v>
      </c>
      <c r="E188" s="4">
        <f t="shared" si="11"/>
        <v>1.242375298096672</v>
      </c>
      <c r="F188" s="4">
        <f t="shared" si="12"/>
        <v>7.3738935380937791</v>
      </c>
      <c r="G188" s="4">
        <f t="shared" si="13"/>
        <v>16.813313462442835</v>
      </c>
      <c r="I188" s="4">
        <f t="shared" si="14"/>
        <v>1.0442871207373283</v>
      </c>
    </row>
    <row r="189" spans="1:9" x14ac:dyDescent="0.2">
      <c r="A189" s="4">
        <f>IF('True_Odds_Calculator_3-way'!A190="","",'True_Odds_Calculator_3-way'!A190)</f>
        <v>2.02</v>
      </c>
      <c r="B189" s="4">
        <f>IF('True_Odds_Calculator_3-way'!B190="","",'True_Odds_Calculator_3-way'!B190)</f>
        <v>3.66</v>
      </c>
      <c r="C189" s="4">
        <f>IF('True_Odds_Calculator_3-way'!C190="","",'True_Odds_Calculator_3-way'!C190)</f>
        <v>3.75</v>
      </c>
      <c r="D189" s="4">
        <f t="shared" si="10"/>
        <v>3.4940215333008728E-2</v>
      </c>
      <c r="E189" s="4">
        <f t="shared" si="11"/>
        <v>2.0686683430208701</v>
      </c>
      <c r="F189" s="4">
        <f t="shared" si="12"/>
        <v>3.8229616249086473</v>
      </c>
      <c r="G189" s="4">
        <f t="shared" si="13"/>
        <v>3.9212621812370054</v>
      </c>
      <c r="I189" s="4">
        <f t="shared" si="14"/>
        <v>1.0349402153330087</v>
      </c>
    </row>
    <row r="190" spans="1:9" x14ac:dyDescent="0.2">
      <c r="A190" s="4">
        <f>IF('True_Odds_Calculator_3-way'!A191="","",'True_Odds_Calculator_3-way'!A191)</f>
        <v>2.76</v>
      </c>
      <c r="B190" s="4">
        <f>IF('True_Odds_Calculator_3-way'!B191="","",'True_Odds_Calculator_3-way'!B191)</f>
        <v>3.67</v>
      </c>
      <c r="C190" s="4">
        <f>IF('True_Odds_Calculator_3-way'!C191="","",'True_Odds_Calculator_3-way'!C191)</f>
        <v>2.5099999999999998</v>
      </c>
      <c r="D190" s="4">
        <f t="shared" si="10"/>
        <v>3.3204779114399896E-2</v>
      </c>
      <c r="E190" s="4">
        <f t="shared" si="11"/>
        <v>2.8469703808294256</v>
      </c>
      <c r="F190" s="4">
        <f t="shared" si="12"/>
        <v>3.8253892752306689</v>
      </c>
      <c r="G190" s="4">
        <f t="shared" si="13"/>
        <v>2.5817237235318138</v>
      </c>
      <c r="I190" s="4">
        <f t="shared" si="14"/>
        <v>1.0332047791143999</v>
      </c>
    </row>
    <row r="191" spans="1:9" x14ac:dyDescent="0.2">
      <c r="A191" s="4">
        <f>IF('True_Odds_Calculator_3-way'!A192="","",'True_Odds_Calculator_3-way'!A192)</f>
        <v>7.68</v>
      </c>
      <c r="B191" s="4">
        <f>IF('True_Odds_Calculator_3-way'!B192="","",'True_Odds_Calculator_3-way'!B192)</f>
        <v>4.93</v>
      </c>
      <c r="C191" s="4">
        <f>IF('True_Odds_Calculator_3-way'!C192="","",'True_Odds_Calculator_3-way'!C192)</f>
        <v>1.42</v>
      </c>
      <c r="D191" s="4">
        <f t="shared" si="10"/>
        <v>3.727344203830163E-2</v>
      </c>
      <c r="E191" s="4">
        <f t="shared" si="11"/>
        <v>8.4901281242551807</v>
      </c>
      <c r="F191" s="4">
        <f t="shared" si="12"/>
        <v>5.2516794947567167</v>
      </c>
      <c r="G191" s="4">
        <f t="shared" si="13"/>
        <v>1.4455026602210612</v>
      </c>
      <c r="I191" s="4">
        <f t="shared" si="14"/>
        <v>1.0372734420383016</v>
      </c>
    </row>
    <row r="192" spans="1:9" x14ac:dyDescent="0.2">
      <c r="A192" s="4">
        <f>IF('True_Odds_Calculator_3-way'!A193="","",'True_Odds_Calculator_3-way'!A193)</f>
        <v>3.19</v>
      </c>
      <c r="B192" s="4">
        <f>IF('True_Odds_Calculator_3-way'!B193="","",'True_Odds_Calculator_3-way'!B193)</f>
        <v>3.23</v>
      </c>
      <c r="C192" s="4">
        <f>IF('True_Odds_Calculator_3-way'!C193="","",'True_Odds_Calculator_3-way'!C193)</f>
        <v>2.44</v>
      </c>
      <c r="D192" s="4">
        <f t="shared" si="10"/>
        <v>3.2913212618036258E-2</v>
      </c>
      <c r="E192" s="4">
        <f t="shared" si="11"/>
        <v>3.3056916581113156</v>
      </c>
      <c r="F192" s="4">
        <f t="shared" si="12"/>
        <v>3.3486651706177706</v>
      </c>
      <c r="G192" s="4">
        <f t="shared" si="13"/>
        <v>2.5071139690997382</v>
      </c>
      <c r="I192" s="4">
        <f t="shared" si="14"/>
        <v>1.0329132126180363</v>
      </c>
    </row>
    <row r="193" spans="1:9" x14ac:dyDescent="0.2">
      <c r="A193" s="4">
        <f>IF('True_Odds_Calculator_3-way'!A194="","",'True_Odds_Calculator_3-way'!A194)</f>
        <v>1.54</v>
      </c>
      <c r="B193" s="4">
        <f>IF('True_Odds_Calculator_3-way'!B194="","",'True_Odds_Calculator_3-way'!B194)</f>
        <v>4.41</v>
      </c>
      <c r="C193" s="4">
        <f>IF('True_Odds_Calculator_3-way'!C194="","",'True_Odds_Calculator_3-way'!C194)</f>
        <v>6.21</v>
      </c>
      <c r="D193" s="4">
        <f t="shared" si="10"/>
        <v>3.713861477836633E-2</v>
      </c>
      <c r="E193" s="4">
        <f t="shared" si="11"/>
        <v>1.5699299114003804</v>
      </c>
      <c r="F193" s="4">
        <f t="shared" si="12"/>
        <v>4.6646614236141763</v>
      </c>
      <c r="G193" s="4">
        <f t="shared" si="13"/>
        <v>6.7271637111523486</v>
      </c>
      <c r="I193" s="4">
        <f t="shared" si="14"/>
        <v>1.0371386147783663</v>
      </c>
    </row>
    <row r="194" spans="1:9" x14ac:dyDescent="0.2">
      <c r="A194" s="4">
        <f>IF('True_Odds_Calculator_3-way'!A195="","",'True_Odds_Calculator_3-way'!A195)</f>
        <v>2.06</v>
      </c>
      <c r="B194" s="4">
        <f>IF('True_Odds_Calculator_3-way'!B195="","",'True_Odds_Calculator_3-way'!B195)</f>
        <v>3.42</v>
      </c>
      <c r="C194" s="4">
        <f>IF('True_Odds_Calculator_3-way'!C195="","",'True_Odds_Calculator_3-way'!C195)</f>
        <v>4</v>
      </c>
      <c r="D194" s="4">
        <f t="shared" si="10"/>
        <v>2.7834554022597047E-2</v>
      </c>
      <c r="E194" s="4">
        <f t="shared" si="11"/>
        <v>2.1001401047307704</v>
      </c>
      <c r="F194" s="4">
        <f t="shared" si="12"/>
        <v>3.5320777419408746</v>
      </c>
      <c r="G194" s="4">
        <f t="shared" si="13"/>
        <v>4.154172726915367</v>
      </c>
      <c r="I194" s="4">
        <f t="shared" si="14"/>
        <v>1.027834554022597</v>
      </c>
    </row>
    <row r="195" spans="1:9" x14ac:dyDescent="0.2">
      <c r="A195" s="4">
        <f>IF('True_Odds_Calculator_3-way'!A196="","",'True_Odds_Calculator_3-way'!A196)</f>
        <v>3.06</v>
      </c>
      <c r="B195" s="4">
        <f>IF('True_Odds_Calculator_3-way'!B196="","",'True_Odds_Calculator_3-way'!B196)</f>
        <v>3.16</v>
      </c>
      <c r="C195" s="4">
        <f>IF('True_Odds_Calculator_3-way'!C196="","",'True_Odds_Calculator_3-way'!C196)</f>
        <v>2.6</v>
      </c>
      <c r="D195" s="4">
        <f t="shared" ref="D195:D258" si="15">IF(A195="","",((1/A195)+(1/B195)+(1/C195))-1)</f>
        <v>2.7868466438831341E-2</v>
      </c>
      <c r="E195" s="4">
        <f t="shared" ref="E195:E258" si="16">IF(A195="","",(3*A195)/(3-($D195*A195)))</f>
        <v>3.1495279646691743</v>
      </c>
      <c r="F195" s="4">
        <f t="shared" ref="F195:F258" si="17">IF(B195="","",(3*B195)/(3-($D195*B195)))</f>
        <v>3.2555664521119372</v>
      </c>
      <c r="G195" s="4">
        <f t="shared" ref="G195:G258" si="18">IF(C195="","",(3*C195)/(3-($D195*C195)))</f>
        <v>2.6643511976758645</v>
      </c>
      <c r="I195" s="4">
        <f t="shared" ref="I195:I258" si="19">IF(A195="","",D195+1)</f>
        <v>1.0278684664388313</v>
      </c>
    </row>
    <row r="196" spans="1:9" x14ac:dyDescent="0.2">
      <c r="A196" s="4">
        <f>IF('True_Odds_Calculator_3-way'!A197="","",'True_Odds_Calculator_3-way'!A197)</f>
        <v>1.26</v>
      </c>
      <c r="B196" s="4">
        <f>IF('True_Odds_Calculator_3-way'!B197="","",'True_Odds_Calculator_3-way'!B197)</f>
        <v>6.06</v>
      </c>
      <c r="C196" s="4">
        <f>IF('True_Odds_Calculator_3-way'!C197="","",'True_Odds_Calculator_3-way'!C197)</f>
        <v>13.19</v>
      </c>
      <c r="D196" s="4">
        <f t="shared" si="15"/>
        <v>3.4482306673210283E-2</v>
      </c>
      <c r="E196" s="4">
        <f t="shared" si="16"/>
        <v>1.2785161988147631</v>
      </c>
      <c r="F196" s="4">
        <f t="shared" si="17"/>
        <v>6.5137074703132631</v>
      </c>
      <c r="G196" s="4">
        <f t="shared" si="18"/>
        <v>15.547043927836846</v>
      </c>
      <c r="I196" s="4">
        <f t="shared" si="19"/>
        <v>1.0344823066732103</v>
      </c>
    </row>
    <row r="197" spans="1:9" x14ac:dyDescent="0.2">
      <c r="A197" s="4">
        <f>IF('True_Odds_Calculator_3-way'!A198="","",'True_Odds_Calculator_3-way'!A198)</f>
        <v>1.99</v>
      </c>
      <c r="B197" s="4">
        <f>IF('True_Odds_Calculator_3-way'!B198="","",'True_Odds_Calculator_3-way'!B198)</f>
        <v>3.41</v>
      </c>
      <c r="C197" s="4">
        <f>IF('True_Odds_Calculator_3-way'!C198="","",'True_Odds_Calculator_3-way'!C198)</f>
        <v>4.28</v>
      </c>
      <c r="D197" s="4">
        <f t="shared" si="15"/>
        <v>2.941255459196368E-2</v>
      </c>
      <c r="E197" s="4">
        <f t="shared" si="16"/>
        <v>2.0295981248796879</v>
      </c>
      <c r="F197" s="4">
        <f t="shared" si="17"/>
        <v>3.5279472876282436</v>
      </c>
      <c r="G197" s="4">
        <f t="shared" si="18"/>
        <v>4.4674632982920146</v>
      </c>
      <c r="I197" s="4">
        <f t="shared" si="19"/>
        <v>1.0294125545919637</v>
      </c>
    </row>
    <row r="198" spans="1:9" x14ac:dyDescent="0.2">
      <c r="A198" s="4">
        <f>IF('True_Odds_Calculator_3-way'!A199="","",'True_Odds_Calculator_3-way'!A199)</f>
        <v>2.19</v>
      </c>
      <c r="B198" s="4">
        <f>IF('True_Odds_Calculator_3-way'!B199="","",'True_Odds_Calculator_3-way'!B199)</f>
        <v>3.61</v>
      </c>
      <c r="C198" s="4">
        <f>IF('True_Odds_Calculator_3-way'!C199="","",'True_Odds_Calculator_3-way'!C199)</f>
        <v>3.39</v>
      </c>
      <c r="D198" s="4">
        <f t="shared" si="15"/>
        <v>2.8614565552980586E-2</v>
      </c>
      <c r="E198" s="4">
        <f t="shared" si="16"/>
        <v>2.2367220660330802</v>
      </c>
      <c r="F198" s="4">
        <f t="shared" si="17"/>
        <v>3.738735353039917</v>
      </c>
      <c r="G198" s="4">
        <f t="shared" si="18"/>
        <v>3.5032765523085665</v>
      </c>
      <c r="I198" s="4">
        <f t="shared" si="19"/>
        <v>1.0286145655529806</v>
      </c>
    </row>
    <row r="199" spans="1:9" x14ac:dyDescent="0.2">
      <c r="A199" s="4">
        <f>IF('True_Odds_Calculator_3-way'!A200="","",'True_Odds_Calculator_3-way'!A200)</f>
        <v>1.0900000000000001</v>
      </c>
      <c r="B199" s="4">
        <f>IF('True_Odds_Calculator_3-way'!B200="","",'True_Odds_Calculator_3-way'!B200)</f>
        <v>12.13</v>
      </c>
      <c r="C199" s="4">
        <f>IF('True_Odds_Calculator_3-way'!C200="","",'True_Odds_Calculator_3-way'!C200)</f>
        <v>32.840000000000003</v>
      </c>
      <c r="D199" s="4">
        <f t="shared" si="15"/>
        <v>3.0322093407934902E-2</v>
      </c>
      <c r="E199" s="4">
        <f t="shared" si="16"/>
        <v>1.1021423321302082</v>
      </c>
      <c r="F199" s="4">
        <f t="shared" si="17"/>
        <v>13.824974043983095</v>
      </c>
      <c r="G199" s="4">
        <f t="shared" si="18"/>
        <v>49.1562200981855</v>
      </c>
      <c r="I199" s="4">
        <f t="shared" si="19"/>
        <v>1.0303220934079349</v>
      </c>
    </row>
    <row r="200" spans="1:9" x14ac:dyDescent="0.2">
      <c r="A200" s="4">
        <f>IF('True_Odds_Calculator_3-way'!A201="","",'True_Odds_Calculator_3-way'!A201)</f>
        <v>2.31</v>
      </c>
      <c r="B200" s="4">
        <f>IF('True_Odds_Calculator_3-way'!B201="","",'True_Odds_Calculator_3-way'!B201)</f>
        <v>3.3</v>
      </c>
      <c r="C200" s="4">
        <f>IF('True_Odds_Calculator_3-way'!C201="","",'True_Odds_Calculator_3-way'!C201)</f>
        <v>3.43</v>
      </c>
      <c r="D200" s="4">
        <f t="shared" si="15"/>
        <v>2.7475925435108906E-2</v>
      </c>
      <c r="E200" s="4">
        <f t="shared" si="16"/>
        <v>2.3599277225658484</v>
      </c>
      <c r="F200" s="4">
        <f t="shared" si="17"/>
        <v>3.402845976550755</v>
      </c>
      <c r="G200" s="4">
        <f t="shared" si="18"/>
        <v>3.5412451767650426</v>
      </c>
      <c r="I200" s="4">
        <f t="shared" si="19"/>
        <v>1.0274759254351089</v>
      </c>
    </row>
    <row r="201" spans="1:9" x14ac:dyDescent="0.2">
      <c r="A201" s="4">
        <f>IF('True_Odds_Calculator_3-way'!A202="","",'True_Odds_Calculator_3-way'!A202)</f>
        <v>2.0299999999999998</v>
      </c>
      <c r="B201" s="4">
        <f>IF('True_Odds_Calculator_3-way'!B202="","",'True_Odds_Calculator_3-way'!B202)</f>
        <v>3.48</v>
      </c>
      <c r="C201" s="4">
        <f>IF('True_Odds_Calculator_3-way'!C202="","",'True_Odds_Calculator_3-way'!C202)</f>
        <v>4.03</v>
      </c>
      <c r="D201" s="4">
        <f t="shared" si="15"/>
        <v>2.8106117093881222E-2</v>
      </c>
      <c r="E201" s="4">
        <f t="shared" si="16"/>
        <v>2.0693559901293415</v>
      </c>
      <c r="F201" s="4">
        <f t="shared" si="17"/>
        <v>3.5972825476238168</v>
      </c>
      <c r="G201" s="4">
        <f t="shared" si="18"/>
        <v>4.1881264149440849</v>
      </c>
      <c r="I201" s="4">
        <f t="shared" si="19"/>
        <v>1.0281061170938812</v>
      </c>
    </row>
    <row r="202" spans="1:9" x14ac:dyDescent="0.2">
      <c r="A202" s="4">
        <f>IF('True_Odds_Calculator_3-way'!A203="","",'True_Odds_Calculator_3-way'!A203)</f>
        <v>10.82</v>
      </c>
      <c r="B202" s="4">
        <f>IF('True_Odds_Calculator_3-way'!B203="","",'True_Odds_Calculator_3-way'!B203)</f>
        <v>5.76</v>
      </c>
      <c r="C202" s="4">
        <f>IF('True_Odds_Calculator_3-way'!C203="","",'True_Odds_Calculator_3-way'!C203)</f>
        <v>1.31</v>
      </c>
      <c r="D202" s="4">
        <f t="shared" si="15"/>
        <v>2.9391331511556817E-2</v>
      </c>
      <c r="E202" s="4">
        <f t="shared" si="16"/>
        <v>12.102972388659447</v>
      </c>
      <c r="F202" s="4">
        <f t="shared" si="17"/>
        <v>6.1044843315772646</v>
      </c>
      <c r="G202" s="4">
        <f t="shared" si="18"/>
        <v>1.3270314060586836</v>
      </c>
      <c r="I202" s="4">
        <f t="shared" si="19"/>
        <v>1.0293913315115568</v>
      </c>
    </row>
    <row r="203" spans="1:9" x14ac:dyDescent="0.2">
      <c r="A203" s="4">
        <f>IF('True_Odds_Calculator_3-way'!A204="","",'True_Odds_Calculator_3-way'!A204)</f>
        <v>1.33</v>
      </c>
      <c r="B203" s="4">
        <f>IF('True_Odds_Calculator_3-way'!B204="","",'True_Odds_Calculator_3-way'!B204)</f>
        <v>5.51</v>
      </c>
      <c r="C203" s="4">
        <f>IF('True_Odds_Calculator_3-way'!C204="","",'True_Odds_Calculator_3-way'!C204)</f>
        <v>9.9499999999999993</v>
      </c>
      <c r="D203" s="4">
        <f t="shared" si="15"/>
        <v>3.3870415077722038E-2</v>
      </c>
      <c r="E203" s="4">
        <f t="shared" si="16"/>
        <v>1.3502755815242218</v>
      </c>
      <c r="F203" s="4">
        <f t="shared" si="17"/>
        <v>5.875507459754072</v>
      </c>
      <c r="G203" s="4">
        <f t="shared" si="18"/>
        <v>11.209207342897338</v>
      </c>
      <c r="I203" s="4">
        <f t="shared" si="19"/>
        <v>1.033870415077722</v>
      </c>
    </row>
    <row r="204" spans="1:9" x14ac:dyDescent="0.2">
      <c r="A204" s="4">
        <f>IF('True_Odds_Calculator_3-way'!A205="","",'True_Odds_Calculator_3-way'!A205)</f>
        <v>10.17</v>
      </c>
      <c r="B204" s="4">
        <f>IF('True_Odds_Calculator_3-way'!B205="","",'True_Odds_Calculator_3-way'!B205)</f>
        <v>5.59</v>
      </c>
      <c r="C204" s="4">
        <f>IF('True_Odds_Calculator_3-way'!C205="","",'True_Odds_Calculator_3-way'!C205)</f>
        <v>1.33</v>
      </c>
      <c r="D204" s="4">
        <f t="shared" si="15"/>
        <v>2.9098992725903106E-2</v>
      </c>
      <c r="E204" s="4">
        <f t="shared" si="16"/>
        <v>11.283020124603686</v>
      </c>
      <c r="F204" s="4">
        <f t="shared" si="17"/>
        <v>5.9104724546153253</v>
      </c>
      <c r="G204" s="4">
        <f t="shared" si="18"/>
        <v>1.3473819731511778</v>
      </c>
      <c r="I204" s="4">
        <f t="shared" si="19"/>
        <v>1.0290989927259031</v>
      </c>
    </row>
    <row r="205" spans="1:9" x14ac:dyDescent="0.2">
      <c r="A205" s="4">
        <f>IF('True_Odds_Calculator_3-way'!A206="","",'True_Odds_Calculator_3-way'!A206)</f>
        <v>1.41</v>
      </c>
      <c r="B205" s="4">
        <f>IF('True_Odds_Calculator_3-way'!B206="","",'True_Odds_Calculator_3-way'!B206)</f>
        <v>4.8499999999999996</v>
      </c>
      <c r="C205" s="4">
        <f>IF('True_Odds_Calculator_3-way'!C206="","",'True_Odds_Calculator_3-way'!C206)</f>
        <v>8.41</v>
      </c>
      <c r="D205" s="4">
        <f t="shared" si="15"/>
        <v>3.4311489375612458E-2</v>
      </c>
      <c r="E205" s="4">
        <f t="shared" si="16"/>
        <v>1.4331109199488321</v>
      </c>
      <c r="F205" s="4">
        <f t="shared" si="17"/>
        <v>5.1348302735768021</v>
      </c>
      <c r="G205" s="4">
        <f t="shared" si="18"/>
        <v>9.3050174507481227</v>
      </c>
      <c r="I205" s="4">
        <f t="shared" si="19"/>
        <v>1.0343114893756125</v>
      </c>
    </row>
    <row r="206" spans="1:9" x14ac:dyDescent="0.2">
      <c r="A206" s="4">
        <f>IF('True_Odds_Calculator_3-way'!A207="","",'True_Odds_Calculator_3-way'!A207)</f>
        <v>2.93</v>
      </c>
      <c r="B206" s="4">
        <f>IF('True_Odds_Calculator_3-way'!B207="","",'True_Odds_Calculator_3-way'!B207)</f>
        <v>3.27</v>
      </c>
      <c r="C206" s="4">
        <f>IF('True_Odds_Calculator_3-way'!C207="","",'True_Odds_Calculator_3-way'!C207)</f>
        <v>2.59</v>
      </c>
      <c r="D206" s="4">
        <f t="shared" si="15"/>
        <v>3.3207711981547927E-2</v>
      </c>
      <c r="E206" s="4">
        <f t="shared" si="16"/>
        <v>3.0282136454710575</v>
      </c>
      <c r="F206" s="4">
        <f t="shared" si="17"/>
        <v>3.392807435622808</v>
      </c>
      <c r="G206" s="4">
        <f t="shared" si="18"/>
        <v>2.6664451826766542</v>
      </c>
      <c r="I206" s="4">
        <f t="shared" si="19"/>
        <v>1.0332077119815479</v>
      </c>
    </row>
    <row r="207" spans="1:9" x14ac:dyDescent="0.2">
      <c r="A207" s="4">
        <f>IF('True_Odds_Calculator_3-way'!A208="","",'True_Odds_Calculator_3-way'!A208)</f>
        <v>2.36</v>
      </c>
      <c r="B207" s="4">
        <f>IF('True_Odds_Calculator_3-way'!B208="","",'True_Odds_Calculator_3-way'!B208)</f>
        <v>3.35</v>
      </c>
      <c r="C207" s="4">
        <f>IF('True_Odds_Calculator_3-way'!C208="","",'True_Odds_Calculator_3-way'!C208)</f>
        <v>3.22</v>
      </c>
      <c r="D207" s="4">
        <f t="shared" si="15"/>
        <v>3.2795282457069197E-2</v>
      </c>
      <c r="E207" s="4">
        <f t="shared" si="16"/>
        <v>2.4224979160137687</v>
      </c>
      <c r="F207" s="4">
        <f t="shared" si="17"/>
        <v>3.4773452468546702</v>
      </c>
      <c r="G207" s="4">
        <f t="shared" si="18"/>
        <v>3.3374802037484397</v>
      </c>
      <c r="I207" s="4">
        <f t="shared" si="19"/>
        <v>1.0327952824570692</v>
      </c>
    </row>
    <row r="208" spans="1:9" x14ac:dyDescent="0.2">
      <c r="A208" s="4">
        <f>IF('True_Odds_Calculator_3-way'!A209="","",'True_Odds_Calculator_3-way'!A209)</f>
        <v>2.46</v>
      </c>
      <c r="B208" s="4">
        <f>IF('True_Odds_Calculator_3-way'!B209="","",'True_Odds_Calculator_3-way'!B209)</f>
        <v>3.57</v>
      </c>
      <c r="C208" s="4">
        <f>IF('True_Odds_Calculator_3-way'!C209="","",'True_Odds_Calculator_3-way'!C209)</f>
        <v>2.88</v>
      </c>
      <c r="D208" s="4">
        <f t="shared" si="15"/>
        <v>3.3838332080799782E-2</v>
      </c>
      <c r="E208" s="4">
        <f t="shared" si="16"/>
        <v>2.5302067402458026</v>
      </c>
      <c r="F208" s="4">
        <f t="shared" si="17"/>
        <v>3.7197869494163691</v>
      </c>
      <c r="G208" s="4">
        <f t="shared" si="18"/>
        <v>2.9766974166614886</v>
      </c>
      <c r="I208" s="4">
        <f t="shared" si="19"/>
        <v>1.0338383320807998</v>
      </c>
    </row>
    <row r="209" spans="1:9" x14ac:dyDescent="0.2">
      <c r="A209" s="4">
        <f>IF('True_Odds_Calculator_3-way'!A210="","",'True_Odds_Calculator_3-way'!A210)</f>
        <v>1.24</v>
      </c>
      <c r="B209" s="4">
        <f>IF('True_Odds_Calculator_3-way'!B210="","",'True_Odds_Calculator_3-way'!B210)</f>
        <v>6.39</v>
      </c>
      <c r="C209" s="4">
        <f>IF('True_Odds_Calculator_3-way'!C210="","",'True_Odds_Calculator_3-way'!C210)</f>
        <v>12.64</v>
      </c>
      <c r="D209" s="4">
        <f t="shared" si="15"/>
        <v>4.2060059645564696E-2</v>
      </c>
      <c r="E209" s="4">
        <f t="shared" si="16"/>
        <v>1.261938580953361</v>
      </c>
      <c r="F209" s="4">
        <f t="shared" si="17"/>
        <v>7.0187997169894905</v>
      </c>
      <c r="G209" s="4">
        <f t="shared" si="18"/>
        <v>15.362421608744823</v>
      </c>
      <c r="I209" s="4">
        <f t="shared" si="19"/>
        <v>1.0420600596455647</v>
      </c>
    </row>
    <row r="210" spans="1:9" x14ac:dyDescent="0.2">
      <c r="A210" s="4">
        <f>IF('True_Odds_Calculator_3-way'!A211="","",'True_Odds_Calculator_3-way'!A211)</f>
        <v>3.05</v>
      </c>
      <c r="B210" s="4">
        <f>IF('True_Odds_Calculator_3-way'!B211="","",'True_Odds_Calculator_3-way'!B211)</f>
        <v>2.82</v>
      </c>
      <c r="C210" s="4">
        <f>IF('True_Odds_Calculator_3-way'!C211="","",'True_Odds_Calculator_3-way'!C211)</f>
        <v>2.81</v>
      </c>
      <c r="D210" s="4">
        <f t="shared" si="15"/>
        <v>3.8350667658026971E-2</v>
      </c>
      <c r="E210" s="4">
        <f t="shared" si="16"/>
        <v>3.1737437794666912</v>
      </c>
      <c r="F210" s="4">
        <f t="shared" si="17"/>
        <v>2.9254618087595485</v>
      </c>
      <c r="G210" s="4">
        <f t="shared" si="18"/>
        <v>2.914701293731214</v>
      </c>
      <c r="I210" s="4">
        <f t="shared" si="19"/>
        <v>1.038350667658027</v>
      </c>
    </row>
    <row r="211" spans="1:9" x14ac:dyDescent="0.2">
      <c r="A211" s="4">
        <f>IF('True_Odds_Calculator_3-way'!A212="","",'True_Odds_Calculator_3-way'!A212)</f>
        <v>3.48</v>
      </c>
      <c r="B211" s="4">
        <f>IF('True_Odds_Calculator_3-way'!B212="","",'True_Odds_Calculator_3-way'!B212)</f>
        <v>3.4</v>
      </c>
      <c r="C211" s="4">
        <f>IF('True_Odds_Calculator_3-way'!C212="","",'True_Odds_Calculator_3-way'!C212)</f>
        <v>2.1800000000000002</v>
      </c>
      <c r="D211" s="4">
        <f t="shared" si="15"/>
        <v>4.018956522817918E-2</v>
      </c>
      <c r="E211" s="4">
        <f t="shared" si="16"/>
        <v>3.6501705711870542</v>
      </c>
      <c r="F211" s="4">
        <f t="shared" si="17"/>
        <v>3.5622541726205377</v>
      </c>
      <c r="G211" s="4">
        <f t="shared" si="18"/>
        <v>2.2455808813628577</v>
      </c>
      <c r="I211" s="4">
        <f t="shared" si="19"/>
        <v>1.0401895652281792</v>
      </c>
    </row>
    <row r="212" spans="1:9" x14ac:dyDescent="0.2">
      <c r="A212" s="4">
        <f>IF('True_Odds_Calculator_3-way'!A213="","",'True_Odds_Calculator_3-way'!A213)</f>
        <v>2.35</v>
      </c>
      <c r="B212" s="4">
        <f>IF('True_Odds_Calculator_3-way'!B213="","",'True_Odds_Calculator_3-way'!B213)</f>
        <v>3.15</v>
      </c>
      <c r="C212" s="4">
        <f>IF('True_Odds_Calculator_3-way'!C213="","",'True_Odds_Calculator_3-way'!C213)</f>
        <v>3.39</v>
      </c>
      <c r="D212" s="4">
        <f t="shared" si="15"/>
        <v>3.7977483091397479E-2</v>
      </c>
      <c r="E212" s="4">
        <f t="shared" si="16"/>
        <v>2.4220537457200559</v>
      </c>
      <c r="F212" s="4">
        <f t="shared" si="17"/>
        <v>3.2808274473530239</v>
      </c>
      <c r="G212" s="4">
        <f t="shared" si="18"/>
        <v>3.5420035074966565</v>
      </c>
      <c r="I212" s="4">
        <f t="shared" si="19"/>
        <v>1.0379774830913975</v>
      </c>
    </row>
    <row r="213" spans="1:9" x14ac:dyDescent="0.2">
      <c r="A213" s="4">
        <f>IF('True_Odds_Calculator_3-way'!A214="","",'True_Odds_Calculator_3-way'!A214)</f>
        <v>2.21</v>
      </c>
      <c r="B213" s="4">
        <f>IF('True_Odds_Calculator_3-way'!B214="","",'True_Odds_Calculator_3-way'!B214)</f>
        <v>3.07</v>
      </c>
      <c r="C213" s="4">
        <f>IF('True_Odds_Calculator_3-way'!C214="","",'True_Odds_Calculator_3-way'!C214)</f>
        <v>3.83</v>
      </c>
      <c r="D213" s="4">
        <f t="shared" si="15"/>
        <v>3.9318192549732123E-2</v>
      </c>
      <c r="E213" s="4">
        <f t="shared" si="16"/>
        <v>2.2759206811768835</v>
      </c>
      <c r="F213" s="4">
        <f t="shared" si="17"/>
        <v>3.1987017381703917</v>
      </c>
      <c r="G213" s="4">
        <f t="shared" si="18"/>
        <v>4.0324118561372693</v>
      </c>
      <c r="I213" s="4">
        <f t="shared" si="19"/>
        <v>1.0393181925497321</v>
      </c>
    </row>
    <row r="214" spans="1:9" x14ac:dyDescent="0.2">
      <c r="A214" s="4">
        <f>IF('True_Odds_Calculator_3-way'!A215="","",'True_Odds_Calculator_3-way'!A215)</f>
        <v>2.14</v>
      </c>
      <c r="B214" s="4">
        <f>IF('True_Odds_Calculator_3-way'!B215="","",'True_Odds_Calculator_3-way'!B215)</f>
        <v>3.14</v>
      </c>
      <c r="C214" s="4">
        <f>IF('True_Odds_Calculator_3-way'!C215="","",'True_Odds_Calculator_3-way'!C215)</f>
        <v>3.93</v>
      </c>
      <c r="D214" s="4">
        <f t="shared" si="15"/>
        <v>4.0213983414437493E-2</v>
      </c>
      <c r="E214" s="4">
        <f t="shared" si="16"/>
        <v>2.203200967511886</v>
      </c>
      <c r="F214" s="4">
        <f t="shared" si="17"/>
        <v>3.2779719229407642</v>
      </c>
      <c r="G214" s="4">
        <f t="shared" si="18"/>
        <v>4.1485467638918889</v>
      </c>
      <c r="I214" s="4">
        <f t="shared" si="19"/>
        <v>1.0402139834144375</v>
      </c>
    </row>
    <row r="215" spans="1:9" x14ac:dyDescent="0.2">
      <c r="A215" s="4">
        <f>IF('True_Odds_Calculator_3-way'!A216="","",'True_Odds_Calculator_3-way'!A216)</f>
        <v>2.56</v>
      </c>
      <c r="B215" s="4">
        <f>IF('True_Odds_Calculator_3-way'!B216="","",'True_Odds_Calculator_3-way'!B216)</f>
        <v>3.57</v>
      </c>
      <c r="C215" s="4">
        <f>IF('True_Odds_Calculator_3-way'!C216="","",'True_Odds_Calculator_3-way'!C216)</f>
        <v>2.8</v>
      </c>
      <c r="D215" s="4">
        <f t="shared" si="15"/>
        <v>2.787990196078427E-2</v>
      </c>
      <c r="E215" s="4">
        <f t="shared" si="16"/>
        <v>2.6223888591322977</v>
      </c>
      <c r="F215" s="4">
        <f t="shared" si="17"/>
        <v>3.6925065991488437</v>
      </c>
      <c r="G215" s="4">
        <f t="shared" si="18"/>
        <v>2.8748060227320384</v>
      </c>
      <c r="I215" s="4">
        <f t="shared" si="19"/>
        <v>1.0278799019607843</v>
      </c>
    </row>
    <row r="216" spans="1:9" x14ac:dyDescent="0.2">
      <c r="A216" s="4">
        <f>IF('True_Odds_Calculator_3-way'!A217="","",'True_Odds_Calculator_3-way'!A217)</f>
        <v>3.28</v>
      </c>
      <c r="B216" s="4">
        <f>IF('True_Odds_Calculator_3-way'!B217="","",'True_Odds_Calculator_3-way'!B217)</f>
        <v>3.36</v>
      </c>
      <c r="C216" s="4">
        <f>IF('True_Odds_Calculator_3-way'!C217="","",'True_Odds_Calculator_3-way'!C217)</f>
        <v>2.35</v>
      </c>
      <c r="D216" s="4">
        <f t="shared" si="15"/>
        <v>2.8029011293152495E-2</v>
      </c>
      <c r="E216" s="4">
        <f t="shared" si="16"/>
        <v>3.3836934633099442</v>
      </c>
      <c r="F216" s="4">
        <f t="shared" si="17"/>
        <v>3.4688973340572051</v>
      </c>
      <c r="G216" s="4">
        <f t="shared" si="18"/>
        <v>2.402755030850606</v>
      </c>
      <c r="I216" s="4">
        <f t="shared" si="19"/>
        <v>1.0280290112931525</v>
      </c>
    </row>
    <row r="217" spans="1:9" x14ac:dyDescent="0.2">
      <c r="A217" s="4">
        <f>IF('True_Odds_Calculator_3-way'!A218="","",'True_Odds_Calculator_3-way'!A218)</f>
        <v>1.8</v>
      </c>
      <c r="B217" s="4">
        <f>IF('True_Odds_Calculator_3-way'!B218="","",'True_Odds_Calculator_3-way'!B218)</f>
        <v>3.92</v>
      </c>
      <c r="C217" s="4">
        <f>IF('True_Odds_Calculator_3-way'!C218="","",'True_Odds_Calculator_3-way'!C218)</f>
        <v>4.55</v>
      </c>
      <c r="D217" s="4">
        <f t="shared" si="15"/>
        <v>3.0437816152101949E-2</v>
      </c>
      <c r="E217" s="4">
        <f t="shared" si="16"/>
        <v>1.8334843558445713</v>
      </c>
      <c r="F217" s="4">
        <f t="shared" si="17"/>
        <v>4.082364111084738</v>
      </c>
      <c r="G217" s="4">
        <f t="shared" si="18"/>
        <v>4.7702121758424632</v>
      </c>
      <c r="I217" s="4">
        <f t="shared" si="19"/>
        <v>1.0304378161521019</v>
      </c>
    </row>
    <row r="218" spans="1:9" x14ac:dyDescent="0.2">
      <c r="A218" s="4">
        <f>IF('True_Odds_Calculator_3-way'!A219="","",'True_Odds_Calculator_3-way'!A219)</f>
        <v>1.92</v>
      </c>
      <c r="B218" s="4">
        <f>IF('True_Odds_Calculator_3-way'!B219="","",'True_Odds_Calculator_3-way'!B219)</f>
        <v>3.64</v>
      </c>
      <c r="C218" s="4">
        <f>IF('True_Odds_Calculator_3-way'!C219="","",'True_Odds_Calculator_3-way'!C219)</f>
        <v>4.28</v>
      </c>
      <c r="D218" s="4">
        <f t="shared" si="15"/>
        <v>2.9203467871692146E-2</v>
      </c>
      <c r="E218" s="4">
        <f t="shared" si="16"/>
        <v>1.9565686983168347</v>
      </c>
      <c r="F218" s="4">
        <f t="shared" si="17"/>
        <v>3.7737161251079931</v>
      </c>
      <c r="G218" s="4">
        <f t="shared" si="18"/>
        <v>4.4660727310949797</v>
      </c>
      <c r="I218" s="4">
        <f t="shared" si="19"/>
        <v>1.0292034678716921</v>
      </c>
    </row>
    <row r="219" spans="1:9" x14ac:dyDescent="0.2">
      <c r="A219" s="4">
        <f>IF('True_Odds_Calculator_3-way'!A220="","",'True_Odds_Calculator_3-way'!A220)</f>
        <v>2.5099999999999998</v>
      </c>
      <c r="B219" s="4">
        <f>IF('True_Odds_Calculator_3-way'!B220="","",'True_Odds_Calculator_3-way'!B220)</f>
        <v>2.88</v>
      </c>
      <c r="C219" s="4">
        <f>IF('True_Odds_Calculator_3-way'!C220="","",'True_Odds_Calculator_3-way'!C220)</f>
        <v>3.34</v>
      </c>
      <c r="D219" s="4">
        <f t="shared" si="15"/>
        <v>4.502979432900478E-2</v>
      </c>
      <c r="E219" s="4">
        <f t="shared" si="16"/>
        <v>2.6082662426947376</v>
      </c>
      <c r="F219" s="4">
        <f t="shared" si="17"/>
        <v>3.0101234293723742</v>
      </c>
      <c r="G219" s="4">
        <f t="shared" si="18"/>
        <v>3.5162823862217514</v>
      </c>
      <c r="I219" s="4">
        <f t="shared" si="19"/>
        <v>1.0450297943290048</v>
      </c>
    </row>
    <row r="220" spans="1:9" x14ac:dyDescent="0.2">
      <c r="A220" s="4">
        <f>IF('True_Odds_Calculator_3-way'!A221="","",'True_Odds_Calculator_3-way'!A221)</f>
        <v>2.61</v>
      </c>
      <c r="B220" s="4">
        <f>IF('True_Odds_Calculator_3-way'!B221="","",'True_Odds_Calculator_3-way'!B221)</f>
        <v>3.3</v>
      </c>
      <c r="C220" s="4">
        <f>IF('True_Odds_Calculator_3-way'!C221="","",'True_Odds_Calculator_3-way'!C221)</f>
        <v>2.72</v>
      </c>
      <c r="D220" s="4">
        <f t="shared" si="15"/>
        <v>5.3819124305939825E-2</v>
      </c>
      <c r="E220" s="4">
        <f t="shared" si="16"/>
        <v>2.7382102266086314</v>
      </c>
      <c r="F220" s="4">
        <f t="shared" si="17"/>
        <v>3.5076569265689663</v>
      </c>
      <c r="G220" s="4">
        <f t="shared" si="18"/>
        <v>2.8595338300344699</v>
      </c>
      <c r="I220" s="4">
        <f t="shared" si="19"/>
        <v>1.0538191243059398</v>
      </c>
    </row>
    <row r="221" spans="1:9" x14ac:dyDescent="0.2">
      <c r="A221" s="4">
        <f>IF('True_Odds_Calculator_3-way'!A222="","",'True_Odds_Calculator_3-way'!A222)</f>
        <v>2.96</v>
      </c>
      <c r="B221" s="4">
        <f>IF('True_Odds_Calculator_3-way'!B222="","",'True_Odds_Calculator_3-way'!B222)</f>
        <v>3.35</v>
      </c>
      <c r="C221" s="4">
        <f>IF('True_Odds_Calculator_3-way'!C222="","",'True_Odds_Calculator_3-way'!C222)</f>
        <v>2.52</v>
      </c>
      <c r="D221" s="4">
        <f t="shared" si="15"/>
        <v>3.3170697349801825E-2</v>
      </c>
      <c r="E221" s="4">
        <f t="shared" si="16"/>
        <v>3.06015400994076</v>
      </c>
      <c r="F221" s="4">
        <f t="shared" si="17"/>
        <v>3.4788590691233634</v>
      </c>
      <c r="G221" s="4">
        <f t="shared" si="18"/>
        <v>2.5922282559082022</v>
      </c>
      <c r="I221" s="4">
        <f t="shared" si="19"/>
        <v>1.0331706973498018</v>
      </c>
    </row>
    <row r="222" spans="1:9" x14ac:dyDescent="0.2">
      <c r="A222" s="4">
        <f>IF('True_Odds_Calculator_3-way'!A223="","",'True_Odds_Calculator_3-way'!A223)</f>
        <v>8.85</v>
      </c>
      <c r="B222" s="4">
        <f>IF('True_Odds_Calculator_3-way'!B223="","",'True_Odds_Calculator_3-way'!B223)</f>
        <v>5.32</v>
      </c>
      <c r="C222" s="4">
        <f>IF('True_Odds_Calculator_3-way'!C223="","",'True_Odds_Calculator_3-way'!C223)</f>
        <v>1.36</v>
      </c>
      <c r="D222" s="4">
        <f t="shared" si="15"/>
        <v>3.6258392741574719E-2</v>
      </c>
      <c r="E222" s="4">
        <f t="shared" si="16"/>
        <v>9.9099955014259216</v>
      </c>
      <c r="F222" s="4">
        <f t="shared" si="17"/>
        <v>5.6855721487276503</v>
      </c>
      <c r="G222" s="4">
        <f t="shared" si="18"/>
        <v>1.3827280925326826</v>
      </c>
      <c r="I222" s="4">
        <f t="shared" si="19"/>
        <v>1.0362583927415747</v>
      </c>
    </row>
    <row r="223" spans="1:9" x14ac:dyDescent="0.2">
      <c r="A223" s="4">
        <f>IF('True_Odds_Calculator_3-way'!A224="","",'True_Odds_Calculator_3-way'!A224)</f>
        <v>1.98</v>
      </c>
      <c r="B223" s="4">
        <f>IF('True_Odds_Calculator_3-way'!B224="","",'True_Odds_Calculator_3-way'!B224)</f>
        <v>3.56</v>
      </c>
      <c r="C223" s="4">
        <f>IF('True_Odds_Calculator_3-way'!C224="","",'True_Odds_Calculator_3-way'!C224)</f>
        <v>4.0199999999999996</v>
      </c>
      <c r="D223" s="4">
        <f t="shared" si="15"/>
        <v>3.4705600360472211E-2</v>
      </c>
      <c r="E223" s="4">
        <f t="shared" si="16"/>
        <v>2.0264164803504041</v>
      </c>
      <c r="F223" s="4">
        <f t="shared" si="17"/>
        <v>3.7129125112424455</v>
      </c>
      <c r="G223" s="4">
        <f t="shared" si="18"/>
        <v>4.2160704848331916</v>
      </c>
      <c r="I223" s="4">
        <f t="shared" si="19"/>
        <v>1.0347056003604722</v>
      </c>
    </row>
    <row r="224" spans="1:9" x14ac:dyDescent="0.2">
      <c r="A224" s="4">
        <f>IF('True_Odds_Calculator_3-way'!A225="","",'True_Odds_Calculator_3-way'!A225)</f>
        <v>1.64</v>
      </c>
      <c r="B224" s="4">
        <f>IF('True_Odds_Calculator_3-way'!B225="","",'True_Odds_Calculator_3-way'!B225)</f>
        <v>3.73</v>
      </c>
      <c r="C224" s="4">
        <f>IF('True_Odds_Calculator_3-way'!C225="","",'True_Odds_Calculator_3-way'!C225)</f>
        <v>6.28</v>
      </c>
      <c r="D224" s="4">
        <f t="shared" si="15"/>
        <v>3.7088281096092857E-2</v>
      </c>
      <c r="E224" s="4">
        <f t="shared" si="16"/>
        <v>1.6739389908403992</v>
      </c>
      <c r="F224" s="4">
        <f t="shared" si="17"/>
        <v>3.9103168153324743</v>
      </c>
      <c r="G224" s="4">
        <f t="shared" si="18"/>
        <v>6.8086075963725259</v>
      </c>
      <c r="I224" s="4">
        <f t="shared" si="19"/>
        <v>1.0370882810960929</v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2.59</v>
      </c>
      <c r="B2" s="4">
        <f>IF('True_Odds_Calculator_2-way'!B3="","",'True_Odds_Calculator_2-way'!B3)</f>
        <v>1.55</v>
      </c>
      <c r="C2" s="4">
        <f>1/A2</f>
        <v>0.38610038610038611</v>
      </c>
      <c r="D2">
        <f>1/B2</f>
        <v>0.64516129032258063</v>
      </c>
      <c r="E2">
        <f>C2+D2-1</f>
        <v>3.1261676422966733E-2</v>
      </c>
      <c r="F2">
        <f>C2+D2-(C2*D2)-1</f>
        <v>-0.21783534686760497</v>
      </c>
      <c r="G2">
        <v>0</v>
      </c>
      <c r="H2">
        <f>C2*D2</f>
        <v>0.24909702329057168</v>
      </c>
      <c r="I2">
        <f>((-4*F2*H2)^0.5)/(2*F2)</f>
        <v>-1.0693505400348575</v>
      </c>
      <c r="J2">
        <f>(-((-4*F2*H2)^0.5))/(2*F2)</f>
        <v>1.0693505400348575</v>
      </c>
      <c r="K2">
        <f>IF(A2="","",(C2/($J2+C2-($J2*C2))))</f>
        <v>0.37033369928892601</v>
      </c>
      <c r="L2">
        <f>IF(B2="","",(D2/($J2+D2-($J2*D2))))</f>
        <v>0.62966630071107399</v>
      </c>
      <c r="M2">
        <f>IF(A2="","",1/K2)</f>
        <v>2.7002673586554233</v>
      </c>
      <c r="N2">
        <f>IF(B2="","",1/L2)</f>
        <v>1.5881427970191719</v>
      </c>
    </row>
    <row r="3" spans="1:14" x14ac:dyDescent="0.25">
      <c r="A3" s="4">
        <f>IF('True_Odds_Calculator_2-way'!A4="","",'True_Odds_Calculator_2-way'!A4)</f>
        <v>2.5099999999999998</v>
      </c>
      <c r="B3" s="4">
        <f>IF('True_Odds_Calculator_2-way'!B4="","",'True_Odds_Calculator_2-way'!B4)</f>
        <v>1.57</v>
      </c>
      <c r="C3" s="4">
        <f t="shared" ref="C3:C66" si="0">1/A3</f>
        <v>0.39840637450199207</v>
      </c>
      <c r="D3">
        <f t="shared" ref="D3:D66" si="1">1/B3</f>
        <v>0.63694267515923564</v>
      </c>
      <c r="E3">
        <f t="shared" ref="E3:E66" si="2">C3+D3-1</f>
        <v>3.5349049661227649E-2</v>
      </c>
      <c r="F3">
        <f t="shared" ref="F3:F66" si="3">C3+D3-(C3*D3)-1</f>
        <v>-0.21841297231456347</v>
      </c>
      <c r="G3">
        <v>0</v>
      </c>
      <c r="H3">
        <f t="shared" ref="H3:H66" si="4">C3*D3</f>
        <v>0.25376202197579112</v>
      </c>
      <c r="I3">
        <f t="shared" ref="I3:I66" si="5">((-4*F3*H3)^0.5)/(2*F3)</f>
        <v>-1.0778891454484929</v>
      </c>
      <c r="J3">
        <f t="shared" ref="J3:J66" si="6">(-((-4*F3*H3)^0.5))/(2*F3)</f>
        <v>1.0778891454484929</v>
      </c>
      <c r="K3">
        <f t="shared" ref="K3:K66" si="7">IF(A3="","",(C3/($J3+C3-($J3*C3))))</f>
        <v>0.3805736037101255</v>
      </c>
      <c r="L3">
        <f t="shared" ref="L3:L66" si="8">IF(B3="","",(D3/($J3+D3-($J3*D3))))</f>
        <v>0.61942639628987439</v>
      </c>
      <c r="M3">
        <f t="shared" ref="M3:M66" si="9">IF(A3="","",1/K3)</f>
        <v>2.6276126096272243</v>
      </c>
      <c r="N3">
        <f t="shared" ref="N3:N66" si="10">IF(B3="","",1/L3)</f>
        <v>1.6143968129056414</v>
      </c>
    </row>
    <row r="4" spans="1:14" x14ac:dyDescent="0.25">
      <c r="A4" s="4">
        <f>IF('True_Odds_Calculator_2-way'!A5="","",'True_Odds_Calculator_2-way'!A5)</f>
        <v>2.1800000000000002</v>
      </c>
      <c r="B4" s="4">
        <f>IF('True_Odds_Calculator_2-way'!B5="","",'True_Odds_Calculator_2-way'!B5)</f>
        <v>1.72</v>
      </c>
      <c r="C4" s="4">
        <f t="shared" si="0"/>
        <v>0.4587155963302752</v>
      </c>
      <c r="D4">
        <f t="shared" si="1"/>
        <v>0.58139534883720934</v>
      </c>
      <c r="E4">
        <f t="shared" si="2"/>
        <v>4.0110945167484591E-2</v>
      </c>
      <c r="F4">
        <f t="shared" si="3"/>
        <v>-0.22658416897802425</v>
      </c>
      <c r="G4">
        <v>0</v>
      </c>
      <c r="H4">
        <f t="shared" si="4"/>
        <v>0.26669511414550884</v>
      </c>
      <c r="I4">
        <f t="shared" si="5"/>
        <v>-1.0849075915068656</v>
      </c>
      <c r="J4">
        <f t="shared" si="6"/>
        <v>1.0849075915068656</v>
      </c>
      <c r="K4">
        <f t="shared" si="7"/>
        <v>0.43855976031354993</v>
      </c>
      <c r="L4">
        <f t="shared" si="8"/>
        <v>0.56144023968644996</v>
      </c>
      <c r="M4">
        <f t="shared" si="9"/>
        <v>2.2801909579781015</v>
      </c>
      <c r="N4">
        <f t="shared" si="10"/>
        <v>1.7811334658849434</v>
      </c>
    </row>
    <row r="5" spans="1:14" x14ac:dyDescent="0.25">
      <c r="A5" s="4">
        <f>IF('True_Odds_Calculator_2-way'!A6="","",'True_Odds_Calculator_2-way'!A6)</f>
        <v>1.82</v>
      </c>
      <c r="B5" s="4">
        <f>IF('True_Odds_Calculator_2-way'!B6="","",'True_Odds_Calculator_2-way'!B6)</f>
        <v>2.0499999999999998</v>
      </c>
      <c r="C5" s="4">
        <f t="shared" si="0"/>
        <v>0.54945054945054939</v>
      </c>
      <c r="D5">
        <f t="shared" si="1"/>
        <v>0.48780487804878053</v>
      </c>
      <c r="E5">
        <f t="shared" si="2"/>
        <v>3.7255427499329974E-2</v>
      </c>
      <c r="F5">
        <f t="shared" si="3"/>
        <v>-0.23076923076923073</v>
      </c>
      <c r="G5">
        <v>0</v>
      </c>
      <c r="H5">
        <f t="shared" si="4"/>
        <v>0.2680246582685607</v>
      </c>
      <c r="I5">
        <f t="shared" si="5"/>
        <v>-1.0777013435226059</v>
      </c>
      <c r="J5">
        <f t="shared" si="6"/>
        <v>1.0777013435226059</v>
      </c>
      <c r="K5">
        <f t="shared" si="7"/>
        <v>0.53086584011754934</v>
      </c>
      <c r="L5">
        <f t="shared" si="8"/>
        <v>0.46913415988245072</v>
      </c>
      <c r="M5">
        <f t="shared" si="9"/>
        <v>1.883715101688537</v>
      </c>
      <c r="N5">
        <f t="shared" si="10"/>
        <v>2.1315864106987359</v>
      </c>
    </row>
    <row r="6" spans="1:14" x14ac:dyDescent="0.25">
      <c r="A6" s="4">
        <f>IF('True_Odds_Calculator_2-way'!A7="","",'True_Odds_Calculator_2-way'!A7)</f>
        <v>2.1</v>
      </c>
      <c r="B6" s="4">
        <f>IF('True_Odds_Calculator_2-way'!B7="","",'True_Odds_Calculator_2-way'!B7)</f>
        <v>1.78</v>
      </c>
      <c r="C6" s="4">
        <f t="shared" si="0"/>
        <v>0.47619047619047616</v>
      </c>
      <c r="D6">
        <f t="shared" si="1"/>
        <v>0.5617977528089888</v>
      </c>
      <c r="E6">
        <f t="shared" si="2"/>
        <v>3.7988228999465079E-2</v>
      </c>
      <c r="F6">
        <f t="shared" si="3"/>
        <v>-0.2295345104333868</v>
      </c>
      <c r="G6">
        <v>0</v>
      </c>
      <c r="H6">
        <f t="shared" si="4"/>
        <v>0.26752273943285182</v>
      </c>
      <c r="I6">
        <f t="shared" si="5"/>
        <v>-1.0795837927188263</v>
      </c>
      <c r="J6">
        <f t="shared" si="6"/>
        <v>1.0795837927188263</v>
      </c>
      <c r="K6">
        <f t="shared" si="7"/>
        <v>0.45713404422735271</v>
      </c>
      <c r="L6">
        <f t="shared" si="8"/>
        <v>0.54286595577264729</v>
      </c>
      <c r="M6">
        <f t="shared" si="9"/>
        <v>2.1875421719907089</v>
      </c>
      <c r="N6">
        <f t="shared" si="10"/>
        <v>1.8420753583206844</v>
      </c>
    </row>
    <row r="7" spans="1:14" x14ac:dyDescent="0.25">
      <c r="A7" s="4">
        <f>IF('True_Odds_Calculator_2-way'!A8="","",'True_Odds_Calculator_2-way'!A8)</f>
        <v>1.89</v>
      </c>
      <c r="B7" s="4">
        <f>IF('True_Odds_Calculator_2-way'!B8="","",'True_Odds_Calculator_2-way'!B8)</f>
        <v>1.97</v>
      </c>
      <c r="C7" s="4">
        <f t="shared" si="0"/>
        <v>0.52910052910052918</v>
      </c>
      <c r="D7">
        <f t="shared" si="1"/>
        <v>0.50761421319796951</v>
      </c>
      <c r="E7">
        <f t="shared" si="2"/>
        <v>3.6714742298498582E-2</v>
      </c>
      <c r="F7">
        <f t="shared" si="3"/>
        <v>-0.23186420648349593</v>
      </c>
      <c r="G7">
        <v>0</v>
      </c>
      <c r="H7">
        <f t="shared" si="4"/>
        <v>0.26857894878199451</v>
      </c>
      <c r="I7">
        <f t="shared" si="5"/>
        <v>-1.0762647825142235</v>
      </c>
      <c r="J7">
        <f t="shared" si="6"/>
        <v>1.0762647825142235</v>
      </c>
      <c r="K7">
        <f t="shared" si="7"/>
        <v>0.51075766569338388</v>
      </c>
      <c r="L7">
        <f t="shared" si="8"/>
        <v>0.48924233430661629</v>
      </c>
      <c r="M7">
        <f t="shared" si="9"/>
        <v>1.9578756564376583</v>
      </c>
      <c r="N7">
        <f t="shared" si="10"/>
        <v>2.0439768390387969</v>
      </c>
    </row>
    <row r="8" spans="1:14" x14ac:dyDescent="0.25">
      <c r="A8" s="4">
        <f>IF('True_Odds_Calculator_2-way'!A9="","",'True_Odds_Calculator_2-way'!A9)</f>
        <v>1.81</v>
      </c>
      <c r="B8" s="4">
        <f>IF('True_Odds_Calculator_2-way'!B9="","",'True_Odds_Calculator_2-way'!B9)</f>
        <v>2.06</v>
      </c>
      <c r="C8" s="4">
        <f t="shared" si="0"/>
        <v>0.5524861878453039</v>
      </c>
      <c r="D8">
        <f t="shared" si="1"/>
        <v>0.4854368932038835</v>
      </c>
      <c r="E8">
        <f t="shared" si="2"/>
        <v>3.7923081049187513E-2</v>
      </c>
      <c r="F8">
        <f t="shared" si="3"/>
        <v>-0.23027409751649397</v>
      </c>
      <c r="G8">
        <v>0</v>
      </c>
      <c r="H8">
        <f t="shared" si="4"/>
        <v>0.26819717856568148</v>
      </c>
      <c r="I8">
        <f t="shared" si="5"/>
        <v>-1.079206513730294</v>
      </c>
      <c r="J8">
        <f t="shared" si="6"/>
        <v>1.079206513730294</v>
      </c>
      <c r="K8">
        <f t="shared" si="7"/>
        <v>0.5335731492446798</v>
      </c>
      <c r="L8">
        <f t="shared" si="8"/>
        <v>0.46642685075531992</v>
      </c>
      <c r="M8">
        <f t="shared" si="9"/>
        <v>1.8741572761215382</v>
      </c>
      <c r="N8">
        <f t="shared" si="10"/>
        <v>2.1439589045541121</v>
      </c>
    </row>
    <row r="9" spans="1:14" x14ac:dyDescent="0.25">
      <c r="A9" s="4">
        <f>IF('True_Odds_Calculator_2-way'!A10="","",'True_Odds_Calculator_2-way'!A10)</f>
        <v>1.95</v>
      </c>
      <c r="B9" s="4">
        <f>IF('True_Odds_Calculator_2-way'!B10="","",'True_Odds_Calculator_2-way'!B10)</f>
        <v>1.92</v>
      </c>
      <c r="C9" s="4">
        <f t="shared" si="0"/>
        <v>0.51282051282051289</v>
      </c>
      <c r="D9">
        <f t="shared" si="1"/>
        <v>0.52083333333333337</v>
      </c>
      <c r="E9">
        <f t="shared" si="2"/>
        <v>3.3653846153846256E-2</v>
      </c>
      <c r="F9">
        <f t="shared" si="3"/>
        <v>-0.23344017094017089</v>
      </c>
      <c r="G9">
        <v>0</v>
      </c>
      <c r="H9">
        <f t="shared" si="4"/>
        <v>0.26709401709401714</v>
      </c>
      <c r="I9">
        <f t="shared" si="5"/>
        <v>-1.0696563746013956</v>
      </c>
      <c r="J9">
        <f t="shared" si="6"/>
        <v>1.0696563746013956</v>
      </c>
      <c r="K9">
        <f t="shared" si="7"/>
        <v>0.49598904672064897</v>
      </c>
      <c r="L9">
        <f t="shared" si="8"/>
        <v>0.50401095327935097</v>
      </c>
      <c r="M9">
        <f t="shared" si="9"/>
        <v>2.0161735558713256</v>
      </c>
      <c r="N9">
        <f t="shared" si="10"/>
        <v>1.9840838646332837</v>
      </c>
    </row>
    <row r="10" spans="1:14" x14ac:dyDescent="0.25">
      <c r="A10" s="4">
        <f>IF('True_Odds_Calculator_2-way'!A11="","",'True_Odds_Calculator_2-way'!A11)</f>
        <v>2.16</v>
      </c>
      <c r="B10" s="4">
        <f>IF('True_Odds_Calculator_2-way'!B11="","",'True_Odds_Calculator_2-way'!B11)</f>
        <v>1.74</v>
      </c>
      <c r="C10" s="4">
        <f t="shared" si="0"/>
        <v>0.46296296296296291</v>
      </c>
      <c r="D10">
        <f t="shared" si="1"/>
        <v>0.57471264367816088</v>
      </c>
      <c r="E10">
        <f t="shared" si="2"/>
        <v>3.7675606641123682E-2</v>
      </c>
      <c r="F10">
        <f t="shared" si="3"/>
        <v>-0.22839506172839519</v>
      </c>
      <c r="G10">
        <v>0</v>
      </c>
      <c r="H10">
        <f t="shared" si="4"/>
        <v>0.26607066836951887</v>
      </c>
      <c r="I10">
        <f t="shared" si="5"/>
        <v>-1.0793322294408634</v>
      </c>
      <c r="J10">
        <f t="shared" si="6"/>
        <v>1.0793322294408634</v>
      </c>
      <c r="K10">
        <f t="shared" si="7"/>
        <v>0.44404472798104189</v>
      </c>
      <c r="L10">
        <f t="shared" si="8"/>
        <v>0.55595527201895822</v>
      </c>
      <c r="M10">
        <f t="shared" si="9"/>
        <v>2.2520253861514017</v>
      </c>
      <c r="N10">
        <f t="shared" si="10"/>
        <v>1.7987058497862392</v>
      </c>
    </row>
    <row r="11" spans="1:14" x14ac:dyDescent="0.25">
      <c r="A11" s="4">
        <f>IF('True_Odds_Calculator_2-way'!A12="","",'True_Odds_Calculator_2-way'!A12)</f>
        <v>2.11</v>
      </c>
      <c r="B11" s="4">
        <f>IF('True_Odds_Calculator_2-way'!B12="","",'True_Odds_Calculator_2-way'!B12)</f>
        <v>1.77</v>
      </c>
      <c r="C11" s="4">
        <f t="shared" si="0"/>
        <v>0.47393364928909953</v>
      </c>
      <c r="D11">
        <f t="shared" si="1"/>
        <v>0.56497175141242939</v>
      </c>
      <c r="E11">
        <f t="shared" si="2"/>
        <v>3.8905400701529036E-2</v>
      </c>
      <c r="F11">
        <f t="shared" si="3"/>
        <v>-0.22885372319061759</v>
      </c>
      <c r="G11">
        <v>0</v>
      </c>
      <c r="H11">
        <f t="shared" si="4"/>
        <v>0.26775912389214662</v>
      </c>
      <c r="I11">
        <f t="shared" si="5"/>
        <v>-1.0816659234722941</v>
      </c>
      <c r="J11">
        <f t="shared" si="6"/>
        <v>1.0816659234722941</v>
      </c>
      <c r="K11">
        <f t="shared" si="7"/>
        <v>0.45441136703461599</v>
      </c>
      <c r="L11">
        <f t="shared" si="8"/>
        <v>0.54558863296538396</v>
      </c>
      <c r="M11">
        <f t="shared" si="9"/>
        <v>2.2006491750542465</v>
      </c>
      <c r="N11">
        <f t="shared" si="10"/>
        <v>1.8328827610736662</v>
      </c>
    </row>
    <row r="12" spans="1:14" x14ac:dyDescent="0.25">
      <c r="A12" s="4">
        <f>IF('True_Odds_Calculator_2-way'!A13="","",'True_Odds_Calculator_2-way'!A13)</f>
        <v>1.96</v>
      </c>
      <c r="B12" s="4">
        <f>IF('True_Odds_Calculator_2-way'!B13="","",'True_Odds_Calculator_2-way'!B13)</f>
        <v>1.91</v>
      </c>
      <c r="C12" s="4">
        <f t="shared" si="0"/>
        <v>0.51020408163265307</v>
      </c>
      <c r="D12">
        <f t="shared" si="1"/>
        <v>0.52356020942408377</v>
      </c>
      <c r="E12">
        <f t="shared" si="2"/>
        <v>3.3764291056736839E-2</v>
      </c>
      <c r="F12">
        <f t="shared" si="3"/>
        <v>-0.23335826477187727</v>
      </c>
      <c r="G12">
        <v>0</v>
      </c>
      <c r="H12">
        <f t="shared" si="4"/>
        <v>0.26712255582861416</v>
      </c>
      <c r="I12">
        <f t="shared" si="5"/>
        <v>-1.0699012312772824</v>
      </c>
      <c r="J12">
        <f t="shared" si="6"/>
        <v>1.0699012312772824</v>
      </c>
      <c r="K12">
        <f t="shared" si="7"/>
        <v>0.49331431287667615</v>
      </c>
      <c r="L12">
        <f t="shared" si="8"/>
        <v>0.50668568712332396</v>
      </c>
      <c r="M12">
        <f t="shared" si="9"/>
        <v>2.0271051820261912</v>
      </c>
      <c r="N12">
        <f t="shared" si="10"/>
        <v>1.9736101204623264</v>
      </c>
    </row>
    <row r="13" spans="1:14" x14ac:dyDescent="0.25">
      <c r="A13" s="4">
        <f>IF('True_Odds_Calculator_2-way'!A14="","",'True_Odds_Calculator_2-way'!A14)</f>
        <v>2.52</v>
      </c>
      <c r="B13" s="4">
        <f>IF('True_Odds_Calculator_2-way'!B14="","",'True_Odds_Calculator_2-way'!B14)</f>
        <v>1.56</v>
      </c>
      <c r="C13" s="4">
        <f t="shared" si="0"/>
        <v>0.3968253968253968</v>
      </c>
      <c r="D13">
        <f t="shared" si="1"/>
        <v>0.64102564102564097</v>
      </c>
      <c r="E13">
        <f t="shared" si="2"/>
        <v>3.7851037851037717E-2</v>
      </c>
      <c r="F13">
        <f t="shared" si="3"/>
        <v>-0.21652421652421661</v>
      </c>
      <c r="G13">
        <v>0</v>
      </c>
      <c r="H13">
        <f t="shared" si="4"/>
        <v>0.25437525437525432</v>
      </c>
      <c r="I13">
        <f t="shared" si="5"/>
        <v>-1.0838874619051497</v>
      </c>
      <c r="J13">
        <f t="shared" si="6"/>
        <v>1.0838874619051497</v>
      </c>
      <c r="K13">
        <f t="shared" si="7"/>
        <v>0.3777135495558997</v>
      </c>
      <c r="L13">
        <f t="shared" si="8"/>
        <v>0.62228645044410036</v>
      </c>
      <c r="M13">
        <f t="shared" si="9"/>
        <v>2.6475089420958278</v>
      </c>
      <c r="N13">
        <f t="shared" si="10"/>
        <v>1.6069769786668839</v>
      </c>
    </row>
    <row r="14" spans="1:14" x14ac:dyDescent="0.25">
      <c r="A14" s="4">
        <f>IF('True_Odds_Calculator_2-way'!A15="","",'True_Odds_Calculator_2-way'!A15)</f>
        <v>2.11</v>
      </c>
      <c r="B14" s="4">
        <f>IF('True_Odds_Calculator_2-way'!B15="","",'True_Odds_Calculator_2-way'!B15)</f>
        <v>1.77</v>
      </c>
      <c r="C14" s="4">
        <f t="shared" si="0"/>
        <v>0.47393364928909953</v>
      </c>
      <c r="D14">
        <f t="shared" si="1"/>
        <v>0.56497175141242939</v>
      </c>
      <c r="E14">
        <f t="shared" si="2"/>
        <v>3.8905400701529036E-2</v>
      </c>
      <c r="F14">
        <f t="shared" si="3"/>
        <v>-0.22885372319061759</v>
      </c>
      <c r="G14">
        <v>0</v>
      </c>
      <c r="H14">
        <f t="shared" si="4"/>
        <v>0.26775912389214662</v>
      </c>
      <c r="I14">
        <f t="shared" si="5"/>
        <v>-1.0816659234722941</v>
      </c>
      <c r="J14">
        <f t="shared" si="6"/>
        <v>1.0816659234722941</v>
      </c>
      <c r="K14">
        <f t="shared" si="7"/>
        <v>0.45441136703461599</v>
      </c>
      <c r="L14">
        <f t="shared" si="8"/>
        <v>0.54558863296538396</v>
      </c>
      <c r="M14">
        <f t="shared" si="9"/>
        <v>2.2006491750542465</v>
      </c>
      <c r="N14">
        <f t="shared" si="10"/>
        <v>1.8328827610736662</v>
      </c>
    </row>
    <row r="15" spans="1:14" x14ac:dyDescent="0.25">
      <c r="A15" s="4">
        <f>IF('True_Odds_Calculator_2-way'!A16="","",'True_Odds_Calculator_2-way'!A16)</f>
        <v>2.3199999999999998</v>
      </c>
      <c r="B15" s="4">
        <f>IF('True_Odds_Calculator_2-way'!B16="","",'True_Odds_Calculator_2-way'!B16)</f>
        <v>1.65</v>
      </c>
      <c r="C15" s="4">
        <f t="shared" si="0"/>
        <v>0.43103448275862072</v>
      </c>
      <c r="D15">
        <f t="shared" si="1"/>
        <v>0.60606060606060608</v>
      </c>
      <c r="E15">
        <f t="shared" si="2"/>
        <v>3.709508881922674E-2</v>
      </c>
      <c r="F15">
        <f t="shared" si="3"/>
        <v>-0.22413793103448287</v>
      </c>
      <c r="G15">
        <v>0</v>
      </c>
      <c r="H15">
        <f t="shared" si="4"/>
        <v>0.26123301985370956</v>
      </c>
      <c r="I15">
        <f t="shared" si="5"/>
        <v>-1.0795837927188261</v>
      </c>
      <c r="J15">
        <f t="shared" si="6"/>
        <v>1.0795837927188261</v>
      </c>
      <c r="K15">
        <f t="shared" si="7"/>
        <v>0.41236252858619832</v>
      </c>
      <c r="L15">
        <f t="shared" si="8"/>
        <v>0.58763747141380174</v>
      </c>
      <c r="M15">
        <f t="shared" si="9"/>
        <v>2.4250506063888508</v>
      </c>
      <c r="N15">
        <f t="shared" si="10"/>
        <v>1.7017294652672368</v>
      </c>
    </row>
    <row r="16" spans="1:14" x14ac:dyDescent="0.25">
      <c r="A16" s="4">
        <f>IF('True_Odds_Calculator_2-way'!A17="","",'True_Odds_Calculator_2-way'!A17)</f>
        <v>1.83</v>
      </c>
      <c r="B16" s="4">
        <f>IF('True_Odds_Calculator_2-way'!B17="","",'True_Odds_Calculator_2-way'!B17)</f>
        <v>2.0499999999999998</v>
      </c>
      <c r="C16" s="4">
        <f t="shared" si="0"/>
        <v>0.54644808743169393</v>
      </c>
      <c r="D16">
        <f t="shared" si="1"/>
        <v>0.48780487804878053</v>
      </c>
      <c r="E16">
        <f t="shared" si="2"/>
        <v>3.4252965480474407E-2</v>
      </c>
      <c r="F16">
        <f t="shared" si="3"/>
        <v>-0.23230707716913246</v>
      </c>
      <c r="G16">
        <v>0</v>
      </c>
      <c r="H16">
        <f t="shared" si="4"/>
        <v>0.26656004264960681</v>
      </c>
      <c r="I16">
        <f t="shared" si="5"/>
        <v>-1.0711894933108055</v>
      </c>
      <c r="J16">
        <f t="shared" si="6"/>
        <v>1.0711894933108055</v>
      </c>
      <c r="K16">
        <f t="shared" si="7"/>
        <v>0.52935616627105819</v>
      </c>
      <c r="L16">
        <f t="shared" si="8"/>
        <v>0.47064383372894186</v>
      </c>
      <c r="M16">
        <f t="shared" si="9"/>
        <v>1.8890872794479689</v>
      </c>
      <c r="N16">
        <f t="shared" si="10"/>
        <v>2.1247489679763456</v>
      </c>
    </row>
    <row r="17" spans="1:14" x14ac:dyDescent="0.25">
      <c r="A17" s="4">
        <f>IF('True_Odds_Calculator_2-way'!A18="","",'True_Odds_Calculator_2-way'!A18)</f>
        <v>2.2599999999999998</v>
      </c>
      <c r="B17" s="4">
        <f>IF('True_Odds_Calculator_2-way'!B18="","",'True_Odds_Calculator_2-way'!B18)</f>
        <v>1.68</v>
      </c>
      <c r="C17" s="4">
        <f t="shared" si="0"/>
        <v>0.44247787610619471</v>
      </c>
      <c r="D17">
        <f t="shared" si="1"/>
        <v>0.59523809523809523</v>
      </c>
      <c r="E17">
        <f t="shared" si="2"/>
        <v>3.7715971344289834E-2</v>
      </c>
      <c r="F17">
        <f t="shared" si="3"/>
        <v>-0.22566371681415942</v>
      </c>
      <c r="G17">
        <v>0</v>
      </c>
      <c r="H17">
        <f t="shared" si="4"/>
        <v>0.26337968815844925</v>
      </c>
      <c r="I17">
        <f t="shared" si="5"/>
        <v>-1.080339539253607</v>
      </c>
      <c r="J17">
        <f t="shared" si="6"/>
        <v>1.080339539253607</v>
      </c>
      <c r="K17">
        <f t="shared" si="7"/>
        <v>0.4235084779870531</v>
      </c>
      <c r="L17">
        <f t="shared" si="8"/>
        <v>0.57649152201294696</v>
      </c>
      <c r="M17">
        <f t="shared" si="9"/>
        <v>2.3612278194595446</v>
      </c>
      <c r="N17">
        <f t="shared" si="10"/>
        <v>1.7346308866924531</v>
      </c>
    </row>
    <row r="18" spans="1:14" x14ac:dyDescent="0.25">
      <c r="A18" s="4">
        <f>IF('True_Odds_Calculator_2-way'!A19="","",'True_Odds_Calculator_2-way'!A19)</f>
        <v>2.0299999999999998</v>
      </c>
      <c r="B18" s="4">
        <f>IF('True_Odds_Calculator_2-way'!B19="","",'True_Odds_Calculator_2-way'!B19)</f>
        <v>1.81</v>
      </c>
      <c r="C18" s="4">
        <f t="shared" si="0"/>
        <v>0.49261083743842371</v>
      </c>
      <c r="D18">
        <f t="shared" si="1"/>
        <v>0.5524861878453039</v>
      </c>
      <c r="E18">
        <f t="shared" si="2"/>
        <v>4.5097025283727721E-2</v>
      </c>
      <c r="F18">
        <f t="shared" si="3"/>
        <v>-0.22706365838390963</v>
      </c>
      <c r="G18">
        <v>0</v>
      </c>
      <c r="H18">
        <f t="shared" si="4"/>
        <v>0.2721606836676374</v>
      </c>
      <c r="I18">
        <f t="shared" si="5"/>
        <v>-1.0948103090714374</v>
      </c>
      <c r="J18">
        <f t="shared" si="6"/>
        <v>1.0948103090714374</v>
      </c>
      <c r="K18">
        <f t="shared" si="7"/>
        <v>0.47000109481045338</v>
      </c>
      <c r="L18">
        <f t="shared" si="8"/>
        <v>0.52999890518954651</v>
      </c>
      <c r="M18">
        <f t="shared" si="9"/>
        <v>2.1276546183435801</v>
      </c>
      <c r="N18">
        <f t="shared" si="10"/>
        <v>1.8867963503478642</v>
      </c>
    </row>
    <row r="19" spans="1:14" x14ac:dyDescent="0.25">
      <c r="A19" s="4">
        <f>IF('True_Odds_Calculator_2-way'!A20="","",'True_Odds_Calculator_2-way'!A20)</f>
        <v>1.85</v>
      </c>
      <c r="B19" s="4">
        <f>IF('True_Odds_Calculator_2-way'!B20="","",'True_Odds_Calculator_2-way'!B20)</f>
        <v>1.99</v>
      </c>
      <c r="C19" s="4">
        <f t="shared" si="0"/>
        <v>0.54054054054054046</v>
      </c>
      <c r="D19">
        <f t="shared" si="1"/>
        <v>0.50251256281407031</v>
      </c>
      <c r="E19">
        <f t="shared" si="2"/>
        <v>4.3053103354610656E-2</v>
      </c>
      <c r="F19">
        <f t="shared" si="3"/>
        <v>-0.22857530897731926</v>
      </c>
      <c r="G19">
        <v>0</v>
      </c>
      <c r="H19">
        <f t="shared" si="4"/>
        <v>0.27162841233192986</v>
      </c>
      <c r="I19">
        <f t="shared" si="5"/>
        <v>-1.0901165669462136</v>
      </c>
      <c r="J19">
        <f t="shared" si="6"/>
        <v>1.0901165669462136</v>
      </c>
      <c r="K19">
        <f t="shared" si="7"/>
        <v>0.51904934939114777</v>
      </c>
      <c r="L19">
        <f t="shared" si="8"/>
        <v>0.48095065060885256</v>
      </c>
      <c r="M19">
        <f t="shared" si="9"/>
        <v>1.9265990819042815</v>
      </c>
      <c r="N19">
        <f t="shared" si="10"/>
        <v>2.0792154012767514</v>
      </c>
    </row>
    <row r="20" spans="1:14" x14ac:dyDescent="0.25">
      <c r="A20" s="4">
        <f>IF('True_Odds_Calculator_2-way'!A21="","",'True_Odds_Calculator_2-way'!A21)</f>
        <v>2.09</v>
      </c>
      <c r="B20" s="4">
        <f>IF('True_Odds_Calculator_2-way'!B21="","",'True_Odds_Calculator_2-way'!B21)</f>
        <v>1.81</v>
      </c>
      <c r="C20" s="4">
        <f t="shared" si="0"/>
        <v>0.47846889952153115</v>
      </c>
      <c r="D20">
        <f t="shared" si="1"/>
        <v>0.5524861878453039</v>
      </c>
      <c r="E20">
        <f t="shared" si="2"/>
        <v>3.0955087366835166E-2</v>
      </c>
      <c r="F20">
        <f t="shared" si="3"/>
        <v>-0.23339237093235332</v>
      </c>
      <c r="G20">
        <v>0</v>
      </c>
      <c r="H20">
        <f t="shared" si="4"/>
        <v>0.26434745829918849</v>
      </c>
      <c r="I20">
        <f t="shared" si="5"/>
        <v>-1.064251428023502</v>
      </c>
      <c r="J20">
        <f t="shared" si="6"/>
        <v>1.064251428023502</v>
      </c>
      <c r="K20">
        <f t="shared" si="7"/>
        <v>0.46295566357839102</v>
      </c>
      <c r="L20">
        <f t="shared" si="8"/>
        <v>0.53704433642160887</v>
      </c>
      <c r="M20">
        <f t="shared" si="9"/>
        <v>2.1600340565456171</v>
      </c>
      <c r="N20">
        <f t="shared" si="10"/>
        <v>1.8620436566990362</v>
      </c>
    </row>
    <row r="21" spans="1:14" x14ac:dyDescent="0.25">
      <c r="A21" s="4">
        <f>IF('True_Odds_Calculator_2-way'!A22="","",'True_Odds_Calculator_2-way'!A22)</f>
        <v>2.09</v>
      </c>
      <c r="B21" s="4">
        <f>IF('True_Odds_Calculator_2-way'!B22="","",'True_Odds_Calculator_2-way'!B22)</f>
        <v>1.79</v>
      </c>
      <c r="C21" s="4">
        <f t="shared" si="0"/>
        <v>0.47846889952153115</v>
      </c>
      <c r="D21">
        <f t="shared" si="1"/>
        <v>0.55865921787709494</v>
      </c>
      <c r="E21">
        <f t="shared" si="2"/>
        <v>3.7128117398625982E-2</v>
      </c>
      <c r="F21">
        <f t="shared" si="3"/>
        <v>-0.23017294378658693</v>
      </c>
      <c r="G21">
        <v>0</v>
      </c>
      <c r="H21">
        <f t="shared" si="4"/>
        <v>0.26730106118521291</v>
      </c>
      <c r="I21">
        <f t="shared" si="5"/>
        <v>-1.077638764691236</v>
      </c>
      <c r="J21">
        <f t="shared" si="6"/>
        <v>1.077638764691236</v>
      </c>
      <c r="K21">
        <f t="shared" si="7"/>
        <v>0.45984913425207868</v>
      </c>
      <c r="L21">
        <f t="shared" si="8"/>
        <v>0.54015086574792148</v>
      </c>
      <c r="M21">
        <f t="shared" si="9"/>
        <v>2.1746262535134471</v>
      </c>
      <c r="N21">
        <f t="shared" si="10"/>
        <v>1.8513346241060764</v>
      </c>
    </row>
    <row r="22" spans="1:14" x14ac:dyDescent="0.25">
      <c r="A22" s="4">
        <f>IF('True_Odds_Calculator_2-way'!A23="","",'True_Odds_Calculator_2-way'!A23)</f>
        <v>2.41</v>
      </c>
      <c r="B22" s="4">
        <f>IF('True_Odds_Calculator_2-way'!B23="","",'True_Odds_Calculator_2-way'!B23)</f>
        <v>1.6</v>
      </c>
      <c r="C22" s="4">
        <f t="shared" si="0"/>
        <v>0.41493775933609955</v>
      </c>
      <c r="D22">
        <f t="shared" si="1"/>
        <v>0.625</v>
      </c>
      <c r="E22">
        <f t="shared" si="2"/>
        <v>3.9937759336099443E-2</v>
      </c>
      <c r="F22">
        <f t="shared" si="3"/>
        <v>-0.21939834024896276</v>
      </c>
      <c r="G22">
        <v>0</v>
      </c>
      <c r="H22">
        <f t="shared" si="4"/>
        <v>0.25933609958506221</v>
      </c>
      <c r="I22">
        <f t="shared" si="5"/>
        <v>-1.08721345508907</v>
      </c>
      <c r="J22">
        <f t="shared" si="6"/>
        <v>1.08721345508907</v>
      </c>
      <c r="K22">
        <f t="shared" si="7"/>
        <v>0.39479331235228826</v>
      </c>
      <c r="L22">
        <f t="shared" si="8"/>
        <v>0.60520668764771179</v>
      </c>
      <c r="M22">
        <f t="shared" si="9"/>
        <v>2.532970971675589</v>
      </c>
      <c r="N22">
        <f t="shared" si="10"/>
        <v>1.652328073053442</v>
      </c>
    </row>
    <row r="23" spans="1:14" x14ac:dyDescent="0.25">
      <c r="A23" s="4">
        <f>IF('True_Odds_Calculator_2-way'!A24="","",'True_Odds_Calculator_2-way'!A24)</f>
        <v>2.1</v>
      </c>
      <c r="B23" s="4">
        <f>IF('True_Odds_Calculator_2-way'!B24="","",'True_Odds_Calculator_2-way'!B24)</f>
        <v>1.78</v>
      </c>
      <c r="C23" s="4">
        <f t="shared" si="0"/>
        <v>0.47619047619047616</v>
      </c>
      <c r="D23">
        <f t="shared" si="1"/>
        <v>0.5617977528089888</v>
      </c>
      <c r="E23">
        <f t="shared" si="2"/>
        <v>3.7988228999465079E-2</v>
      </c>
      <c r="F23">
        <f t="shared" si="3"/>
        <v>-0.2295345104333868</v>
      </c>
      <c r="G23">
        <v>0</v>
      </c>
      <c r="H23">
        <f t="shared" si="4"/>
        <v>0.26752273943285182</v>
      </c>
      <c r="I23">
        <f t="shared" si="5"/>
        <v>-1.0795837927188263</v>
      </c>
      <c r="J23">
        <f t="shared" si="6"/>
        <v>1.0795837927188263</v>
      </c>
      <c r="K23">
        <f t="shared" si="7"/>
        <v>0.45713404422735271</v>
      </c>
      <c r="L23">
        <f t="shared" si="8"/>
        <v>0.54286595577264729</v>
      </c>
      <c r="M23">
        <f t="shared" si="9"/>
        <v>2.1875421719907089</v>
      </c>
      <c r="N23">
        <f t="shared" si="10"/>
        <v>1.8420753583206844</v>
      </c>
    </row>
    <row r="24" spans="1:14" x14ac:dyDescent="0.25">
      <c r="A24" s="4">
        <f>IF('True_Odds_Calculator_2-way'!A25="","",'True_Odds_Calculator_2-way'!A25)</f>
        <v>2.16</v>
      </c>
      <c r="B24" s="4">
        <f>IF('True_Odds_Calculator_2-way'!B25="","",'True_Odds_Calculator_2-way'!B25)</f>
        <v>1.74</v>
      </c>
      <c r="C24" s="4">
        <f t="shared" si="0"/>
        <v>0.46296296296296291</v>
      </c>
      <c r="D24">
        <f t="shared" si="1"/>
        <v>0.57471264367816088</v>
      </c>
      <c r="E24">
        <f t="shared" si="2"/>
        <v>3.7675606641123682E-2</v>
      </c>
      <c r="F24">
        <f t="shared" si="3"/>
        <v>-0.22839506172839519</v>
      </c>
      <c r="G24">
        <v>0</v>
      </c>
      <c r="H24">
        <f t="shared" si="4"/>
        <v>0.26607066836951887</v>
      </c>
      <c r="I24">
        <f t="shared" si="5"/>
        <v>-1.0793322294408634</v>
      </c>
      <c r="J24">
        <f t="shared" si="6"/>
        <v>1.0793322294408634</v>
      </c>
      <c r="K24">
        <f t="shared" si="7"/>
        <v>0.44404472798104189</v>
      </c>
      <c r="L24">
        <f t="shared" si="8"/>
        <v>0.55595527201895822</v>
      </c>
      <c r="M24">
        <f t="shared" si="9"/>
        <v>2.2520253861514017</v>
      </c>
      <c r="N24">
        <f t="shared" si="10"/>
        <v>1.7987058497862392</v>
      </c>
    </row>
    <row r="25" spans="1:14" x14ac:dyDescent="0.25">
      <c r="A25" s="4">
        <f>IF('True_Odds_Calculator_2-way'!A26="","",'True_Odds_Calculator_2-way'!A26)</f>
        <v>2.61</v>
      </c>
      <c r="B25" s="4">
        <f>IF('True_Odds_Calculator_2-way'!B26="","",'True_Odds_Calculator_2-way'!B26)</f>
        <v>1.54</v>
      </c>
      <c r="C25" s="4">
        <f t="shared" si="0"/>
        <v>0.38314176245210729</v>
      </c>
      <c r="D25">
        <f t="shared" si="1"/>
        <v>0.64935064935064934</v>
      </c>
      <c r="E25">
        <f t="shared" si="2"/>
        <v>3.2492411802756749E-2</v>
      </c>
      <c r="F25">
        <f t="shared" si="3"/>
        <v>-0.21630094043887138</v>
      </c>
      <c r="G25">
        <v>0</v>
      </c>
      <c r="H25">
        <f t="shared" si="4"/>
        <v>0.2487933522416281</v>
      </c>
      <c r="I25">
        <f t="shared" si="5"/>
        <v>-1.0724824201463117</v>
      </c>
      <c r="J25">
        <f t="shared" si="6"/>
        <v>1.0724824201463117</v>
      </c>
      <c r="K25">
        <f t="shared" si="7"/>
        <v>0.36674412717308713</v>
      </c>
      <c r="L25">
        <f t="shared" si="8"/>
        <v>0.63325587282691287</v>
      </c>
      <c r="M25">
        <f t="shared" si="9"/>
        <v>2.7266966964355612</v>
      </c>
      <c r="N25">
        <f t="shared" si="10"/>
        <v>1.5791405068790083</v>
      </c>
    </row>
    <row r="26" spans="1:14" x14ac:dyDescent="0.25">
      <c r="A26" s="4">
        <f>IF('True_Odds_Calculator_2-way'!A27="","",'True_Odds_Calculator_2-way'!A27)</f>
        <v>2.2799999999999998</v>
      </c>
      <c r="B26" s="4">
        <f>IF('True_Odds_Calculator_2-way'!B27="","",'True_Odds_Calculator_2-way'!B27)</f>
        <v>1.68</v>
      </c>
      <c r="C26" s="4">
        <f t="shared" si="0"/>
        <v>0.43859649122807021</v>
      </c>
      <c r="D26">
        <f t="shared" si="1"/>
        <v>0.59523809523809523</v>
      </c>
      <c r="E26">
        <f t="shared" si="2"/>
        <v>3.383458646616555E-2</v>
      </c>
      <c r="F26">
        <f t="shared" si="3"/>
        <v>-0.2272347535505429</v>
      </c>
      <c r="G26">
        <v>0</v>
      </c>
      <c r="H26">
        <f t="shared" si="4"/>
        <v>0.26106934001670845</v>
      </c>
      <c r="I26">
        <f t="shared" si="5"/>
        <v>-1.0718661571406805</v>
      </c>
      <c r="J26">
        <f t="shared" si="6"/>
        <v>1.0718661571406805</v>
      </c>
      <c r="K26">
        <f t="shared" si="7"/>
        <v>0.42158717195874679</v>
      </c>
      <c r="L26">
        <f t="shared" si="8"/>
        <v>0.57841282804125305</v>
      </c>
      <c r="M26">
        <f t="shared" si="9"/>
        <v>2.3719886811400706</v>
      </c>
      <c r="N26">
        <f t="shared" si="10"/>
        <v>1.728868986855663</v>
      </c>
    </row>
    <row r="27" spans="1:14" x14ac:dyDescent="0.25">
      <c r="A27" s="4">
        <f>IF('True_Odds_Calculator_2-way'!A28="","",'True_Odds_Calculator_2-way'!A28)</f>
        <v>2.3199999999999998</v>
      </c>
      <c r="B27" s="4">
        <f>IF('True_Odds_Calculator_2-way'!B28="","",'True_Odds_Calculator_2-way'!B28)</f>
        <v>1.66</v>
      </c>
      <c r="C27" s="4">
        <f t="shared" si="0"/>
        <v>0.43103448275862072</v>
      </c>
      <c r="D27">
        <f t="shared" si="1"/>
        <v>0.60240963855421692</v>
      </c>
      <c r="E27">
        <f t="shared" si="2"/>
        <v>3.3444121312837582E-2</v>
      </c>
      <c r="F27">
        <f t="shared" si="3"/>
        <v>-0.22621520565018693</v>
      </c>
      <c r="G27">
        <v>0</v>
      </c>
      <c r="H27">
        <f t="shared" si="4"/>
        <v>0.25965932696302457</v>
      </c>
      <c r="I27">
        <f t="shared" si="5"/>
        <v>-1.0713739108887086</v>
      </c>
      <c r="J27">
        <f t="shared" si="6"/>
        <v>1.0713739108887086</v>
      </c>
      <c r="K27">
        <f t="shared" si="7"/>
        <v>0.41421356237309498</v>
      </c>
      <c r="L27">
        <f t="shared" si="8"/>
        <v>0.58578643762690485</v>
      </c>
      <c r="M27">
        <f t="shared" si="9"/>
        <v>2.4142135623730954</v>
      </c>
      <c r="N27">
        <f t="shared" si="10"/>
        <v>1.7071067811865479</v>
      </c>
    </row>
    <row r="28" spans="1:14" x14ac:dyDescent="0.25">
      <c r="A28" s="4">
        <f>IF('True_Odds_Calculator_2-way'!A29="","",'True_Odds_Calculator_2-way'!A29)</f>
        <v>3.05</v>
      </c>
      <c r="B28" s="4">
        <f>IF('True_Odds_Calculator_2-way'!B29="","",'True_Odds_Calculator_2-way'!B29)</f>
        <v>1.41</v>
      </c>
      <c r="C28" s="4">
        <f t="shared" si="0"/>
        <v>0.32786885245901642</v>
      </c>
      <c r="D28">
        <f t="shared" si="1"/>
        <v>0.70921985815602839</v>
      </c>
      <c r="E28">
        <f t="shared" si="2"/>
        <v>3.7088710615044818E-2</v>
      </c>
      <c r="F28">
        <f t="shared" si="3"/>
        <v>-0.19544239041971867</v>
      </c>
      <c r="G28">
        <v>0</v>
      </c>
      <c r="H28">
        <f t="shared" si="4"/>
        <v>0.23253110103476343</v>
      </c>
      <c r="I28">
        <f t="shared" si="5"/>
        <v>-1.0907648670730681</v>
      </c>
      <c r="J28">
        <f t="shared" si="6"/>
        <v>1.0907648670730681</v>
      </c>
      <c r="K28">
        <f t="shared" si="7"/>
        <v>0.30901699437494751</v>
      </c>
      <c r="L28">
        <f t="shared" si="8"/>
        <v>0.69098300562505255</v>
      </c>
      <c r="M28">
        <f t="shared" si="9"/>
        <v>3.2360679774997889</v>
      </c>
      <c r="N28">
        <f t="shared" si="10"/>
        <v>1.4472135954999581</v>
      </c>
    </row>
    <row r="29" spans="1:14" x14ac:dyDescent="0.25">
      <c r="A29" s="4">
        <f>IF('True_Odds_Calculator_2-way'!A30="","",'True_Odds_Calculator_2-way'!A30)</f>
        <v>2.2999999999999998</v>
      </c>
      <c r="B29" s="4">
        <f>IF('True_Odds_Calculator_2-way'!B30="","",'True_Odds_Calculator_2-way'!B30)</f>
        <v>1.67</v>
      </c>
      <c r="C29" s="4">
        <f t="shared" si="0"/>
        <v>0.43478260869565222</v>
      </c>
      <c r="D29">
        <f t="shared" si="1"/>
        <v>0.5988023952095809</v>
      </c>
      <c r="E29">
        <f t="shared" si="2"/>
        <v>3.3585003905233002E-2</v>
      </c>
      <c r="F29">
        <f t="shared" si="3"/>
        <v>-0.22676386357719358</v>
      </c>
      <c r="G29">
        <v>0</v>
      </c>
      <c r="H29">
        <f t="shared" si="4"/>
        <v>0.26034886748242653</v>
      </c>
      <c r="I29">
        <f t="shared" si="5"/>
        <v>-1.0714969088698136</v>
      </c>
      <c r="J29">
        <f t="shared" si="6"/>
        <v>1.0714969088698136</v>
      </c>
      <c r="K29">
        <f t="shared" si="7"/>
        <v>0.41789493273906014</v>
      </c>
      <c r="L29">
        <f t="shared" si="8"/>
        <v>0.58210506726094002</v>
      </c>
      <c r="M29">
        <f t="shared" si="9"/>
        <v>2.3929459815307572</v>
      </c>
      <c r="N29">
        <f t="shared" si="10"/>
        <v>1.7179029289427752</v>
      </c>
    </row>
    <row r="30" spans="1:14" x14ac:dyDescent="0.25">
      <c r="A30" s="4">
        <f>IF('True_Odds_Calculator_2-way'!A31="","",'True_Odds_Calculator_2-way'!A31)</f>
        <v>2.41</v>
      </c>
      <c r="B30" s="4">
        <f>IF('True_Odds_Calculator_2-way'!B31="","",'True_Odds_Calculator_2-way'!B31)</f>
        <v>1.61</v>
      </c>
      <c r="C30" s="4">
        <f t="shared" si="0"/>
        <v>0.41493775933609955</v>
      </c>
      <c r="D30">
        <f t="shared" si="1"/>
        <v>0.6211180124223602</v>
      </c>
      <c r="E30">
        <f t="shared" si="2"/>
        <v>3.6055771758459754E-2</v>
      </c>
      <c r="F30">
        <f t="shared" si="3"/>
        <v>-0.22166954459936605</v>
      </c>
      <c r="G30">
        <v>0</v>
      </c>
      <c r="H30">
        <f t="shared" si="4"/>
        <v>0.25772531635782581</v>
      </c>
      <c r="I30">
        <f t="shared" si="5"/>
        <v>-1.0782650440285155</v>
      </c>
      <c r="J30">
        <f t="shared" si="6"/>
        <v>1.0782650440285155</v>
      </c>
      <c r="K30">
        <f t="shared" si="7"/>
        <v>0.39676970546115803</v>
      </c>
      <c r="L30">
        <f t="shared" si="8"/>
        <v>0.60323029453884203</v>
      </c>
      <c r="M30">
        <f t="shared" si="9"/>
        <v>2.5203537120802069</v>
      </c>
      <c r="N30">
        <f t="shared" si="10"/>
        <v>1.6577416768573945</v>
      </c>
    </row>
    <row r="31" spans="1:14" x14ac:dyDescent="0.25">
      <c r="A31" s="4">
        <f>IF('True_Odds_Calculator_2-way'!A32="","",'True_Odds_Calculator_2-way'!A32)</f>
        <v>2</v>
      </c>
      <c r="B31" s="4">
        <f>IF('True_Odds_Calculator_2-way'!B32="","",'True_Odds_Calculator_2-way'!B32)</f>
        <v>1.84</v>
      </c>
      <c r="C31" s="4">
        <f t="shared" si="0"/>
        <v>0.5</v>
      </c>
      <c r="D31">
        <f t="shared" si="1"/>
        <v>0.54347826086956519</v>
      </c>
      <c r="E31">
        <f t="shared" si="2"/>
        <v>4.3478260869565188E-2</v>
      </c>
      <c r="F31">
        <f t="shared" si="3"/>
        <v>-0.22826086956521741</v>
      </c>
      <c r="G31">
        <v>0</v>
      </c>
      <c r="H31">
        <f t="shared" si="4"/>
        <v>0.27173913043478259</v>
      </c>
      <c r="I31">
        <f t="shared" si="5"/>
        <v>-1.0910894511799618</v>
      </c>
      <c r="J31">
        <f t="shared" si="6"/>
        <v>1.0910894511799618</v>
      </c>
      <c r="K31">
        <f t="shared" si="7"/>
        <v>0.47821961869479995</v>
      </c>
      <c r="L31">
        <f t="shared" si="8"/>
        <v>0.52178038130519999</v>
      </c>
      <c r="M31">
        <f t="shared" si="9"/>
        <v>2.091089451179962</v>
      </c>
      <c r="N31">
        <f t="shared" si="10"/>
        <v>1.9165151389911681</v>
      </c>
    </row>
    <row r="32" spans="1:14" x14ac:dyDescent="0.25">
      <c r="A32" s="4">
        <f>IF('True_Odds_Calculator_2-way'!A33="","",'True_Odds_Calculator_2-way'!A33)</f>
        <v>1.93</v>
      </c>
      <c r="B32" s="4">
        <f>IF('True_Odds_Calculator_2-way'!B33="","",'True_Odds_Calculator_2-way'!B33)</f>
        <v>1.9</v>
      </c>
      <c r="C32" s="4">
        <f t="shared" si="0"/>
        <v>0.5181347150259068</v>
      </c>
      <c r="D32">
        <f t="shared" si="1"/>
        <v>0.52631578947368418</v>
      </c>
      <c r="E32">
        <f t="shared" si="2"/>
        <v>4.445050449959087E-2</v>
      </c>
      <c r="F32">
        <f t="shared" si="3"/>
        <v>-0.22825197709299161</v>
      </c>
      <c r="G32">
        <v>0</v>
      </c>
      <c r="H32">
        <f t="shared" si="4"/>
        <v>0.27270248159258254</v>
      </c>
      <c r="I32">
        <f t="shared" si="5"/>
        <v>-1.0930430596399217</v>
      </c>
      <c r="J32">
        <f t="shared" si="6"/>
        <v>1.0930430596399217</v>
      </c>
      <c r="K32">
        <f t="shared" si="7"/>
        <v>0.49590136395381257</v>
      </c>
      <c r="L32">
        <f t="shared" si="8"/>
        <v>0.50409863604618754</v>
      </c>
      <c r="M32">
        <f t="shared" si="9"/>
        <v>2.0165300454651267</v>
      </c>
      <c r="N32">
        <f t="shared" si="10"/>
        <v>1.9837387536759294</v>
      </c>
    </row>
    <row r="33" spans="1:14" x14ac:dyDescent="0.25">
      <c r="A33" s="4">
        <f>IF('True_Odds_Calculator_2-way'!A34="","",'True_Odds_Calculator_2-way'!A34)</f>
        <v>1.87</v>
      </c>
      <c r="B33" s="4">
        <f>IF('True_Odds_Calculator_2-way'!B34="","",'True_Odds_Calculator_2-way'!B34)</f>
        <v>1.97</v>
      </c>
      <c r="C33" s="4">
        <f t="shared" si="0"/>
        <v>0.53475935828876997</v>
      </c>
      <c r="D33">
        <f t="shared" si="1"/>
        <v>0.50761421319796951</v>
      </c>
      <c r="E33">
        <f t="shared" si="2"/>
        <v>4.2373571486739481E-2</v>
      </c>
      <c r="F33">
        <f t="shared" si="3"/>
        <v>-0.22907787942126556</v>
      </c>
      <c r="G33">
        <v>0</v>
      </c>
      <c r="H33">
        <f t="shared" si="4"/>
        <v>0.27145145090800504</v>
      </c>
      <c r="I33">
        <f t="shared" si="5"/>
        <v>-1.0885653508392383</v>
      </c>
      <c r="J33">
        <f t="shared" si="6"/>
        <v>1.0885653508392383</v>
      </c>
      <c r="K33">
        <f t="shared" si="7"/>
        <v>0.51359700426766597</v>
      </c>
      <c r="L33">
        <f t="shared" si="8"/>
        <v>0.48640299573233392</v>
      </c>
      <c r="M33">
        <f t="shared" si="9"/>
        <v>1.9470518552301377</v>
      </c>
      <c r="N33">
        <f t="shared" si="10"/>
        <v>2.0559083903140616</v>
      </c>
    </row>
    <row r="34" spans="1:14" x14ac:dyDescent="0.25">
      <c r="A34" s="4">
        <f>IF('True_Odds_Calculator_2-way'!A35="","",'True_Odds_Calculator_2-way'!A35)</f>
        <v>2.2599999999999998</v>
      </c>
      <c r="B34" s="4">
        <f>IF('True_Odds_Calculator_2-way'!B35="","",'True_Odds_Calculator_2-way'!B35)</f>
        <v>1.69</v>
      </c>
      <c r="C34" s="4">
        <f t="shared" si="0"/>
        <v>0.44247787610619471</v>
      </c>
      <c r="D34">
        <f t="shared" si="1"/>
        <v>0.59171597633136097</v>
      </c>
      <c r="E34">
        <f t="shared" si="2"/>
        <v>3.4193852437555794E-2</v>
      </c>
      <c r="F34">
        <f t="shared" si="3"/>
        <v>-0.22762737602764815</v>
      </c>
      <c r="G34">
        <v>0</v>
      </c>
      <c r="H34">
        <f t="shared" si="4"/>
        <v>0.261821228465204</v>
      </c>
      <c r="I34">
        <f t="shared" si="5"/>
        <v>-1.0724824201463119</v>
      </c>
      <c r="J34">
        <f t="shared" si="6"/>
        <v>1.0724824201463119</v>
      </c>
      <c r="K34">
        <f t="shared" si="7"/>
        <v>0.42529160714947917</v>
      </c>
      <c r="L34">
        <f t="shared" si="8"/>
        <v>0.57470839285052078</v>
      </c>
      <c r="M34">
        <f t="shared" si="9"/>
        <v>2.351327849384353</v>
      </c>
      <c r="N34">
        <f t="shared" si="10"/>
        <v>1.7400128699009547</v>
      </c>
    </row>
    <row r="35" spans="1:14" x14ac:dyDescent="0.25">
      <c r="A35" s="4">
        <f>IF('True_Odds_Calculator_2-way'!A36="","",'True_Odds_Calculator_2-way'!A36)</f>
        <v>2.3199999999999998</v>
      </c>
      <c r="B35" s="4">
        <f>IF('True_Odds_Calculator_2-way'!B36="","",'True_Odds_Calculator_2-way'!B36)</f>
        <v>1.66</v>
      </c>
      <c r="C35" s="4">
        <f t="shared" si="0"/>
        <v>0.43103448275862072</v>
      </c>
      <c r="D35">
        <f t="shared" si="1"/>
        <v>0.60240963855421692</v>
      </c>
      <c r="E35">
        <f t="shared" si="2"/>
        <v>3.3444121312837582E-2</v>
      </c>
      <c r="F35">
        <f t="shared" si="3"/>
        <v>-0.22621520565018693</v>
      </c>
      <c r="G35">
        <v>0</v>
      </c>
      <c r="H35">
        <f t="shared" si="4"/>
        <v>0.25965932696302457</v>
      </c>
      <c r="I35">
        <f t="shared" si="5"/>
        <v>-1.0713739108887086</v>
      </c>
      <c r="J35">
        <f t="shared" si="6"/>
        <v>1.0713739108887086</v>
      </c>
      <c r="K35">
        <f t="shared" si="7"/>
        <v>0.41421356237309498</v>
      </c>
      <c r="L35">
        <f t="shared" si="8"/>
        <v>0.58578643762690485</v>
      </c>
      <c r="M35">
        <f t="shared" si="9"/>
        <v>2.4142135623730954</v>
      </c>
      <c r="N35">
        <f t="shared" si="10"/>
        <v>1.7071067811865479</v>
      </c>
    </row>
    <row r="36" spans="1:14" x14ac:dyDescent="0.25">
      <c r="A36" s="4">
        <f>IF('True_Odds_Calculator_2-way'!A37="","",'True_Odds_Calculator_2-way'!A37)</f>
        <v>2.2599999999999998</v>
      </c>
      <c r="B36" s="4">
        <f>IF('True_Odds_Calculator_2-way'!B37="","",'True_Odds_Calculator_2-way'!B37)</f>
        <v>1.63</v>
      </c>
      <c r="C36" s="4">
        <f t="shared" si="0"/>
        <v>0.44247787610619471</v>
      </c>
      <c r="D36">
        <f t="shared" si="1"/>
        <v>0.61349693251533743</v>
      </c>
      <c r="E36">
        <f t="shared" si="2"/>
        <v>5.5974808621532146E-2</v>
      </c>
      <c r="F36">
        <f t="shared" si="3"/>
        <v>-0.21548401107551984</v>
      </c>
      <c r="G36">
        <v>0</v>
      </c>
      <c r="H36">
        <f t="shared" si="4"/>
        <v>0.27145881969705199</v>
      </c>
      <c r="I36">
        <f t="shared" si="5"/>
        <v>-1.122391716169123</v>
      </c>
      <c r="J36">
        <f t="shared" si="6"/>
        <v>1.122391716169123</v>
      </c>
      <c r="K36">
        <f t="shared" si="7"/>
        <v>0.41421356237309503</v>
      </c>
      <c r="L36">
        <f t="shared" si="8"/>
        <v>0.58578643762690497</v>
      </c>
      <c r="M36">
        <f t="shared" si="9"/>
        <v>2.4142135623730949</v>
      </c>
      <c r="N36">
        <f t="shared" si="10"/>
        <v>1.7071067811865475</v>
      </c>
    </row>
    <row r="37" spans="1:14" x14ac:dyDescent="0.25">
      <c r="A37" s="4">
        <f>IF('True_Odds_Calculator_2-way'!A38="","",'True_Odds_Calculator_2-way'!A38)</f>
        <v>2.41</v>
      </c>
      <c r="B37" s="4">
        <f>IF('True_Odds_Calculator_2-way'!B38="","",'True_Odds_Calculator_2-way'!B38)</f>
        <v>1.56</v>
      </c>
      <c r="C37" s="4">
        <f t="shared" si="0"/>
        <v>0.41493775933609955</v>
      </c>
      <c r="D37">
        <f t="shared" si="1"/>
        <v>0.64102564102564097</v>
      </c>
      <c r="E37">
        <f t="shared" si="2"/>
        <v>5.5963400361740412E-2</v>
      </c>
      <c r="F37">
        <f t="shared" si="3"/>
        <v>-0.21002234280242593</v>
      </c>
      <c r="G37">
        <v>0</v>
      </c>
      <c r="H37">
        <f t="shared" si="4"/>
        <v>0.26598574316416634</v>
      </c>
      <c r="I37">
        <f t="shared" si="5"/>
        <v>-1.1253728415158588</v>
      </c>
      <c r="J37">
        <f t="shared" si="6"/>
        <v>1.1253728415158588</v>
      </c>
      <c r="K37">
        <f t="shared" si="7"/>
        <v>0.38658164195402656</v>
      </c>
      <c r="L37">
        <f t="shared" si="8"/>
        <v>0.61341835804597356</v>
      </c>
      <c r="M37">
        <f t="shared" si="9"/>
        <v>2.5867757065373604</v>
      </c>
      <c r="N37">
        <f t="shared" si="10"/>
        <v>1.6302087912488812</v>
      </c>
    </row>
    <row r="38" spans="1:14" x14ac:dyDescent="0.25">
      <c r="A38" s="4">
        <f>IF('True_Odds_Calculator_2-way'!A39="","",'True_Odds_Calculator_2-way'!A39)</f>
        <v>1.68</v>
      </c>
      <c r="B38" s="4">
        <f>IF('True_Odds_Calculator_2-way'!B39="","",'True_Odds_Calculator_2-way'!B39)</f>
        <v>2.16</v>
      </c>
      <c r="C38" s="4">
        <f t="shared" si="0"/>
        <v>0.59523809523809523</v>
      </c>
      <c r="D38">
        <f t="shared" si="1"/>
        <v>0.46296296296296291</v>
      </c>
      <c r="E38">
        <f t="shared" si="2"/>
        <v>5.8201058201058142E-2</v>
      </c>
      <c r="F38">
        <f t="shared" si="3"/>
        <v>-0.21737213403880074</v>
      </c>
      <c r="G38">
        <v>0</v>
      </c>
      <c r="H38">
        <f t="shared" si="4"/>
        <v>0.27557319223985888</v>
      </c>
      <c r="I38">
        <f t="shared" si="5"/>
        <v>-1.1259433727776123</v>
      </c>
      <c r="J38">
        <f t="shared" si="6"/>
        <v>1.1259433727776123</v>
      </c>
      <c r="K38">
        <f t="shared" si="7"/>
        <v>0.56636639073545691</v>
      </c>
      <c r="L38">
        <f t="shared" si="8"/>
        <v>0.4336336092645432</v>
      </c>
      <c r="M38">
        <f t="shared" si="9"/>
        <v>1.7656414934887763</v>
      </c>
      <c r="N38">
        <f t="shared" si="10"/>
        <v>2.3060943124220299</v>
      </c>
    </row>
    <row r="39" spans="1:14" x14ac:dyDescent="0.25">
      <c r="A39" s="4">
        <f>IF('True_Odds_Calculator_2-way'!A40="","",'True_Odds_Calculator_2-way'!A40)</f>
        <v>2.5299999999999998</v>
      </c>
      <c r="B39" s="4">
        <f>IF('True_Odds_Calculator_2-way'!B40="","",'True_Odds_Calculator_2-way'!B40)</f>
        <v>1.51</v>
      </c>
      <c r="C39" s="4">
        <f t="shared" si="0"/>
        <v>0.39525691699604748</v>
      </c>
      <c r="D39">
        <f t="shared" si="1"/>
        <v>0.66225165562913912</v>
      </c>
      <c r="E39">
        <f t="shared" si="2"/>
        <v>5.7508572625186716E-2</v>
      </c>
      <c r="F39">
        <f t="shared" si="3"/>
        <v>-0.20425097505431489</v>
      </c>
      <c r="G39">
        <v>0</v>
      </c>
      <c r="H39">
        <f t="shared" si="4"/>
        <v>0.26175954767950166</v>
      </c>
      <c r="I39">
        <f t="shared" si="5"/>
        <v>-1.1320593513522081</v>
      </c>
      <c r="J39">
        <f t="shared" si="6"/>
        <v>1.1320593513522081</v>
      </c>
      <c r="K39">
        <f t="shared" si="7"/>
        <v>0.36602540378443854</v>
      </c>
      <c r="L39">
        <f t="shared" si="8"/>
        <v>0.63397459621556129</v>
      </c>
      <c r="M39">
        <f t="shared" si="9"/>
        <v>2.7320508075688781</v>
      </c>
      <c r="N39">
        <f t="shared" si="10"/>
        <v>1.577350269189626</v>
      </c>
    </row>
    <row r="40" spans="1:14" x14ac:dyDescent="0.25">
      <c r="A40" s="4">
        <f>IF('True_Odds_Calculator_2-way'!A41="","",'True_Odds_Calculator_2-way'!A41)</f>
        <v>2.2000000000000002</v>
      </c>
      <c r="B40" s="4">
        <f>IF('True_Odds_Calculator_2-way'!B41="","",'True_Odds_Calculator_2-way'!B41)</f>
        <v>1.66</v>
      </c>
      <c r="C40" s="4">
        <f t="shared" si="0"/>
        <v>0.45454545454545453</v>
      </c>
      <c r="D40">
        <f t="shared" si="1"/>
        <v>0.60240963855421692</v>
      </c>
      <c r="E40">
        <f t="shared" si="2"/>
        <v>5.6955093099671394E-2</v>
      </c>
      <c r="F40">
        <f t="shared" si="3"/>
        <v>-0.2168674698795181</v>
      </c>
      <c r="G40">
        <v>0</v>
      </c>
      <c r="H40">
        <f t="shared" si="4"/>
        <v>0.2738225629791895</v>
      </c>
      <c r="I40">
        <f t="shared" si="5"/>
        <v>-1.1236664374387366</v>
      </c>
      <c r="J40">
        <f t="shared" si="6"/>
        <v>1.1236664374387366</v>
      </c>
      <c r="K40">
        <f t="shared" si="7"/>
        <v>0.42582188602125842</v>
      </c>
      <c r="L40">
        <f t="shared" si="8"/>
        <v>0.57417811397874152</v>
      </c>
      <c r="M40">
        <f t="shared" si="9"/>
        <v>2.3483997249264843</v>
      </c>
      <c r="N40">
        <f t="shared" si="10"/>
        <v>1.7416198487095664</v>
      </c>
    </row>
    <row r="41" spans="1:14" x14ac:dyDescent="0.25">
      <c r="A41" s="4">
        <f>IF('True_Odds_Calculator_2-way'!A42="","",'True_Odds_Calculator_2-way'!A42)</f>
        <v>2.06</v>
      </c>
      <c r="B41" s="4">
        <f>IF('True_Odds_Calculator_2-way'!B42="","",'True_Odds_Calculator_2-way'!B42)</f>
        <v>1.75</v>
      </c>
      <c r="C41" s="4">
        <f t="shared" si="0"/>
        <v>0.4854368932038835</v>
      </c>
      <c r="D41">
        <f t="shared" si="1"/>
        <v>0.5714285714285714</v>
      </c>
      <c r="E41">
        <f t="shared" si="2"/>
        <v>5.6865464632454898E-2</v>
      </c>
      <c r="F41">
        <f t="shared" si="3"/>
        <v>-0.22052704576976423</v>
      </c>
      <c r="G41">
        <v>0</v>
      </c>
      <c r="H41">
        <f t="shared" si="4"/>
        <v>0.27739251040221913</v>
      </c>
      <c r="I41">
        <f t="shared" si="5"/>
        <v>-1.1215443081840883</v>
      </c>
      <c r="J41">
        <f t="shared" si="6"/>
        <v>1.1215443081840883</v>
      </c>
      <c r="K41">
        <f t="shared" si="7"/>
        <v>0.4568636290527433</v>
      </c>
      <c r="L41">
        <f t="shared" si="8"/>
        <v>0.54313637094725686</v>
      </c>
      <c r="M41">
        <f t="shared" si="9"/>
        <v>2.1888369666751335</v>
      </c>
      <c r="N41">
        <f t="shared" si="10"/>
        <v>1.8411582311380661</v>
      </c>
    </row>
    <row r="42" spans="1:14" x14ac:dyDescent="0.25">
      <c r="A42" s="4">
        <f>IF('True_Odds_Calculator_2-way'!A43="","",'True_Odds_Calculator_2-way'!A43)</f>
        <v>1.68</v>
      </c>
      <c r="B42" s="4">
        <f>IF('True_Odds_Calculator_2-way'!B43="","",'True_Odds_Calculator_2-way'!B43)</f>
        <v>2.29</v>
      </c>
      <c r="C42" s="4">
        <f t="shared" si="0"/>
        <v>0.59523809523809523</v>
      </c>
      <c r="D42">
        <f t="shared" si="1"/>
        <v>0.4366812227074236</v>
      </c>
      <c r="E42">
        <f t="shared" si="2"/>
        <v>3.1919317945518833E-2</v>
      </c>
      <c r="F42">
        <f t="shared" si="3"/>
        <v>-0.22800998128509042</v>
      </c>
      <c r="G42">
        <v>0</v>
      </c>
      <c r="H42">
        <f t="shared" si="4"/>
        <v>0.25992929923060926</v>
      </c>
      <c r="I42">
        <f t="shared" si="5"/>
        <v>-1.0677035543974551</v>
      </c>
      <c r="J42">
        <f t="shared" si="6"/>
        <v>1.0677035543974551</v>
      </c>
      <c r="K42">
        <f t="shared" si="7"/>
        <v>0.57936138046320074</v>
      </c>
      <c r="L42">
        <f t="shared" si="8"/>
        <v>0.42063861953679943</v>
      </c>
      <c r="M42">
        <f t="shared" si="9"/>
        <v>1.7260384169902692</v>
      </c>
      <c r="N42">
        <f t="shared" si="10"/>
        <v>2.3773375851727168</v>
      </c>
    </row>
    <row r="43" spans="1:14" x14ac:dyDescent="0.25">
      <c r="A43" s="4">
        <f>IF('True_Odds_Calculator_2-way'!A44="","",'True_Odds_Calculator_2-way'!A44)</f>
        <v>1.75</v>
      </c>
      <c r="B43" s="4">
        <f>IF('True_Odds_Calculator_2-way'!B44="","",'True_Odds_Calculator_2-way'!B44)</f>
        <v>2.14</v>
      </c>
      <c r="C43" s="4">
        <f t="shared" si="0"/>
        <v>0.5714285714285714</v>
      </c>
      <c r="D43">
        <f t="shared" si="1"/>
        <v>0.46728971962616822</v>
      </c>
      <c r="E43">
        <f t="shared" si="2"/>
        <v>3.8718291054739673E-2</v>
      </c>
      <c r="F43">
        <f t="shared" si="3"/>
        <v>-0.22830440587449929</v>
      </c>
      <c r="G43">
        <v>0</v>
      </c>
      <c r="H43">
        <f t="shared" si="4"/>
        <v>0.26702269692923897</v>
      </c>
      <c r="I43">
        <f t="shared" si="5"/>
        <v>-1.0814761408717504</v>
      </c>
      <c r="J43">
        <f t="shared" si="6"/>
        <v>1.0814761408717504</v>
      </c>
      <c r="K43">
        <f t="shared" si="7"/>
        <v>0.55214846039654741</v>
      </c>
      <c r="L43">
        <f t="shared" si="8"/>
        <v>0.44785153960345248</v>
      </c>
      <c r="M43">
        <f t="shared" si="9"/>
        <v>1.8111071056538131</v>
      </c>
      <c r="N43">
        <f t="shared" si="10"/>
        <v>2.2328828005937953</v>
      </c>
    </row>
    <row r="44" spans="1:14" x14ac:dyDescent="0.25">
      <c r="A44" s="4">
        <f>IF('True_Odds_Calculator_2-way'!A45="","",'True_Odds_Calculator_2-way'!A45)</f>
        <v>2.04</v>
      </c>
      <c r="B44" s="4">
        <f>IF('True_Odds_Calculator_2-way'!B45="","",'True_Odds_Calculator_2-way'!B45)</f>
        <v>1.85</v>
      </c>
      <c r="C44" s="4">
        <f t="shared" si="0"/>
        <v>0.49019607843137253</v>
      </c>
      <c r="D44">
        <f t="shared" si="1"/>
        <v>0.54054054054054046</v>
      </c>
      <c r="E44">
        <f t="shared" si="2"/>
        <v>3.0736618971912932E-2</v>
      </c>
      <c r="F44">
        <f t="shared" si="3"/>
        <v>-0.23423423423423428</v>
      </c>
      <c r="G44">
        <v>0</v>
      </c>
      <c r="H44">
        <f t="shared" si="4"/>
        <v>0.26497085320614727</v>
      </c>
      <c r="I44">
        <f t="shared" si="5"/>
        <v>-1.0635890745287924</v>
      </c>
      <c r="J44">
        <f t="shared" si="6"/>
        <v>1.0635890745287924</v>
      </c>
      <c r="K44">
        <f t="shared" si="7"/>
        <v>0.47480390464975097</v>
      </c>
      <c r="L44">
        <f t="shared" si="8"/>
        <v>0.52519609535024903</v>
      </c>
      <c r="M44">
        <f t="shared" si="9"/>
        <v>2.1061326375099441</v>
      </c>
      <c r="N44">
        <f t="shared" si="10"/>
        <v>1.904050713349474</v>
      </c>
    </row>
    <row r="45" spans="1:14" x14ac:dyDescent="0.25">
      <c r="A45" s="4">
        <f>IF('True_Odds_Calculator_2-way'!A46="","",'True_Odds_Calculator_2-way'!A46)</f>
        <v>2.62</v>
      </c>
      <c r="B45" s="4">
        <f>IF('True_Odds_Calculator_2-way'!B46="","",'True_Odds_Calculator_2-way'!B46)</f>
        <v>1.48</v>
      </c>
      <c r="C45" s="4">
        <f t="shared" si="0"/>
        <v>0.38167938931297707</v>
      </c>
      <c r="D45">
        <f t="shared" si="1"/>
        <v>0.67567567567567566</v>
      </c>
      <c r="E45">
        <f t="shared" si="2"/>
        <v>5.7355064988652726E-2</v>
      </c>
      <c r="F45">
        <f t="shared" si="3"/>
        <v>-0.2005364142768723</v>
      </c>
      <c r="G45">
        <v>0</v>
      </c>
      <c r="H45">
        <f t="shared" si="4"/>
        <v>0.25789147926552503</v>
      </c>
      <c r="I45">
        <f t="shared" si="5"/>
        <v>-1.134023029066286</v>
      </c>
      <c r="J45">
        <f t="shared" si="6"/>
        <v>1.134023029066286</v>
      </c>
      <c r="K45">
        <f t="shared" si="7"/>
        <v>0.35247044508942466</v>
      </c>
      <c r="L45">
        <f t="shared" si="8"/>
        <v>0.6475295549105754</v>
      </c>
      <c r="M45">
        <f t="shared" si="9"/>
        <v>2.8371173070873836</v>
      </c>
      <c r="N45">
        <f t="shared" si="10"/>
        <v>1.5443310539518171</v>
      </c>
    </row>
    <row r="46" spans="1:14" x14ac:dyDescent="0.25">
      <c r="A46" s="4">
        <f>IF('True_Odds_Calculator_2-way'!A47="","",'True_Odds_Calculator_2-way'!A47)</f>
        <v>1.66</v>
      </c>
      <c r="B46" s="4">
        <f>IF('True_Odds_Calculator_2-way'!B47="","",'True_Odds_Calculator_2-way'!B47)</f>
        <v>2.2999999999999998</v>
      </c>
      <c r="C46" s="4">
        <f t="shared" si="0"/>
        <v>0.60240963855421692</v>
      </c>
      <c r="D46">
        <f t="shared" si="1"/>
        <v>0.43478260869565222</v>
      </c>
      <c r="E46">
        <f t="shared" si="2"/>
        <v>3.7192247249869137E-2</v>
      </c>
      <c r="F46">
        <f t="shared" si="3"/>
        <v>-0.22472498690413822</v>
      </c>
      <c r="G46">
        <v>0</v>
      </c>
      <c r="H46">
        <f t="shared" si="4"/>
        <v>0.26191723415400736</v>
      </c>
      <c r="I46">
        <f t="shared" si="5"/>
        <v>-1.0795837927188263</v>
      </c>
      <c r="J46">
        <f t="shared" si="6"/>
        <v>1.0795837927188263</v>
      </c>
      <c r="K46">
        <f t="shared" si="7"/>
        <v>0.58393297788632348</v>
      </c>
      <c r="L46">
        <f t="shared" si="8"/>
        <v>0.41606702211367647</v>
      </c>
      <c r="M46">
        <f t="shared" si="9"/>
        <v>1.7125253031944256</v>
      </c>
      <c r="N46">
        <f t="shared" si="10"/>
        <v>2.4034589305344736</v>
      </c>
    </row>
    <row r="47" spans="1:14" x14ac:dyDescent="0.25">
      <c r="A47" s="4">
        <f>IF('True_Odds_Calculator_2-way'!A48="","",'True_Odds_Calculator_2-way'!A48)</f>
        <v>1.88</v>
      </c>
      <c r="B47" s="4">
        <f>IF('True_Odds_Calculator_2-way'!B48="","",'True_Odds_Calculator_2-way'!B48)</f>
        <v>2.02</v>
      </c>
      <c r="C47" s="4">
        <f t="shared" si="0"/>
        <v>0.53191489361702127</v>
      </c>
      <c r="D47">
        <f t="shared" si="1"/>
        <v>0.49504950495049505</v>
      </c>
      <c r="E47">
        <f t="shared" si="2"/>
        <v>2.6964398567516312E-2</v>
      </c>
      <c r="F47">
        <f t="shared" si="3"/>
        <v>-0.23635980619338537</v>
      </c>
      <c r="G47">
        <v>0</v>
      </c>
      <c r="H47">
        <f t="shared" si="4"/>
        <v>0.26332420476090163</v>
      </c>
      <c r="I47">
        <f t="shared" si="5"/>
        <v>-1.0555008273018724</v>
      </c>
      <c r="J47">
        <f t="shared" si="6"/>
        <v>1.0555008273018724</v>
      </c>
      <c r="K47">
        <f t="shared" si="7"/>
        <v>0.51844612438456505</v>
      </c>
      <c r="L47">
        <f t="shared" si="8"/>
        <v>0.48155387561543506</v>
      </c>
      <c r="M47">
        <f t="shared" si="9"/>
        <v>1.9288407280256479</v>
      </c>
      <c r="N47">
        <f t="shared" si="10"/>
        <v>2.0766108438479098</v>
      </c>
    </row>
    <row r="48" spans="1:14" x14ac:dyDescent="0.25">
      <c r="A48" s="4">
        <f>IF('True_Odds_Calculator_2-way'!A49="","",'True_Odds_Calculator_2-way'!A49)</f>
        <v>1.95</v>
      </c>
      <c r="B48" s="4">
        <f>IF('True_Odds_Calculator_2-way'!B49="","",'True_Odds_Calculator_2-way'!B49)</f>
        <v>1.93</v>
      </c>
      <c r="C48" s="4">
        <f t="shared" si="0"/>
        <v>0.51282051282051289</v>
      </c>
      <c r="D48">
        <f t="shared" si="1"/>
        <v>0.5181347150259068</v>
      </c>
      <c r="E48">
        <f t="shared" si="2"/>
        <v>3.0955227846419575E-2</v>
      </c>
      <c r="F48">
        <f t="shared" si="3"/>
        <v>-0.23475488242327625</v>
      </c>
      <c r="G48">
        <v>0</v>
      </c>
      <c r="H48">
        <f t="shared" si="4"/>
        <v>0.26571011026969582</v>
      </c>
      <c r="I48">
        <f t="shared" si="5"/>
        <v>-1.0638899909514294</v>
      </c>
      <c r="J48">
        <f t="shared" si="6"/>
        <v>1.0638899909514294</v>
      </c>
      <c r="K48">
        <f t="shared" si="7"/>
        <v>0.49734035027939766</v>
      </c>
      <c r="L48">
        <f t="shared" si="8"/>
        <v>0.50265964972060251</v>
      </c>
      <c r="M48">
        <f t="shared" si="9"/>
        <v>2.0106954914038573</v>
      </c>
      <c r="N48">
        <f t="shared" si="10"/>
        <v>1.9894176915848294</v>
      </c>
    </row>
    <row r="49" spans="1:14" x14ac:dyDescent="0.25">
      <c r="A49" s="4">
        <f>IF('True_Odds_Calculator_2-way'!A50="","",'True_Odds_Calculator_2-way'!A50)</f>
        <v>1.89</v>
      </c>
      <c r="B49" s="4">
        <f>IF('True_Odds_Calculator_2-way'!B50="","",'True_Odds_Calculator_2-way'!B50)</f>
        <v>1.99</v>
      </c>
      <c r="C49" s="4">
        <f t="shared" si="0"/>
        <v>0.52910052910052918</v>
      </c>
      <c r="D49">
        <f t="shared" si="1"/>
        <v>0.50251256281407031</v>
      </c>
      <c r="E49">
        <f t="shared" si="2"/>
        <v>3.16130919145996E-2</v>
      </c>
      <c r="F49">
        <f t="shared" si="3"/>
        <v>-0.23426657094998793</v>
      </c>
      <c r="G49">
        <v>0</v>
      </c>
      <c r="H49">
        <f t="shared" si="4"/>
        <v>0.26587966286458753</v>
      </c>
      <c r="I49">
        <f t="shared" si="5"/>
        <v>-1.0653379535009888</v>
      </c>
      <c r="J49">
        <f t="shared" si="6"/>
        <v>1.0653379535009888</v>
      </c>
      <c r="K49">
        <f t="shared" si="7"/>
        <v>0.51330729170279055</v>
      </c>
      <c r="L49">
        <f t="shared" si="8"/>
        <v>0.48669270829720923</v>
      </c>
      <c r="M49">
        <f t="shared" si="9"/>
        <v>1.9481507786158798</v>
      </c>
      <c r="N49">
        <f t="shared" si="10"/>
        <v>2.0546845739659791</v>
      </c>
    </row>
    <row r="50" spans="1:14" x14ac:dyDescent="0.25">
      <c r="A50" s="4">
        <f>IF('True_Odds_Calculator_2-way'!A51="","",'True_Odds_Calculator_2-way'!A51)</f>
        <v>2.11</v>
      </c>
      <c r="B50" s="4">
        <f>IF('True_Odds_Calculator_2-way'!B51="","",'True_Odds_Calculator_2-way'!B51)</f>
        <v>1.79</v>
      </c>
      <c r="C50" s="4">
        <f t="shared" si="0"/>
        <v>0.47393364928909953</v>
      </c>
      <c r="D50">
        <f t="shared" si="1"/>
        <v>0.55865921787709494</v>
      </c>
      <c r="E50">
        <f t="shared" si="2"/>
        <v>3.2592867166194583E-2</v>
      </c>
      <c r="F50">
        <f t="shared" si="3"/>
        <v>-0.23217453467129112</v>
      </c>
      <c r="G50">
        <v>0</v>
      </c>
      <c r="H50">
        <f t="shared" si="4"/>
        <v>0.26476740183748576</v>
      </c>
      <c r="I50">
        <f t="shared" si="5"/>
        <v>-1.0678861770883312</v>
      </c>
      <c r="J50">
        <f t="shared" si="6"/>
        <v>1.0678861770883312</v>
      </c>
      <c r="K50">
        <f t="shared" si="7"/>
        <v>0.45759183965236705</v>
      </c>
      <c r="L50">
        <f t="shared" si="8"/>
        <v>0.54240816034763273</v>
      </c>
      <c r="M50">
        <f t="shared" si="9"/>
        <v>2.1853536565680476</v>
      </c>
      <c r="N50">
        <f t="shared" si="10"/>
        <v>1.8436300798997822</v>
      </c>
    </row>
    <row r="51" spans="1:14" x14ac:dyDescent="0.25">
      <c r="A51" s="4">
        <f>IF('True_Odds_Calculator_2-way'!A52="","",'True_Odds_Calculator_2-way'!A52)</f>
        <v>2.09</v>
      </c>
      <c r="B51" s="4">
        <f>IF('True_Odds_Calculator_2-way'!B52="","",'True_Odds_Calculator_2-way'!B52)</f>
        <v>1.82</v>
      </c>
      <c r="C51" s="4">
        <f t="shared" si="0"/>
        <v>0.47846889952153115</v>
      </c>
      <c r="D51">
        <f t="shared" si="1"/>
        <v>0.54945054945054939</v>
      </c>
      <c r="E51">
        <f t="shared" si="2"/>
        <v>2.7919448972080652E-2</v>
      </c>
      <c r="F51">
        <f t="shared" si="3"/>
        <v>-0.23497555076502441</v>
      </c>
      <c r="G51">
        <v>0</v>
      </c>
      <c r="H51">
        <f t="shared" si="4"/>
        <v>0.26289499973710501</v>
      </c>
      <c r="I51">
        <f t="shared" si="5"/>
        <v>-1.0577421839157299</v>
      </c>
      <c r="J51">
        <f t="shared" si="6"/>
        <v>1.0577421839157299</v>
      </c>
      <c r="K51">
        <f t="shared" si="7"/>
        <v>0.46448134808844194</v>
      </c>
      <c r="L51">
        <f t="shared" si="8"/>
        <v>0.53551865191155801</v>
      </c>
      <c r="M51">
        <f t="shared" si="9"/>
        <v>2.1529389804681456</v>
      </c>
      <c r="N51">
        <f t="shared" si="10"/>
        <v>1.8673485908108987</v>
      </c>
    </row>
    <row r="52" spans="1:14" x14ac:dyDescent="0.25">
      <c r="A52" s="4">
        <f>IF('True_Odds_Calculator_2-way'!A53="","",'True_Odds_Calculator_2-way'!A53)</f>
        <v>2.41</v>
      </c>
      <c r="B52" s="4">
        <f>IF('True_Odds_Calculator_2-way'!B53="","",'True_Odds_Calculator_2-way'!B53)</f>
        <v>1.58</v>
      </c>
      <c r="C52" s="4">
        <f t="shared" si="0"/>
        <v>0.41493775933609955</v>
      </c>
      <c r="D52">
        <f t="shared" si="1"/>
        <v>0.63291139240506322</v>
      </c>
      <c r="E52">
        <f t="shared" si="2"/>
        <v>4.7849151741162776E-2</v>
      </c>
      <c r="F52">
        <f t="shared" si="3"/>
        <v>-0.214769683281685</v>
      </c>
      <c r="G52">
        <v>0</v>
      </c>
      <c r="H52">
        <f t="shared" si="4"/>
        <v>0.26261883502284777</v>
      </c>
      <c r="I52">
        <f t="shared" si="5"/>
        <v>-1.1057996468120721</v>
      </c>
      <c r="J52">
        <f t="shared" si="6"/>
        <v>1.1057996468120721</v>
      </c>
      <c r="K52">
        <f t="shared" si="7"/>
        <v>0.39075054356977457</v>
      </c>
      <c r="L52">
        <f t="shared" si="8"/>
        <v>0.60924945643022566</v>
      </c>
      <c r="M52">
        <f t="shared" si="9"/>
        <v>2.5591775020050216</v>
      </c>
      <c r="N52">
        <f t="shared" si="10"/>
        <v>1.6413637951510016</v>
      </c>
    </row>
    <row r="53" spans="1:14" x14ac:dyDescent="0.25">
      <c r="A53" s="4">
        <f>IF('True_Odds_Calculator_2-way'!A54="","",'True_Odds_Calculator_2-way'!A54)</f>
        <v>2.67</v>
      </c>
      <c r="B53" s="4">
        <f>IF('True_Odds_Calculator_2-way'!B54="","",'True_Odds_Calculator_2-way'!B54)</f>
        <v>1.53</v>
      </c>
      <c r="C53" s="4">
        <f t="shared" si="0"/>
        <v>0.37453183520599254</v>
      </c>
      <c r="D53">
        <f t="shared" si="1"/>
        <v>0.65359477124183007</v>
      </c>
      <c r="E53">
        <f t="shared" si="2"/>
        <v>2.81266064478225E-2</v>
      </c>
      <c r="F53">
        <f t="shared" si="3"/>
        <v>-0.21666544270642096</v>
      </c>
      <c r="G53">
        <v>0</v>
      </c>
      <c r="H53">
        <f t="shared" si="4"/>
        <v>0.24479204915424349</v>
      </c>
      <c r="I53">
        <f t="shared" si="5"/>
        <v>-1.0629279561748655</v>
      </c>
      <c r="J53">
        <f t="shared" si="6"/>
        <v>1.0629279561748655</v>
      </c>
      <c r="K53">
        <f t="shared" si="7"/>
        <v>0.36034871404418739</v>
      </c>
      <c r="L53">
        <f t="shared" si="8"/>
        <v>0.63965128595581267</v>
      </c>
      <c r="M53">
        <f t="shared" si="9"/>
        <v>2.7750896868120249</v>
      </c>
      <c r="N53">
        <f t="shared" si="10"/>
        <v>1.5633518167726788</v>
      </c>
    </row>
    <row r="54" spans="1:14" x14ac:dyDescent="0.25">
      <c r="A54" s="4">
        <f>IF('True_Odds_Calculator_2-way'!A55="","",'True_Odds_Calculator_2-way'!A55)</f>
        <v>1.87</v>
      </c>
      <c r="B54" s="4">
        <f>IF('True_Odds_Calculator_2-way'!B55="","",'True_Odds_Calculator_2-way'!B55)</f>
        <v>2.0299999999999998</v>
      </c>
      <c r="C54" s="4">
        <f t="shared" si="0"/>
        <v>0.53475935828876997</v>
      </c>
      <c r="D54">
        <f t="shared" si="1"/>
        <v>0.49261083743842371</v>
      </c>
      <c r="E54">
        <f t="shared" si="2"/>
        <v>2.737019572719368E-2</v>
      </c>
      <c r="F54">
        <f t="shared" si="3"/>
        <v>-0.23605805958747139</v>
      </c>
      <c r="G54">
        <v>0</v>
      </c>
      <c r="H54">
        <f t="shared" si="4"/>
        <v>0.26342825531466507</v>
      </c>
      <c r="I54">
        <f t="shared" si="5"/>
        <v>-1.0563838700626149</v>
      </c>
      <c r="J54">
        <f t="shared" si="6"/>
        <v>1.0563838700626149</v>
      </c>
      <c r="K54">
        <f t="shared" si="7"/>
        <v>0.52109008773056686</v>
      </c>
      <c r="L54">
        <f t="shared" si="8"/>
        <v>0.47890991226943308</v>
      </c>
      <c r="M54">
        <f t="shared" si="9"/>
        <v>1.9190539669544755</v>
      </c>
      <c r="N54">
        <f t="shared" si="10"/>
        <v>2.0880753861644932</v>
      </c>
    </row>
    <row r="55" spans="1:14" x14ac:dyDescent="0.25">
      <c r="A55" s="4">
        <f>IF('True_Odds_Calculator_2-way'!A56="","",'True_Odds_Calculator_2-way'!A56)</f>
        <v>2.83</v>
      </c>
      <c r="B55" s="4">
        <f>IF('True_Odds_Calculator_2-way'!B56="","",'True_Odds_Calculator_2-way'!B56)</f>
        <v>1.46</v>
      </c>
      <c r="C55" s="4">
        <f t="shared" si="0"/>
        <v>0.35335689045936397</v>
      </c>
      <c r="D55">
        <f t="shared" si="1"/>
        <v>0.68493150684931503</v>
      </c>
      <c r="E55">
        <f t="shared" si="2"/>
        <v>3.8288397308678945E-2</v>
      </c>
      <c r="F55">
        <f t="shared" si="3"/>
        <v>-0.20373687012924158</v>
      </c>
      <c r="G55">
        <v>0</v>
      </c>
      <c r="H55">
        <f t="shared" si="4"/>
        <v>0.24202526743792052</v>
      </c>
      <c r="I55">
        <f t="shared" si="5"/>
        <v>-1.0899223022085145</v>
      </c>
      <c r="J55">
        <f t="shared" si="6"/>
        <v>1.0899223022085145</v>
      </c>
      <c r="K55">
        <f t="shared" si="7"/>
        <v>0.33393911970739243</v>
      </c>
      <c r="L55">
        <f t="shared" si="8"/>
        <v>0.66606088029260768</v>
      </c>
      <c r="M55">
        <f t="shared" si="9"/>
        <v>2.9945578130415815</v>
      </c>
      <c r="N55">
        <f t="shared" si="10"/>
        <v>1.5013642590159164</v>
      </c>
    </row>
    <row r="56" spans="1:14" x14ac:dyDescent="0.25">
      <c r="A56" s="4">
        <f>IF('True_Odds_Calculator_2-way'!A57="","",'True_Odds_Calculator_2-way'!A57)</f>
        <v>1.88</v>
      </c>
      <c r="B56" s="4">
        <f>IF('True_Odds_Calculator_2-way'!B57="","",'True_Odds_Calculator_2-way'!B57)</f>
        <v>2.0099999999999998</v>
      </c>
      <c r="C56" s="4">
        <f t="shared" si="0"/>
        <v>0.53191489361702127</v>
      </c>
      <c r="D56">
        <f t="shared" si="1"/>
        <v>0.49751243781094534</v>
      </c>
      <c r="E56">
        <f t="shared" si="2"/>
        <v>2.9427331427966497E-2</v>
      </c>
      <c r="F56">
        <f t="shared" si="3"/>
        <v>-0.23520694400338749</v>
      </c>
      <c r="G56">
        <v>0</v>
      </c>
      <c r="H56">
        <f t="shared" si="4"/>
        <v>0.26463427543135393</v>
      </c>
      <c r="I56">
        <f t="shared" si="5"/>
        <v>-1.060713208766217</v>
      </c>
      <c r="J56">
        <f t="shared" si="6"/>
        <v>1.060713208766217</v>
      </c>
      <c r="K56">
        <f t="shared" si="7"/>
        <v>0.5172161542198922</v>
      </c>
      <c r="L56">
        <f t="shared" si="8"/>
        <v>0.48278384578010813</v>
      </c>
      <c r="M56">
        <f t="shared" si="9"/>
        <v>1.9334276237142709</v>
      </c>
      <c r="N56">
        <f t="shared" si="10"/>
        <v>2.0713203408538785</v>
      </c>
    </row>
    <row r="57" spans="1:14" x14ac:dyDescent="0.25">
      <c r="A57" s="4">
        <f>IF('True_Odds_Calculator_2-way'!A58="","",'True_Odds_Calculator_2-way'!A58)</f>
        <v>2.44</v>
      </c>
      <c r="B57" s="4">
        <f>IF('True_Odds_Calculator_2-way'!B58="","",'True_Odds_Calculator_2-way'!B58)</f>
        <v>1.6</v>
      </c>
      <c r="C57" s="4">
        <f t="shared" si="0"/>
        <v>0.4098360655737705</v>
      </c>
      <c r="D57">
        <f t="shared" si="1"/>
        <v>0.625</v>
      </c>
      <c r="E57">
        <f t="shared" si="2"/>
        <v>3.4836065573770503E-2</v>
      </c>
      <c r="F57">
        <f t="shared" si="3"/>
        <v>-0.22131147540983609</v>
      </c>
      <c r="G57">
        <v>0</v>
      </c>
      <c r="H57">
        <f t="shared" si="4"/>
        <v>0.25614754098360659</v>
      </c>
      <c r="I57">
        <f t="shared" si="5"/>
        <v>-1.075828707279838</v>
      </c>
      <c r="J57">
        <f t="shared" si="6"/>
        <v>1.075828707279838</v>
      </c>
      <c r="K57">
        <f t="shared" si="7"/>
        <v>0.39228095605926194</v>
      </c>
      <c r="L57">
        <f t="shared" si="8"/>
        <v>0.60771904394073795</v>
      </c>
      <c r="M57">
        <f t="shared" si="9"/>
        <v>2.5491933384829668</v>
      </c>
      <c r="N57">
        <f t="shared" si="10"/>
        <v>1.6454972243679031</v>
      </c>
    </row>
    <row r="58" spans="1:14" x14ac:dyDescent="0.25">
      <c r="A58" s="4">
        <f>IF('True_Odds_Calculator_2-way'!A59="","",'True_Odds_Calculator_2-way'!A59)</f>
        <v>2.02</v>
      </c>
      <c r="B58" s="4">
        <f>IF('True_Odds_Calculator_2-way'!B59="","",'True_Odds_Calculator_2-way'!B59)</f>
        <v>1.83</v>
      </c>
      <c r="C58" s="4">
        <f t="shared" si="0"/>
        <v>0.49504950495049505</v>
      </c>
      <c r="D58">
        <f t="shared" si="1"/>
        <v>0.54644808743169393</v>
      </c>
      <c r="E58">
        <f t="shared" si="2"/>
        <v>4.1497592382188975E-2</v>
      </c>
      <c r="F58">
        <f t="shared" si="3"/>
        <v>-0.22902126278201596</v>
      </c>
      <c r="G58">
        <v>0</v>
      </c>
      <c r="H58">
        <f t="shared" si="4"/>
        <v>0.27051885516420493</v>
      </c>
      <c r="I58">
        <f t="shared" si="5"/>
        <v>-1.0868281233544477</v>
      </c>
      <c r="J58">
        <f t="shared" si="6"/>
        <v>1.0868281233544477</v>
      </c>
      <c r="K58">
        <f t="shared" si="7"/>
        <v>0.47425625911513414</v>
      </c>
      <c r="L58">
        <f t="shared" si="8"/>
        <v>0.52574374088486586</v>
      </c>
      <c r="M58">
        <f t="shared" si="9"/>
        <v>2.1085646858215363</v>
      </c>
      <c r="N58">
        <f t="shared" si="10"/>
        <v>1.9020673423841918</v>
      </c>
    </row>
    <row r="59" spans="1:14" x14ac:dyDescent="0.25">
      <c r="A59" s="4">
        <f>IF('True_Odds_Calculator_2-way'!A60="","",'True_Odds_Calculator_2-way'!A60)</f>
        <v>1.75</v>
      </c>
      <c r="B59" s="4">
        <f>IF('True_Odds_Calculator_2-way'!B60="","",'True_Odds_Calculator_2-way'!B60)</f>
        <v>2.1</v>
      </c>
      <c r="C59" s="4">
        <f t="shared" si="0"/>
        <v>0.5714285714285714</v>
      </c>
      <c r="D59">
        <f t="shared" si="1"/>
        <v>0.47619047619047616</v>
      </c>
      <c r="E59">
        <f t="shared" si="2"/>
        <v>4.761904761904745E-2</v>
      </c>
      <c r="F59">
        <f t="shared" si="3"/>
        <v>-0.22448979591836749</v>
      </c>
      <c r="G59">
        <v>0</v>
      </c>
      <c r="H59">
        <f t="shared" si="4"/>
        <v>0.27210884353741494</v>
      </c>
      <c r="I59">
        <f t="shared" si="5"/>
        <v>-1.1009637651263602</v>
      </c>
      <c r="J59">
        <f t="shared" si="6"/>
        <v>1.1009637651263602</v>
      </c>
      <c r="K59">
        <f t="shared" si="7"/>
        <v>0.54772826791643581</v>
      </c>
      <c r="L59">
        <f t="shared" si="8"/>
        <v>0.4522717320835643</v>
      </c>
      <c r="M59">
        <f t="shared" si="9"/>
        <v>1.8257228238447702</v>
      </c>
      <c r="N59">
        <f t="shared" si="10"/>
        <v>2.2110601416389968</v>
      </c>
    </row>
    <row r="60" spans="1:14" x14ac:dyDescent="0.25">
      <c r="A60" s="4">
        <f>IF('True_Odds_Calculator_2-way'!A61="","",'True_Odds_Calculator_2-way'!A61)</f>
        <v>1.95</v>
      </c>
      <c r="B60" s="4">
        <f>IF('True_Odds_Calculator_2-way'!B61="","",'True_Odds_Calculator_2-way'!B61)</f>
        <v>1.88</v>
      </c>
      <c r="C60" s="4">
        <f t="shared" si="0"/>
        <v>0.51282051282051289</v>
      </c>
      <c r="D60">
        <f t="shared" si="1"/>
        <v>0.53191489361702127</v>
      </c>
      <c r="E60">
        <f t="shared" si="2"/>
        <v>4.4735406437534042E-2</v>
      </c>
      <c r="F60">
        <f t="shared" si="3"/>
        <v>-0.22804146208401543</v>
      </c>
      <c r="G60">
        <v>0</v>
      </c>
      <c r="H60">
        <f t="shared" si="4"/>
        <v>0.27277686852154942</v>
      </c>
      <c r="I60">
        <f t="shared" si="5"/>
        <v>-1.0936965981495175</v>
      </c>
      <c r="J60">
        <f t="shared" si="6"/>
        <v>1.0936965981495175</v>
      </c>
      <c r="K60">
        <f t="shared" si="7"/>
        <v>0.49043365789995519</v>
      </c>
      <c r="L60">
        <f t="shared" si="8"/>
        <v>0.50956634210004492</v>
      </c>
      <c r="M60">
        <f t="shared" si="9"/>
        <v>2.0390117682420414</v>
      </c>
      <c r="N60">
        <f t="shared" si="10"/>
        <v>1.9624530063715757</v>
      </c>
    </row>
    <row r="61" spans="1:14" x14ac:dyDescent="0.25">
      <c r="A61" s="4">
        <f>IF('True_Odds_Calculator_2-way'!A62="","",'True_Odds_Calculator_2-way'!A62)</f>
        <v>1.7</v>
      </c>
      <c r="B61" s="4">
        <f>IF('True_Odds_Calculator_2-way'!B62="","",'True_Odds_Calculator_2-way'!B62)</f>
        <v>2.17</v>
      </c>
      <c r="C61" s="4">
        <f t="shared" si="0"/>
        <v>0.58823529411764708</v>
      </c>
      <c r="D61">
        <f t="shared" si="1"/>
        <v>0.46082949308755761</v>
      </c>
      <c r="E61">
        <f t="shared" si="2"/>
        <v>4.9064787205204574E-2</v>
      </c>
      <c r="F61">
        <f t="shared" si="3"/>
        <v>-0.22201138519924113</v>
      </c>
      <c r="G61">
        <v>0</v>
      </c>
      <c r="H61">
        <f t="shared" si="4"/>
        <v>0.27107617240444565</v>
      </c>
      <c r="I61">
        <f t="shared" si="5"/>
        <v>-1.1049892402196595</v>
      </c>
      <c r="J61">
        <f t="shared" si="6"/>
        <v>1.1049892402196595</v>
      </c>
      <c r="K61">
        <f t="shared" si="7"/>
        <v>0.56385917502148641</v>
      </c>
      <c r="L61">
        <f t="shared" si="8"/>
        <v>0.43614082497851364</v>
      </c>
      <c r="M61">
        <f t="shared" si="9"/>
        <v>1.773492468153762</v>
      </c>
      <c r="N61">
        <f t="shared" si="10"/>
        <v>2.2928374110570013</v>
      </c>
    </row>
    <row r="62" spans="1:14" x14ac:dyDescent="0.25">
      <c r="A62" s="4">
        <f>IF('True_Odds_Calculator_2-way'!A63="","",'True_Odds_Calculator_2-way'!A63)</f>
        <v>2.08</v>
      </c>
      <c r="B62" s="4">
        <f>IF('True_Odds_Calculator_2-way'!B63="","",'True_Odds_Calculator_2-way'!B63)</f>
        <v>1.81</v>
      </c>
      <c r="C62" s="4">
        <f t="shared" si="0"/>
        <v>0.48076923076923073</v>
      </c>
      <c r="D62">
        <f t="shared" si="1"/>
        <v>0.5524861878453039</v>
      </c>
      <c r="E62">
        <f t="shared" si="2"/>
        <v>3.3255418614534626E-2</v>
      </c>
      <c r="F62">
        <f t="shared" si="3"/>
        <v>-0.23236294092647691</v>
      </c>
      <c r="G62">
        <v>0</v>
      </c>
      <c r="H62">
        <f t="shared" si="4"/>
        <v>0.26561835954101148</v>
      </c>
      <c r="I62">
        <f t="shared" si="5"/>
        <v>-1.0691671651659735</v>
      </c>
      <c r="J62">
        <f t="shared" si="6"/>
        <v>1.0691671651659735</v>
      </c>
      <c r="K62">
        <f t="shared" si="7"/>
        <v>0.4641016151377545</v>
      </c>
      <c r="L62">
        <f t="shared" si="8"/>
        <v>0.5358983848622455</v>
      </c>
      <c r="M62">
        <f t="shared" si="9"/>
        <v>2.1547005383792519</v>
      </c>
      <c r="N62">
        <f t="shared" si="10"/>
        <v>1.8660254037844384</v>
      </c>
    </row>
    <row r="63" spans="1:14" x14ac:dyDescent="0.25">
      <c r="A63" s="4">
        <f>IF('True_Odds_Calculator_2-way'!A64="","",'True_Odds_Calculator_2-way'!A64)</f>
        <v>1.81</v>
      </c>
      <c r="B63" s="4">
        <f>IF('True_Odds_Calculator_2-way'!B64="","",'True_Odds_Calculator_2-way'!B64)</f>
        <v>2.0499999999999998</v>
      </c>
      <c r="C63" s="4">
        <f t="shared" si="0"/>
        <v>0.5524861878453039</v>
      </c>
      <c r="D63">
        <f t="shared" si="1"/>
        <v>0.48780487804878053</v>
      </c>
      <c r="E63">
        <f t="shared" si="2"/>
        <v>4.0291065894084488E-2</v>
      </c>
      <c r="F63">
        <f t="shared" si="3"/>
        <v>-0.22921439159142964</v>
      </c>
      <c r="G63">
        <v>0</v>
      </c>
      <c r="H63">
        <f t="shared" si="4"/>
        <v>0.26950545748551413</v>
      </c>
      <c r="I63">
        <f t="shared" si="5"/>
        <v>-1.0843334143872594</v>
      </c>
      <c r="J63">
        <f t="shared" si="6"/>
        <v>1.0843334143872594</v>
      </c>
      <c r="K63">
        <f t="shared" si="7"/>
        <v>0.53239346276515054</v>
      </c>
      <c r="L63">
        <f t="shared" si="8"/>
        <v>0.46760653723484941</v>
      </c>
      <c r="M63">
        <f t="shared" si="9"/>
        <v>1.8783100656536802</v>
      </c>
      <c r="N63">
        <f t="shared" si="10"/>
        <v>2.1385500851066221</v>
      </c>
    </row>
    <row r="64" spans="1:14" x14ac:dyDescent="0.25">
      <c r="A64" s="4">
        <f>IF('True_Odds_Calculator_2-way'!A65="","",'True_Odds_Calculator_2-way'!A65)</f>
        <v>1.7</v>
      </c>
      <c r="B64" s="4">
        <f>IF('True_Odds_Calculator_2-way'!B65="","",'True_Odds_Calculator_2-way'!B65)</f>
        <v>2.21</v>
      </c>
      <c r="C64" s="4">
        <f t="shared" si="0"/>
        <v>0.58823529411764708</v>
      </c>
      <c r="D64">
        <f t="shared" si="1"/>
        <v>0.45248868778280543</v>
      </c>
      <c r="E64">
        <f t="shared" si="2"/>
        <v>4.0723981900452566E-2</v>
      </c>
      <c r="F64">
        <f t="shared" si="3"/>
        <v>-0.2254458344423742</v>
      </c>
      <c r="G64">
        <v>0</v>
      </c>
      <c r="H64">
        <f t="shared" si="4"/>
        <v>0.26616981634282671</v>
      </c>
      <c r="I64">
        <f t="shared" si="5"/>
        <v>-1.0865714630312671</v>
      </c>
      <c r="J64">
        <f t="shared" si="6"/>
        <v>1.0865714630312671</v>
      </c>
      <c r="K64">
        <f t="shared" si="7"/>
        <v>0.56798817806375879</v>
      </c>
      <c r="L64">
        <f t="shared" si="8"/>
        <v>0.43201182193624138</v>
      </c>
      <c r="M64">
        <f t="shared" si="9"/>
        <v>1.7606000241218864</v>
      </c>
      <c r="N64">
        <f t="shared" si="10"/>
        <v>2.3147514702678329</v>
      </c>
    </row>
    <row r="65" spans="1:14" x14ac:dyDescent="0.25">
      <c r="A65" s="4">
        <f>IF('True_Odds_Calculator_2-way'!A66="","",'True_Odds_Calculator_2-way'!A66)</f>
        <v>1.74</v>
      </c>
      <c r="B65" s="4">
        <f>IF('True_Odds_Calculator_2-way'!B66="","",'True_Odds_Calculator_2-way'!B66)</f>
        <v>2.16</v>
      </c>
      <c r="C65" s="4">
        <f t="shared" si="0"/>
        <v>0.57471264367816088</v>
      </c>
      <c r="D65">
        <f t="shared" si="1"/>
        <v>0.46296296296296291</v>
      </c>
      <c r="E65">
        <f t="shared" si="2"/>
        <v>3.7675606641123682E-2</v>
      </c>
      <c r="F65">
        <f t="shared" si="3"/>
        <v>-0.22839506172839519</v>
      </c>
      <c r="G65">
        <v>0</v>
      </c>
      <c r="H65">
        <f t="shared" si="4"/>
        <v>0.26607066836951887</v>
      </c>
      <c r="I65">
        <f t="shared" si="5"/>
        <v>-1.0793322294408634</v>
      </c>
      <c r="J65">
        <f t="shared" si="6"/>
        <v>1.0793322294408634</v>
      </c>
      <c r="K65">
        <f t="shared" si="7"/>
        <v>0.55595527201895822</v>
      </c>
      <c r="L65">
        <f t="shared" si="8"/>
        <v>0.44404472798104189</v>
      </c>
      <c r="M65">
        <f t="shared" si="9"/>
        <v>1.7987058497862392</v>
      </c>
      <c r="N65">
        <f t="shared" si="10"/>
        <v>2.2520253861514017</v>
      </c>
    </row>
    <row r="66" spans="1:14" x14ac:dyDescent="0.25">
      <c r="A66" s="4">
        <f>IF('True_Odds_Calculator_2-way'!A67="","",'True_Odds_Calculator_2-way'!A67)</f>
        <v>1.8</v>
      </c>
      <c r="B66" s="4">
        <f>IF('True_Odds_Calculator_2-way'!B67="","",'True_Odds_Calculator_2-way'!B67)</f>
        <v>2.0699999999999998</v>
      </c>
      <c r="C66" s="4">
        <f t="shared" si="0"/>
        <v>0.55555555555555558</v>
      </c>
      <c r="D66">
        <f t="shared" si="1"/>
        <v>0.48309178743961356</v>
      </c>
      <c r="E66">
        <f t="shared" si="2"/>
        <v>3.8647342995169254E-2</v>
      </c>
      <c r="F66">
        <f t="shared" si="3"/>
        <v>-0.22973698336017168</v>
      </c>
      <c r="G66">
        <v>0</v>
      </c>
      <c r="H66">
        <f t="shared" si="4"/>
        <v>0.26838432635534087</v>
      </c>
      <c r="I66">
        <f t="shared" si="5"/>
        <v>-1.0808442529177926</v>
      </c>
      <c r="J66">
        <f t="shared" si="6"/>
        <v>1.0808442529177926</v>
      </c>
      <c r="K66">
        <f t="shared" si="7"/>
        <v>0.53628636852729539</v>
      </c>
      <c r="L66">
        <f t="shared" si="8"/>
        <v>0.46371363147270434</v>
      </c>
      <c r="M66">
        <f t="shared" si="9"/>
        <v>1.8646754023342345</v>
      </c>
      <c r="N66">
        <f t="shared" si="10"/>
        <v>2.1565033506220384</v>
      </c>
    </row>
    <row r="67" spans="1:14" x14ac:dyDescent="0.25">
      <c r="A67" s="4">
        <f>IF('True_Odds_Calculator_2-way'!A68="","",'True_Odds_Calculator_2-way'!A68)</f>
        <v>1.37</v>
      </c>
      <c r="B67" s="4">
        <f>IF('True_Odds_Calculator_2-way'!B68="","",'True_Odds_Calculator_2-way'!B68)</f>
        <v>3.18</v>
      </c>
      <c r="C67" s="4">
        <f t="shared" ref="C67:C130" si="11">1/A67</f>
        <v>0.72992700729927007</v>
      </c>
      <c r="D67">
        <f t="shared" ref="D67:D130" si="12">1/B67</f>
        <v>0.31446540880503143</v>
      </c>
      <c r="E67">
        <f t="shared" ref="E67:E130" si="13">C67+D67-1</f>
        <v>4.4392416104301446E-2</v>
      </c>
      <c r="F67">
        <f t="shared" ref="F67:F130" si="14">C67+D67-(C67*D67)-1</f>
        <v>-0.18514437864389666</v>
      </c>
      <c r="G67">
        <v>0</v>
      </c>
      <c r="H67">
        <f t="shared" ref="H67:H130" si="15">C67*D67</f>
        <v>0.22953679474819813</v>
      </c>
      <c r="I67">
        <f t="shared" ref="I67:I130" si="16">((-4*F67*H67)^0.5)/(2*F67)</f>
        <v>-1.113450439837228</v>
      </c>
      <c r="J67">
        <f t="shared" ref="J67:J130" si="17">(-((-4*F67*H67)^0.5))/(2*F67)</f>
        <v>1.113450439837228</v>
      </c>
      <c r="K67">
        <f t="shared" ref="K67:K130" si="18">IF(A67="","",(C67/($J67+C67-($J67*C67))))</f>
        <v>0.70822700288800644</v>
      </c>
      <c r="L67">
        <f t="shared" ref="L67:L130" si="19">IF(B67="","",(D67/($J67+D67-($J67*D67))))</f>
        <v>0.29177299711199356</v>
      </c>
      <c r="M67">
        <f t="shared" ref="M67:M130" si="20">IF(A67="","",1/K67)</f>
        <v>1.4119766627397745</v>
      </c>
      <c r="N67">
        <f t="shared" ref="N67:N130" si="21">IF(B67="","",1/L67)</f>
        <v>3.4273219588451567</v>
      </c>
    </row>
    <row r="68" spans="1:14" x14ac:dyDescent="0.25">
      <c r="A68" s="4">
        <f>IF('True_Odds_Calculator_2-way'!A69="","",'True_Odds_Calculator_2-way'!A69)</f>
        <v>1.91</v>
      </c>
      <c r="B68" s="4">
        <f>IF('True_Odds_Calculator_2-way'!B69="","",'True_Odds_Calculator_2-way'!B69)</f>
        <v>1.98</v>
      </c>
      <c r="C68" s="4">
        <f t="shared" si="11"/>
        <v>0.52356020942408377</v>
      </c>
      <c r="D68">
        <f t="shared" si="12"/>
        <v>0.50505050505050508</v>
      </c>
      <c r="E68">
        <f t="shared" si="13"/>
        <v>2.861071447458885E-2</v>
      </c>
      <c r="F68">
        <f t="shared" si="14"/>
        <v>-0.23581363371939279</v>
      </c>
      <c r="G68">
        <v>0</v>
      </c>
      <c r="H68">
        <f t="shared" si="15"/>
        <v>0.2644243481939817</v>
      </c>
      <c r="I68">
        <f t="shared" si="16"/>
        <v>-1.0589275952301447</v>
      </c>
      <c r="J68">
        <f t="shared" si="17"/>
        <v>1.0589275952301447</v>
      </c>
      <c r="K68">
        <f t="shared" si="18"/>
        <v>0.50926243676795835</v>
      </c>
      <c r="L68">
        <f t="shared" si="19"/>
        <v>0.4907375632320416</v>
      </c>
      <c r="M68">
        <f t="shared" si="20"/>
        <v>1.9636241116594322</v>
      </c>
      <c r="N68">
        <f t="shared" si="21"/>
        <v>2.0377490433255412</v>
      </c>
    </row>
    <row r="69" spans="1:14" x14ac:dyDescent="0.25">
      <c r="A69" s="4">
        <f>IF('True_Odds_Calculator_2-way'!A70="","",'True_Odds_Calculator_2-way'!A70)</f>
        <v>1.71</v>
      </c>
      <c r="B69" s="4">
        <f>IF('True_Odds_Calculator_2-way'!B70="","",'True_Odds_Calculator_2-way'!B70)</f>
        <v>2.23</v>
      </c>
      <c r="C69" s="4">
        <f t="shared" si="11"/>
        <v>0.58479532163742687</v>
      </c>
      <c r="D69">
        <f t="shared" si="12"/>
        <v>0.44843049327354262</v>
      </c>
      <c r="E69">
        <f t="shared" si="13"/>
        <v>3.3225814910969431E-2</v>
      </c>
      <c r="F69">
        <f t="shared" si="14"/>
        <v>-0.22901423963496192</v>
      </c>
      <c r="G69">
        <v>0</v>
      </c>
      <c r="H69">
        <f t="shared" si="15"/>
        <v>0.26224005454593136</v>
      </c>
      <c r="I69">
        <f t="shared" si="16"/>
        <v>-1.070084984173661</v>
      </c>
      <c r="J69">
        <f t="shared" si="17"/>
        <v>1.070084984173661</v>
      </c>
      <c r="K69">
        <f t="shared" si="18"/>
        <v>0.56825919869450314</v>
      </c>
      <c r="L69">
        <f t="shared" si="19"/>
        <v>0.43174080130549697</v>
      </c>
      <c r="M69">
        <f t="shared" si="20"/>
        <v>1.7597603387632996</v>
      </c>
      <c r="N69">
        <f t="shared" si="21"/>
        <v>2.3162045305336028</v>
      </c>
    </row>
    <row r="70" spans="1:14" x14ac:dyDescent="0.25">
      <c r="A70" s="4">
        <f>IF('True_Odds_Calculator_2-way'!A71="","",'True_Odds_Calculator_2-way'!A71)</f>
        <v>1.6</v>
      </c>
      <c r="B70" s="4">
        <f>IF('True_Odds_Calculator_2-way'!B71="","",'True_Odds_Calculator_2-way'!B71)</f>
        <v>2.46</v>
      </c>
      <c r="C70" s="4">
        <f t="shared" si="11"/>
        <v>0.625</v>
      </c>
      <c r="D70">
        <f t="shared" si="12"/>
        <v>0.4065040650406504</v>
      </c>
      <c r="E70">
        <f t="shared" si="13"/>
        <v>3.1504065040650397E-2</v>
      </c>
      <c r="F70">
        <f t="shared" si="14"/>
        <v>-0.22256097560975607</v>
      </c>
      <c r="G70">
        <v>0</v>
      </c>
      <c r="H70">
        <f t="shared" si="15"/>
        <v>0.25406504065040647</v>
      </c>
      <c r="I70">
        <f t="shared" si="16"/>
        <v>-1.0684346079267206</v>
      </c>
      <c r="J70">
        <f t="shared" si="17"/>
        <v>1.0684346079267206</v>
      </c>
      <c r="K70">
        <f t="shared" si="18"/>
        <v>0.60936195750720079</v>
      </c>
      <c r="L70">
        <f t="shared" si="19"/>
        <v>0.39063804249279904</v>
      </c>
      <c r="M70">
        <f t="shared" si="20"/>
        <v>1.6410607647560327</v>
      </c>
      <c r="N70">
        <f t="shared" si="21"/>
        <v>2.5599145275730124</v>
      </c>
    </row>
    <row r="71" spans="1:14" x14ac:dyDescent="0.25">
      <c r="A71" s="4">
        <f>IF('True_Odds_Calculator_2-way'!A72="","",'True_Odds_Calculator_2-way'!A72)</f>
        <v>1.56</v>
      </c>
      <c r="B71" s="4">
        <f>IF('True_Odds_Calculator_2-way'!B72="","",'True_Odds_Calculator_2-way'!B72)</f>
        <v>2.54</v>
      </c>
      <c r="C71" s="4">
        <f t="shared" si="11"/>
        <v>0.64102564102564097</v>
      </c>
      <c r="D71">
        <f t="shared" si="12"/>
        <v>0.39370078740157477</v>
      </c>
      <c r="E71">
        <f t="shared" si="13"/>
        <v>3.4726428427215739E-2</v>
      </c>
      <c r="F71">
        <f t="shared" si="14"/>
        <v>-0.21764587118917833</v>
      </c>
      <c r="G71">
        <v>0</v>
      </c>
      <c r="H71">
        <f t="shared" si="15"/>
        <v>0.25237229961639407</v>
      </c>
      <c r="I71">
        <f t="shared" si="16"/>
        <v>-1.0768262306348699</v>
      </c>
      <c r="J71">
        <f t="shared" si="17"/>
        <v>1.0768262306348699</v>
      </c>
      <c r="K71">
        <f t="shared" si="18"/>
        <v>0.62382148846988572</v>
      </c>
      <c r="L71">
        <f t="shared" si="19"/>
        <v>0.37617851153011422</v>
      </c>
      <c r="M71">
        <f t="shared" si="20"/>
        <v>1.6030226891555273</v>
      </c>
      <c r="N71">
        <f t="shared" si="21"/>
        <v>2.6583123951776999</v>
      </c>
    </row>
    <row r="72" spans="1:14" x14ac:dyDescent="0.25">
      <c r="A72" s="4">
        <f>IF('True_Odds_Calculator_2-way'!A73="","",'True_Odds_Calculator_2-way'!A73)</f>
        <v>2.11</v>
      </c>
      <c r="B72" s="4">
        <f>IF('True_Odds_Calculator_2-way'!B73="","",'True_Odds_Calculator_2-way'!B73)</f>
        <v>1.77</v>
      </c>
      <c r="C72" s="4">
        <f t="shared" si="11"/>
        <v>0.47393364928909953</v>
      </c>
      <c r="D72">
        <f t="shared" si="12"/>
        <v>0.56497175141242939</v>
      </c>
      <c r="E72">
        <f t="shared" si="13"/>
        <v>3.8905400701529036E-2</v>
      </c>
      <c r="F72">
        <f t="shared" si="14"/>
        <v>-0.22885372319061759</v>
      </c>
      <c r="G72">
        <v>0</v>
      </c>
      <c r="H72">
        <f t="shared" si="15"/>
        <v>0.26775912389214662</v>
      </c>
      <c r="I72">
        <f t="shared" si="16"/>
        <v>-1.0816659234722941</v>
      </c>
      <c r="J72">
        <f t="shared" si="17"/>
        <v>1.0816659234722941</v>
      </c>
      <c r="K72">
        <f t="shared" si="18"/>
        <v>0.45441136703461599</v>
      </c>
      <c r="L72">
        <f t="shared" si="19"/>
        <v>0.54558863296538396</v>
      </c>
      <c r="M72">
        <f t="shared" si="20"/>
        <v>2.2006491750542465</v>
      </c>
      <c r="N72">
        <f t="shared" si="21"/>
        <v>1.8328827610736662</v>
      </c>
    </row>
    <row r="73" spans="1:14" x14ac:dyDescent="0.25">
      <c r="A73" s="4">
        <f>IF('True_Odds_Calculator_2-way'!A74="","",'True_Odds_Calculator_2-way'!A74)</f>
        <v>2.08</v>
      </c>
      <c r="B73" s="4">
        <f>IF('True_Odds_Calculator_2-way'!B74="","",'True_Odds_Calculator_2-way'!B74)</f>
        <v>1.81</v>
      </c>
      <c r="C73" s="4">
        <f t="shared" si="11"/>
        <v>0.48076923076923073</v>
      </c>
      <c r="D73">
        <f t="shared" si="12"/>
        <v>0.5524861878453039</v>
      </c>
      <c r="E73">
        <f t="shared" si="13"/>
        <v>3.3255418614534626E-2</v>
      </c>
      <c r="F73">
        <f t="shared" si="14"/>
        <v>-0.23236294092647691</v>
      </c>
      <c r="G73">
        <v>0</v>
      </c>
      <c r="H73">
        <f t="shared" si="15"/>
        <v>0.26561835954101148</v>
      </c>
      <c r="I73">
        <f t="shared" si="16"/>
        <v>-1.0691671651659735</v>
      </c>
      <c r="J73">
        <f t="shared" si="17"/>
        <v>1.0691671651659735</v>
      </c>
      <c r="K73">
        <f t="shared" si="18"/>
        <v>0.4641016151377545</v>
      </c>
      <c r="L73">
        <f t="shared" si="19"/>
        <v>0.5358983848622455</v>
      </c>
      <c r="M73">
        <f t="shared" si="20"/>
        <v>2.1547005383792519</v>
      </c>
      <c r="N73">
        <f t="shared" si="21"/>
        <v>1.8660254037844384</v>
      </c>
    </row>
    <row r="74" spans="1:14" x14ac:dyDescent="0.25">
      <c r="A74" s="4">
        <f>IF('True_Odds_Calculator_2-way'!A75="","",'True_Odds_Calculator_2-way'!A75)</f>
        <v>2.38</v>
      </c>
      <c r="B74" s="4">
        <f>IF('True_Odds_Calculator_2-way'!B75="","",'True_Odds_Calculator_2-way'!B75)</f>
        <v>1.63</v>
      </c>
      <c r="C74" s="4">
        <f t="shared" si="11"/>
        <v>0.42016806722689076</v>
      </c>
      <c r="D74">
        <f t="shared" si="12"/>
        <v>0.61349693251533743</v>
      </c>
      <c r="E74">
        <f t="shared" si="13"/>
        <v>3.3664999742228252E-2</v>
      </c>
      <c r="F74">
        <f t="shared" si="14"/>
        <v>-0.22410682064236731</v>
      </c>
      <c r="G74">
        <v>0</v>
      </c>
      <c r="H74">
        <f t="shared" si="15"/>
        <v>0.25777182038459556</v>
      </c>
      <c r="I74">
        <f t="shared" si="16"/>
        <v>-1.0724824201463117</v>
      </c>
      <c r="J74">
        <f t="shared" si="17"/>
        <v>1.0724824201463117</v>
      </c>
      <c r="K74">
        <f t="shared" si="18"/>
        <v>0.40322162143360418</v>
      </c>
      <c r="L74">
        <f t="shared" si="19"/>
        <v>0.59677837856639582</v>
      </c>
      <c r="M74">
        <f t="shared" si="20"/>
        <v>2.4800257398019103</v>
      </c>
      <c r="N74">
        <f t="shared" si="21"/>
        <v>1.6756639246921761</v>
      </c>
    </row>
    <row r="75" spans="1:14" x14ac:dyDescent="0.25">
      <c r="A75" s="4">
        <f>IF('True_Odds_Calculator_2-way'!A76="","",'True_Odds_Calculator_2-way'!A76)</f>
        <v>2.48</v>
      </c>
      <c r="B75" s="4">
        <f>IF('True_Odds_Calculator_2-way'!B76="","",'True_Odds_Calculator_2-way'!B76)</f>
        <v>1.58</v>
      </c>
      <c r="C75" s="4">
        <f t="shared" si="11"/>
        <v>0.40322580645161293</v>
      </c>
      <c r="D75">
        <f t="shared" si="12"/>
        <v>0.63291139240506322</v>
      </c>
      <c r="E75">
        <f t="shared" si="13"/>
        <v>3.61371988566761E-2</v>
      </c>
      <c r="F75">
        <f t="shared" si="14"/>
        <v>-0.21906900775826876</v>
      </c>
      <c r="G75">
        <v>0</v>
      </c>
      <c r="H75">
        <f t="shared" si="15"/>
        <v>0.25520620661494486</v>
      </c>
      <c r="I75">
        <f t="shared" si="16"/>
        <v>-1.0793322294408636</v>
      </c>
      <c r="J75">
        <f t="shared" si="17"/>
        <v>1.0793322294408636</v>
      </c>
      <c r="K75">
        <f t="shared" si="18"/>
        <v>0.38499865083559737</v>
      </c>
      <c r="L75">
        <f t="shared" si="19"/>
        <v>0.61500134916440274</v>
      </c>
      <c r="M75">
        <f t="shared" si="20"/>
        <v>2.5974116995724779</v>
      </c>
      <c r="N75">
        <f t="shared" si="21"/>
        <v>1.6260126930757011</v>
      </c>
    </row>
    <row r="76" spans="1:14" x14ac:dyDescent="0.25">
      <c r="A76" s="4">
        <f>IF('True_Odds_Calculator_2-way'!A77="","",'True_Odds_Calculator_2-way'!A77)</f>
        <v>2.1800000000000002</v>
      </c>
      <c r="B76" s="4">
        <f>IF('True_Odds_Calculator_2-way'!B77="","",'True_Odds_Calculator_2-way'!B77)</f>
        <v>1.7</v>
      </c>
      <c r="C76" s="4">
        <f t="shared" si="11"/>
        <v>0.4587155963302752</v>
      </c>
      <c r="D76">
        <f t="shared" si="12"/>
        <v>0.58823529411764708</v>
      </c>
      <c r="E76">
        <f t="shared" si="13"/>
        <v>4.6950890447922333E-2</v>
      </c>
      <c r="F76">
        <f t="shared" si="14"/>
        <v>-0.22288181327576895</v>
      </c>
      <c r="G76">
        <v>0</v>
      </c>
      <c r="H76">
        <f t="shared" si="15"/>
        <v>0.26983270372369128</v>
      </c>
      <c r="I76">
        <f t="shared" si="16"/>
        <v>-1.1002971203391541</v>
      </c>
      <c r="J76">
        <f t="shared" si="17"/>
        <v>1.1002971203391541</v>
      </c>
      <c r="K76">
        <f t="shared" si="18"/>
        <v>0.43509462791696046</v>
      </c>
      <c r="L76">
        <f t="shared" si="19"/>
        <v>0.56490537208303937</v>
      </c>
      <c r="M76">
        <f t="shared" si="20"/>
        <v>2.2983506020002022</v>
      </c>
      <c r="N76">
        <f t="shared" si="21"/>
        <v>1.7702079842374079</v>
      </c>
    </row>
    <row r="77" spans="1:14" x14ac:dyDescent="0.25">
      <c r="A77" s="4">
        <f>IF('True_Odds_Calculator_2-way'!A78="","",'True_Odds_Calculator_2-way'!A78)</f>
        <v>2.06</v>
      </c>
      <c r="B77" s="4">
        <f>IF('True_Odds_Calculator_2-way'!B78="","",'True_Odds_Calculator_2-way'!B78)</f>
        <v>1.78</v>
      </c>
      <c r="C77" s="4">
        <f t="shared" si="11"/>
        <v>0.4854368932038835</v>
      </c>
      <c r="D77">
        <f t="shared" si="12"/>
        <v>0.5617977528089888</v>
      </c>
      <c r="E77">
        <f t="shared" si="13"/>
        <v>4.7234646012872306E-2</v>
      </c>
      <c r="F77">
        <f t="shared" si="14"/>
        <v>-0.22548270971964657</v>
      </c>
      <c r="G77">
        <v>0</v>
      </c>
      <c r="H77">
        <f t="shared" si="15"/>
        <v>0.27271735573251882</v>
      </c>
      <c r="I77">
        <f t="shared" si="16"/>
        <v>-1.0997646755364592</v>
      </c>
      <c r="J77">
        <f t="shared" si="17"/>
        <v>1.0997646755364592</v>
      </c>
      <c r="K77">
        <f t="shared" si="18"/>
        <v>0.46173369190551583</v>
      </c>
      <c r="L77">
        <f t="shared" si="19"/>
        <v>0.53826630809448417</v>
      </c>
      <c r="M77">
        <f t="shared" si="20"/>
        <v>2.1657505560686463</v>
      </c>
      <c r="N77">
        <f t="shared" si="21"/>
        <v>1.8578164469184384</v>
      </c>
    </row>
    <row r="78" spans="1:14" x14ac:dyDescent="0.25">
      <c r="A78" s="4">
        <f>IF('True_Odds_Calculator_2-way'!A79="","",'True_Odds_Calculator_2-way'!A79)</f>
        <v>1.89</v>
      </c>
      <c r="B78" s="4">
        <f>IF('True_Odds_Calculator_2-way'!B79="","",'True_Odds_Calculator_2-way'!B79)</f>
        <v>1.94</v>
      </c>
      <c r="C78" s="4">
        <f t="shared" si="11"/>
        <v>0.52910052910052918</v>
      </c>
      <c r="D78">
        <f t="shared" si="12"/>
        <v>0.51546391752577325</v>
      </c>
      <c r="E78">
        <f t="shared" si="13"/>
        <v>4.4564446626302434E-2</v>
      </c>
      <c r="F78">
        <f t="shared" si="14"/>
        <v>-0.22816778486881573</v>
      </c>
      <c r="G78">
        <v>0</v>
      </c>
      <c r="H78">
        <f t="shared" si="15"/>
        <v>0.27273223149511816</v>
      </c>
      <c r="I78">
        <f t="shared" si="16"/>
        <v>-1.093304334427839</v>
      </c>
      <c r="J78">
        <f t="shared" si="17"/>
        <v>1.093304334427839</v>
      </c>
      <c r="K78">
        <f t="shared" si="18"/>
        <v>0.50683187635340188</v>
      </c>
      <c r="L78">
        <f t="shared" si="19"/>
        <v>0.49316812364659818</v>
      </c>
      <c r="M78">
        <f t="shared" si="20"/>
        <v>1.9730408576407765</v>
      </c>
      <c r="N78">
        <f t="shared" si="21"/>
        <v>2.0277060743621682</v>
      </c>
    </row>
    <row r="79" spans="1:14" x14ac:dyDescent="0.25">
      <c r="A79" s="4">
        <f>IF('True_Odds_Calculator_2-way'!A80="","",'True_Odds_Calculator_2-way'!A80)</f>
        <v>1.9</v>
      </c>
      <c r="B79" s="4">
        <f>IF('True_Odds_Calculator_2-way'!B80="","",'True_Odds_Calculator_2-way'!B80)</f>
        <v>1.93</v>
      </c>
      <c r="C79" s="4">
        <f t="shared" si="11"/>
        <v>0.52631578947368418</v>
      </c>
      <c r="D79">
        <f t="shared" si="12"/>
        <v>0.5181347150259068</v>
      </c>
      <c r="E79">
        <f t="shared" si="13"/>
        <v>4.445050449959087E-2</v>
      </c>
      <c r="F79">
        <f t="shared" si="14"/>
        <v>-0.22825197709299161</v>
      </c>
      <c r="G79">
        <v>0</v>
      </c>
      <c r="H79">
        <f t="shared" si="15"/>
        <v>0.27270248159258254</v>
      </c>
      <c r="I79">
        <f t="shared" si="16"/>
        <v>-1.0930430596399217</v>
      </c>
      <c r="J79">
        <f t="shared" si="17"/>
        <v>1.0930430596399217</v>
      </c>
      <c r="K79">
        <f t="shared" si="18"/>
        <v>0.50409863604618754</v>
      </c>
      <c r="L79">
        <f t="shared" si="19"/>
        <v>0.49590136395381257</v>
      </c>
      <c r="M79">
        <f t="shared" si="20"/>
        <v>1.9837387536759294</v>
      </c>
      <c r="N79">
        <f t="shared" si="21"/>
        <v>2.0165300454651267</v>
      </c>
    </row>
    <row r="80" spans="1:14" x14ac:dyDescent="0.25">
      <c r="A80" s="4">
        <f>IF('True_Odds_Calculator_2-way'!A81="","",'True_Odds_Calculator_2-way'!A81)</f>
        <v>2.0099999999999998</v>
      </c>
      <c r="B80" s="4">
        <f>IF('True_Odds_Calculator_2-way'!B81="","",'True_Odds_Calculator_2-way'!B81)</f>
        <v>1.83</v>
      </c>
      <c r="C80" s="4">
        <f t="shared" si="11"/>
        <v>0.49751243781094534</v>
      </c>
      <c r="D80">
        <f t="shared" si="12"/>
        <v>0.54644808743169393</v>
      </c>
      <c r="E80">
        <f t="shared" si="13"/>
        <v>4.3960525242639381E-2</v>
      </c>
      <c r="F80">
        <f t="shared" si="14"/>
        <v>-0.22790419487263125</v>
      </c>
      <c r="G80">
        <v>0</v>
      </c>
      <c r="H80">
        <f t="shared" si="15"/>
        <v>0.27186472011527063</v>
      </c>
      <c r="I80">
        <f t="shared" si="16"/>
        <v>-1.0921952084562025</v>
      </c>
      <c r="J80">
        <f t="shared" si="17"/>
        <v>1.0921952084562025</v>
      </c>
      <c r="K80">
        <f t="shared" si="18"/>
        <v>0.47548468471574579</v>
      </c>
      <c r="L80">
        <f t="shared" si="19"/>
        <v>0.52451531528425399</v>
      </c>
      <c r="M80">
        <f t="shared" si="20"/>
        <v>2.1031171605407648</v>
      </c>
      <c r="N80">
        <f t="shared" si="21"/>
        <v>1.9065220230186481</v>
      </c>
    </row>
    <row r="81" spans="1:14" x14ac:dyDescent="0.25">
      <c r="A81" s="4">
        <f>IF('True_Odds_Calculator_2-way'!A82="","",'True_Odds_Calculator_2-way'!A82)</f>
        <v>2.08</v>
      </c>
      <c r="B81" s="4">
        <f>IF('True_Odds_Calculator_2-way'!B82="","",'True_Odds_Calculator_2-way'!B82)</f>
        <v>1.76</v>
      </c>
      <c r="C81" s="4">
        <f t="shared" si="11"/>
        <v>0.48076923076923073</v>
      </c>
      <c r="D81">
        <f t="shared" si="12"/>
        <v>0.56818181818181823</v>
      </c>
      <c r="E81">
        <f t="shared" si="13"/>
        <v>4.8951048951048959E-2</v>
      </c>
      <c r="F81">
        <f t="shared" si="14"/>
        <v>-0.22421328671328666</v>
      </c>
      <c r="G81">
        <v>0</v>
      </c>
      <c r="H81">
        <f t="shared" si="15"/>
        <v>0.27316433566433568</v>
      </c>
      <c r="I81">
        <f t="shared" si="16"/>
        <v>-1.1037769642208699</v>
      </c>
      <c r="J81">
        <f t="shared" si="17"/>
        <v>1.1037769642208699</v>
      </c>
      <c r="K81">
        <f t="shared" si="18"/>
        <v>0.45618791322653113</v>
      </c>
      <c r="L81">
        <f t="shared" si="19"/>
        <v>0.54381208677346893</v>
      </c>
      <c r="M81">
        <f t="shared" si="20"/>
        <v>2.1920791213585393</v>
      </c>
      <c r="N81">
        <f t="shared" si="21"/>
        <v>1.838870492807861</v>
      </c>
    </row>
    <row r="82" spans="1:14" x14ac:dyDescent="0.25">
      <c r="A82" s="4">
        <f>IF('True_Odds_Calculator_2-way'!A83="","",'True_Odds_Calculator_2-way'!A83)</f>
        <v>1.78</v>
      </c>
      <c r="B82" s="4">
        <f>IF('True_Odds_Calculator_2-way'!B83="","",'True_Odds_Calculator_2-way'!B83)</f>
        <v>2.06</v>
      </c>
      <c r="C82" s="4">
        <f t="shared" si="11"/>
        <v>0.5617977528089888</v>
      </c>
      <c r="D82">
        <f t="shared" si="12"/>
        <v>0.4854368932038835</v>
      </c>
      <c r="E82">
        <f t="shared" si="13"/>
        <v>4.7234646012872306E-2</v>
      </c>
      <c r="F82">
        <f t="shared" si="14"/>
        <v>-0.22548270971964657</v>
      </c>
      <c r="G82">
        <v>0</v>
      </c>
      <c r="H82">
        <f t="shared" si="15"/>
        <v>0.27271735573251882</v>
      </c>
      <c r="I82">
        <f t="shared" si="16"/>
        <v>-1.0997646755364592</v>
      </c>
      <c r="J82">
        <f t="shared" si="17"/>
        <v>1.0997646755364592</v>
      </c>
      <c r="K82">
        <f t="shared" si="18"/>
        <v>0.53826630809448417</v>
      </c>
      <c r="L82">
        <f t="shared" si="19"/>
        <v>0.46173369190551583</v>
      </c>
      <c r="M82">
        <f t="shared" si="20"/>
        <v>1.8578164469184384</v>
      </c>
      <c r="N82">
        <f t="shared" si="21"/>
        <v>2.1657505560686463</v>
      </c>
    </row>
    <row r="83" spans="1:14" x14ac:dyDescent="0.25">
      <c r="A83" s="4">
        <f>IF('True_Odds_Calculator_2-way'!A84="","",'True_Odds_Calculator_2-way'!A84)</f>
        <v>2.29</v>
      </c>
      <c r="B83" s="4">
        <f>IF('True_Odds_Calculator_2-way'!B84="","",'True_Odds_Calculator_2-way'!B84)</f>
        <v>1.64</v>
      </c>
      <c r="C83" s="4">
        <f t="shared" si="11"/>
        <v>0.4366812227074236</v>
      </c>
      <c r="D83">
        <f t="shared" si="12"/>
        <v>0.6097560975609756</v>
      </c>
      <c r="E83">
        <f t="shared" si="13"/>
        <v>4.6437320268399196E-2</v>
      </c>
      <c r="F83">
        <f t="shared" si="14"/>
        <v>-0.21983171796783463</v>
      </c>
      <c r="G83">
        <v>0</v>
      </c>
      <c r="H83">
        <f t="shared" si="15"/>
        <v>0.26626903823623388</v>
      </c>
      <c r="I83">
        <f t="shared" si="16"/>
        <v>-1.1005636329070299</v>
      </c>
      <c r="J83">
        <f t="shared" si="17"/>
        <v>1.1005636329070299</v>
      </c>
      <c r="K83">
        <f t="shared" si="18"/>
        <v>0.41326974665852889</v>
      </c>
      <c r="L83">
        <f t="shared" si="19"/>
        <v>0.586730253341471</v>
      </c>
      <c r="M83">
        <f t="shared" si="20"/>
        <v>2.4197270864500684</v>
      </c>
      <c r="N83">
        <f t="shared" si="21"/>
        <v>1.7043607250604993</v>
      </c>
    </row>
    <row r="84" spans="1:14" x14ac:dyDescent="0.25">
      <c r="A84" s="4">
        <f>IF('True_Odds_Calculator_2-way'!A85="","",'True_Odds_Calculator_2-way'!A85)</f>
        <v>1.71</v>
      </c>
      <c r="B84" s="4">
        <f>IF('True_Odds_Calculator_2-way'!B85="","",'True_Odds_Calculator_2-way'!B85)</f>
        <v>2.16</v>
      </c>
      <c r="C84" s="4">
        <f t="shared" si="11"/>
        <v>0.58479532163742687</v>
      </c>
      <c r="D84">
        <f t="shared" si="12"/>
        <v>0.46296296296296291</v>
      </c>
      <c r="E84">
        <f t="shared" si="13"/>
        <v>4.7758284600389889E-2</v>
      </c>
      <c r="F84">
        <f t="shared" si="14"/>
        <v>-0.22298029023175214</v>
      </c>
      <c r="G84">
        <v>0</v>
      </c>
      <c r="H84">
        <f t="shared" si="15"/>
        <v>0.27073857483214203</v>
      </c>
      <c r="I84">
        <f t="shared" si="16"/>
        <v>-1.1018991068031498</v>
      </c>
      <c r="J84">
        <f t="shared" si="17"/>
        <v>1.1018991068031498</v>
      </c>
      <c r="K84">
        <f t="shared" si="18"/>
        <v>0.56105754585983503</v>
      </c>
      <c r="L84">
        <f t="shared" si="19"/>
        <v>0.43894245414016486</v>
      </c>
      <c r="M84">
        <f t="shared" si="20"/>
        <v>1.7823483658302366</v>
      </c>
      <c r="N84">
        <f t="shared" si="21"/>
        <v>2.2782029638916539</v>
      </c>
    </row>
    <row r="85" spans="1:14" x14ac:dyDescent="0.25">
      <c r="A85" s="4">
        <f>IF('True_Odds_Calculator_2-way'!A86="","",'True_Odds_Calculator_2-way'!A86)</f>
        <v>2.09</v>
      </c>
      <c r="B85" s="4">
        <f>IF('True_Odds_Calculator_2-way'!B86="","",'True_Odds_Calculator_2-way'!B86)</f>
        <v>1.78</v>
      </c>
      <c r="C85" s="4">
        <f t="shared" si="11"/>
        <v>0.47846889952153115</v>
      </c>
      <c r="D85">
        <f t="shared" si="12"/>
        <v>0.5617977528089888</v>
      </c>
      <c r="E85">
        <f t="shared" si="13"/>
        <v>4.0266652330519959E-2</v>
      </c>
      <c r="F85">
        <f t="shared" si="14"/>
        <v>-0.22853610020966608</v>
      </c>
      <c r="G85">
        <v>0</v>
      </c>
      <c r="H85">
        <f t="shared" si="15"/>
        <v>0.26880275254018604</v>
      </c>
      <c r="I85">
        <f t="shared" si="16"/>
        <v>-1.084524705455941</v>
      </c>
      <c r="J85">
        <f t="shared" si="17"/>
        <v>1.084524705455941</v>
      </c>
      <c r="K85">
        <f t="shared" si="18"/>
        <v>0.45826743412464838</v>
      </c>
      <c r="L85">
        <f t="shared" si="19"/>
        <v>0.54173256587535168</v>
      </c>
      <c r="M85">
        <f t="shared" si="20"/>
        <v>2.1821319289469754</v>
      </c>
      <c r="N85">
        <f t="shared" si="21"/>
        <v>1.8459292702556338</v>
      </c>
    </row>
    <row r="86" spans="1:14" x14ac:dyDescent="0.25">
      <c r="A86" s="4">
        <f>IF('True_Odds_Calculator_2-way'!A87="","",'True_Odds_Calculator_2-way'!A87)</f>
        <v>2.37</v>
      </c>
      <c r="B86" s="4">
        <f>IF('True_Odds_Calculator_2-way'!B87="","",'True_Odds_Calculator_2-way'!B87)</f>
        <v>1.6</v>
      </c>
      <c r="C86" s="4">
        <f t="shared" si="11"/>
        <v>0.42194092827004215</v>
      </c>
      <c r="D86">
        <f t="shared" si="12"/>
        <v>0.625</v>
      </c>
      <c r="E86">
        <f t="shared" si="13"/>
        <v>4.6940928270042148E-2</v>
      </c>
      <c r="F86">
        <f t="shared" si="14"/>
        <v>-0.21677215189873422</v>
      </c>
      <c r="G86">
        <v>0</v>
      </c>
      <c r="H86">
        <f t="shared" si="15"/>
        <v>0.26371308016877637</v>
      </c>
      <c r="I86">
        <f t="shared" si="16"/>
        <v>-1.1029709933472638</v>
      </c>
      <c r="J86">
        <f t="shared" si="17"/>
        <v>1.1029709933472638</v>
      </c>
      <c r="K86">
        <f t="shared" si="18"/>
        <v>0.39823656692396225</v>
      </c>
      <c r="L86">
        <f t="shared" si="19"/>
        <v>0.60176343307603775</v>
      </c>
      <c r="M86">
        <f t="shared" si="20"/>
        <v>2.5110702608857518</v>
      </c>
      <c r="N86">
        <f t="shared" si="21"/>
        <v>1.6617825960083583</v>
      </c>
    </row>
    <row r="87" spans="1:14" x14ac:dyDescent="0.25">
      <c r="A87" s="4">
        <f>IF('True_Odds_Calculator_2-way'!A88="","",'True_Odds_Calculator_2-way'!A88)</f>
        <v>2.15</v>
      </c>
      <c r="B87" s="4">
        <f>IF('True_Odds_Calculator_2-way'!B88="","",'True_Odds_Calculator_2-way'!B88)</f>
        <v>1.71</v>
      </c>
      <c r="C87" s="4">
        <f t="shared" si="11"/>
        <v>0.46511627906976744</v>
      </c>
      <c r="D87">
        <f t="shared" si="12"/>
        <v>0.58479532163742687</v>
      </c>
      <c r="E87">
        <f t="shared" si="13"/>
        <v>4.9911600707194248E-2</v>
      </c>
      <c r="F87">
        <f t="shared" si="14"/>
        <v>-0.22208622331021366</v>
      </c>
      <c r="G87">
        <v>0</v>
      </c>
      <c r="H87">
        <f t="shared" si="15"/>
        <v>0.27199782401740785</v>
      </c>
      <c r="I87">
        <f t="shared" si="16"/>
        <v>-1.1066796025971803</v>
      </c>
      <c r="J87">
        <f t="shared" si="17"/>
        <v>1.1066796025971803</v>
      </c>
      <c r="K87">
        <f t="shared" si="18"/>
        <v>0.44000885345590496</v>
      </c>
      <c r="L87">
        <f t="shared" si="19"/>
        <v>0.55999114654409532</v>
      </c>
      <c r="M87">
        <f t="shared" si="20"/>
        <v>2.2726815429867573</v>
      </c>
      <c r="N87">
        <f t="shared" si="21"/>
        <v>1.7857425178439978</v>
      </c>
    </row>
    <row r="88" spans="1:14" x14ac:dyDescent="0.25">
      <c r="A88" s="4">
        <f>IF('True_Odds_Calculator_2-way'!A89="","",'True_Odds_Calculator_2-way'!A89)</f>
        <v>2.0699999999999998</v>
      </c>
      <c r="B88" s="4">
        <f>IF('True_Odds_Calculator_2-way'!B89="","",'True_Odds_Calculator_2-way'!B89)</f>
        <v>1.77</v>
      </c>
      <c r="C88" s="4">
        <f t="shared" si="11"/>
        <v>0.48309178743961356</v>
      </c>
      <c r="D88">
        <f t="shared" si="12"/>
        <v>0.56497175141242939</v>
      </c>
      <c r="E88">
        <f t="shared" si="13"/>
        <v>4.8063538852042953E-2</v>
      </c>
      <c r="F88">
        <f t="shared" si="14"/>
        <v>-0.22486967439067662</v>
      </c>
      <c r="G88">
        <v>0</v>
      </c>
      <c r="H88">
        <f t="shared" si="15"/>
        <v>0.27293321324271952</v>
      </c>
      <c r="I88">
        <f t="shared" si="16"/>
        <v>-1.1016984757621029</v>
      </c>
      <c r="J88">
        <f t="shared" si="17"/>
        <v>1.1016984757621029</v>
      </c>
      <c r="K88">
        <f t="shared" si="18"/>
        <v>0.45896458060132206</v>
      </c>
      <c r="L88">
        <f t="shared" si="19"/>
        <v>0.54103541939867805</v>
      </c>
      <c r="M88">
        <f t="shared" si="20"/>
        <v>2.1788173690654498</v>
      </c>
      <c r="N88">
        <f t="shared" si="21"/>
        <v>1.8483078263368193</v>
      </c>
    </row>
    <row r="89" spans="1:14" x14ac:dyDescent="0.25">
      <c r="A89" s="4">
        <f>IF('True_Odds_Calculator_2-way'!A90="","",'True_Odds_Calculator_2-way'!A90)</f>
        <v>2.14</v>
      </c>
      <c r="B89" s="4">
        <f>IF('True_Odds_Calculator_2-way'!B90="","",'True_Odds_Calculator_2-way'!B90)</f>
        <v>1.72</v>
      </c>
      <c r="C89" s="4">
        <f t="shared" si="11"/>
        <v>0.46728971962616822</v>
      </c>
      <c r="D89">
        <f t="shared" si="12"/>
        <v>0.58139534883720934</v>
      </c>
      <c r="E89">
        <f t="shared" si="13"/>
        <v>4.8685068463377501E-2</v>
      </c>
      <c r="F89">
        <f t="shared" si="14"/>
        <v>-0.22299500108672032</v>
      </c>
      <c r="G89">
        <v>0</v>
      </c>
      <c r="H89">
        <f t="shared" si="15"/>
        <v>0.27168006955009782</v>
      </c>
      <c r="I89">
        <f t="shared" si="16"/>
        <v>-1.1037769642208697</v>
      </c>
      <c r="J89">
        <f t="shared" si="17"/>
        <v>1.1037769642208697</v>
      </c>
      <c r="K89">
        <f t="shared" si="18"/>
        <v>0.4428098386487857</v>
      </c>
      <c r="L89">
        <f t="shared" si="19"/>
        <v>0.55719016135121435</v>
      </c>
      <c r="M89">
        <f t="shared" si="20"/>
        <v>2.2583057392117913</v>
      </c>
      <c r="N89">
        <f t="shared" si="21"/>
        <v>1.7947194142390264</v>
      </c>
    </row>
    <row r="90" spans="1:14" x14ac:dyDescent="0.25">
      <c r="A90" s="4">
        <f>IF('True_Odds_Calculator_2-way'!A91="","",'True_Odds_Calculator_2-way'!A91)</f>
        <v>2.08</v>
      </c>
      <c r="B90" s="4">
        <f>IF('True_Odds_Calculator_2-way'!B91="","",'True_Odds_Calculator_2-way'!B91)</f>
        <v>1.77</v>
      </c>
      <c r="C90" s="4">
        <f t="shared" si="11"/>
        <v>0.48076923076923073</v>
      </c>
      <c r="D90">
        <f t="shared" si="12"/>
        <v>0.56497175141242939</v>
      </c>
      <c r="E90">
        <f t="shared" si="13"/>
        <v>4.5740982181660117E-2</v>
      </c>
      <c r="F90">
        <f t="shared" si="14"/>
        <v>-0.22588005215123863</v>
      </c>
      <c r="G90">
        <v>0</v>
      </c>
      <c r="H90">
        <f t="shared" si="15"/>
        <v>0.27162103433289875</v>
      </c>
      <c r="I90">
        <f t="shared" si="16"/>
        <v>-1.0965861582662815</v>
      </c>
      <c r="J90">
        <f t="shared" si="17"/>
        <v>1.0965861582662815</v>
      </c>
      <c r="K90">
        <f t="shared" si="18"/>
        <v>0.45780983617496723</v>
      </c>
      <c r="L90">
        <f t="shared" si="19"/>
        <v>0.54219016382503293</v>
      </c>
      <c r="M90">
        <f t="shared" si="20"/>
        <v>2.1843130509275839</v>
      </c>
      <c r="N90">
        <f t="shared" si="21"/>
        <v>1.8443713418650365</v>
      </c>
    </row>
    <row r="91" spans="1:14" x14ac:dyDescent="0.25">
      <c r="A91" s="4">
        <f>IF('True_Odds_Calculator_2-way'!A92="","",'True_Odds_Calculator_2-way'!A92)</f>
        <v>2.42</v>
      </c>
      <c r="B91" s="4">
        <f>IF('True_Odds_Calculator_2-way'!B92="","",'True_Odds_Calculator_2-way'!B92)</f>
        <v>1.57</v>
      </c>
      <c r="C91" s="4">
        <f t="shared" si="11"/>
        <v>0.41322314049586778</v>
      </c>
      <c r="D91">
        <f t="shared" si="12"/>
        <v>0.63694267515923564</v>
      </c>
      <c r="E91">
        <f t="shared" si="13"/>
        <v>5.0165815655103474E-2</v>
      </c>
      <c r="F91">
        <f t="shared" si="14"/>
        <v>-0.21303363689003518</v>
      </c>
      <c r="G91">
        <v>0</v>
      </c>
      <c r="H91">
        <f t="shared" si="15"/>
        <v>0.26319945254513871</v>
      </c>
      <c r="I91">
        <f t="shared" si="16"/>
        <v>-1.1115228625097588</v>
      </c>
      <c r="J91">
        <f t="shared" si="17"/>
        <v>1.1115228625097588</v>
      </c>
      <c r="K91">
        <f t="shared" si="18"/>
        <v>0.38784306460635132</v>
      </c>
      <c r="L91">
        <f t="shared" si="19"/>
        <v>0.61215693539364857</v>
      </c>
      <c r="M91">
        <f t="shared" si="20"/>
        <v>2.5783624647638574</v>
      </c>
      <c r="N91">
        <f t="shared" si="21"/>
        <v>1.6335680316305627</v>
      </c>
    </row>
    <row r="92" spans="1:14" x14ac:dyDescent="0.25">
      <c r="A92" s="4">
        <f>IF('True_Odds_Calculator_2-way'!A93="","",'True_Odds_Calculator_2-way'!A93)</f>
        <v>2.15</v>
      </c>
      <c r="B92" s="4">
        <f>IF('True_Odds_Calculator_2-way'!B93="","",'True_Odds_Calculator_2-way'!B93)</f>
        <v>1.72</v>
      </c>
      <c r="C92" s="4">
        <f t="shared" si="11"/>
        <v>0.46511627906976744</v>
      </c>
      <c r="D92">
        <f t="shared" si="12"/>
        <v>0.58139534883720934</v>
      </c>
      <c r="E92">
        <f t="shared" si="13"/>
        <v>4.6511627906976827E-2</v>
      </c>
      <c r="F92">
        <f t="shared" si="14"/>
        <v>-0.22390481341265545</v>
      </c>
      <c r="G92">
        <v>0</v>
      </c>
      <c r="H92">
        <f t="shared" si="15"/>
        <v>0.27041644131963227</v>
      </c>
      <c r="I92">
        <f t="shared" si="16"/>
        <v>-1.0989674556596452</v>
      </c>
      <c r="J92">
        <f t="shared" si="17"/>
        <v>1.0989674556596452</v>
      </c>
      <c r="K92">
        <f t="shared" si="18"/>
        <v>0.44173268206089783</v>
      </c>
      <c r="L92">
        <f t="shared" si="19"/>
        <v>0.55826731793910211</v>
      </c>
      <c r="M92">
        <f t="shared" si="20"/>
        <v>2.2638125740085919</v>
      </c>
      <c r="N92">
        <f t="shared" si="21"/>
        <v>1.7912565680749446</v>
      </c>
    </row>
    <row r="93" spans="1:14" x14ac:dyDescent="0.25">
      <c r="A93" s="4">
        <f>IF('True_Odds_Calculator_2-way'!A94="","",'True_Odds_Calculator_2-way'!A94)</f>
        <v>1.96</v>
      </c>
      <c r="B93" s="4">
        <f>IF('True_Odds_Calculator_2-way'!B94="","",'True_Odds_Calculator_2-way'!B94)</f>
        <v>1.88</v>
      </c>
      <c r="C93" s="4">
        <f t="shared" si="11"/>
        <v>0.51020408163265307</v>
      </c>
      <c r="D93">
        <f t="shared" si="12"/>
        <v>0.53191489361702127</v>
      </c>
      <c r="E93">
        <f t="shared" si="13"/>
        <v>4.2118975249674229E-2</v>
      </c>
      <c r="F93">
        <f t="shared" si="14"/>
        <v>-0.22926617455492848</v>
      </c>
      <c r="G93">
        <v>0</v>
      </c>
      <c r="H93">
        <f t="shared" si="15"/>
        <v>0.27138514980460271</v>
      </c>
      <c r="I93">
        <f t="shared" si="16"/>
        <v>-1.0879853497231111</v>
      </c>
      <c r="J93">
        <f t="shared" si="17"/>
        <v>1.0879853497231111</v>
      </c>
      <c r="K93">
        <f t="shared" si="18"/>
        <v>0.48912529307605751</v>
      </c>
      <c r="L93">
        <f t="shared" si="19"/>
        <v>0.51087470692394266</v>
      </c>
      <c r="M93">
        <f t="shared" si="20"/>
        <v>2.0444659357341863</v>
      </c>
      <c r="N93">
        <f t="shared" si="21"/>
        <v>1.9574271077563381</v>
      </c>
    </row>
    <row r="94" spans="1:14" x14ac:dyDescent="0.25">
      <c r="A94" s="4">
        <f>IF('True_Odds_Calculator_2-way'!A95="","",'True_Odds_Calculator_2-way'!A95)</f>
        <v>1.99</v>
      </c>
      <c r="B94" s="4">
        <f>IF('True_Odds_Calculator_2-way'!B95="","",'True_Odds_Calculator_2-way'!B95)</f>
        <v>1.85</v>
      </c>
      <c r="C94" s="4">
        <f t="shared" si="11"/>
        <v>0.50251256281407031</v>
      </c>
      <c r="D94">
        <f t="shared" si="12"/>
        <v>0.54054054054054046</v>
      </c>
      <c r="E94">
        <f t="shared" si="13"/>
        <v>4.3053103354610656E-2</v>
      </c>
      <c r="F94">
        <f t="shared" si="14"/>
        <v>-0.22857530897731926</v>
      </c>
      <c r="G94">
        <v>0</v>
      </c>
      <c r="H94">
        <f t="shared" si="15"/>
        <v>0.27162841233192986</v>
      </c>
      <c r="I94">
        <f t="shared" si="16"/>
        <v>-1.0901165669462136</v>
      </c>
      <c r="J94">
        <f t="shared" si="17"/>
        <v>1.0901165669462136</v>
      </c>
      <c r="K94">
        <f t="shared" si="18"/>
        <v>0.48095065060885256</v>
      </c>
      <c r="L94">
        <f t="shared" si="19"/>
        <v>0.51904934939114777</v>
      </c>
      <c r="M94">
        <f t="shared" si="20"/>
        <v>2.0792154012767514</v>
      </c>
      <c r="N94">
        <f t="shared" si="21"/>
        <v>1.9265990819042815</v>
      </c>
    </row>
    <row r="95" spans="1:14" x14ac:dyDescent="0.25">
      <c r="A95" s="4">
        <f>IF('True_Odds_Calculator_2-way'!A96="","",'True_Odds_Calculator_2-way'!A96)</f>
        <v>2.5099999999999998</v>
      </c>
      <c r="B95" s="4">
        <f>IF('True_Odds_Calculator_2-way'!B96="","",'True_Odds_Calculator_2-way'!B96)</f>
        <v>1.54</v>
      </c>
      <c r="C95" s="4">
        <f t="shared" si="11"/>
        <v>0.39840637450199207</v>
      </c>
      <c r="D95">
        <f t="shared" si="12"/>
        <v>0.64935064935064934</v>
      </c>
      <c r="E95">
        <f t="shared" si="13"/>
        <v>4.7757023852641467E-2</v>
      </c>
      <c r="F95">
        <f t="shared" si="14"/>
        <v>-0.21094841413566501</v>
      </c>
      <c r="G95">
        <v>0</v>
      </c>
      <c r="H95">
        <f t="shared" si="15"/>
        <v>0.25870543798830653</v>
      </c>
      <c r="I95">
        <f t="shared" si="16"/>
        <v>-1.1074258236418262</v>
      </c>
      <c r="J95">
        <f t="shared" si="17"/>
        <v>1.1074258236418262</v>
      </c>
      <c r="K95">
        <f t="shared" si="18"/>
        <v>0.37422166659540684</v>
      </c>
      <c r="L95">
        <f t="shared" si="19"/>
        <v>0.62577833340459288</v>
      </c>
      <c r="M95">
        <f t="shared" si="20"/>
        <v>2.6722129936991572</v>
      </c>
      <c r="N95">
        <f t="shared" si="21"/>
        <v>1.5980099447665865</v>
      </c>
    </row>
    <row r="96" spans="1:14" x14ac:dyDescent="0.25">
      <c r="A96" s="4">
        <f>IF('True_Odds_Calculator_2-way'!A97="","",'True_Odds_Calculator_2-way'!A97)</f>
        <v>1.96</v>
      </c>
      <c r="B96" s="4">
        <f>IF('True_Odds_Calculator_2-way'!B97="","",'True_Odds_Calculator_2-way'!B97)</f>
        <v>1.85</v>
      </c>
      <c r="C96" s="4">
        <f t="shared" si="11"/>
        <v>0.51020408163265307</v>
      </c>
      <c r="D96">
        <f t="shared" si="12"/>
        <v>0.54054054054054046</v>
      </c>
      <c r="E96">
        <f t="shared" si="13"/>
        <v>5.0744622173193532E-2</v>
      </c>
      <c r="F96">
        <f t="shared" si="14"/>
        <v>-0.22504136789851081</v>
      </c>
      <c r="G96">
        <v>0</v>
      </c>
      <c r="H96">
        <f t="shared" si="15"/>
        <v>0.27578599007170435</v>
      </c>
      <c r="I96">
        <f t="shared" si="16"/>
        <v>-1.1070186069251189</v>
      </c>
      <c r="J96">
        <f t="shared" si="17"/>
        <v>1.1070186069251189</v>
      </c>
      <c r="K96">
        <f t="shared" si="18"/>
        <v>0.48479257500815626</v>
      </c>
      <c r="L96">
        <f t="shared" si="19"/>
        <v>0.51520742499184358</v>
      </c>
      <c r="M96">
        <f t="shared" si="20"/>
        <v>2.0627378626481145</v>
      </c>
      <c r="N96">
        <f t="shared" si="21"/>
        <v>1.9409658158863516</v>
      </c>
    </row>
    <row r="97" spans="1:14" x14ac:dyDescent="0.25">
      <c r="A97" s="4">
        <f>IF('True_Odds_Calculator_2-way'!A98="","",'True_Odds_Calculator_2-way'!A98)</f>
        <v>1.78</v>
      </c>
      <c r="B97" s="4">
        <f>IF('True_Odds_Calculator_2-way'!B98="","",'True_Odds_Calculator_2-way'!B98)</f>
        <v>2.02</v>
      </c>
      <c r="C97" s="4">
        <f t="shared" si="11"/>
        <v>0.5617977528089888</v>
      </c>
      <c r="D97">
        <f t="shared" si="12"/>
        <v>0.49504950495049505</v>
      </c>
      <c r="E97">
        <f t="shared" si="13"/>
        <v>5.6847257759483849E-2</v>
      </c>
      <c r="F97">
        <f t="shared" si="14"/>
        <v>-0.22127044165090659</v>
      </c>
      <c r="G97">
        <v>0</v>
      </c>
      <c r="H97">
        <f t="shared" si="15"/>
        <v>0.2781176994103905</v>
      </c>
      <c r="I97">
        <f t="shared" si="16"/>
        <v>-1.1211213233271877</v>
      </c>
      <c r="J97">
        <f t="shared" si="17"/>
        <v>1.1211213233271877</v>
      </c>
      <c r="K97">
        <f t="shared" si="18"/>
        <v>0.5334828131703736</v>
      </c>
      <c r="L97">
        <f t="shared" si="19"/>
        <v>0.46651718682962634</v>
      </c>
      <c r="M97">
        <f t="shared" si="20"/>
        <v>1.8744746321952062</v>
      </c>
      <c r="N97">
        <f t="shared" si="21"/>
        <v>2.1435437497937313</v>
      </c>
    </row>
    <row r="98" spans="1:14" x14ac:dyDescent="0.25">
      <c r="A98" s="4">
        <f>IF('True_Odds_Calculator_2-way'!A99="","",'True_Odds_Calculator_2-way'!A99)</f>
        <v>1.91</v>
      </c>
      <c r="B98" s="4">
        <f>IF('True_Odds_Calculator_2-way'!B99="","",'True_Odds_Calculator_2-way'!B99)</f>
        <v>1.89</v>
      </c>
      <c r="C98" s="4">
        <f t="shared" si="11"/>
        <v>0.52356020942408377</v>
      </c>
      <c r="D98">
        <f t="shared" si="12"/>
        <v>0.52910052910052918</v>
      </c>
      <c r="E98">
        <f t="shared" si="13"/>
        <v>5.2660738524612949E-2</v>
      </c>
      <c r="F98">
        <f t="shared" si="14"/>
        <v>-0.2243552452976536</v>
      </c>
      <c r="G98">
        <v>0</v>
      </c>
      <c r="H98">
        <f t="shared" si="15"/>
        <v>0.27701598382226661</v>
      </c>
      <c r="I98">
        <f t="shared" si="16"/>
        <v>-1.1111797045680469</v>
      </c>
      <c r="J98">
        <f t="shared" si="17"/>
        <v>1.1111797045680469</v>
      </c>
      <c r="K98">
        <f t="shared" si="18"/>
        <v>0.49722213648304747</v>
      </c>
      <c r="L98">
        <f t="shared" si="19"/>
        <v>0.50277786351695242</v>
      </c>
      <c r="M98">
        <f t="shared" si="20"/>
        <v>2.0111735311569228</v>
      </c>
      <c r="N98">
        <f t="shared" si="21"/>
        <v>1.9889499370655614</v>
      </c>
    </row>
    <row r="99" spans="1:14" x14ac:dyDescent="0.25">
      <c r="A99" s="4">
        <f>IF('True_Odds_Calculator_2-way'!A100="","",'True_Odds_Calculator_2-way'!A100)</f>
        <v>2.0299999999999998</v>
      </c>
      <c r="B99" s="4">
        <f>IF('True_Odds_Calculator_2-way'!B100="","",'True_Odds_Calculator_2-way'!B100)</f>
        <v>1.77</v>
      </c>
      <c r="C99" s="4">
        <f t="shared" si="11"/>
        <v>0.49261083743842371</v>
      </c>
      <c r="D99">
        <f t="shared" si="12"/>
        <v>0.56497175141242939</v>
      </c>
      <c r="E99">
        <f t="shared" si="13"/>
        <v>5.7582588850852989E-2</v>
      </c>
      <c r="F99">
        <f t="shared" si="14"/>
        <v>-0.22072861874147676</v>
      </c>
      <c r="G99">
        <v>0</v>
      </c>
      <c r="H99">
        <f t="shared" si="15"/>
        <v>0.2783112075923298</v>
      </c>
      <c r="I99">
        <f t="shared" si="16"/>
        <v>-1.1228869254216181</v>
      </c>
      <c r="J99">
        <f t="shared" si="17"/>
        <v>1.1228869254216181</v>
      </c>
      <c r="K99">
        <f t="shared" si="18"/>
        <v>0.46369854058417398</v>
      </c>
      <c r="L99">
        <f t="shared" si="19"/>
        <v>0.53630145941582608</v>
      </c>
      <c r="M99">
        <f t="shared" si="20"/>
        <v>2.1565735331842664</v>
      </c>
      <c r="N99">
        <f t="shared" si="21"/>
        <v>1.8646229325746457</v>
      </c>
    </row>
    <row r="100" spans="1:14" x14ac:dyDescent="0.25">
      <c r="A100" s="4">
        <f>IF('True_Odds_Calculator_2-way'!A101="","",'True_Odds_Calculator_2-way'!A101)</f>
        <v>1.96</v>
      </c>
      <c r="B100" s="4">
        <f>IF('True_Odds_Calculator_2-way'!B101="","",'True_Odds_Calculator_2-way'!B101)</f>
        <v>1.84</v>
      </c>
      <c r="C100" s="4">
        <f t="shared" si="11"/>
        <v>0.51020408163265307</v>
      </c>
      <c r="D100">
        <f t="shared" si="12"/>
        <v>0.54347826086956519</v>
      </c>
      <c r="E100">
        <f t="shared" si="13"/>
        <v>5.3682342502218372E-2</v>
      </c>
      <c r="F100">
        <f t="shared" si="14"/>
        <v>-0.22360248447204967</v>
      </c>
      <c r="G100">
        <v>0</v>
      </c>
      <c r="H100">
        <f t="shared" si="15"/>
        <v>0.27728482697426798</v>
      </c>
      <c r="I100">
        <f t="shared" si="16"/>
        <v>-1.1135885079684349</v>
      </c>
      <c r="J100">
        <f t="shared" si="17"/>
        <v>1.1135885079684349</v>
      </c>
      <c r="K100">
        <f t="shared" si="18"/>
        <v>0.48331477354788277</v>
      </c>
      <c r="L100">
        <f t="shared" si="19"/>
        <v>0.51668522645211723</v>
      </c>
      <c r="M100">
        <f t="shared" si="20"/>
        <v>2.0690449676496976</v>
      </c>
      <c r="N100">
        <f t="shared" si="21"/>
        <v>1.9354143466934854</v>
      </c>
    </row>
    <row r="101" spans="1:14" x14ac:dyDescent="0.25">
      <c r="A101" s="4">
        <f>IF('True_Odds_Calculator_2-way'!A102="","",'True_Odds_Calculator_2-way'!A102)</f>
        <v>1.86</v>
      </c>
      <c r="B101" s="4">
        <f>IF('True_Odds_Calculator_2-way'!B102="","",'True_Odds_Calculator_2-way'!B102)</f>
        <v>1.94</v>
      </c>
      <c r="C101" s="4">
        <f t="shared" si="11"/>
        <v>0.5376344086021505</v>
      </c>
      <c r="D101">
        <f t="shared" si="12"/>
        <v>0.51546391752577325</v>
      </c>
      <c r="E101">
        <f t="shared" si="13"/>
        <v>5.3098326127923645E-2</v>
      </c>
      <c r="F101">
        <f t="shared" si="14"/>
        <v>-0.22403281232679317</v>
      </c>
      <c r="G101">
        <v>0</v>
      </c>
      <c r="H101">
        <f t="shared" si="15"/>
        <v>0.27713113845471676</v>
      </c>
      <c r="I101">
        <f t="shared" si="16"/>
        <v>-1.1122101332503223</v>
      </c>
      <c r="J101">
        <f t="shared" si="17"/>
        <v>1.1122101332503223</v>
      </c>
      <c r="K101">
        <f t="shared" si="18"/>
        <v>0.51111660350548893</v>
      </c>
      <c r="L101">
        <f t="shared" si="19"/>
        <v>0.48888339649451129</v>
      </c>
      <c r="M101">
        <f t="shared" si="20"/>
        <v>1.9565007145952771</v>
      </c>
      <c r="N101">
        <f t="shared" si="21"/>
        <v>2.0454775252553028</v>
      </c>
    </row>
    <row r="102" spans="1:14" x14ac:dyDescent="0.25">
      <c r="A102" s="4">
        <f>IF('True_Odds_Calculator_2-way'!A103="","",'True_Odds_Calculator_2-way'!A103)</f>
        <v>1.85</v>
      </c>
      <c r="B102" s="4">
        <f>IF('True_Odds_Calculator_2-way'!B103="","",'True_Odds_Calculator_2-way'!B103)</f>
        <v>1.94</v>
      </c>
      <c r="C102" s="4">
        <f t="shared" si="11"/>
        <v>0.54054054054054046</v>
      </c>
      <c r="D102">
        <f t="shared" si="12"/>
        <v>0.51546391752577325</v>
      </c>
      <c r="E102">
        <f t="shared" si="13"/>
        <v>5.6004458066313711E-2</v>
      </c>
      <c r="F102">
        <f t="shared" si="14"/>
        <v>-0.22262468654221235</v>
      </c>
      <c r="G102">
        <v>0</v>
      </c>
      <c r="H102">
        <f t="shared" si="15"/>
        <v>0.27862914460852606</v>
      </c>
      <c r="I102">
        <f t="shared" si="16"/>
        <v>-1.1187334157740447</v>
      </c>
      <c r="J102">
        <f t="shared" si="17"/>
        <v>1.1187334157740447</v>
      </c>
      <c r="K102">
        <f t="shared" si="18"/>
        <v>0.51257778662820208</v>
      </c>
      <c r="L102">
        <f t="shared" si="19"/>
        <v>0.48742221337179803</v>
      </c>
      <c r="M102">
        <f t="shared" si="20"/>
        <v>1.9509234034079384</v>
      </c>
      <c r="N102">
        <f t="shared" si="21"/>
        <v>2.0516094108276013</v>
      </c>
    </row>
    <row r="103" spans="1:14" x14ac:dyDescent="0.25">
      <c r="A103" s="4">
        <f>IF('True_Odds_Calculator_2-way'!A104="","",'True_Odds_Calculator_2-way'!A104)</f>
        <v>1.38</v>
      </c>
      <c r="B103" s="4">
        <f>IF('True_Odds_Calculator_2-way'!B104="","",'True_Odds_Calculator_2-way'!B104)</f>
        <v>2.93</v>
      </c>
      <c r="C103" s="4">
        <f t="shared" si="11"/>
        <v>0.7246376811594204</v>
      </c>
      <c r="D103">
        <f t="shared" si="12"/>
        <v>0.34129692832764502</v>
      </c>
      <c r="E103">
        <f t="shared" si="13"/>
        <v>6.5934609487065421E-2</v>
      </c>
      <c r="F103">
        <f t="shared" si="14"/>
        <v>-0.18138200524311221</v>
      </c>
      <c r="G103">
        <v>0</v>
      </c>
      <c r="H103">
        <f t="shared" si="15"/>
        <v>0.2473166147301776</v>
      </c>
      <c r="I103">
        <f t="shared" si="16"/>
        <v>-1.1676953403876</v>
      </c>
      <c r="J103">
        <f t="shared" si="17"/>
        <v>1.1676953403876</v>
      </c>
      <c r="K103">
        <f t="shared" si="18"/>
        <v>0.69265305636111907</v>
      </c>
      <c r="L103">
        <f t="shared" si="19"/>
        <v>0.30734694363888099</v>
      </c>
      <c r="M103">
        <f t="shared" si="20"/>
        <v>1.4437242293472876</v>
      </c>
      <c r="N103">
        <f t="shared" si="21"/>
        <v>3.2536520069480686</v>
      </c>
    </row>
    <row r="104" spans="1:14" x14ac:dyDescent="0.25">
      <c r="A104" s="4">
        <f>IF('True_Odds_Calculator_2-way'!A105="","",'True_Odds_Calculator_2-way'!A105)</f>
        <v>1.84</v>
      </c>
      <c r="B104" s="4">
        <f>IF('True_Odds_Calculator_2-way'!B105="","",'True_Odds_Calculator_2-way'!B105)</f>
        <v>1.96</v>
      </c>
      <c r="C104" s="4">
        <f t="shared" si="11"/>
        <v>0.54347826086956519</v>
      </c>
      <c r="D104">
        <f t="shared" si="12"/>
        <v>0.51020408163265307</v>
      </c>
      <c r="E104">
        <f t="shared" si="13"/>
        <v>5.3682342502218372E-2</v>
      </c>
      <c r="F104">
        <f t="shared" si="14"/>
        <v>-0.22360248447204967</v>
      </c>
      <c r="G104">
        <v>0</v>
      </c>
      <c r="H104">
        <f t="shared" si="15"/>
        <v>0.27728482697426798</v>
      </c>
      <c r="I104">
        <f t="shared" si="16"/>
        <v>-1.1135885079684349</v>
      </c>
      <c r="J104">
        <f t="shared" si="17"/>
        <v>1.1135885079684349</v>
      </c>
      <c r="K104">
        <f t="shared" si="18"/>
        <v>0.51668522645211723</v>
      </c>
      <c r="L104">
        <f t="shared" si="19"/>
        <v>0.48331477354788277</v>
      </c>
      <c r="M104">
        <f t="shared" si="20"/>
        <v>1.9354143466934854</v>
      </c>
      <c r="N104">
        <f t="shared" si="21"/>
        <v>2.0690449676496976</v>
      </c>
    </row>
    <row r="105" spans="1:14" x14ac:dyDescent="0.25">
      <c r="A105" s="4">
        <f>IF('True_Odds_Calculator_2-way'!A106="","",'True_Odds_Calculator_2-way'!A106)</f>
        <v>1.92</v>
      </c>
      <c r="B105" s="4">
        <f>IF('True_Odds_Calculator_2-way'!B106="","",'True_Odds_Calculator_2-way'!B106)</f>
        <v>1.88</v>
      </c>
      <c r="C105" s="4">
        <f t="shared" si="11"/>
        <v>0.52083333333333337</v>
      </c>
      <c r="D105">
        <f t="shared" si="12"/>
        <v>0.53191489361702127</v>
      </c>
      <c r="E105">
        <f t="shared" si="13"/>
        <v>5.2748226950354749E-2</v>
      </c>
      <c r="F105">
        <f t="shared" si="14"/>
        <v>-0.22429078014184389</v>
      </c>
      <c r="G105">
        <v>0</v>
      </c>
      <c r="H105">
        <f t="shared" si="15"/>
        <v>0.27703900709219859</v>
      </c>
      <c r="I105">
        <f t="shared" si="16"/>
        <v>-1.1113855611859678</v>
      </c>
      <c r="J105">
        <f t="shared" si="17"/>
        <v>1.1113855611859678</v>
      </c>
      <c r="K105">
        <f t="shared" si="18"/>
        <v>0.49444375840398497</v>
      </c>
      <c r="L105">
        <f t="shared" si="19"/>
        <v>0.50555624159601487</v>
      </c>
      <c r="M105">
        <f t="shared" si="20"/>
        <v>2.0224747162910903</v>
      </c>
      <c r="N105">
        <f t="shared" si="21"/>
        <v>1.9780192938436518</v>
      </c>
    </row>
    <row r="106" spans="1:14" x14ac:dyDescent="0.25">
      <c r="A106" s="4">
        <f>IF('True_Odds_Calculator_2-way'!A107="","",'True_Odds_Calculator_2-way'!A107)</f>
        <v>2</v>
      </c>
      <c r="B106" s="4">
        <f>IF('True_Odds_Calculator_2-way'!B107="","",'True_Odds_Calculator_2-way'!B107)</f>
        <v>1.88</v>
      </c>
      <c r="C106" s="4">
        <f t="shared" si="11"/>
        <v>0.5</v>
      </c>
      <c r="D106">
        <f t="shared" si="12"/>
        <v>0.53191489361702127</v>
      </c>
      <c r="E106">
        <f t="shared" si="13"/>
        <v>3.1914893617021267E-2</v>
      </c>
      <c r="F106">
        <f t="shared" si="14"/>
        <v>-0.23404255319148937</v>
      </c>
      <c r="G106">
        <v>0</v>
      </c>
      <c r="H106">
        <f t="shared" si="15"/>
        <v>0.26595744680851063</v>
      </c>
      <c r="I106">
        <f t="shared" si="16"/>
        <v>-1.0660035817780522</v>
      </c>
      <c r="J106">
        <f t="shared" si="17"/>
        <v>1.0660035817780522</v>
      </c>
      <c r="K106">
        <f t="shared" si="18"/>
        <v>0.48402626637238261</v>
      </c>
      <c r="L106">
        <f t="shared" si="19"/>
        <v>0.51597373362761745</v>
      </c>
      <c r="M106">
        <f t="shared" si="20"/>
        <v>2.0660035817780522</v>
      </c>
      <c r="N106">
        <f t="shared" si="21"/>
        <v>1.9380831519646857</v>
      </c>
    </row>
    <row r="107" spans="1:14" x14ac:dyDescent="0.25">
      <c r="A107" s="4">
        <f>IF('True_Odds_Calculator_2-way'!A108="","",'True_Odds_Calculator_2-way'!A108)</f>
        <v>1.76</v>
      </c>
      <c r="B107" s="4">
        <f>IF('True_Odds_Calculator_2-way'!B108="","",'True_Odds_Calculator_2-way'!B108)</f>
        <v>2.13</v>
      </c>
      <c r="C107" s="4">
        <f t="shared" si="11"/>
        <v>0.56818181818181823</v>
      </c>
      <c r="D107">
        <f t="shared" si="12"/>
        <v>0.46948356807511737</v>
      </c>
      <c r="E107">
        <f t="shared" si="13"/>
        <v>3.7665386256935607E-2</v>
      </c>
      <c r="F107">
        <f t="shared" si="14"/>
        <v>-0.22908664105847198</v>
      </c>
      <c r="G107">
        <v>0</v>
      </c>
      <c r="H107">
        <f t="shared" si="15"/>
        <v>0.26675202731540765</v>
      </c>
      <c r="I107">
        <f t="shared" si="16"/>
        <v>-1.0790808419378759</v>
      </c>
      <c r="J107">
        <f t="shared" si="17"/>
        <v>1.0790808419378759</v>
      </c>
      <c r="K107">
        <f t="shared" si="18"/>
        <v>0.54941992687500663</v>
      </c>
      <c r="L107">
        <f t="shared" si="19"/>
        <v>0.45058007312499337</v>
      </c>
      <c r="M107">
        <f t="shared" si="20"/>
        <v>1.8201014398727853</v>
      </c>
      <c r="N107">
        <f t="shared" si="21"/>
        <v>2.2193613513897996</v>
      </c>
    </row>
    <row r="108" spans="1:14" x14ac:dyDescent="0.25">
      <c r="A108" s="4">
        <f>IF('True_Odds_Calculator_2-way'!A109="","",'True_Odds_Calculator_2-way'!A109)</f>
        <v>1.85</v>
      </c>
      <c r="B108" s="4">
        <f>IF('True_Odds_Calculator_2-way'!B109="","",'True_Odds_Calculator_2-way'!B109)</f>
        <v>2.0299999999999998</v>
      </c>
      <c r="C108" s="4">
        <f t="shared" si="11"/>
        <v>0.54054054054054046</v>
      </c>
      <c r="D108">
        <f t="shared" si="12"/>
        <v>0.49261083743842371</v>
      </c>
      <c r="E108">
        <f t="shared" si="13"/>
        <v>3.315137797896428E-2</v>
      </c>
      <c r="F108">
        <f t="shared" si="14"/>
        <v>-0.23312475036612956</v>
      </c>
      <c r="G108">
        <v>0</v>
      </c>
      <c r="H108">
        <f t="shared" si="15"/>
        <v>0.26627612834509384</v>
      </c>
      <c r="I108">
        <f t="shared" si="16"/>
        <v>-1.0687396570715308</v>
      </c>
      <c r="J108">
        <f t="shared" si="17"/>
        <v>1.0687396570715308</v>
      </c>
      <c r="K108">
        <f t="shared" si="18"/>
        <v>0.52399127907708287</v>
      </c>
      <c r="L108">
        <f t="shared" si="19"/>
        <v>0.47600872092291718</v>
      </c>
      <c r="M108">
        <f t="shared" si="20"/>
        <v>1.9084287085108012</v>
      </c>
      <c r="N108">
        <f t="shared" si="21"/>
        <v>2.1008018467836762</v>
      </c>
    </row>
    <row r="109" spans="1:14" x14ac:dyDescent="0.25">
      <c r="A109" s="4">
        <f>IF('True_Odds_Calculator_2-way'!A110="","",'True_Odds_Calculator_2-way'!A110)</f>
        <v>2.2799999999999998</v>
      </c>
      <c r="B109" s="4">
        <f>IF('True_Odds_Calculator_2-way'!B110="","",'True_Odds_Calculator_2-way'!B110)</f>
        <v>1.65</v>
      </c>
      <c r="C109" s="4">
        <f t="shared" si="11"/>
        <v>0.43859649122807021</v>
      </c>
      <c r="D109">
        <f t="shared" si="12"/>
        <v>0.60606060606060608</v>
      </c>
      <c r="E109">
        <f t="shared" si="13"/>
        <v>4.4657097288676173E-2</v>
      </c>
      <c r="F109">
        <f t="shared" si="14"/>
        <v>-0.22115895800106333</v>
      </c>
      <c r="G109">
        <v>0</v>
      </c>
      <c r="H109">
        <f t="shared" si="15"/>
        <v>0.26581605528973951</v>
      </c>
      <c r="I109">
        <f t="shared" si="16"/>
        <v>-1.0963225241337864</v>
      </c>
      <c r="J109">
        <f t="shared" si="17"/>
        <v>1.0963225241337864</v>
      </c>
      <c r="K109">
        <f t="shared" si="18"/>
        <v>0.41609577790366731</v>
      </c>
      <c r="L109">
        <f t="shared" si="19"/>
        <v>0.58390422209633297</v>
      </c>
      <c r="M109">
        <f t="shared" si="20"/>
        <v>2.4032928308912465</v>
      </c>
      <c r="N109">
        <f t="shared" si="21"/>
        <v>1.7126096406869604</v>
      </c>
    </row>
    <row r="110" spans="1:14" x14ac:dyDescent="0.25">
      <c r="A110" s="4">
        <f>IF('True_Odds_Calculator_2-way'!A111="","",'True_Odds_Calculator_2-way'!A111)</f>
        <v>1.99</v>
      </c>
      <c r="B110" s="4">
        <f>IF('True_Odds_Calculator_2-way'!B111="","",'True_Odds_Calculator_2-way'!B111)</f>
        <v>1.85</v>
      </c>
      <c r="C110" s="4">
        <f t="shared" si="11"/>
        <v>0.50251256281407031</v>
      </c>
      <c r="D110">
        <f t="shared" si="12"/>
        <v>0.54054054054054046</v>
      </c>
      <c r="E110">
        <f t="shared" si="13"/>
        <v>4.3053103354610656E-2</v>
      </c>
      <c r="F110">
        <f t="shared" si="14"/>
        <v>-0.22857530897731926</v>
      </c>
      <c r="G110">
        <v>0</v>
      </c>
      <c r="H110">
        <f t="shared" si="15"/>
        <v>0.27162841233192986</v>
      </c>
      <c r="I110">
        <f t="shared" si="16"/>
        <v>-1.0901165669462136</v>
      </c>
      <c r="J110">
        <f t="shared" si="17"/>
        <v>1.0901165669462136</v>
      </c>
      <c r="K110">
        <f t="shared" si="18"/>
        <v>0.48095065060885256</v>
      </c>
      <c r="L110">
        <f t="shared" si="19"/>
        <v>0.51904934939114777</v>
      </c>
      <c r="M110">
        <f t="shared" si="20"/>
        <v>2.0792154012767514</v>
      </c>
      <c r="N110">
        <f t="shared" si="21"/>
        <v>1.9265990819042815</v>
      </c>
    </row>
    <row r="111" spans="1:14" x14ac:dyDescent="0.25">
      <c r="A111" s="4">
        <f>IF('True_Odds_Calculator_2-way'!A112="","",'True_Odds_Calculator_2-way'!A112)</f>
        <v>2.21</v>
      </c>
      <c r="B111" s="4">
        <f>IF('True_Odds_Calculator_2-way'!B112="","",'True_Odds_Calculator_2-way'!B112)</f>
        <v>1.68</v>
      </c>
      <c r="C111" s="4">
        <f t="shared" si="11"/>
        <v>0.45248868778280543</v>
      </c>
      <c r="D111">
        <f t="shared" si="12"/>
        <v>0.59523809523809523</v>
      </c>
      <c r="E111">
        <f t="shared" si="13"/>
        <v>4.772678302090072E-2</v>
      </c>
      <c r="F111">
        <f t="shared" si="14"/>
        <v>-0.22161172161172149</v>
      </c>
      <c r="G111">
        <v>0</v>
      </c>
      <c r="H111">
        <f t="shared" si="15"/>
        <v>0.26933850463262227</v>
      </c>
      <c r="I111">
        <f t="shared" si="16"/>
        <v>-1.1024346592560592</v>
      </c>
      <c r="J111">
        <f t="shared" si="17"/>
        <v>1.1024346592560592</v>
      </c>
      <c r="K111">
        <f t="shared" si="18"/>
        <v>0.42845893893563264</v>
      </c>
      <c r="L111">
        <f t="shared" si="19"/>
        <v>0.57154106106436731</v>
      </c>
      <c r="M111">
        <f t="shared" si="20"/>
        <v>2.3339459376998315</v>
      </c>
      <c r="N111">
        <f t="shared" si="21"/>
        <v>1.7496555682941202</v>
      </c>
    </row>
    <row r="112" spans="1:14" x14ac:dyDescent="0.25">
      <c r="A112" s="4">
        <f>IF('True_Odds_Calculator_2-way'!A113="","",'True_Odds_Calculator_2-way'!A113)</f>
        <v>2.19</v>
      </c>
      <c r="B112" s="4">
        <f>IF('True_Odds_Calculator_2-way'!B113="","",'True_Odds_Calculator_2-way'!B113)</f>
        <v>1.69</v>
      </c>
      <c r="C112" s="4">
        <f t="shared" si="11"/>
        <v>0.45662100456621008</v>
      </c>
      <c r="D112">
        <f t="shared" si="12"/>
        <v>0.59171597633136097</v>
      </c>
      <c r="E112">
        <f t="shared" si="13"/>
        <v>4.8336980897571102E-2</v>
      </c>
      <c r="F112">
        <f t="shared" si="14"/>
        <v>-0.2218529626327308</v>
      </c>
      <c r="G112">
        <v>0</v>
      </c>
      <c r="H112">
        <f t="shared" si="15"/>
        <v>0.27018994353030185</v>
      </c>
      <c r="I112">
        <f t="shared" si="16"/>
        <v>-1.1035753058718369</v>
      </c>
      <c r="J112">
        <f t="shared" si="17"/>
        <v>1.1035753058718369</v>
      </c>
      <c r="K112">
        <f t="shared" si="18"/>
        <v>0.43229136730273038</v>
      </c>
      <c r="L112">
        <f t="shared" si="19"/>
        <v>0.56770863269726979</v>
      </c>
      <c r="M112">
        <f t="shared" si="20"/>
        <v>2.3132546139874859</v>
      </c>
      <c r="N112">
        <f t="shared" si="21"/>
        <v>1.761466961051567</v>
      </c>
    </row>
    <row r="113" spans="1:14" x14ac:dyDescent="0.25">
      <c r="A113" s="4">
        <f>IF('True_Odds_Calculator_2-way'!A114="","",'True_Odds_Calculator_2-way'!A114)</f>
        <v>2.37</v>
      </c>
      <c r="B113" s="4">
        <f>IF('True_Odds_Calculator_2-way'!B114="","",'True_Odds_Calculator_2-way'!B114)</f>
        <v>1.6</v>
      </c>
      <c r="C113" s="4">
        <f t="shared" si="11"/>
        <v>0.42194092827004215</v>
      </c>
      <c r="D113">
        <f t="shared" si="12"/>
        <v>0.625</v>
      </c>
      <c r="E113">
        <f t="shared" si="13"/>
        <v>4.6940928270042148E-2</v>
      </c>
      <c r="F113">
        <f t="shared" si="14"/>
        <v>-0.21677215189873422</v>
      </c>
      <c r="G113">
        <v>0</v>
      </c>
      <c r="H113">
        <f t="shared" si="15"/>
        <v>0.26371308016877637</v>
      </c>
      <c r="I113">
        <f t="shared" si="16"/>
        <v>-1.1029709933472638</v>
      </c>
      <c r="J113">
        <f t="shared" si="17"/>
        <v>1.1029709933472638</v>
      </c>
      <c r="K113">
        <f t="shared" si="18"/>
        <v>0.39823656692396225</v>
      </c>
      <c r="L113">
        <f t="shared" si="19"/>
        <v>0.60176343307603775</v>
      </c>
      <c r="M113">
        <f t="shared" si="20"/>
        <v>2.5110702608857518</v>
      </c>
      <c r="N113">
        <f t="shared" si="21"/>
        <v>1.6617825960083583</v>
      </c>
    </row>
    <row r="114" spans="1:14" x14ac:dyDescent="0.25">
      <c r="A114" s="4">
        <f>IF('True_Odds_Calculator_2-way'!A115="","",'True_Odds_Calculator_2-way'!A115)</f>
        <v>2.52</v>
      </c>
      <c r="B114" s="4">
        <f>IF('True_Odds_Calculator_2-way'!B115="","",'True_Odds_Calculator_2-way'!B115)</f>
        <v>1.53</v>
      </c>
      <c r="C114" s="4">
        <f t="shared" si="11"/>
        <v>0.3968253968253968</v>
      </c>
      <c r="D114">
        <f t="shared" si="12"/>
        <v>0.65359477124183007</v>
      </c>
      <c r="E114">
        <f t="shared" si="13"/>
        <v>5.0420168067226934E-2</v>
      </c>
      <c r="F114">
        <f t="shared" si="14"/>
        <v>-0.20894283639381672</v>
      </c>
      <c r="G114">
        <v>0</v>
      </c>
      <c r="H114">
        <f t="shared" si="15"/>
        <v>0.25936300446104366</v>
      </c>
      <c r="I114">
        <f t="shared" si="16"/>
        <v>-1.1141412945539662</v>
      </c>
      <c r="J114">
        <f t="shared" si="17"/>
        <v>1.1141412945539662</v>
      </c>
      <c r="K114">
        <f t="shared" si="18"/>
        <v>0.37126487564916671</v>
      </c>
      <c r="L114">
        <f t="shared" si="19"/>
        <v>0.62873512435083334</v>
      </c>
      <c r="M114">
        <f t="shared" si="20"/>
        <v>2.6934947677220284</v>
      </c>
      <c r="N114">
        <f t="shared" si="21"/>
        <v>1.5904948861136019</v>
      </c>
    </row>
    <row r="115" spans="1:14" x14ac:dyDescent="0.25">
      <c r="A115" s="4">
        <f>IF('True_Odds_Calculator_2-way'!A116="","",'True_Odds_Calculator_2-way'!A116)</f>
        <v>2.35</v>
      </c>
      <c r="B115" s="4">
        <f>IF('True_Odds_Calculator_2-way'!B116="","",'True_Odds_Calculator_2-way'!B116)</f>
        <v>1.61</v>
      </c>
      <c r="C115" s="4">
        <f t="shared" si="11"/>
        <v>0.42553191489361702</v>
      </c>
      <c r="D115">
        <f t="shared" si="12"/>
        <v>0.6211180124223602</v>
      </c>
      <c r="E115">
        <f t="shared" si="13"/>
        <v>4.664992731597728E-2</v>
      </c>
      <c r="F115">
        <f t="shared" si="14"/>
        <v>-0.21765560988502708</v>
      </c>
      <c r="G115">
        <v>0</v>
      </c>
      <c r="H115">
        <f t="shared" si="15"/>
        <v>0.26430553720100436</v>
      </c>
      <c r="I115">
        <f t="shared" si="16"/>
        <v>-1.1019660081788105</v>
      </c>
      <c r="J115">
        <f t="shared" si="17"/>
        <v>1.1019660081788105</v>
      </c>
      <c r="K115">
        <f t="shared" si="18"/>
        <v>0.40198514558817633</v>
      </c>
      <c r="L115">
        <f t="shared" si="19"/>
        <v>0.59801485441182367</v>
      </c>
      <c r="M115">
        <f t="shared" si="20"/>
        <v>2.4876541110413939</v>
      </c>
      <c r="N115">
        <f t="shared" si="21"/>
        <v>1.6721992649890747</v>
      </c>
    </row>
    <row r="116" spans="1:14" x14ac:dyDescent="0.25">
      <c r="A116" s="4">
        <f>IF('True_Odds_Calculator_2-way'!A117="","",'True_Odds_Calculator_2-way'!A117)</f>
        <v>2.4700000000000002</v>
      </c>
      <c r="B116" s="4">
        <f>IF('True_Odds_Calculator_2-way'!B117="","",'True_Odds_Calculator_2-way'!B117)</f>
        <v>1.56</v>
      </c>
      <c r="C116" s="4">
        <f t="shared" si="11"/>
        <v>0.40485829959514169</v>
      </c>
      <c r="D116">
        <f t="shared" si="12"/>
        <v>0.64102564102564097</v>
      </c>
      <c r="E116">
        <f t="shared" si="13"/>
        <v>4.5883940620782715E-2</v>
      </c>
      <c r="F116">
        <f t="shared" si="14"/>
        <v>-0.21364061040174398</v>
      </c>
      <c r="G116">
        <v>0</v>
      </c>
      <c r="H116">
        <f t="shared" si="15"/>
        <v>0.25952455102252669</v>
      </c>
      <c r="I116">
        <f t="shared" si="16"/>
        <v>-1.1021667854435135</v>
      </c>
      <c r="J116">
        <f t="shared" si="17"/>
        <v>1.1021667854435135</v>
      </c>
      <c r="K116">
        <f t="shared" si="18"/>
        <v>0.3816524151396708</v>
      </c>
      <c r="L116">
        <f t="shared" si="19"/>
        <v>0.61834758486032915</v>
      </c>
      <c r="M116">
        <f t="shared" si="20"/>
        <v>2.6201851746019651</v>
      </c>
      <c r="N116">
        <f t="shared" si="21"/>
        <v>1.6172133998483678</v>
      </c>
    </row>
    <row r="117" spans="1:14" x14ac:dyDescent="0.25">
      <c r="A117" s="4">
        <f>IF('True_Odds_Calculator_2-way'!A118="","",'True_Odds_Calculator_2-way'!A118)</f>
        <v>1.96</v>
      </c>
      <c r="B117" s="4">
        <f>IF('True_Odds_Calculator_2-way'!B118="","",'True_Odds_Calculator_2-way'!B118)</f>
        <v>1.84</v>
      </c>
      <c r="C117" s="4">
        <f t="shared" si="11"/>
        <v>0.51020408163265307</v>
      </c>
      <c r="D117">
        <f t="shared" si="12"/>
        <v>0.54347826086956519</v>
      </c>
      <c r="E117">
        <f t="shared" si="13"/>
        <v>5.3682342502218372E-2</v>
      </c>
      <c r="F117">
        <f t="shared" si="14"/>
        <v>-0.22360248447204967</v>
      </c>
      <c r="G117">
        <v>0</v>
      </c>
      <c r="H117">
        <f t="shared" si="15"/>
        <v>0.27728482697426798</v>
      </c>
      <c r="I117">
        <f t="shared" si="16"/>
        <v>-1.1135885079684349</v>
      </c>
      <c r="J117">
        <f t="shared" si="17"/>
        <v>1.1135885079684349</v>
      </c>
      <c r="K117">
        <f t="shared" si="18"/>
        <v>0.48331477354788277</v>
      </c>
      <c r="L117">
        <f t="shared" si="19"/>
        <v>0.51668522645211723</v>
      </c>
      <c r="M117">
        <f t="shared" si="20"/>
        <v>2.0690449676496976</v>
      </c>
      <c r="N117">
        <f t="shared" si="21"/>
        <v>1.9354143466934854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1.57</v>
      </c>
      <c r="C118" s="4">
        <f t="shared" si="11"/>
        <v>0.41841004184100417</v>
      </c>
      <c r="D118">
        <f t="shared" si="12"/>
        <v>0.63694267515923564</v>
      </c>
      <c r="E118">
        <f t="shared" si="13"/>
        <v>5.5352717000239693E-2</v>
      </c>
      <c r="F118">
        <f t="shared" si="14"/>
        <v>-0.21115049436345723</v>
      </c>
      <c r="G118">
        <v>0</v>
      </c>
      <c r="H118">
        <f t="shared" si="15"/>
        <v>0.26650321136369692</v>
      </c>
      <c r="I118">
        <f t="shared" si="16"/>
        <v>-1.1234536822654881</v>
      </c>
      <c r="J118">
        <f t="shared" si="17"/>
        <v>1.1234536822654881</v>
      </c>
      <c r="K118">
        <f t="shared" si="18"/>
        <v>0.39038091763286176</v>
      </c>
      <c r="L118">
        <f t="shared" si="19"/>
        <v>0.60961908236713847</v>
      </c>
      <c r="M118">
        <f t="shared" si="20"/>
        <v>2.5616006183490287</v>
      </c>
      <c r="N118">
        <f t="shared" si="21"/>
        <v>1.6403685988913279</v>
      </c>
    </row>
    <row r="119" spans="1:14" x14ac:dyDescent="0.25">
      <c r="A119" s="4">
        <f>IF('True_Odds_Calculator_2-way'!A120="","",'True_Odds_Calculator_2-way'!A120)</f>
        <v>1.63</v>
      </c>
      <c r="B119" s="4">
        <f>IF('True_Odds_Calculator_2-way'!B120="","",'True_Odds_Calculator_2-way'!B120)</f>
        <v>2.35</v>
      </c>
      <c r="C119" s="4">
        <f t="shared" si="11"/>
        <v>0.61349693251533743</v>
      </c>
      <c r="D119">
        <f t="shared" si="12"/>
        <v>0.42553191489361702</v>
      </c>
      <c r="E119">
        <f t="shared" si="13"/>
        <v>3.9028847408954404E-2</v>
      </c>
      <c r="F119">
        <f t="shared" si="14"/>
        <v>-0.22203367706565724</v>
      </c>
      <c r="G119">
        <v>0</v>
      </c>
      <c r="H119">
        <f t="shared" si="15"/>
        <v>0.2610625244746117</v>
      </c>
      <c r="I119">
        <f t="shared" si="16"/>
        <v>-1.0843334143872592</v>
      </c>
      <c r="J119">
        <f t="shared" si="17"/>
        <v>1.0843334143872592</v>
      </c>
      <c r="K119">
        <f t="shared" si="18"/>
        <v>0.59413115425505014</v>
      </c>
      <c r="L119">
        <f t="shared" si="19"/>
        <v>0.4058688457449498</v>
      </c>
      <c r="M119">
        <f t="shared" si="20"/>
        <v>1.6831300510639733</v>
      </c>
      <c r="N119">
        <f t="shared" si="21"/>
        <v>2.4638501094227996</v>
      </c>
    </row>
    <row r="120" spans="1:14" x14ac:dyDescent="0.25">
      <c r="A120" s="4">
        <f>IF('True_Odds_Calculator_2-way'!A121="","",'True_Odds_Calculator_2-way'!A121)</f>
        <v>1.73</v>
      </c>
      <c r="B120" s="4">
        <f>IF('True_Odds_Calculator_2-way'!B121="","",'True_Odds_Calculator_2-way'!B121)</f>
        <v>2.17</v>
      </c>
      <c r="C120" s="4">
        <f t="shared" si="11"/>
        <v>0.5780346820809249</v>
      </c>
      <c r="D120">
        <f t="shared" si="12"/>
        <v>0.46082949308755761</v>
      </c>
      <c r="E120">
        <f t="shared" si="13"/>
        <v>3.8864175168482618E-2</v>
      </c>
      <c r="F120">
        <f t="shared" si="14"/>
        <v>-0.22751125436189756</v>
      </c>
      <c r="G120">
        <v>0</v>
      </c>
      <c r="H120">
        <f t="shared" si="15"/>
        <v>0.26637542953038013</v>
      </c>
      <c r="I120">
        <f t="shared" si="16"/>
        <v>-1.0820457886019927</v>
      </c>
      <c r="J120">
        <f t="shared" si="17"/>
        <v>1.0820457886019927</v>
      </c>
      <c r="K120">
        <f t="shared" si="18"/>
        <v>0.55869248171599584</v>
      </c>
      <c r="L120">
        <f t="shared" si="19"/>
        <v>0.44130751828400394</v>
      </c>
      <c r="M120">
        <f t="shared" si="20"/>
        <v>1.789893425679455</v>
      </c>
      <c r="N120">
        <f t="shared" si="21"/>
        <v>2.2659935726643319</v>
      </c>
    </row>
    <row r="121" spans="1:14" x14ac:dyDescent="0.25">
      <c r="A121" s="4">
        <f>IF('True_Odds_Calculator_2-way'!A122="","",'True_Odds_Calculator_2-way'!A122)</f>
        <v>1.71</v>
      </c>
      <c r="B121" s="4">
        <f>IF('True_Odds_Calculator_2-way'!B122="","",'True_Odds_Calculator_2-way'!B122)</f>
        <v>2.19</v>
      </c>
      <c r="C121" s="4">
        <f t="shared" si="11"/>
        <v>0.58479532163742687</v>
      </c>
      <c r="D121">
        <f t="shared" si="12"/>
        <v>0.45662100456621008</v>
      </c>
      <c r="E121">
        <f t="shared" si="13"/>
        <v>4.1416326203636888E-2</v>
      </c>
      <c r="F121">
        <f t="shared" si="14"/>
        <v>-0.22561350102806488</v>
      </c>
      <c r="G121">
        <v>0</v>
      </c>
      <c r="H121">
        <f t="shared" si="15"/>
        <v>0.26702982723170177</v>
      </c>
      <c r="I121">
        <f t="shared" si="16"/>
        <v>-1.0879209623669537</v>
      </c>
      <c r="J121">
        <f t="shared" si="17"/>
        <v>1.0879209623669537</v>
      </c>
      <c r="K121">
        <f t="shared" si="18"/>
        <v>0.5641991227003349</v>
      </c>
      <c r="L121">
        <f t="shared" si="19"/>
        <v>0.43580087729966505</v>
      </c>
      <c r="M121">
        <f t="shared" si="20"/>
        <v>1.7724238832805375</v>
      </c>
      <c r="N121">
        <f t="shared" si="21"/>
        <v>2.2946259452166746</v>
      </c>
    </row>
    <row r="122" spans="1:14" x14ac:dyDescent="0.25">
      <c r="A122" s="4">
        <f>IF('True_Odds_Calculator_2-way'!A123="","",'True_Odds_Calculator_2-way'!A123)</f>
        <v>2.36</v>
      </c>
      <c r="B122" s="4">
        <f>IF('True_Odds_Calculator_2-way'!B123="","",'True_Odds_Calculator_2-way'!B123)</f>
        <v>1.64</v>
      </c>
      <c r="C122" s="4">
        <f t="shared" si="11"/>
        <v>0.42372881355932207</v>
      </c>
      <c r="D122">
        <f t="shared" si="12"/>
        <v>0.6097560975609756</v>
      </c>
      <c r="E122">
        <f t="shared" si="13"/>
        <v>3.3484911120297722E-2</v>
      </c>
      <c r="F122">
        <f t="shared" si="14"/>
        <v>-0.22488631665977676</v>
      </c>
      <c r="G122">
        <v>0</v>
      </c>
      <c r="H122">
        <f t="shared" si="15"/>
        <v>0.25837122778007443</v>
      </c>
      <c r="I122">
        <f t="shared" si="16"/>
        <v>-1.0718661571406802</v>
      </c>
      <c r="J122">
        <f t="shared" si="17"/>
        <v>1.0718661571406802</v>
      </c>
      <c r="K122">
        <f t="shared" si="18"/>
        <v>0.40687819885451121</v>
      </c>
      <c r="L122">
        <f t="shared" si="19"/>
        <v>0.59312180114548885</v>
      </c>
      <c r="M122">
        <f t="shared" si="20"/>
        <v>2.4577379737113252</v>
      </c>
      <c r="N122">
        <f t="shared" si="21"/>
        <v>1.6859943405700353</v>
      </c>
    </row>
    <row r="123" spans="1:14" x14ac:dyDescent="0.25">
      <c r="A123" s="4">
        <f>IF('True_Odds_Calculator_2-way'!A124="","",'True_Odds_Calculator_2-way'!A124)</f>
        <v>2.11</v>
      </c>
      <c r="B123" s="4">
        <f>IF('True_Odds_Calculator_2-way'!B124="","",'True_Odds_Calculator_2-way'!B124)</f>
        <v>1.78</v>
      </c>
      <c r="C123" s="4">
        <f t="shared" si="11"/>
        <v>0.47393364928909953</v>
      </c>
      <c r="D123">
        <f t="shared" si="12"/>
        <v>0.5617977528089888</v>
      </c>
      <c r="E123">
        <f t="shared" si="13"/>
        <v>3.5731402098088338E-2</v>
      </c>
      <c r="F123">
        <f t="shared" si="14"/>
        <v>-0.23052345705309119</v>
      </c>
      <c r="G123">
        <v>0</v>
      </c>
      <c r="H123">
        <f t="shared" si="15"/>
        <v>0.26625485915117952</v>
      </c>
      <c r="I123">
        <f t="shared" si="16"/>
        <v>-1.0747098003652684</v>
      </c>
      <c r="J123">
        <f t="shared" si="17"/>
        <v>1.0747098003652684</v>
      </c>
      <c r="K123">
        <f t="shared" si="18"/>
        <v>0.45601134895833134</v>
      </c>
      <c r="L123">
        <f t="shared" si="19"/>
        <v>0.54398865104166871</v>
      </c>
      <c r="M123">
        <f t="shared" si="20"/>
        <v>2.192927878405448</v>
      </c>
      <c r="N123">
        <f t="shared" si="21"/>
        <v>1.838273644284909</v>
      </c>
    </row>
    <row r="124" spans="1:14" x14ac:dyDescent="0.25">
      <c r="A124" s="4">
        <f>IF('True_Odds_Calculator_2-way'!A125="","",'True_Odds_Calculator_2-way'!A125)</f>
        <v>2.1</v>
      </c>
      <c r="B124" s="4">
        <f>IF('True_Odds_Calculator_2-way'!B125="","",'True_Odds_Calculator_2-way'!B125)</f>
        <v>1.79</v>
      </c>
      <c r="C124" s="4">
        <f t="shared" si="11"/>
        <v>0.47619047619047616</v>
      </c>
      <c r="D124">
        <f t="shared" si="12"/>
        <v>0.55865921787709494</v>
      </c>
      <c r="E124">
        <f t="shared" si="13"/>
        <v>3.4849694067571102E-2</v>
      </c>
      <c r="F124">
        <f t="shared" si="14"/>
        <v>-0.2311785049215217</v>
      </c>
      <c r="G124">
        <v>0</v>
      </c>
      <c r="H124">
        <f t="shared" si="15"/>
        <v>0.2660281989890928</v>
      </c>
      <c r="I124">
        <f t="shared" si="16"/>
        <v>-1.072729223145815</v>
      </c>
      <c r="J124">
        <f t="shared" si="17"/>
        <v>1.072729223145815</v>
      </c>
      <c r="K124">
        <f t="shared" si="18"/>
        <v>0.4587151448829464</v>
      </c>
      <c r="L124">
        <f t="shared" si="19"/>
        <v>0.5412848551170536</v>
      </c>
      <c r="M124">
        <f t="shared" si="20"/>
        <v>2.1800021454603971</v>
      </c>
      <c r="N124">
        <f t="shared" si="21"/>
        <v>1.8474560862851939</v>
      </c>
    </row>
    <row r="125" spans="1:14" x14ac:dyDescent="0.25">
      <c r="A125" s="4">
        <f>IF('True_Odds_Calculator_2-way'!A126="","",'True_Odds_Calculator_2-way'!A126)</f>
        <v>2.12</v>
      </c>
      <c r="B125" s="4">
        <f>IF('True_Odds_Calculator_2-way'!B126="","",'True_Odds_Calculator_2-way'!B126)</f>
        <v>1.78</v>
      </c>
      <c r="C125" s="4">
        <f t="shared" si="11"/>
        <v>0.47169811320754712</v>
      </c>
      <c r="D125">
        <f t="shared" si="12"/>
        <v>0.5617977528089888</v>
      </c>
      <c r="E125">
        <f t="shared" si="13"/>
        <v>3.3495866016535869E-2</v>
      </c>
      <c r="F125">
        <f t="shared" si="14"/>
        <v>-0.23150307398770409</v>
      </c>
      <c r="G125">
        <v>0</v>
      </c>
      <c r="H125">
        <f t="shared" si="15"/>
        <v>0.26499894000423996</v>
      </c>
      <c r="I125">
        <f t="shared" si="16"/>
        <v>-1.0699012312772822</v>
      </c>
      <c r="J125">
        <f t="shared" si="17"/>
        <v>1.0699012312772822</v>
      </c>
      <c r="K125">
        <f t="shared" si="18"/>
        <v>0.45489916365833472</v>
      </c>
      <c r="L125">
        <f t="shared" si="19"/>
        <v>0.54510083634166528</v>
      </c>
      <c r="M125">
        <f t="shared" si="20"/>
        <v>2.1982893790305562</v>
      </c>
      <c r="N125">
        <f t="shared" si="21"/>
        <v>1.83452296039628</v>
      </c>
    </row>
    <row r="126" spans="1:14" x14ac:dyDescent="0.25">
      <c r="A126" s="4">
        <f>IF('True_Odds_Calculator_2-way'!A127="","",'True_Odds_Calculator_2-way'!A127)</f>
        <v>2.17</v>
      </c>
      <c r="B126" s="4">
        <f>IF('True_Odds_Calculator_2-way'!B127="","",'True_Odds_Calculator_2-way'!B127)</f>
        <v>1.75</v>
      </c>
      <c r="C126" s="4">
        <f t="shared" si="11"/>
        <v>0.46082949308755761</v>
      </c>
      <c r="D126">
        <f t="shared" si="12"/>
        <v>0.5714285714285714</v>
      </c>
      <c r="E126">
        <f t="shared" si="13"/>
        <v>3.2258064516129004E-2</v>
      </c>
      <c r="F126">
        <f t="shared" si="14"/>
        <v>-0.23107307439104674</v>
      </c>
      <c r="G126">
        <v>0</v>
      </c>
      <c r="H126">
        <f t="shared" si="15"/>
        <v>0.26333113890717574</v>
      </c>
      <c r="I126">
        <f t="shared" si="16"/>
        <v>-1.0675210253672476</v>
      </c>
      <c r="J126">
        <f t="shared" si="17"/>
        <v>1.0675210253672476</v>
      </c>
      <c r="K126">
        <f t="shared" si="18"/>
        <v>0.44464214228514221</v>
      </c>
      <c r="L126">
        <f t="shared" si="19"/>
        <v>0.55535785771485779</v>
      </c>
      <c r="M126">
        <f t="shared" si="20"/>
        <v>2.2489995996796797</v>
      </c>
      <c r="N126">
        <f t="shared" si="21"/>
        <v>1.8006407690254356</v>
      </c>
    </row>
    <row r="127" spans="1:14" x14ac:dyDescent="0.25">
      <c r="A127" s="4">
        <f>IF('True_Odds_Calculator_2-way'!A128="","",'True_Odds_Calculator_2-way'!A128)</f>
        <v>2.08</v>
      </c>
      <c r="B127" s="4">
        <f>IF('True_Odds_Calculator_2-way'!B128="","",'True_Odds_Calculator_2-way'!B128)</f>
        <v>1.83</v>
      </c>
      <c r="C127" s="4">
        <f t="shared" si="11"/>
        <v>0.48076923076923073</v>
      </c>
      <c r="D127">
        <f t="shared" si="12"/>
        <v>0.54644808743169393</v>
      </c>
      <c r="E127">
        <f t="shared" si="13"/>
        <v>2.7217318200924545E-2</v>
      </c>
      <c r="F127">
        <f t="shared" si="14"/>
        <v>-0.23549810844892827</v>
      </c>
      <c r="G127">
        <v>0</v>
      </c>
      <c r="H127">
        <f t="shared" si="15"/>
        <v>0.26271542664985281</v>
      </c>
      <c r="I127">
        <f t="shared" si="16"/>
        <v>-1.0562070842074627</v>
      </c>
      <c r="J127">
        <f t="shared" si="17"/>
        <v>1.0562070842074627</v>
      </c>
      <c r="K127">
        <f t="shared" si="18"/>
        <v>0.46713612113428016</v>
      </c>
      <c r="L127">
        <f t="shared" si="19"/>
        <v>0.53286387886572006</v>
      </c>
      <c r="M127">
        <f t="shared" si="20"/>
        <v>2.1407036509440598</v>
      </c>
      <c r="N127">
        <f t="shared" si="21"/>
        <v>1.8766518798921943</v>
      </c>
    </row>
    <row r="128" spans="1:14" x14ac:dyDescent="0.25">
      <c r="A128" s="4">
        <f>IF('True_Odds_Calculator_2-way'!A129="","",'True_Odds_Calculator_2-way'!A129)</f>
        <v>1.98</v>
      </c>
      <c r="B128" s="4">
        <f>IF('True_Odds_Calculator_2-way'!B129="","",'True_Odds_Calculator_2-way'!B129)</f>
        <v>1.91</v>
      </c>
      <c r="C128" s="4">
        <f t="shared" si="11"/>
        <v>0.50505050505050508</v>
      </c>
      <c r="D128">
        <f t="shared" si="12"/>
        <v>0.52356020942408377</v>
      </c>
      <c r="E128">
        <f t="shared" si="13"/>
        <v>2.861071447458885E-2</v>
      </c>
      <c r="F128">
        <f t="shared" si="14"/>
        <v>-0.23581363371939279</v>
      </c>
      <c r="G128">
        <v>0</v>
      </c>
      <c r="H128">
        <f t="shared" si="15"/>
        <v>0.2644243481939817</v>
      </c>
      <c r="I128">
        <f t="shared" si="16"/>
        <v>-1.0589275952301447</v>
      </c>
      <c r="J128">
        <f t="shared" si="17"/>
        <v>1.0589275952301447</v>
      </c>
      <c r="K128">
        <f t="shared" si="18"/>
        <v>0.4907375632320416</v>
      </c>
      <c r="L128">
        <f t="shared" si="19"/>
        <v>0.50926243676795835</v>
      </c>
      <c r="M128">
        <f t="shared" si="20"/>
        <v>2.0377490433255412</v>
      </c>
      <c r="N128">
        <f t="shared" si="21"/>
        <v>1.9636241116594322</v>
      </c>
    </row>
    <row r="129" spans="1:14" x14ac:dyDescent="0.25">
      <c r="A129" s="4">
        <f>IF('True_Odds_Calculator_2-way'!A130="","",'True_Odds_Calculator_2-way'!A130)</f>
        <v>2.21</v>
      </c>
      <c r="B129" s="4">
        <f>IF('True_Odds_Calculator_2-way'!B130="","",'True_Odds_Calculator_2-way'!B130)</f>
        <v>1.72</v>
      </c>
      <c r="C129" s="4">
        <f t="shared" si="11"/>
        <v>0.45248868778280543</v>
      </c>
      <c r="D129">
        <f t="shared" si="12"/>
        <v>0.58139534883720934</v>
      </c>
      <c r="E129">
        <f t="shared" si="13"/>
        <v>3.3884036620014824E-2</v>
      </c>
      <c r="F129">
        <f t="shared" si="14"/>
        <v>-0.2291907818583605</v>
      </c>
      <c r="G129">
        <v>0</v>
      </c>
      <c r="H129">
        <f t="shared" si="15"/>
        <v>0.26307481847837527</v>
      </c>
      <c r="I129">
        <f t="shared" si="16"/>
        <v>-1.0713739108887084</v>
      </c>
      <c r="J129">
        <f t="shared" si="17"/>
        <v>1.0713739108887084</v>
      </c>
      <c r="K129">
        <f t="shared" si="18"/>
        <v>0.43547132891069945</v>
      </c>
      <c r="L129">
        <f t="shared" si="19"/>
        <v>0.56452867108930049</v>
      </c>
      <c r="M129">
        <f t="shared" si="20"/>
        <v>2.2963624321753371</v>
      </c>
      <c r="N129">
        <f t="shared" si="21"/>
        <v>1.7713892158398703</v>
      </c>
    </row>
    <row r="130" spans="1:14" x14ac:dyDescent="0.25">
      <c r="A130" s="4">
        <f>IF('True_Odds_Calculator_2-way'!A131="","",'True_Odds_Calculator_2-way'!A131)</f>
        <v>1.61</v>
      </c>
      <c r="B130" s="4">
        <f>IF('True_Odds_Calculator_2-way'!B131="","",'True_Odds_Calculator_2-way'!B131)</f>
        <v>2.4300000000000002</v>
      </c>
      <c r="C130" s="4">
        <f t="shared" si="11"/>
        <v>0.6211180124223602</v>
      </c>
      <c r="D130">
        <f t="shared" si="12"/>
        <v>0.41152263374485593</v>
      </c>
      <c r="E130">
        <f t="shared" si="13"/>
        <v>3.2640646167216181E-2</v>
      </c>
      <c r="F130">
        <f t="shared" si="14"/>
        <v>-0.22296347417120366</v>
      </c>
      <c r="G130">
        <v>0</v>
      </c>
      <c r="H130">
        <f t="shared" si="15"/>
        <v>0.25560412033841978</v>
      </c>
      <c r="I130">
        <f t="shared" si="16"/>
        <v>-1.0706981783012146</v>
      </c>
      <c r="J130">
        <f t="shared" si="17"/>
        <v>1.0706981783012146</v>
      </c>
      <c r="K130">
        <f t="shared" si="18"/>
        <v>0.60491460861932955</v>
      </c>
      <c r="L130">
        <f t="shared" si="19"/>
        <v>0.39508539138067028</v>
      </c>
      <c r="M130">
        <f t="shared" si="20"/>
        <v>1.6531258887637414</v>
      </c>
      <c r="N130">
        <f t="shared" si="21"/>
        <v>2.5310983949707371</v>
      </c>
    </row>
    <row r="131" spans="1:14" x14ac:dyDescent="0.25">
      <c r="A131" s="4">
        <f>IF('True_Odds_Calculator_2-way'!A132="","",'True_Odds_Calculator_2-way'!A132)</f>
        <v>1.77</v>
      </c>
      <c r="B131" s="4">
        <f>IF('True_Odds_Calculator_2-way'!B132="","",'True_Odds_Calculator_2-way'!B132)</f>
        <v>2.13</v>
      </c>
      <c r="C131" s="4">
        <f t="shared" ref="C131:C194" si="22">1/A131</f>
        <v>0.56497175141242939</v>
      </c>
      <c r="D131">
        <f t="shared" ref="D131:D194" si="23">1/B131</f>
        <v>0.46948356807511737</v>
      </c>
      <c r="E131">
        <f t="shared" ref="E131:E194" si="24">C131+D131-1</f>
        <v>3.4455319487546765E-2</v>
      </c>
      <c r="F131">
        <f t="shared" ref="F131:F194" si="25">C131+D131-(C131*D131)-1</f>
        <v>-0.23078963422720888</v>
      </c>
      <c r="G131">
        <v>0</v>
      </c>
      <c r="H131">
        <f t="shared" ref="H131:H194" si="26">C131*D131</f>
        <v>0.26524495371475559</v>
      </c>
      <c r="I131">
        <f t="shared" ref="I131:I194" si="27">((-4*F131*H131)^0.5)/(2*F131)</f>
        <v>-1.0720509244860594</v>
      </c>
      <c r="J131">
        <f t="shared" ref="J131:J194" si="28">(-((-4*F131*H131)^0.5))/(2*F131)</f>
        <v>1.0720509244860594</v>
      </c>
      <c r="K131">
        <f t="shared" ref="K131:K194" si="29">IF(A131="","",(C131/($J131+C131-($J131*C131))))</f>
        <v>0.54780136279077696</v>
      </c>
      <c r="L131">
        <f t="shared" ref="L131:L194" si="30">IF(B131="","",(D131/($J131+D131-($J131*D131))))</f>
        <v>0.45219863720922326</v>
      </c>
      <c r="M131">
        <f t="shared" ref="M131:M194" si="31">IF(A131="","",1/K131)</f>
        <v>1.8254792118542653</v>
      </c>
      <c r="N131">
        <f t="shared" ref="N131:N194" si="32">IF(B131="","",1/L131)</f>
        <v>2.2114175446692466</v>
      </c>
    </row>
    <row r="132" spans="1:14" x14ac:dyDescent="0.25">
      <c r="A132" s="4">
        <f>IF('True_Odds_Calculator_2-way'!A133="","",'True_Odds_Calculator_2-way'!A133)</f>
        <v>1.71</v>
      </c>
      <c r="B132" s="4">
        <f>IF('True_Odds_Calculator_2-way'!B133="","",'True_Odds_Calculator_2-way'!B133)</f>
        <v>2.2200000000000002</v>
      </c>
      <c r="C132" s="4">
        <f t="shared" si="22"/>
        <v>0.58479532163742687</v>
      </c>
      <c r="D132">
        <f t="shared" si="23"/>
        <v>0.4504504504504504</v>
      </c>
      <c r="E132">
        <f t="shared" si="24"/>
        <v>3.5245772087877381E-2</v>
      </c>
      <c r="F132">
        <f t="shared" si="25"/>
        <v>-0.2281755439650176</v>
      </c>
      <c r="G132">
        <v>0</v>
      </c>
      <c r="H132">
        <f t="shared" si="26"/>
        <v>0.26342131605289498</v>
      </c>
      <c r="I132">
        <f t="shared" si="27"/>
        <v>-1.0744616281415775</v>
      </c>
      <c r="J132">
        <f t="shared" si="28"/>
        <v>1.0744616281415775</v>
      </c>
      <c r="K132">
        <f t="shared" si="29"/>
        <v>0.56725752490934445</v>
      </c>
      <c r="L132">
        <f t="shared" si="30"/>
        <v>0.43274247509065539</v>
      </c>
      <c r="M132">
        <f t="shared" si="31"/>
        <v>1.7628677559805201</v>
      </c>
      <c r="N132">
        <f t="shared" si="32"/>
        <v>2.310843186332725</v>
      </c>
    </row>
    <row r="133" spans="1:14" x14ac:dyDescent="0.25">
      <c r="A133" s="4">
        <f>IF('True_Odds_Calculator_2-way'!A134="","",'True_Odds_Calculator_2-way'!A134)</f>
        <v>2.08</v>
      </c>
      <c r="B133" s="4">
        <f>IF('True_Odds_Calculator_2-way'!B134="","",'True_Odds_Calculator_2-way'!B134)</f>
        <v>1.81</v>
      </c>
      <c r="C133" s="4">
        <f t="shared" si="22"/>
        <v>0.48076923076923073</v>
      </c>
      <c r="D133">
        <f t="shared" si="23"/>
        <v>0.5524861878453039</v>
      </c>
      <c r="E133">
        <f t="shared" si="24"/>
        <v>3.3255418614534626E-2</v>
      </c>
      <c r="F133">
        <f t="shared" si="25"/>
        <v>-0.23236294092647691</v>
      </c>
      <c r="G133">
        <v>0</v>
      </c>
      <c r="H133">
        <f t="shared" si="26"/>
        <v>0.26561835954101148</v>
      </c>
      <c r="I133">
        <f t="shared" si="27"/>
        <v>-1.0691671651659735</v>
      </c>
      <c r="J133">
        <f t="shared" si="28"/>
        <v>1.0691671651659735</v>
      </c>
      <c r="K133">
        <f t="shared" si="29"/>
        <v>0.4641016151377545</v>
      </c>
      <c r="L133">
        <f t="shared" si="30"/>
        <v>0.5358983848622455</v>
      </c>
      <c r="M133">
        <f t="shared" si="31"/>
        <v>2.1547005383792519</v>
      </c>
      <c r="N133">
        <f t="shared" si="32"/>
        <v>1.8660254037844384</v>
      </c>
    </row>
    <row r="134" spans="1:14" x14ac:dyDescent="0.25">
      <c r="A134" s="4">
        <f>IF('True_Odds_Calculator_2-way'!A135="","",'True_Odds_Calculator_2-way'!A135)</f>
        <v>2.09</v>
      </c>
      <c r="B134" s="4">
        <f>IF('True_Odds_Calculator_2-way'!B135="","",'True_Odds_Calculator_2-way'!B135)</f>
        <v>1.8</v>
      </c>
      <c r="C134" s="4">
        <f t="shared" si="22"/>
        <v>0.47846889952153115</v>
      </c>
      <c r="D134">
        <f t="shared" si="23"/>
        <v>0.55555555555555558</v>
      </c>
      <c r="E134">
        <f t="shared" si="24"/>
        <v>3.4024455077086735E-2</v>
      </c>
      <c r="F134">
        <f t="shared" si="25"/>
        <v>-0.23179160021265277</v>
      </c>
      <c r="G134">
        <v>0</v>
      </c>
      <c r="H134">
        <f t="shared" si="26"/>
        <v>0.26581605528973956</v>
      </c>
      <c r="I134">
        <f t="shared" si="27"/>
        <v>-1.0708823421952987</v>
      </c>
      <c r="J134">
        <f t="shared" si="28"/>
        <v>1.0708823421952987</v>
      </c>
      <c r="K134">
        <f t="shared" si="29"/>
        <v>0.46141173239413841</v>
      </c>
      <c r="L134">
        <f t="shared" si="30"/>
        <v>0.53858826760586154</v>
      </c>
      <c r="M134">
        <f t="shared" si="31"/>
        <v>2.1672617529928755</v>
      </c>
      <c r="N134">
        <f t="shared" si="32"/>
        <v>1.8567058737562385</v>
      </c>
    </row>
    <row r="135" spans="1:14" x14ac:dyDescent="0.25">
      <c r="A135" s="4">
        <f>IF('True_Odds_Calculator_2-way'!A136="","",'True_Odds_Calculator_2-way'!A136)</f>
        <v>2.4</v>
      </c>
      <c r="B135" s="4">
        <f>IF('True_Odds_Calculator_2-way'!B136="","",'True_Odds_Calculator_2-way'!B136)</f>
        <v>1.62</v>
      </c>
      <c r="C135" s="4">
        <f t="shared" si="22"/>
        <v>0.41666666666666669</v>
      </c>
      <c r="D135">
        <f t="shared" si="23"/>
        <v>0.61728395061728392</v>
      </c>
      <c r="E135">
        <f t="shared" si="24"/>
        <v>3.3950617283950546E-2</v>
      </c>
      <c r="F135">
        <f t="shared" si="25"/>
        <v>-0.22325102880658443</v>
      </c>
      <c r="G135">
        <v>0</v>
      </c>
      <c r="H135">
        <f t="shared" si="26"/>
        <v>0.25720164609053497</v>
      </c>
      <c r="I135">
        <f t="shared" si="27"/>
        <v>-1.0733469768527295</v>
      </c>
      <c r="J135">
        <f t="shared" si="28"/>
        <v>1.0733469768527295</v>
      </c>
      <c r="K135">
        <f t="shared" si="29"/>
        <v>0.3995707383438068</v>
      </c>
      <c r="L135">
        <f t="shared" si="30"/>
        <v>0.60042926165619326</v>
      </c>
      <c r="M135">
        <f t="shared" si="31"/>
        <v>2.502685767593821</v>
      </c>
      <c r="N135">
        <f t="shared" si="32"/>
        <v>1.6654751256486924</v>
      </c>
    </row>
    <row r="136" spans="1:14" x14ac:dyDescent="0.25">
      <c r="A136" s="4">
        <f>IF('True_Odds_Calculator_2-way'!A137="","",'True_Odds_Calculator_2-way'!A137)</f>
        <v>2.44</v>
      </c>
      <c r="B136" s="4">
        <f>IF('True_Odds_Calculator_2-way'!B137="","",'True_Odds_Calculator_2-way'!B137)</f>
        <v>1.6</v>
      </c>
      <c r="C136" s="4">
        <f t="shared" si="22"/>
        <v>0.4098360655737705</v>
      </c>
      <c r="D136">
        <f t="shared" si="23"/>
        <v>0.625</v>
      </c>
      <c r="E136">
        <f t="shared" si="24"/>
        <v>3.4836065573770503E-2</v>
      </c>
      <c r="F136">
        <f t="shared" si="25"/>
        <v>-0.22131147540983609</v>
      </c>
      <c r="G136">
        <v>0</v>
      </c>
      <c r="H136">
        <f t="shared" si="26"/>
        <v>0.25614754098360659</v>
      </c>
      <c r="I136">
        <f t="shared" si="27"/>
        <v>-1.075828707279838</v>
      </c>
      <c r="J136">
        <f t="shared" si="28"/>
        <v>1.075828707279838</v>
      </c>
      <c r="K136">
        <f t="shared" si="29"/>
        <v>0.39228095605926194</v>
      </c>
      <c r="L136">
        <f t="shared" si="30"/>
        <v>0.60771904394073795</v>
      </c>
      <c r="M136">
        <f t="shared" si="31"/>
        <v>2.5491933384829668</v>
      </c>
      <c r="N136">
        <f t="shared" si="32"/>
        <v>1.6454972243679031</v>
      </c>
    </row>
    <row r="137" spans="1:14" x14ac:dyDescent="0.25">
      <c r="A137" s="4">
        <f>IF('True_Odds_Calculator_2-way'!A138="","",'True_Odds_Calculator_2-way'!A138)</f>
        <v>1.9</v>
      </c>
      <c r="B137" s="4">
        <f>IF('True_Odds_Calculator_2-way'!B138="","",'True_Odds_Calculator_2-way'!B138)</f>
        <v>1.99</v>
      </c>
      <c r="C137" s="4">
        <f t="shared" si="22"/>
        <v>0.52631578947368418</v>
      </c>
      <c r="D137">
        <f t="shared" si="23"/>
        <v>0.50251256281407031</v>
      </c>
      <c r="E137">
        <f t="shared" si="24"/>
        <v>2.8828352287754377E-2</v>
      </c>
      <c r="F137">
        <f t="shared" si="25"/>
        <v>-0.23565194393017741</v>
      </c>
      <c r="G137">
        <v>0</v>
      </c>
      <c r="H137">
        <f t="shared" si="26"/>
        <v>0.26448029621793173</v>
      </c>
      <c r="I137">
        <f t="shared" si="27"/>
        <v>-1.0594028769395465</v>
      </c>
      <c r="J137">
        <f t="shared" si="28"/>
        <v>1.0594028769395465</v>
      </c>
      <c r="K137">
        <f t="shared" si="29"/>
        <v>0.51191151829848447</v>
      </c>
      <c r="L137">
        <f t="shared" si="30"/>
        <v>0.48808848170151553</v>
      </c>
      <c r="M137">
        <f t="shared" si="31"/>
        <v>1.9534625892455926</v>
      </c>
      <c r="N137">
        <f t="shared" si="32"/>
        <v>2.0488088481701512</v>
      </c>
    </row>
    <row r="138" spans="1:14" x14ac:dyDescent="0.25">
      <c r="A138" s="4">
        <f>IF('True_Odds_Calculator_2-way'!A139="","",'True_Odds_Calculator_2-way'!A139)</f>
        <v>1.93</v>
      </c>
      <c r="B138" s="4">
        <f>IF('True_Odds_Calculator_2-way'!B139="","",'True_Odds_Calculator_2-way'!B139)</f>
        <v>1.95</v>
      </c>
      <c r="C138" s="4">
        <f t="shared" si="22"/>
        <v>0.5181347150259068</v>
      </c>
      <c r="D138">
        <f t="shared" si="23"/>
        <v>0.51282051282051289</v>
      </c>
      <c r="E138">
        <f t="shared" si="24"/>
        <v>3.0955227846419575E-2</v>
      </c>
      <c r="F138">
        <f t="shared" si="25"/>
        <v>-0.23475488242327625</v>
      </c>
      <c r="G138">
        <v>0</v>
      </c>
      <c r="H138">
        <f t="shared" si="26"/>
        <v>0.26571011026969582</v>
      </c>
      <c r="I138">
        <f t="shared" si="27"/>
        <v>-1.0638899909514294</v>
      </c>
      <c r="J138">
        <f t="shared" si="28"/>
        <v>1.0638899909514294</v>
      </c>
      <c r="K138">
        <f t="shared" si="29"/>
        <v>0.50265964972060251</v>
      </c>
      <c r="L138">
        <f t="shared" si="30"/>
        <v>0.49734035027939766</v>
      </c>
      <c r="M138">
        <f t="shared" si="31"/>
        <v>1.9894176915848294</v>
      </c>
      <c r="N138">
        <f t="shared" si="32"/>
        <v>2.0106954914038573</v>
      </c>
    </row>
    <row r="139" spans="1:14" x14ac:dyDescent="0.25">
      <c r="A139" s="4">
        <f>IF('True_Odds_Calculator_2-way'!A140="","",'True_Odds_Calculator_2-way'!A140)</f>
        <v>2.2400000000000002</v>
      </c>
      <c r="B139" s="4">
        <f>IF('True_Odds_Calculator_2-way'!B140="","",'True_Odds_Calculator_2-way'!B140)</f>
        <v>1.7</v>
      </c>
      <c r="C139" s="4">
        <f t="shared" si="22"/>
        <v>0.4464285714285714</v>
      </c>
      <c r="D139">
        <f t="shared" si="23"/>
        <v>0.58823529411764708</v>
      </c>
      <c r="E139">
        <f t="shared" si="24"/>
        <v>3.4663865546218364E-2</v>
      </c>
      <c r="F139">
        <f t="shared" si="25"/>
        <v>-0.22794117647058831</v>
      </c>
      <c r="G139">
        <v>0</v>
      </c>
      <c r="H139">
        <f t="shared" si="26"/>
        <v>0.26260504201680673</v>
      </c>
      <c r="I139">
        <f t="shared" si="27"/>
        <v>-1.0733469768527293</v>
      </c>
      <c r="J139">
        <f t="shared" si="28"/>
        <v>1.0733469768527293</v>
      </c>
      <c r="K139">
        <f t="shared" si="29"/>
        <v>0.42900958501512831</v>
      </c>
      <c r="L139">
        <f t="shared" si="30"/>
        <v>0.5709904149848718</v>
      </c>
      <c r="M139">
        <f t="shared" si="31"/>
        <v>2.3309502512973848</v>
      </c>
      <c r="N139">
        <f t="shared" si="32"/>
        <v>1.7513428837969105</v>
      </c>
    </row>
    <row r="140" spans="1:14" x14ac:dyDescent="0.25">
      <c r="A140" s="4">
        <f>IF('True_Odds_Calculator_2-way'!A141="","",'True_Odds_Calculator_2-way'!A141)</f>
        <v>2.68</v>
      </c>
      <c r="B140" s="4">
        <f>IF('True_Odds_Calculator_2-way'!B141="","",'True_Odds_Calculator_2-way'!B141)</f>
        <v>1.51</v>
      </c>
      <c r="C140" s="4">
        <f t="shared" si="22"/>
        <v>0.37313432835820892</v>
      </c>
      <c r="D140">
        <f t="shared" si="23"/>
        <v>0.66225165562913912</v>
      </c>
      <c r="E140">
        <f t="shared" si="24"/>
        <v>3.5385983987348046E-2</v>
      </c>
      <c r="F140">
        <f t="shared" si="25"/>
        <v>-0.21172284273994268</v>
      </c>
      <c r="G140">
        <v>0</v>
      </c>
      <c r="H140">
        <f t="shared" si="26"/>
        <v>0.2471088267272907</v>
      </c>
      <c r="I140">
        <f t="shared" si="27"/>
        <v>-1.0803395392536073</v>
      </c>
      <c r="J140">
        <f t="shared" si="28"/>
        <v>1.0803395392536073</v>
      </c>
      <c r="K140">
        <f t="shared" si="29"/>
        <v>0.3552435190021288</v>
      </c>
      <c r="L140">
        <f t="shared" si="30"/>
        <v>0.64475648099787108</v>
      </c>
      <c r="M140">
        <f t="shared" si="31"/>
        <v>2.8149704259460604</v>
      </c>
      <c r="N140">
        <f t="shared" si="32"/>
        <v>1.5509731650193399</v>
      </c>
    </row>
    <row r="141" spans="1:14" x14ac:dyDescent="0.25">
      <c r="A141" s="4">
        <f>IF('True_Odds_Calculator_2-way'!A142="","",'True_Odds_Calculator_2-way'!A142)</f>
        <v>2.81</v>
      </c>
      <c r="B141" s="4">
        <f>IF('True_Odds_Calculator_2-way'!B142="","",'True_Odds_Calculator_2-way'!B142)</f>
        <v>1.47</v>
      </c>
      <c r="C141" s="4">
        <f t="shared" si="22"/>
        <v>0.35587188612099646</v>
      </c>
      <c r="D141">
        <f t="shared" si="23"/>
        <v>0.68027210884353739</v>
      </c>
      <c r="E141">
        <f t="shared" si="24"/>
        <v>3.614399496453391E-2</v>
      </c>
      <c r="F141">
        <f t="shared" si="25"/>
        <v>-0.20594572348512352</v>
      </c>
      <c r="G141">
        <v>0</v>
      </c>
      <c r="H141">
        <f t="shared" si="26"/>
        <v>0.24208971844965746</v>
      </c>
      <c r="I141">
        <f t="shared" si="27"/>
        <v>-1.0842059432277773</v>
      </c>
      <c r="J141">
        <f t="shared" si="28"/>
        <v>1.0842059432277773</v>
      </c>
      <c r="K141">
        <f t="shared" si="29"/>
        <v>0.33756268351035074</v>
      </c>
      <c r="L141">
        <f t="shared" si="30"/>
        <v>0.6624373164896491</v>
      </c>
      <c r="M141">
        <f t="shared" si="31"/>
        <v>2.9624127572422765</v>
      </c>
      <c r="N141">
        <f t="shared" si="32"/>
        <v>1.5095767933170556</v>
      </c>
    </row>
    <row r="142" spans="1:14" x14ac:dyDescent="0.25">
      <c r="A142" s="4">
        <f>IF('True_Odds_Calculator_2-way'!A143="","",'True_Odds_Calculator_2-way'!A143)</f>
        <v>2.17</v>
      </c>
      <c r="B142" s="4">
        <f>IF('True_Odds_Calculator_2-way'!B143="","",'True_Odds_Calculator_2-way'!B143)</f>
        <v>1.68</v>
      </c>
      <c r="C142" s="4">
        <f t="shared" si="22"/>
        <v>0.46082949308755761</v>
      </c>
      <c r="D142">
        <f t="shared" si="23"/>
        <v>0.59523809523809523</v>
      </c>
      <c r="E142">
        <f t="shared" si="24"/>
        <v>5.6067588325652729E-2</v>
      </c>
      <c r="F142">
        <f t="shared" si="25"/>
        <v>-0.21823568136932203</v>
      </c>
      <c r="G142">
        <v>0</v>
      </c>
      <c r="H142">
        <f t="shared" si="26"/>
        <v>0.27430326969497476</v>
      </c>
      <c r="I142">
        <f t="shared" si="27"/>
        <v>-1.1211213233271871</v>
      </c>
      <c r="J142">
        <f t="shared" si="28"/>
        <v>1.1211213233271871</v>
      </c>
      <c r="K142">
        <f t="shared" si="29"/>
        <v>0.43257984661042931</v>
      </c>
      <c r="L142">
        <f t="shared" si="30"/>
        <v>0.56742015338957086</v>
      </c>
      <c r="M142">
        <f t="shared" si="31"/>
        <v>2.311711948292809</v>
      </c>
      <c r="N142">
        <f t="shared" si="32"/>
        <v>1.7623624998624872</v>
      </c>
    </row>
    <row r="143" spans="1:14" x14ac:dyDescent="0.25">
      <c r="A143" s="4">
        <f>IF('True_Odds_Calculator_2-way'!A144="","",'True_Odds_Calculator_2-way'!A144)</f>
        <v>2.09</v>
      </c>
      <c r="B143" s="4">
        <f>IF('True_Odds_Calculator_2-way'!B144="","",'True_Odds_Calculator_2-way'!B144)</f>
        <v>1.69</v>
      </c>
      <c r="C143" s="4">
        <f t="shared" si="22"/>
        <v>0.47846889952153115</v>
      </c>
      <c r="D143">
        <f t="shared" si="23"/>
        <v>0.59171597633136097</v>
      </c>
      <c r="E143">
        <f t="shared" si="24"/>
        <v>7.0184875852892237E-2</v>
      </c>
      <c r="F143">
        <f t="shared" si="25"/>
        <v>-0.21293281617168236</v>
      </c>
      <c r="G143">
        <v>0</v>
      </c>
      <c r="H143">
        <f t="shared" si="26"/>
        <v>0.28311769202457465</v>
      </c>
      <c r="I143">
        <f t="shared" si="27"/>
        <v>-1.1530873445432166</v>
      </c>
      <c r="J143">
        <f t="shared" si="28"/>
        <v>1.1530873445432166</v>
      </c>
      <c r="K143">
        <f t="shared" si="29"/>
        <v>0.44309247957738179</v>
      </c>
      <c r="L143">
        <f t="shared" si="30"/>
        <v>0.55690752042261804</v>
      </c>
      <c r="M143">
        <f t="shared" si="31"/>
        <v>2.2568652055521059</v>
      </c>
      <c r="N143">
        <f t="shared" si="32"/>
        <v>1.7956302677348193</v>
      </c>
    </row>
    <row r="144" spans="1:14" x14ac:dyDescent="0.25">
      <c r="A144" s="4">
        <f>IF('True_Odds_Calculator_2-way'!A145="","",'True_Odds_Calculator_2-way'!A145)</f>
        <v>1.99</v>
      </c>
      <c r="B144" s="4">
        <f>IF('True_Odds_Calculator_2-way'!B145="","",'True_Odds_Calculator_2-way'!B145)</f>
        <v>1.85</v>
      </c>
      <c r="C144" s="4">
        <f t="shared" si="22"/>
        <v>0.50251256281407031</v>
      </c>
      <c r="D144">
        <f t="shared" si="23"/>
        <v>0.54054054054054046</v>
      </c>
      <c r="E144">
        <f t="shared" si="24"/>
        <v>4.3053103354610656E-2</v>
      </c>
      <c r="F144">
        <f t="shared" si="25"/>
        <v>-0.22857530897731926</v>
      </c>
      <c r="G144">
        <v>0</v>
      </c>
      <c r="H144">
        <f t="shared" si="26"/>
        <v>0.27162841233192986</v>
      </c>
      <c r="I144">
        <f t="shared" si="27"/>
        <v>-1.0901165669462136</v>
      </c>
      <c r="J144">
        <f t="shared" si="28"/>
        <v>1.0901165669462136</v>
      </c>
      <c r="K144">
        <f t="shared" si="29"/>
        <v>0.48095065060885256</v>
      </c>
      <c r="L144">
        <f t="shared" si="30"/>
        <v>0.51904934939114777</v>
      </c>
      <c r="M144">
        <f t="shared" si="31"/>
        <v>2.0792154012767514</v>
      </c>
      <c r="N144">
        <f t="shared" si="32"/>
        <v>1.9265990819042815</v>
      </c>
    </row>
    <row r="145" spans="1:14" x14ac:dyDescent="0.25">
      <c r="A145" s="4">
        <f>IF('True_Odds_Calculator_2-way'!A146="","",'True_Odds_Calculator_2-way'!A146)</f>
        <v>2.0499999999999998</v>
      </c>
      <c r="B145" s="4">
        <f>IF('True_Odds_Calculator_2-way'!B146="","",'True_Odds_Calculator_2-way'!B146)</f>
        <v>1.8</v>
      </c>
      <c r="C145" s="4">
        <f t="shared" si="22"/>
        <v>0.48780487804878053</v>
      </c>
      <c r="D145">
        <f t="shared" si="23"/>
        <v>0.55555555555555558</v>
      </c>
      <c r="E145">
        <f t="shared" si="24"/>
        <v>4.3360433604336057E-2</v>
      </c>
      <c r="F145">
        <f t="shared" si="25"/>
        <v>-0.22764227642276424</v>
      </c>
      <c r="G145">
        <v>0</v>
      </c>
      <c r="H145">
        <f t="shared" si="26"/>
        <v>0.2710027100271003</v>
      </c>
      <c r="I145">
        <f t="shared" si="27"/>
        <v>-1.091089451179962</v>
      </c>
      <c r="J145">
        <f t="shared" si="28"/>
        <v>1.091089451179962</v>
      </c>
      <c r="K145">
        <f t="shared" si="29"/>
        <v>0.466060555964672</v>
      </c>
      <c r="L145">
        <f t="shared" si="30"/>
        <v>0.533939444035328</v>
      </c>
      <c r="M145">
        <f t="shared" si="31"/>
        <v>2.1456439237389602</v>
      </c>
      <c r="N145">
        <f t="shared" si="32"/>
        <v>1.8728715609439694</v>
      </c>
    </row>
    <row r="146" spans="1:14" x14ac:dyDescent="0.25">
      <c r="A146" s="4">
        <f>IF('True_Odds_Calculator_2-way'!A147="","",'True_Odds_Calculator_2-way'!A147)</f>
        <v>1.86</v>
      </c>
      <c r="B146" s="4">
        <f>IF('True_Odds_Calculator_2-way'!B147="","",'True_Odds_Calculator_2-way'!B147)</f>
        <v>1.96</v>
      </c>
      <c r="C146" s="4">
        <f t="shared" si="22"/>
        <v>0.5376344086021505</v>
      </c>
      <c r="D146">
        <f t="shared" si="23"/>
        <v>0.51020408163265307</v>
      </c>
      <c r="E146">
        <f t="shared" si="24"/>
        <v>4.7838490234803466E-2</v>
      </c>
      <c r="F146">
        <f t="shared" si="25"/>
        <v>-0.22646477946017129</v>
      </c>
      <c r="G146">
        <v>0</v>
      </c>
      <c r="H146">
        <f t="shared" si="26"/>
        <v>0.27430326969497476</v>
      </c>
      <c r="I146">
        <f t="shared" si="27"/>
        <v>-1.1005636329070294</v>
      </c>
      <c r="J146">
        <f t="shared" si="28"/>
        <v>1.1005636329070294</v>
      </c>
      <c r="K146">
        <f t="shared" si="29"/>
        <v>0.51374664671956227</v>
      </c>
      <c r="L146">
        <f t="shared" si="30"/>
        <v>0.48625335328043789</v>
      </c>
      <c r="M146">
        <f t="shared" si="31"/>
        <v>1.9464847243000454</v>
      </c>
      <c r="N146">
        <f t="shared" si="32"/>
        <v>2.0565410875907482</v>
      </c>
    </row>
    <row r="147" spans="1:14" x14ac:dyDescent="0.25">
      <c r="A147" s="4">
        <f>IF('True_Odds_Calculator_2-way'!A148="","",'True_Odds_Calculator_2-way'!A148)</f>
        <v>1.67</v>
      </c>
      <c r="B147" s="4">
        <f>IF('True_Odds_Calculator_2-way'!B148="","",'True_Odds_Calculator_2-way'!B148)</f>
        <v>2.1</v>
      </c>
      <c r="C147" s="4">
        <f t="shared" si="22"/>
        <v>0.5988023952095809</v>
      </c>
      <c r="D147">
        <f t="shared" si="23"/>
        <v>0.47619047619047616</v>
      </c>
      <c r="E147">
        <f t="shared" si="24"/>
        <v>7.4992871400056949E-2</v>
      </c>
      <c r="F147">
        <f t="shared" si="25"/>
        <v>-0.21015112631879107</v>
      </c>
      <c r="G147">
        <v>0</v>
      </c>
      <c r="H147">
        <f t="shared" si="26"/>
        <v>0.28514399771884802</v>
      </c>
      <c r="I147">
        <f t="shared" si="27"/>
        <v>-1.1648399474265807</v>
      </c>
      <c r="J147">
        <f t="shared" si="28"/>
        <v>1.1648399474265807</v>
      </c>
      <c r="K147">
        <f t="shared" si="29"/>
        <v>0.56165804359676719</v>
      </c>
      <c r="L147">
        <f t="shared" si="30"/>
        <v>0.43834195640323292</v>
      </c>
      <c r="M147">
        <f t="shared" si="31"/>
        <v>1.780442764775809</v>
      </c>
      <c r="N147">
        <f t="shared" si="32"/>
        <v>2.2813239421692391</v>
      </c>
    </row>
    <row r="148" spans="1:14" x14ac:dyDescent="0.25">
      <c r="A148" s="4">
        <f>IF('True_Odds_Calculator_2-way'!A149="","",'True_Odds_Calculator_2-way'!A149)</f>
        <v>1.87</v>
      </c>
      <c r="B148" s="4">
        <f>IF('True_Odds_Calculator_2-way'!B149="","",'True_Odds_Calculator_2-way'!B149)</f>
        <v>1.95</v>
      </c>
      <c r="C148" s="4">
        <f t="shared" si="22"/>
        <v>0.53475935828876997</v>
      </c>
      <c r="D148">
        <f t="shared" si="23"/>
        <v>0.51282051282051289</v>
      </c>
      <c r="E148">
        <f t="shared" si="24"/>
        <v>4.7579871109282745E-2</v>
      </c>
      <c r="F148">
        <f t="shared" si="25"/>
        <v>-0.22665569724393264</v>
      </c>
      <c r="G148">
        <v>0</v>
      </c>
      <c r="H148">
        <f t="shared" si="26"/>
        <v>0.27423556835321539</v>
      </c>
      <c r="I148">
        <f t="shared" si="27"/>
        <v>-1.0999642517427177</v>
      </c>
      <c r="J148">
        <f t="shared" si="28"/>
        <v>1.0999642517427177</v>
      </c>
      <c r="K148">
        <f t="shared" si="29"/>
        <v>0.51099432418304358</v>
      </c>
      <c r="L148">
        <f t="shared" si="30"/>
        <v>0.48900567581695659</v>
      </c>
      <c r="M148">
        <f t="shared" si="31"/>
        <v>1.9569688990161649</v>
      </c>
      <c r="N148">
        <f t="shared" si="32"/>
        <v>2.0449660391555815</v>
      </c>
    </row>
    <row r="149" spans="1:14" x14ac:dyDescent="0.25">
      <c r="A149" s="4">
        <f>IF('True_Odds_Calculator_2-way'!A150="","",'True_Odds_Calculator_2-way'!A150)</f>
        <v>1.68</v>
      </c>
      <c r="B149" s="4">
        <f>IF('True_Odds_Calculator_2-way'!B150="","",'True_Odds_Calculator_2-way'!B150)</f>
        <v>2.17</v>
      </c>
      <c r="C149" s="4">
        <f t="shared" si="22"/>
        <v>0.59523809523809523</v>
      </c>
      <c r="D149">
        <f t="shared" si="23"/>
        <v>0.46082949308755761</v>
      </c>
      <c r="E149">
        <f t="shared" si="24"/>
        <v>5.6067588325652729E-2</v>
      </c>
      <c r="F149">
        <f t="shared" si="25"/>
        <v>-0.21823568136932203</v>
      </c>
      <c r="G149">
        <v>0</v>
      </c>
      <c r="H149">
        <f t="shared" si="26"/>
        <v>0.27430326969497476</v>
      </c>
      <c r="I149">
        <f t="shared" si="27"/>
        <v>-1.1211213233271871</v>
      </c>
      <c r="J149">
        <f t="shared" si="28"/>
        <v>1.1211213233271871</v>
      </c>
      <c r="K149">
        <f t="shared" si="29"/>
        <v>0.56742015338957086</v>
      </c>
      <c r="L149">
        <f t="shared" si="30"/>
        <v>0.43257984661042931</v>
      </c>
      <c r="M149">
        <f t="shared" si="31"/>
        <v>1.7623624998624872</v>
      </c>
      <c r="N149">
        <f t="shared" si="32"/>
        <v>2.311711948292809</v>
      </c>
    </row>
    <row r="150" spans="1:14" x14ac:dyDescent="0.25">
      <c r="A150" s="4">
        <f>IF('True_Odds_Calculator_2-way'!A151="","",'True_Odds_Calculator_2-way'!A151)</f>
        <v>1.86</v>
      </c>
      <c r="B150" s="4">
        <f>IF('True_Odds_Calculator_2-way'!B151="","",'True_Odds_Calculator_2-way'!B151)</f>
        <v>1.96</v>
      </c>
      <c r="C150" s="4">
        <f t="shared" si="22"/>
        <v>0.5376344086021505</v>
      </c>
      <c r="D150">
        <f t="shared" si="23"/>
        <v>0.51020408163265307</v>
      </c>
      <c r="E150">
        <f t="shared" si="24"/>
        <v>4.7838490234803466E-2</v>
      </c>
      <c r="F150">
        <f t="shared" si="25"/>
        <v>-0.22646477946017129</v>
      </c>
      <c r="G150">
        <v>0</v>
      </c>
      <c r="H150">
        <f t="shared" si="26"/>
        <v>0.27430326969497476</v>
      </c>
      <c r="I150">
        <f t="shared" si="27"/>
        <v>-1.1005636329070294</v>
      </c>
      <c r="J150">
        <f t="shared" si="28"/>
        <v>1.1005636329070294</v>
      </c>
      <c r="K150">
        <f t="shared" si="29"/>
        <v>0.51374664671956227</v>
      </c>
      <c r="L150">
        <f t="shared" si="30"/>
        <v>0.48625335328043789</v>
      </c>
      <c r="M150">
        <f t="shared" si="31"/>
        <v>1.9464847243000454</v>
      </c>
      <c r="N150">
        <f t="shared" si="32"/>
        <v>2.0565410875907482</v>
      </c>
    </row>
    <row r="151" spans="1:14" x14ac:dyDescent="0.25">
      <c r="A151" s="4">
        <f>IF('True_Odds_Calculator_2-way'!A152="","",'True_Odds_Calculator_2-way'!A152)</f>
        <v>1.83</v>
      </c>
      <c r="B151" s="4">
        <f>IF('True_Odds_Calculator_2-way'!B152="","",'True_Odds_Calculator_2-way'!B152)</f>
        <v>1.99</v>
      </c>
      <c r="C151" s="4">
        <f t="shared" si="22"/>
        <v>0.54644808743169393</v>
      </c>
      <c r="D151">
        <f t="shared" si="23"/>
        <v>0.50251256281407031</v>
      </c>
      <c r="E151">
        <f t="shared" si="24"/>
        <v>4.8960650245764237E-2</v>
      </c>
      <c r="F151">
        <f t="shared" si="25"/>
        <v>-0.22563637861438346</v>
      </c>
      <c r="G151">
        <v>0</v>
      </c>
      <c r="H151">
        <f t="shared" si="26"/>
        <v>0.2745970288601477</v>
      </c>
      <c r="I151">
        <f t="shared" si="27"/>
        <v>-1.103172320535825</v>
      </c>
      <c r="J151">
        <f t="shared" si="28"/>
        <v>1.103172320535825</v>
      </c>
      <c r="K151">
        <f t="shared" si="29"/>
        <v>0.52202065134820208</v>
      </c>
      <c r="L151">
        <f t="shared" si="30"/>
        <v>0.47797934865179792</v>
      </c>
      <c r="M151">
        <f t="shared" si="31"/>
        <v>1.9156330260447352</v>
      </c>
      <c r="N151">
        <f t="shared" si="32"/>
        <v>2.092140597330467</v>
      </c>
    </row>
    <row r="152" spans="1:14" x14ac:dyDescent="0.25">
      <c r="A152" s="4">
        <f>IF('True_Odds_Calculator_2-way'!A153="","",'True_Odds_Calculator_2-way'!A153)</f>
        <v>1.68</v>
      </c>
      <c r="B152" s="4">
        <f>IF('True_Odds_Calculator_2-way'!B153="","",'True_Odds_Calculator_2-way'!B153)</f>
        <v>2.08</v>
      </c>
      <c r="C152" s="4">
        <f t="shared" si="22"/>
        <v>0.59523809523809523</v>
      </c>
      <c r="D152">
        <f t="shared" si="23"/>
        <v>0.48076923076923073</v>
      </c>
      <c r="E152">
        <f t="shared" si="24"/>
        <v>7.6007326007325959E-2</v>
      </c>
      <c r="F152">
        <f t="shared" si="25"/>
        <v>-0.2101648351648352</v>
      </c>
      <c r="G152">
        <v>0</v>
      </c>
      <c r="H152">
        <f t="shared" si="26"/>
        <v>0.28617216117216115</v>
      </c>
      <c r="I152">
        <f t="shared" si="27"/>
        <v>-1.1669000700233414</v>
      </c>
      <c r="J152">
        <f t="shared" si="28"/>
        <v>1.1669000700233414</v>
      </c>
      <c r="K152">
        <f t="shared" si="29"/>
        <v>0.55757147143714492</v>
      </c>
      <c r="L152">
        <f t="shared" si="30"/>
        <v>0.44242852856285486</v>
      </c>
      <c r="M152">
        <f t="shared" si="31"/>
        <v>1.7934920476158724</v>
      </c>
      <c r="N152">
        <f t="shared" si="32"/>
        <v>2.2602520756252096</v>
      </c>
    </row>
    <row r="153" spans="1:14" x14ac:dyDescent="0.25">
      <c r="A153" s="4">
        <f>IF('True_Odds_Calculator_2-way'!A154="","",'True_Odds_Calculator_2-way'!A154)</f>
        <v>1.66</v>
      </c>
      <c r="B153" s="4">
        <f>IF('True_Odds_Calculator_2-way'!B154="","",'True_Odds_Calculator_2-way'!B154)</f>
        <v>2.12</v>
      </c>
      <c r="C153" s="4">
        <f t="shared" si="22"/>
        <v>0.60240963855421692</v>
      </c>
      <c r="D153">
        <f t="shared" si="23"/>
        <v>0.47169811320754712</v>
      </c>
      <c r="E153">
        <f t="shared" si="24"/>
        <v>7.4107751761764096E-2</v>
      </c>
      <c r="F153">
        <f t="shared" si="25"/>
        <v>-0.21004773812230049</v>
      </c>
      <c r="G153">
        <v>0</v>
      </c>
      <c r="H153">
        <f t="shared" si="26"/>
        <v>0.28415548988406458</v>
      </c>
      <c r="I153">
        <f t="shared" si="27"/>
        <v>-1.1631052629980887</v>
      </c>
      <c r="J153">
        <f t="shared" si="28"/>
        <v>1.1631052629980887</v>
      </c>
      <c r="K153">
        <f t="shared" si="29"/>
        <v>0.56572302085176718</v>
      </c>
      <c r="L153">
        <f t="shared" si="30"/>
        <v>0.43427697914823277</v>
      </c>
      <c r="M153">
        <f t="shared" si="31"/>
        <v>1.7676494735787385</v>
      </c>
      <c r="N153">
        <f t="shared" si="32"/>
        <v>2.3026778945578594</v>
      </c>
    </row>
    <row r="154" spans="1:14" x14ac:dyDescent="0.25">
      <c r="A154" s="4">
        <f>IF('True_Odds_Calculator_2-way'!A155="","",'True_Odds_Calculator_2-way'!A155)</f>
        <v>1.93</v>
      </c>
      <c r="B154" s="4">
        <f>IF('True_Odds_Calculator_2-way'!B155="","",'True_Odds_Calculator_2-way'!B155)</f>
        <v>1.89</v>
      </c>
      <c r="C154" s="4">
        <f t="shared" si="22"/>
        <v>0.5181347150259068</v>
      </c>
      <c r="D154">
        <f t="shared" si="23"/>
        <v>0.52910052910052918</v>
      </c>
      <c r="E154">
        <f t="shared" si="24"/>
        <v>4.7235244126436093E-2</v>
      </c>
      <c r="F154">
        <f t="shared" si="25"/>
        <v>-0.22691010773912312</v>
      </c>
      <c r="G154">
        <v>0</v>
      </c>
      <c r="H154">
        <f t="shared" si="26"/>
        <v>0.27414535186555922</v>
      </c>
      <c r="I154">
        <f t="shared" si="27"/>
        <v>-1.0991665980832535</v>
      </c>
      <c r="J154">
        <f t="shared" si="28"/>
        <v>1.0991665980832535</v>
      </c>
      <c r="K154">
        <f t="shared" si="29"/>
        <v>0.49450483083771163</v>
      </c>
      <c r="L154">
        <f t="shared" si="30"/>
        <v>0.50549516916228832</v>
      </c>
      <c r="M154">
        <f t="shared" si="31"/>
        <v>2.0222249362174249</v>
      </c>
      <c r="N154">
        <f t="shared" si="32"/>
        <v>1.9782582722940953</v>
      </c>
    </row>
    <row r="155" spans="1:14" x14ac:dyDescent="0.25">
      <c r="A155" s="4">
        <f>IF('True_Odds_Calculator_2-way'!A156="","",'True_Odds_Calculator_2-way'!A156)</f>
        <v>1.86</v>
      </c>
      <c r="B155" s="4">
        <f>IF('True_Odds_Calculator_2-way'!B156="","",'True_Odds_Calculator_2-way'!B156)</f>
        <v>1.96</v>
      </c>
      <c r="C155" s="4">
        <f t="shared" si="22"/>
        <v>0.5376344086021505</v>
      </c>
      <c r="D155">
        <f t="shared" si="23"/>
        <v>0.51020408163265307</v>
      </c>
      <c r="E155">
        <f t="shared" si="24"/>
        <v>4.7838490234803466E-2</v>
      </c>
      <c r="F155">
        <f t="shared" si="25"/>
        <v>-0.22646477946017129</v>
      </c>
      <c r="G155">
        <v>0</v>
      </c>
      <c r="H155">
        <f t="shared" si="26"/>
        <v>0.27430326969497476</v>
      </c>
      <c r="I155">
        <f t="shared" si="27"/>
        <v>-1.1005636329070294</v>
      </c>
      <c r="J155">
        <f t="shared" si="28"/>
        <v>1.1005636329070294</v>
      </c>
      <c r="K155">
        <f t="shared" si="29"/>
        <v>0.51374664671956227</v>
      </c>
      <c r="L155">
        <f t="shared" si="30"/>
        <v>0.48625335328043789</v>
      </c>
      <c r="M155">
        <f t="shared" si="31"/>
        <v>1.9464847243000454</v>
      </c>
      <c r="N155">
        <f t="shared" si="32"/>
        <v>2.0565410875907482</v>
      </c>
    </row>
    <row r="156" spans="1:14" x14ac:dyDescent="0.25">
      <c r="A156" s="4">
        <f>IF('True_Odds_Calculator_2-way'!A157="","",'True_Odds_Calculator_2-way'!A157)</f>
        <v>2.5299999999999998</v>
      </c>
      <c r="B156" s="4">
        <f>IF('True_Odds_Calculator_2-way'!B157="","",'True_Odds_Calculator_2-way'!B157)</f>
        <v>1.55</v>
      </c>
      <c r="C156" s="4">
        <f t="shared" si="22"/>
        <v>0.39525691699604748</v>
      </c>
      <c r="D156">
        <f t="shared" si="23"/>
        <v>0.64516129032258063</v>
      </c>
      <c r="E156">
        <f t="shared" si="24"/>
        <v>4.0418207318628108E-2</v>
      </c>
      <c r="F156">
        <f t="shared" si="25"/>
        <v>-0.21458625525946706</v>
      </c>
      <c r="G156">
        <v>0</v>
      </c>
      <c r="H156">
        <f t="shared" si="26"/>
        <v>0.25500446257809511</v>
      </c>
      <c r="I156">
        <f t="shared" si="27"/>
        <v>-1.0901165669462143</v>
      </c>
      <c r="J156">
        <f t="shared" si="28"/>
        <v>1.0901165669462143</v>
      </c>
      <c r="K156">
        <f t="shared" si="29"/>
        <v>0.37482968478085649</v>
      </c>
      <c r="L156">
        <f t="shared" si="30"/>
        <v>0.62517031521914335</v>
      </c>
      <c r="M156">
        <f t="shared" si="31"/>
        <v>2.6678783474277079</v>
      </c>
      <c r="N156">
        <f t="shared" si="32"/>
        <v>1.5995641118204185</v>
      </c>
    </row>
    <row r="157" spans="1:14" x14ac:dyDescent="0.25">
      <c r="A157" s="4">
        <f>IF('True_Odds_Calculator_2-way'!A158="","",'True_Odds_Calculator_2-way'!A158)</f>
        <v>2.42</v>
      </c>
      <c r="B157" s="4">
        <f>IF('True_Odds_Calculator_2-way'!B158="","",'True_Odds_Calculator_2-way'!B158)</f>
        <v>1.6</v>
      </c>
      <c r="C157" s="4">
        <f t="shared" si="22"/>
        <v>0.41322314049586778</v>
      </c>
      <c r="D157">
        <f t="shared" si="23"/>
        <v>0.625</v>
      </c>
      <c r="E157">
        <f t="shared" si="24"/>
        <v>3.8223140495867725E-2</v>
      </c>
      <c r="F157">
        <f t="shared" si="25"/>
        <v>-0.2200413223140496</v>
      </c>
      <c r="G157">
        <v>0</v>
      </c>
      <c r="H157">
        <f t="shared" si="26"/>
        <v>0.25826446280991738</v>
      </c>
      <c r="I157">
        <f t="shared" si="27"/>
        <v>-1.0833784750435986</v>
      </c>
      <c r="J157">
        <f t="shared" si="28"/>
        <v>1.0833784750435986</v>
      </c>
      <c r="K157">
        <f t="shared" si="29"/>
        <v>0.39394934236237333</v>
      </c>
      <c r="L157">
        <f t="shared" si="30"/>
        <v>0.60605065763762667</v>
      </c>
      <c r="M157">
        <f t="shared" si="31"/>
        <v>2.5383974345619098</v>
      </c>
      <c r="N157">
        <f t="shared" si="32"/>
        <v>1.6500270850261594</v>
      </c>
    </row>
    <row r="158" spans="1:14" x14ac:dyDescent="0.25">
      <c r="A158" s="4">
        <f>IF('True_Odds_Calculator_2-way'!A159="","",'True_Odds_Calculator_2-way'!A159)</f>
        <v>2.14</v>
      </c>
      <c r="B158" s="4">
        <f>IF('True_Odds_Calculator_2-way'!B159="","",'True_Odds_Calculator_2-way'!B159)</f>
        <v>1.75</v>
      </c>
      <c r="C158" s="4">
        <f t="shared" si="22"/>
        <v>0.46728971962616822</v>
      </c>
      <c r="D158">
        <f t="shared" si="23"/>
        <v>0.5714285714285714</v>
      </c>
      <c r="E158">
        <f t="shared" si="24"/>
        <v>3.8718291054739673E-2</v>
      </c>
      <c r="F158">
        <f t="shared" si="25"/>
        <v>-0.22830440587449929</v>
      </c>
      <c r="G158">
        <v>0</v>
      </c>
      <c r="H158">
        <f t="shared" si="26"/>
        <v>0.26702269692923897</v>
      </c>
      <c r="I158">
        <f t="shared" si="27"/>
        <v>-1.0814761408717504</v>
      </c>
      <c r="J158">
        <f t="shared" si="28"/>
        <v>1.0814761408717504</v>
      </c>
      <c r="K158">
        <f t="shared" si="29"/>
        <v>0.44785153960345248</v>
      </c>
      <c r="L158">
        <f t="shared" si="30"/>
        <v>0.55214846039654741</v>
      </c>
      <c r="M158">
        <f t="shared" si="31"/>
        <v>2.2328828005937953</v>
      </c>
      <c r="N158">
        <f t="shared" si="32"/>
        <v>1.8111071056538131</v>
      </c>
    </row>
    <row r="159" spans="1:14" x14ac:dyDescent="0.25">
      <c r="A159" s="4">
        <f>IF('True_Odds_Calculator_2-way'!A160="","",'True_Odds_Calculator_2-way'!A160)</f>
        <v>2.61</v>
      </c>
      <c r="B159" s="4">
        <f>IF('True_Odds_Calculator_2-way'!B160="","",'True_Odds_Calculator_2-way'!B160)</f>
        <v>1.52</v>
      </c>
      <c r="C159" s="4">
        <f t="shared" si="22"/>
        <v>0.38314176245210729</v>
      </c>
      <c r="D159">
        <f t="shared" si="23"/>
        <v>0.65789473684210531</v>
      </c>
      <c r="E159">
        <f t="shared" si="24"/>
        <v>4.1036499294212714E-2</v>
      </c>
      <c r="F159">
        <f t="shared" si="25"/>
        <v>-0.21103044968743689</v>
      </c>
      <c r="G159">
        <v>0</v>
      </c>
      <c r="H159">
        <f t="shared" si="26"/>
        <v>0.25206694898164955</v>
      </c>
      <c r="I159">
        <f t="shared" si="27"/>
        <v>-1.0929124924699356</v>
      </c>
      <c r="J159">
        <f t="shared" si="28"/>
        <v>1.0929124924699356</v>
      </c>
      <c r="K159">
        <f t="shared" si="29"/>
        <v>0.36237278779433929</v>
      </c>
      <c r="L159">
        <f t="shared" si="30"/>
        <v>0.63762721220566054</v>
      </c>
      <c r="M159">
        <f t="shared" si="31"/>
        <v>2.7595891128765966</v>
      </c>
      <c r="N159">
        <f t="shared" si="32"/>
        <v>1.5683144960843667</v>
      </c>
    </row>
    <row r="160" spans="1:14" x14ac:dyDescent="0.25">
      <c r="A160" s="4">
        <f>IF('True_Odds_Calculator_2-way'!A161="","",'True_Odds_Calculator_2-way'!A161)</f>
        <v>2.27</v>
      </c>
      <c r="B160" s="4">
        <f>IF('True_Odds_Calculator_2-way'!B161="","",'True_Odds_Calculator_2-way'!B161)</f>
        <v>1.69</v>
      </c>
      <c r="C160" s="4">
        <f t="shared" si="22"/>
        <v>0.44052863436123346</v>
      </c>
      <c r="D160">
        <f t="shared" si="23"/>
        <v>0.59171597633136097</v>
      </c>
      <c r="E160">
        <f t="shared" si="24"/>
        <v>3.2244610692594433E-2</v>
      </c>
      <c r="F160">
        <f t="shared" si="25"/>
        <v>-0.22842322029038398</v>
      </c>
      <c r="G160">
        <v>0</v>
      </c>
      <c r="H160">
        <f t="shared" si="26"/>
        <v>0.26066783098297841</v>
      </c>
      <c r="I160">
        <f t="shared" si="27"/>
        <v>-1.0682517037726924</v>
      </c>
      <c r="J160">
        <f t="shared" si="28"/>
        <v>1.0682517037726924</v>
      </c>
      <c r="K160">
        <f t="shared" si="29"/>
        <v>0.42432580692415584</v>
      </c>
      <c r="L160">
        <f t="shared" si="30"/>
        <v>0.57567419307584422</v>
      </c>
      <c r="M160">
        <f t="shared" si="31"/>
        <v>2.3566796637913199</v>
      </c>
      <c r="N160">
        <f t="shared" si="32"/>
        <v>1.7370936756031574</v>
      </c>
    </row>
    <row r="161" spans="1:14" x14ac:dyDescent="0.25">
      <c r="A161" s="4">
        <f>IF('True_Odds_Calculator_2-way'!A162="","",'True_Odds_Calculator_2-way'!A162)</f>
        <v>2.58</v>
      </c>
      <c r="B161" s="4">
        <f>IF('True_Odds_Calculator_2-way'!B162="","",'True_Odds_Calculator_2-way'!B162)</f>
        <v>1.53</v>
      </c>
      <c r="C161" s="4">
        <f t="shared" si="22"/>
        <v>0.38759689922480617</v>
      </c>
      <c r="D161">
        <f t="shared" si="23"/>
        <v>0.65359477124183007</v>
      </c>
      <c r="E161">
        <f t="shared" si="24"/>
        <v>4.1191670466636188E-2</v>
      </c>
      <c r="F161">
        <f t="shared" si="25"/>
        <v>-0.21213963621624365</v>
      </c>
      <c r="G161">
        <v>0</v>
      </c>
      <c r="H161">
        <f t="shared" si="26"/>
        <v>0.25333130668287984</v>
      </c>
      <c r="I161">
        <f t="shared" si="27"/>
        <v>-1.0927819720786571</v>
      </c>
      <c r="J161">
        <f t="shared" si="28"/>
        <v>1.0927819720786571</v>
      </c>
      <c r="K161">
        <f t="shared" si="29"/>
        <v>0.36675773658920729</v>
      </c>
      <c r="L161">
        <f t="shared" si="30"/>
        <v>0.63324226341079282</v>
      </c>
      <c r="M161">
        <f t="shared" si="31"/>
        <v>2.7265955158842785</v>
      </c>
      <c r="N161">
        <f t="shared" si="32"/>
        <v>1.579174445201688</v>
      </c>
    </row>
    <row r="162" spans="1:14" x14ac:dyDescent="0.25">
      <c r="A162" s="4">
        <f>IF('True_Odds_Calculator_2-way'!A163="","",'True_Odds_Calculator_2-way'!A163)</f>
        <v>2.2400000000000002</v>
      </c>
      <c r="B162" s="4">
        <f>IF('True_Odds_Calculator_2-way'!B163="","",'True_Odds_Calculator_2-way'!B163)</f>
        <v>1.68</v>
      </c>
      <c r="C162" s="4">
        <f t="shared" si="22"/>
        <v>0.4464285714285714</v>
      </c>
      <c r="D162">
        <f t="shared" si="23"/>
        <v>0.59523809523809523</v>
      </c>
      <c r="E162">
        <f t="shared" si="24"/>
        <v>4.1666666666666519E-2</v>
      </c>
      <c r="F162">
        <f t="shared" si="25"/>
        <v>-0.22406462585034026</v>
      </c>
      <c r="G162">
        <v>0</v>
      </c>
      <c r="H162">
        <f t="shared" si="26"/>
        <v>0.26573129251700678</v>
      </c>
      <c r="I162">
        <f t="shared" si="27"/>
        <v>-1.0890171046725801</v>
      </c>
      <c r="J162">
        <f t="shared" si="28"/>
        <v>1.0890171046725801</v>
      </c>
      <c r="K162">
        <f t="shared" si="29"/>
        <v>0.42546289760699951</v>
      </c>
      <c r="L162">
        <f t="shared" si="30"/>
        <v>0.5745371023930006</v>
      </c>
      <c r="M162">
        <f t="shared" si="31"/>
        <v>2.3503812097939996</v>
      </c>
      <c r="N162">
        <f t="shared" si="32"/>
        <v>1.7405316311773544</v>
      </c>
    </row>
    <row r="163" spans="1:14" x14ac:dyDescent="0.25">
      <c r="A163" s="4">
        <f>IF('True_Odds_Calculator_2-way'!A164="","",'True_Odds_Calculator_2-way'!A164)</f>
        <v>2.2200000000000002</v>
      </c>
      <c r="B163" s="4">
        <f>IF('True_Odds_Calculator_2-way'!B164="","",'True_Odds_Calculator_2-way'!B164)</f>
        <v>1.69</v>
      </c>
      <c r="C163" s="4">
        <f t="shared" si="22"/>
        <v>0.4504504504504504</v>
      </c>
      <c r="D163">
        <f t="shared" si="23"/>
        <v>0.59171597633136097</v>
      </c>
      <c r="E163">
        <f t="shared" si="24"/>
        <v>4.2166426781811372E-2</v>
      </c>
      <c r="F163">
        <f t="shared" si="25"/>
        <v>-0.22437230129537822</v>
      </c>
      <c r="G163">
        <v>0</v>
      </c>
      <c r="H163">
        <f t="shared" si="26"/>
        <v>0.26653872807718959</v>
      </c>
      <c r="I163">
        <f t="shared" si="27"/>
        <v>-1.0899223022085147</v>
      </c>
      <c r="J163">
        <f t="shared" si="28"/>
        <v>1.0899223022085147</v>
      </c>
      <c r="K163">
        <f t="shared" si="29"/>
        <v>0.42923885660212757</v>
      </c>
      <c r="L163">
        <f t="shared" si="30"/>
        <v>0.57076114339787254</v>
      </c>
      <c r="M163">
        <f t="shared" si="31"/>
        <v>2.3297052086943877</v>
      </c>
      <c r="N163">
        <f t="shared" si="32"/>
        <v>1.7520463885238748</v>
      </c>
    </row>
    <row r="164" spans="1:14" x14ac:dyDescent="0.25">
      <c r="A164" s="4">
        <f>IF('True_Odds_Calculator_2-way'!A165="","",'True_Odds_Calculator_2-way'!A165)</f>
        <v>2.48</v>
      </c>
      <c r="B164" s="4">
        <f>IF('True_Odds_Calculator_2-way'!B165="","",'True_Odds_Calculator_2-way'!B165)</f>
        <v>1.59</v>
      </c>
      <c r="C164" s="4">
        <f t="shared" si="22"/>
        <v>0.40322580645161293</v>
      </c>
      <c r="D164">
        <f t="shared" si="23"/>
        <v>0.62893081761006286</v>
      </c>
      <c r="E164">
        <f t="shared" si="24"/>
        <v>3.2156624061675743E-2</v>
      </c>
      <c r="F164">
        <f t="shared" si="25"/>
        <v>-0.22144451207141413</v>
      </c>
      <c r="G164">
        <v>0</v>
      </c>
      <c r="H164">
        <f t="shared" si="26"/>
        <v>0.25360113613308988</v>
      </c>
      <c r="I164">
        <f t="shared" si="27"/>
        <v>-1.0701462561817374</v>
      </c>
      <c r="J164">
        <f t="shared" si="28"/>
        <v>1.0701462561817374</v>
      </c>
      <c r="K164">
        <f t="shared" si="29"/>
        <v>0.38702439426729596</v>
      </c>
      <c r="L164">
        <f t="shared" si="30"/>
        <v>0.61297560573270427</v>
      </c>
      <c r="M164">
        <f t="shared" si="31"/>
        <v>2.583816459148971</v>
      </c>
      <c r="N164">
        <f t="shared" si="32"/>
        <v>1.6313862911472248</v>
      </c>
    </row>
    <row r="165" spans="1:14" x14ac:dyDescent="0.25">
      <c r="A165" s="4">
        <f>IF('True_Odds_Calculator_2-way'!A166="","",'True_Odds_Calculator_2-way'!A166)</f>
        <v>1.93</v>
      </c>
      <c r="B165" s="4">
        <f>IF('True_Odds_Calculator_2-way'!B166="","",'True_Odds_Calculator_2-way'!B166)</f>
        <v>1.96</v>
      </c>
      <c r="C165" s="4">
        <f t="shared" si="22"/>
        <v>0.5181347150259068</v>
      </c>
      <c r="D165">
        <f t="shared" si="23"/>
        <v>0.51020408163265307</v>
      </c>
      <c r="E165">
        <f t="shared" si="24"/>
        <v>2.8338796658559762E-2</v>
      </c>
      <c r="F165">
        <f t="shared" si="25"/>
        <v>-0.23601564978322942</v>
      </c>
      <c r="G165">
        <v>0</v>
      </c>
      <c r="H165">
        <f t="shared" si="26"/>
        <v>0.26435444644178918</v>
      </c>
      <c r="I165">
        <f t="shared" si="27"/>
        <v>-1.0583343916682539</v>
      </c>
      <c r="J165">
        <f t="shared" si="28"/>
        <v>1.0583343916682539</v>
      </c>
      <c r="K165">
        <f t="shared" si="29"/>
        <v>0.50396850395275605</v>
      </c>
      <c r="L165">
        <f t="shared" si="30"/>
        <v>0.49603149604724417</v>
      </c>
      <c r="M165">
        <f t="shared" si="31"/>
        <v>1.9842509842514759</v>
      </c>
      <c r="N165">
        <f t="shared" si="32"/>
        <v>2.0160010160015238</v>
      </c>
    </row>
    <row r="166" spans="1:14" x14ac:dyDescent="0.25">
      <c r="A166" s="4">
        <f>IF('True_Odds_Calculator_2-way'!A167="","",'True_Odds_Calculator_2-way'!A167)</f>
        <v>1.91</v>
      </c>
      <c r="B166" s="4">
        <f>IF('True_Odds_Calculator_2-way'!B167="","",'True_Odds_Calculator_2-way'!B167)</f>
        <v>1.97</v>
      </c>
      <c r="C166" s="4">
        <f t="shared" si="22"/>
        <v>0.52356020942408377</v>
      </c>
      <c r="D166">
        <f t="shared" si="23"/>
        <v>0.50761421319796951</v>
      </c>
      <c r="E166">
        <f t="shared" si="24"/>
        <v>3.1174422622053388E-2</v>
      </c>
      <c r="F166">
        <f t="shared" si="25"/>
        <v>-0.23459218114651703</v>
      </c>
      <c r="G166">
        <v>0</v>
      </c>
      <c r="H166">
        <f t="shared" si="26"/>
        <v>0.26576660376857042</v>
      </c>
      <c r="I166">
        <f t="shared" si="27"/>
        <v>-1.0643719889333219</v>
      </c>
      <c r="J166">
        <f t="shared" si="28"/>
        <v>1.0643719889333219</v>
      </c>
      <c r="K166">
        <f t="shared" si="29"/>
        <v>0.50798075614261506</v>
      </c>
      <c r="L166">
        <f t="shared" si="30"/>
        <v>0.49201924385738482</v>
      </c>
      <c r="M166">
        <f t="shared" si="31"/>
        <v>1.9685785099293232</v>
      </c>
      <c r="N166">
        <f t="shared" si="32"/>
        <v>2.032440829265322</v>
      </c>
    </row>
    <row r="167" spans="1:14" x14ac:dyDescent="0.25">
      <c r="A167" s="4">
        <f>IF('True_Odds_Calculator_2-way'!A168="","",'True_Odds_Calculator_2-way'!A168)</f>
        <v>2.06</v>
      </c>
      <c r="B167" s="4">
        <f>IF('True_Odds_Calculator_2-way'!B168="","",'True_Odds_Calculator_2-way'!B168)</f>
        <v>1.84</v>
      </c>
      <c r="C167" s="4">
        <f t="shared" si="22"/>
        <v>0.4854368932038835</v>
      </c>
      <c r="D167">
        <f t="shared" si="23"/>
        <v>0.54347826086956519</v>
      </c>
      <c r="E167">
        <f t="shared" si="24"/>
        <v>2.891515407344869E-2</v>
      </c>
      <c r="F167">
        <f t="shared" si="25"/>
        <v>-0.23490924440692273</v>
      </c>
      <c r="G167">
        <v>0</v>
      </c>
      <c r="H167">
        <f t="shared" si="26"/>
        <v>0.26382439848037148</v>
      </c>
      <c r="I167">
        <f t="shared" si="27"/>
        <v>-1.0597597584982434</v>
      </c>
      <c r="J167">
        <f t="shared" si="28"/>
        <v>1.0597597584982434</v>
      </c>
      <c r="K167">
        <f t="shared" si="29"/>
        <v>0.47095494984925418</v>
      </c>
      <c r="L167">
        <f t="shared" si="30"/>
        <v>0.52904505015074577</v>
      </c>
      <c r="M167">
        <f t="shared" si="31"/>
        <v>2.123345344008138</v>
      </c>
      <c r="N167">
        <f t="shared" si="32"/>
        <v>1.8901981971385247</v>
      </c>
    </row>
    <row r="168" spans="1:14" x14ac:dyDescent="0.25">
      <c r="A168" s="4">
        <f>IF('True_Odds_Calculator_2-way'!A169="","",'True_Odds_Calculator_2-way'!A169)</f>
        <v>1.81</v>
      </c>
      <c r="B168" s="4">
        <f>IF('True_Odds_Calculator_2-way'!B169="","",'True_Odds_Calculator_2-way'!B169)</f>
        <v>2.0299999999999998</v>
      </c>
      <c r="C168" s="4">
        <f t="shared" si="22"/>
        <v>0.5524861878453039</v>
      </c>
      <c r="D168">
        <f t="shared" si="23"/>
        <v>0.49261083743842371</v>
      </c>
      <c r="E168">
        <f t="shared" si="24"/>
        <v>4.5097025283727721E-2</v>
      </c>
      <c r="F168">
        <f t="shared" si="25"/>
        <v>-0.22706365838390963</v>
      </c>
      <c r="G168">
        <v>0</v>
      </c>
      <c r="H168">
        <f t="shared" si="26"/>
        <v>0.2721606836676374</v>
      </c>
      <c r="I168">
        <f t="shared" si="27"/>
        <v>-1.0948103090714374</v>
      </c>
      <c r="J168">
        <f t="shared" si="28"/>
        <v>1.0948103090714374</v>
      </c>
      <c r="K168">
        <f t="shared" si="29"/>
        <v>0.52999890518954651</v>
      </c>
      <c r="L168">
        <f t="shared" si="30"/>
        <v>0.47000109481045338</v>
      </c>
      <c r="M168">
        <f t="shared" si="31"/>
        <v>1.8867963503478642</v>
      </c>
      <c r="N168">
        <f t="shared" si="32"/>
        <v>2.1276546183435801</v>
      </c>
    </row>
    <row r="169" spans="1:14" x14ac:dyDescent="0.25">
      <c r="A169" s="4">
        <f>IF('True_Odds_Calculator_2-way'!A170="","",'True_Odds_Calculator_2-way'!A170)</f>
        <v>1.62</v>
      </c>
      <c r="B169" s="4">
        <f>IF('True_Odds_Calculator_2-way'!B170="","",'True_Odds_Calculator_2-way'!B170)</f>
        <v>2.3199999999999998</v>
      </c>
      <c r="C169" s="4">
        <f t="shared" si="22"/>
        <v>0.61728395061728392</v>
      </c>
      <c r="D169">
        <f t="shared" si="23"/>
        <v>0.43103448275862072</v>
      </c>
      <c r="E169">
        <f t="shared" si="24"/>
        <v>4.8318433375904579E-2</v>
      </c>
      <c r="F169">
        <f t="shared" si="25"/>
        <v>-0.21775223499361429</v>
      </c>
      <c r="G169">
        <v>0</v>
      </c>
      <c r="H169">
        <f t="shared" si="26"/>
        <v>0.26607066836951893</v>
      </c>
      <c r="I169">
        <f t="shared" si="27"/>
        <v>-1.1053942207134546</v>
      </c>
      <c r="J169">
        <f t="shared" si="28"/>
        <v>1.1053942207134546</v>
      </c>
      <c r="K169">
        <f t="shared" si="29"/>
        <v>0.59335052824015522</v>
      </c>
      <c r="L169">
        <f t="shared" si="30"/>
        <v>0.40664947175984478</v>
      </c>
      <c r="M169">
        <f t="shared" si="31"/>
        <v>1.6853444168423422</v>
      </c>
      <c r="N169">
        <f t="shared" si="32"/>
        <v>2.45912037134176</v>
      </c>
    </row>
    <row r="170" spans="1:14" x14ac:dyDescent="0.25">
      <c r="A170" s="4">
        <f>IF('True_Odds_Calculator_2-way'!A171="","",'True_Odds_Calculator_2-way'!A171)</f>
        <v>1.65</v>
      </c>
      <c r="B170" s="4">
        <f>IF('True_Odds_Calculator_2-way'!B171="","",'True_Odds_Calculator_2-way'!B171)</f>
        <v>2.27</v>
      </c>
      <c r="C170" s="4">
        <f t="shared" si="22"/>
        <v>0.60606060606060608</v>
      </c>
      <c r="D170">
        <f t="shared" si="23"/>
        <v>0.44052863436123346</v>
      </c>
      <c r="E170">
        <f t="shared" si="24"/>
        <v>4.658924042183954E-2</v>
      </c>
      <c r="F170">
        <f t="shared" si="25"/>
        <v>-0.22039781070618081</v>
      </c>
      <c r="G170">
        <v>0</v>
      </c>
      <c r="H170">
        <f t="shared" si="26"/>
        <v>0.26698705112802029</v>
      </c>
      <c r="I170">
        <f t="shared" si="27"/>
        <v>-1.1006302913143411</v>
      </c>
      <c r="J170">
        <f t="shared" si="28"/>
        <v>1.1006302913143411</v>
      </c>
      <c r="K170">
        <f t="shared" si="29"/>
        <v>0.58295112019356654</v>
      </c>
      <c r="L170">
        <f t="shared" si="30"/>
        <v>0.41704887980643335</v>
      </c>
      <c r="M170">
        <f t="shared" si="31"/>
        <v>1.715409689354322</v>
      </c>
      <c r="N170">
        <f t="shared" si="32"/>
        <v>2.3978004699692139</v>
      </c>
    </row>
    <row r="171" spans="1:14" x14ac:dyDescent="0.25">
      <c r="A171" s="4">
        <f>IF('True_Odds_Calculator_2-way'!A172="","",'True_Odds_Calculator_2-way'!A172)</f>
        <v>1.48</v>
      </c>
      <c r="B171" s="4">
        <f>IF('True_Odds_Calculator_2-way'!B172="","",'True_Odds_Calculator_2-way'!B172)</f>
        <v>2.65</v>
      </c>
      <c r="C171" s="4">
        <f t="shared" si="22"/>
        <v>0.67567567567567566</v>
      </c>
      <c r="D171">
        <f t="shared" si="23"/>
        <v>0.37735849056603776</v>
      </c>
      <c r="E171">
        <f t="shared" si="24"/>
        <v>5.3034166241713532E-2</v>
      </c>
      <c r="F171">
        <f t="shared" si="25"/>
        <v>-0.2019377868434471</v>
      </c>
      <c r="G171">
        <v>0</v>
      </c>
      <c r="H171">
        <f t="shared" si="26"/>
        <v>0.25497195308516063</v>
      </c>
      <c r="I171">
        <f t="shared" si="27"/>
        <v>-1.1236664374387373</v>
      </c>
      <c r="J171">
        <f t="shared" si="28"/>
        <v>1.1236664374387373</v>
      </c>
      <c r="K171">
        <f t="shared" si="29"/>
        <v>0.64962066799018825</v>
      </c>
      <c r="L171">
        <f t="shared" si="30"/>
        <v>0.35037933200981158</v>
      </c>
      <c r="M171">
        <f t="shared" si="31"/>
        <v>1.539359889970594</v>
      </c>
      <c r="N171">
        <f t="shared" si="32"/>
        <v>2.8540496217739157</v>
      </c>
    </row>
    <row r="172" spans="1:14" x14ac:dyDescent="0.25">
      <c r="A172" s="4">
        <f>IF('True_Odds_Calculator_2-way'!A173="","",'True_Odds_Calculator_2-way'!A173)</f>
        <v>1.38</v>
      </c>
      <c r="B172" s="4">
        <f>IF('True_Odds_Calculator_2-way'!B173="","",'True_Odds_Calculator_2-way'!B173)</f>
        <v>3.16</v>
      </c>
      <c r="C172" s="4">
        <f t="shared" si="22"/>
        <v>0.7246376811594204</v>
      </c>
      <c r="D172">
        <f t="shared" si="23"/>
        <v>0.31645569620253161</v>
      </c>
      <c r="E172">
        <f t="shared" si="24"/>
        <v>4.1093377361951955E-2</v>
      </c>
      <c r="F172">
        <f t="shared" si="25"/>
        <v>-0.1882223445239406</v>
      </c>
      <c r="G172">
        <v>0</v>
      </c>
      <c r="H172">
        <f t="shared" si="26"/>
        <v>0.2293157218858925</v>
      </c>
      <c r="I172">
        <f t="shared" si="27"/>
        <v>-1.1037769642208699</v>
      </c>
      <c r="J172">
        <f t="shared" si="28"/>
        <v>1.1037769642208699</v>
      </c>
      <c r="K172">
        <f t="shared" si="29"/>
        <v>0.70450554368961249</v>
      </c>
      <c r="L172">
        <f t="shared" si="30"/>
        <v>0.29549445631038762</v>
      </c>
      <c r="M172">
        <f t="shared" si="31"/>
        <v>1.4194352464039304</v>
      </c>
      <c r="N172">
        <f t="shared" si="32"/>
        <v>3.3841582427170787</v>
      </c>
    </row>
    <row r="173" spans="1:14" x14ac:dyDescent="0.25">
      <c r="A173" s="4">
        <f>IF('True_Odds_Calculator_2-way'!A174="","",'True_Odds_Calculator_2-way'!A174)</f>
        <v>1.92</v>
      </c>
      <c r="B173" s="4">
        <f>IF('True_Odds_Calculator_2-way'!B174="","",'True_Odds_Calculator_2-way'!B174)</f>
        <v>1.95</v>
      </c>
      <c r="C173" s="4">
        <f t="shared" si="22"/>
        <v>0.52083333333333337</v>
      </c>
      <c r="D173">
        <f t="shared" si="23"/>
        <v>0.51282051282051289</v>
      </c>
      <c r="E173">
        <f t="shared" si="24"/>
        <v>3.3653846153846256E-2</v>
      </c>
      <c r="F173">
        <f t="shared" si="25"/>
        <v>-0.23344017094017089</v>
      </c>
      <c r="G173">
        <v>0</v>
      </c>
      <c r="H173">
        <f t="shared" si="26"/>
        <v>0.26709401709401714</v>
      </c>
      <c r="I173">
        <f t="shared" si="27"/>
        <v>-1.0696563746013956</v>
      </c>
      <c r="J173">
        <f t="shared" si="28"/>
        <v>1.0696563746013956</v>
      </c>
      <c r="K173">
        <f t="shared" si="29"/>
        <v>0.50401095327935097</v>
      </c>
      <c r="L173">
        <f t="shared" si="30"/>
        <v>0.49598904672064897</v>
      </c>
      <c r="M173">
        <f t="shared" si="31"/>
        <v>1.9840838646332837</v>
      </c>
      <c r="N173">
        <f t="shared" si="32"/>
        <v>2.0161735558713256</v>
      </c>
    </row>
    <row r="174" spans="1:14" x14ac:dyDescent="0.25">
      <c r="A174" s="4">
        <f>IF('True_Odds_Calculator_2-way'!A175="","",'True_Odds_Calculator_2-way'!A175)</f>
        <v>1.63</v>
      </c>
      <c r="B174" s="4">
        <f>IF('True_Odds_Calculator_2-way'!B175="","",'True_Odds_Calculator_2-way'!B175)</f>
        <v>2.38</v>
      </c>
      <c r="C174" s="4">
        <f t="shared" si="22"/>
        <v>0.61349693251533743</v>
      </c>
      <c r="D174">
        <f t="shared" si="23"/>
        <v>0.42016806722689076</v>
      </c>
      <c r="E174">
        <f t="shared" si="24"/>
        <v>3.3664999742228252E-2</v>
      </c>
      <c r="F174">
        <f t="shared" si="25"/>
        <v>-0.22410682064236731</v>
      </c>
      <c r="G174">
        <v>0</v>
      </c>
      <c r="H174">
        <f t="shared" si="26"/>
        <v>0.25777182038459556</v>
      </c>
      <c r="I174">
        <f t="shared" si="27"/>
        <v>-1.0724824201463117</v>
      </c>
      <c r="J174">
        <f t="shared" si="28"/>
        <v>1.0724824201463117</v>
      </c>
      <c r="K174">
        <f t="shared" si="29"/>
        <v>0.59677837856639582</v>
      </c>
      <c r="L174">
        <f t="shared" si="30"/>
        <v>0.40322162143360418</v>
      </c>
      <c r="M174">
        <f t="shared" si="31"/>
        <v>1.6756639246921761</v>
      </c>
      <c r="N174">
        <f t="shared" si="32"/>
        <v>2.4800257398019103</v>
      </c>
    </row>
    <row r="175" spans="1:14" x14ac:dyDescent="0.25">
      <c r="A175" s="4">
        <f>IF('True_Odds_Calculator_2-way'!A176="","",'True_Odds_Calculator_2-way'!A176)</f>
        <v>2.25</v>
      </c>
      <c r="B175" s="4">
        <f>IF('True_Odds_Calculator_2-way'!B176="","",'True_Odds_Calculator_2-way'!B176)</f>
        <v>1.69</v>
      </c>
      <c r="C175" s="4">
        <f t="shared" si="22"/>
        <v>0.44444444444444442</v>
      </c>
      <c r="D175">
        <f t="shared" si="23"/>
        <v>0.59171597633136097</v>
      </c>
      <c r="E175">
        <f t="shared" si="24"/>
        <v>3.6160420775805502E-2</v>
      </c>
      <c r="F175">
        <f t="shared" si="25"/>
        <v>-0.22682445759368819</v>
      </c>
      <c r="G175">
        <v>0</v>
      </c>
      <c r="H175">
        <f t="shared" si="26"/>
        <v>0.26298487836949375</v>
      </c>
      <c r="I175">
        <f t="shared" si="27"/>
        <v>-1.0767638041163314</v>
      </c>
      <c r="J175">
        <f t="shared" si="28"/>
        <v>1.0767638041163314</v>
      </c>
      <c r="K175">
        <f t="shared" si="29"/>
        <v>0.42626568044702751</v>
      </c>
      <c r="L175">
        <f t="shared" si="30"/>
        <v>0.57373431955297227</v>
      </c>
      <c r="M175">
        <f t="shared" si="31"/>
        <v>2.3459547551454145</v>
      </c>
      <c r="N175">
        <f t="shared" si="32"/>
        <v>1.7429670248402687</v>
      </c>
    </row>
    <row r="176" spans="1:14" x14ac:dyDescent="0.25">
      <c r="A176" s="4">
        <f>IF('True_Odds_Calculator_2-way'!A177="","",'True_Odds_Calculator_2-way'!A177)</f>
        <v>1.79</v>
      </c>
      <c r="B176" s="4">
        <f>IF('True_Odds_Calculator_2-way'!B177="","",'True_Odds_Calculator_2-way'!B177)</f>
        <v>2.1</v>
      </c>
      <c r="C176" s="4">
        <f t="shared" si="22"/>
        <v>0.55865921787709494</v>
      </c>
      <c r="D176">
        <f t="shared" si="23"/>
        <v>0.47619047619047616</v>
      </c>
      <c r="E176">
        <f t="shared" si="24"/>
        <v>3.4849694067571102E-2</v>
      </c>
      <c r="F176">
        <f t="shared" si="25"/>
        <v>-0.2311785049215217</v>
      </c>
      <c r="G176">
        <v>0</v>
      </c>
      <c r="H176">
        <f t="shared" si="26"/>
        <v>0.2660281989890928</v>
      </c>
      <c r="I176">
        <f t="shared" si="27"/>
        <v>-1.072729223145815</v>
      </c>
      <c r="J176">
        <f t="shared" si="28"/>
        <v>1.072729223145815</v>
      </c>
      <c r="K176">
        <f t="shared" si="29"/>
        <v>0.5412848551170536</v>
      </c>
      <c r="L176">
        <f t="shared" si="30"/>
        <v>0.4587151448829464</v>
      </c>
      <c r="M176">
        <f t="shared" si="31"/>
        <v>1.8474560862851939</v>
      </c>
      <c r="N176">
        <f t="shared" si="32"/>
        <v>2.1800021454603971</v>
      </c>
    </row>
    <row r="177" spans="1:14" x14ac:dyDescent="0.25">
      <c r="A177" s="4">
        <f>IF('True_Odds_Calculator_2-way'!A178="","",'True_Odds_Calculator_2-way'!A178)</f>
        <v>1.96</v>
      </c>
      <c r="B177" s="4">
        <f>IF('True_Odds_Calculator_2-way'!B178="","",'True_Odds_Calculator_2-way'!B178)</f>
        <v>1.91</v>
      </c>
      <c r="C177" s="4">
        <f t="shared" si="22"/>
        <v>0.51020408163265307</v>
      </c>
      <c r="D177">
        <f t="shared" si="23"/>
        <v>0.52356020942408377</v>
      </c>
      <c r="E177">
        <f t="shared" si="24"/>
        <v>3.3764291056736839E-2</v>
      </c>
      <c r="F177">
        <f t="shared" si="25"/>
        <v>-0.23335826477187727</v>
      </c>
      <c r="G177">
        <v>0</v>
      </c>
      <c r="H177">
        <f t="shared" si="26"/>
        <v>0.26712255582861416</v>
      </c>
      <c r="I177">
        <f t="shared" si="27"/>
        <v>-1.0699012312772824</v>
      </c>
      <c r="J177">
        <f t="shared" si="28"/>
        <v>1.0699012312772824</v>
      </c>
      <c r="K177">
        <f t="shared" si="29"/>
        <v>0.49331431287667615</v>
      </c>
      <c r="L177">
        <f t="shared" si="30"/>
        <v>0.50668568712332396</v>
      </c>
      <c r="M177">
        <f t="shared" si="31"/>
        <v>2.0271051820261912</v>
      </c>
      <c r="N177">
        <f t="shared" si="32"/>
        <v>1.9736101204623264</v>
      </c>
    </row>
    <row r="178" spans="1:14" x14ac:dyDescent="0.25">
      <c r="A178" s="4">
        <f>IF('True_Odds_Calculator_2-way'!A179="","",'True_Odds_Calculator_2-way'!A179)</f>
        <v>1.84</v>
      </c>
      <c r="B178" s="4">
        <f>IF('True_Odds_Calculator_2-way'!B179="","",'True_Odds_Calculator_2-way'!B179)</f>
        <v>2.04</v>
      </c>
      <c r="C178" s="4">
        <f t="shared" si="22"/>
        <v>0.54347826086956519</v>
      </c>
      <c r="D178">
        <f t="shared" si="23"/>
        <v>0.49019607843137253</v>
      </c>
      <c r="E178">
        <f t="shared" si="24"/>
        <v>3.3674339300937772E-2</v>
      </c>
      <c r="F178">
        <f t="shared" si="25"/>
        <v>-0.23273657289002547</v>
      </c>
      <c r="G178">
        <v>0</v>
      </c>
      <c r="H178">
        <f t="shared" si="26"/>
        <v>0.2664109121909633</v>
      </c>
      <c r="I178">
        <f t="shared" si="27"/>
        <v>-1.0699012312772824</v>
      </c>
      <c r="J178">
        <f t="shared" si="28"/>
        <v>1.0699012312772824</v>
      </c>
      <c r="K178">
        <f t="shared" si="29"/>
        <v>0.52667142178083093</v>
      </c>
      <c r="L178">
        <f t="shared" si="30"/>
        <v>0.47332857821916891</v>
      </c>
      <c r="M178">
        <f t="shared" si="31"/>
        <v>1.8987170342729172</v>
      </c>
      <c r="N178">
        <f t="shared" si="32"/>
        <v>2.1126972805283741</v>
      </c>
    </row>
    <row r="179" spans="1:14" x14ac:dyDescent="0.25">
      <c r="A179" s="4">
        <f>IF('True_Odds_Calculator_2-way'!A180="","",'True_Odds_Calculator_2-way'!A180)</f>
        <v>2.04</v>
      </c>
      <c r="B179" s="4">
        <f>IF('True_Odds_Calculator_2-way'!B180="","",'True_Odds_Calculator_2-way'!B180)</f>
        <v>1.84</v>
      </c>
      <c r="C179" s="4">
        <f t="shared" si="22"/>
        <v>0.49019607843137253</v>
      </c>
      <c r="D179">
        <f t="shared" si="23"/>
        <v>0.54347826086956519</v>
      </c>
      <c r="E179">
        <f t="shared" si="24"/>
        <v>3.3674339300937772E-2</v>
      </c>
      <c r="F179">
        <f t="shared" si="25"/>
        <v>-0.23273657289002547</v>
      </c>
      <c r="G179">
        <v>0</v>
      </c>
      <c r="H179">
        <f t="shared" si="26"/>
        <v>0.2664109121909633</v>
      </c>
      <c r="I179">
        <f t="shared" si="27"/>
        <v>-1.0699012312772824</v>
      </c>
      <c r="J179">
        <f t="shared" si="28"/>
        <v>1.0699012312772824</v>
      </c>
      <c r="K179">
        <f t="shared" si="29"/>
        <v>0.47332857821916891</v>
      </c>
      <c r="L179">
        <f t="shared" si="30"/>
        <v>0.52667142178083093</v>
      </c>
      <c r="M179">
        <f t="shared" si="31"/>
        <v>2.1126972805283741</v>
      </c>
      <c r="N179">
        <f t="shared" si="32"/>
        <v>1.8987170342729172</v>
      </c>
    </row>
    <row r="180" spans="1:14" x14ac:dyDescent="0.25">
      <c r="A180" s="4">
        <f>IF('True_Odds_Calculator_2-way'!A181="","",'True_Odds_Calculator_2-way'!A181)</f>
        <v>2.0099999999999998</v>
      </c>
      <c r="B180" s="4">
        <f>IF('True_Odds_Calculator_2-way'!B181="","",'True_Odds_Calculator_2-way'!B181)</f>
        <v>1.87</v>
      </c>
      <c r="C180" s="4">
        <f t="shared" si="22"/>
        <v>0.49751243781094534</v>
      </c>
      <c r="D180">
        <f t="shared" si="23"/>
        <v>0.53475935828876997</v>
      </c>
      <c r="E180">
        <f t="shared" si="24"/>
        <v>3.22717960997152E-2</v>
      </c>
      <c r="F180">
        <f t="shared" si="25"/>
        <v>-0.23377763588474743</v>
      </c>
      <c r="G180">
        <v>0</v>
      </c>
      <c r="H180">
        <f t="shared" si="26"/>
        <v>0.26604943198446268</v>
      </c>
      <c r="I180">
        <f t="shared" si="27"/>
        <v>-1.0667918442539084</v>
      </c>
      <c r="J180">
        <f t="shared" si="28"/>
        <v>1.0667918442539084</v>
      </c>
      <c r="K180">
        <f t="shared" si="29"/>
        <v>0.48135709675649557</v>
      </c>
      <c r="L180">
        <f t="shared" si="30"/>
        <v>0.51864290324350448</v>
      </c>
      <c r="M180">
        <f t="shared" si="31"/>
        <v>2.0774597626964471</v>
      </c>
      <c r="N180">
        <f t="shared" si="32"/>
        <v>1.9281089045009006</v>
      </c>
    </row>
    <row r="181" spans="1:14" x14ac:dyDescent="0.25">
      <c r="A181" s="4">
        <f>IF('True_Odds_Calculator_2-way'!A182="","",'True_Odds_Calculator_2-way'!A182)</f>
        <v>2.17</v>
      </c>
      <c r="B181" s="4">
        <f>IF('True_Odds_Calculator_2-way'!B182="","",'True_Odds_Calculator_2-way'!B182)</f>
        <v>1.74</v>
      </c>
      <c r="C181" s="4">
        <f t="shared" si="22"/>
        <v>0.46082949308755761</v>
      </c>
      <c r="D181">
        <f t="shared" si="23"/>
        <v>0.57471264367816088</v>
      </c>
      <c r="E181">
        <f t="shared" si="24"/>
        <v>3.5542136765718491E-2</v>
      </c>
      <c r="F181">
        <f t="shared" si="25"/>
        <v>-0.22930239949149844</v>
      </c>
      <c r="G181">
        <v>0</v>
      </c>
      <c r="H181">
        <f t="shared" si="26"/>
        <v>0.26484453625721699</v>
      </c>
      <c r="I181">
        <f t="shared" si="27"/>
        <v>-1.0747098003652684</v>
      </c>
      <c r="J181">
        <f t="shared" si="28"/>
        <v>1.0747098003652684</v>
      </c>
      <c r="K181">
        <f t="shared" si="29"/>
        <v>0.44298545385174265</v>
      </c>
      <c r="L181">
        <f t="shared" si="30"/>
        <v>0.55701454614825729</v>
      </c>
      <c r="M181">
        <f t="shared" si="31"/>
        <v>2.2574104664273644</v>
      </c>
      <c r="N181">
        <f t="shared" si="32"/>
        <v>1.7952852522702987</v>
      </c>
    </row>
    <row r="182" spans="1:14" x14ac:dyDescent="0.25">
      <c r="A182" s="4">
        <f>IF('True_Odds_Calculator_2-way'!A183="","",'True_Odds_Calculator_2-way'!A183)</f>
        <v>1.72</v>
      </c>
      <c r="B182" s="4">
        <f>IF('True_Odds_Calculator_2-way'!B183="","",'True_Odds_Calculator_2-way'!B183)</f>
        <v>2.1800000000000002</v>
      </c>
      <c r="C182" s="4">
        <f t="shared" si="22"/>
        <v>0.58139534883720934</v>
      </c>
      <c r="D182">
        <f t="shared" si="23"/>
        <v>0.4587155963302752</v>
      </c>
      <c r="E182">
        <f t="shared" si="24"/>
        <v>4.0110945167484591E-2</v>
      </c>
      <c r="F182">
        <f t="shared" si="25"/>
        <v>-0.22658416897802425</v>
      </c>
      <c r="G182">
        <v>0</v>
      </c>
      <c r="H182">
        <f t="shared" si="26"/>
        <v>0.26669511414550884</v>
      </c>
      <c r="I182">
        <f t="shared" si="27"/>
        <v>-1.0849075915068656</v>
      </c>
      <c r="J182">
        <f t="shared" si="28"/>
        <v>1.0849075915068656</v>
      </c>
      <c r="K182">
        <f t="shared" si="29"/>
        <v>0.56144023968644996</v>
      </c>
      <c r="L182">
        <f t="shared" si="30"/>
        <v>0.43855976031354993</v>
      </c>
      <c r="M182">
        <f t="shared" si="31"/>
        <v>1.7811334658849434</v>
      </c>
      <c r="N182">
        <f t="shared" si="32"/>
        <v>2.2801909579781015</v>
      </c>
    </row>
    <row r="183" spans="1:14" x14ac:dyDescent="0.25">
      <c r="A183" s="4">
        <f>IF('True_Odds_Calculator_2-way'!A184="","",'True_Odds_Calculator_2-way'!A184)</f>
        <v>1.78</v>
      </c>
      <c r="B183" s="4">
        <f>IF('True_Odds_Calculator_2-way'!B184="","",'True_Odds_Calculator_2-way'!B184)</f>
        <v>2.1</v>
      </c>
      <c r="C183" s="4">
        <f t="shared" si="22"/>
        <v>0.5617977528089888</v>
      </c>
      <c r="D183">
        <f t="shared" si="23"/>
        <v>0.47619047619047616</v>
      </c>
      <c r="E183">
        <f t="shared" si="24"/>
        <v>3.7988228999465079E-2</v>
      </c>
      <c r="F183">
        <f t="shared" si="25"/>
        <v>-0.2295345104333868</v>
      </c>
      <c r="G183">
        <v>0</v>
      </c>
      <c r="H183">
        <f t="shared" si="26"/>
        <v>0.26752273943285182</v>
      </c>
      <c r="I183">
        <f t="shared" si="27"/>
        <v>-1.0795837927188263</v>
      </c>
      <c r="J183">
        <f t="shared" si="28"/>
        <v>1.0795837927188263</v>
      </c>
      <c r="K183">
        <f t="shared" si="29"/>
        <v>0.54286595577264729</v>
      </c>
      <c r="L183">
        <f t="shared" si="30"/>
        <v>0.45713404422735271</v>
      </c>
      <c r="M183">
        <f t="shared" si="31"/>
        <v>1.8420753583206844</v>
      </c>
      <c r="N183">
        <f t="shared" si="32"/>
        <v>2.1875421719907089</v>
      </c>
    </row>
    <row r="184" spans="1:14" x14ac:dyDescent="0.25">
      <c r="A184" s="4">
        <f>IF('True_Odds_Calculator_2-way'!A185="","",'True_Odds_Calculator_2-way'!A185)</f>
        <v>1.82</v>
      </c>
      <c r="B184" s="4">
        <f>IF('True_Odds_Calculator_2-way'!B185="","",'True_Odds_Calculator_2-way'!B185)</f>
        <v>1.99</v>
      </c>
      <c r="C184" s="4">
        <f t="shared" si="22"/>
        <v>0.54945054945054939</v>
      </c>
      <c r="D184">
        <f t="shared" si="23"/>
        <v>0.50251256281407031</v>
      </c>
      <c r="E184">
        <f t="shared" si="24"/>
        <v>5.1963112264619582E-2</v>
      </c>
      <c r="F184">
        <f t="shared" si="25"/>
        <v>-0.22414269147937504</v>
      </c>
      <c r="G184">
        <v>0</v>
      </c>
      <c r="H184">
        <f t="shared" si="26"/>
        <v>0.27610580374399463</v>
      </c>
      <c r="I184">
        <f t="shared" si="27"/>
        <v>-1.1098785970200444</v>
      </c>
      <c r="J184">
        <f t="shared" si="28"/>
        <v>1.1098785970200444</v>
      </c>
      <c r="K184">
        <f t="shared" si="29"/>
        <v>0.52353267611251531</v>
      </c>
      <c r="L184">
        <f t="shared" si="30"/>
        <v>0.47646732388748464</v>
      </c>
      <c r="M184">
        <f t="shared" si="31"/>
        <v>1.9101004495564369</v>
      </c>
      <c r="N184">
        <f t="shared" si="32"/>
        <v>2.0987798110498446</v>
      </c>
    </row>
    <row r="185" spans="1:14" x14ac:dyDescent="0.25">
      <c r="A185" s="4">
        <f>IF('True_Odds_Calculator_2-way'!A186="","",'True_Odds_Calculator_2-way'!A186)</f>
        <v>2.16</v>
      </c>
      <c r="B185" s="4">
        <f>IF('True_Odds_Calculator_2-way'!B186="","",'True_Odds_Calculator_2-way'!B186)</f>
        <v>1.68</v>
      </c>
      <c r="C185" s="4">
        <f t="shared" si="22"/>
        <v>0.46296296296296291</v>
      </c>
      <c r="D185">
        <f t="shared" si="23"/>
        <v>0.59523809523809523</v>
      </c>
      <c r="E185">
        <f t="shared" si="24"/>
        <v>5.8201058201058142E-2</v>
      </c>
      <c r="F185">
        <f t="shared" si="25"/>
        <v>-0.21737213403880074</v>
      </c>
      <c r="G185">
        <v>0</v>
      </c>
      <c r="H185">
        <f t="shared" si="26"/>
        <v>0.27557319223985888</v>
      </c>
      <c r="I185">
        <f t="shared" si="27"/>
        <v>-1.1259433727776123</v>
      </c>
      <c r="J185">
        <f t="shared" si="28"/>
        <v>1.1259433727776123</v>
      </c>
      <c r="K185">
        <f t="shared" si="29"/>
        <v>0.4336336092645432</v>
      </c>
      <c r="L185">
        <f t="shared" si="30"/>
        <v>0.56636639073545691</v>
      </c>
      <c r="M185">
        <f t="shared" si="31"/>
        <v>2.3060943124220299</v>
      </c>
      <c r="N185">
        <f t="shared" si="32"/>
        <v>1.7656414934887763</v>
      </c>
    </row>
    <row r="186" spans="1:14" x14ac:dyDescent="0.25">
      <c r="A186" s="4">
        <f>IF('True_Odds_Calculator_2-way'!A187="","",'True_Odds_Calculator_2-way'!A187)</f>
        <v>2.74</v>
      </c>
      <c r="B186" s="4">
        <f>IF('True_Odds_Calculator_2-way'!B187="","",'True_Odds_Calculator_2-way'!B187)</f>
        <v>1.43</v>
      </c>
      <c r="C186" s="4">
        <f t="shared" si="22"/>
        <v>0.36496350364963503</v>
      </c>
      <c r="D186">
        <f t="shared" si="23"/>
        <v>0.69930069930069938</v>
      </c>
      <c r="E186">
        <f t="shared" si="24"/>
        <v>6.4264202950334415E-2</v>
      </c>
      <c r="F186">
        <f t="shared" si="25"/>
        <v>-0.19095503037108874</v>
      </c>
      <c r="G186">
        <v>0</v>
      </c>
      <c r="H186">
        <f t="shared" si="26"/>
        <v>0.25521923332142316</v>
      </c>
      <c r="I186">
        <f t="shared" si="27"/>
        <v>-1.1560886781772741</v>
      </c>
      <c r="J186">
        <f t="shared" si="28"/>
        <v>1.1560886781772741</v>
      </c>
      <c r="K186">
        <f t="shared" si="29"/>
        <v>0.33205003741392086</v>
      </c>
      <c r="L186">
        <f t="shared" si="30"/>
        <v>0.66794996258607919</v>
      </c>
      <c r="M186">
        <f t="shared" si="31"/>
        <v>3.0115943000284573</v>
      </c>
      <c r="N186">
        <f t="shared" si="32"/>
        <v>1.4971181316162276</v>
      </c>
    </row>
    <row r="187" spans="1:14" x14ac:dyDescent="0.25">
      <c r="A187" s="4">
        <f>IF('True_Odds_Calculator_2-way'!A188="","",'True_Odds_Calculator_2-way'!A188)</f>
        <v>2.15</v>
      </c>
      <c r="B187" s="4">
        <f>IF('True_Odds_Calculator_2-way'!B188="","",'True_Odds_Calculator_2-way'!B188)</f>
        <v>1.69</v>
      </c>
      <c r="C187" s="4">
        <f t="shared" si="22"/>
        <v>0.46511627906976744</v>
      </c>
      <c r="D187">
        <f t="shared" si="23"/>
        <v>0.59171597633136097</v>
      </c>
      <c r="E187">
        <f t="shared" si="24"/>
        <v>5.6832255401128462E-2</v>
      </c>
      <c r="F187">
        <f t="shared" si="25"/>
        <v>-0.2183844777762487</v>
      </c>
      <c r="G187">
        <v>0</v>
      </c>
      <c r="H187">
        <f t="shared" si="26"/>
        <v>0.27521673317737722</v>
      </c>
      <c r="I187">
        <f t="shared" si="27"/>
        <v>-1.1226038684659183</v>
      </c>
      <c r="J187">
        <f t="shared" si="28"/>
        <v>1.1226038684659183</v>
      </c>
      <c r="K187">
        <f t="shared" si="29"/>
        <v>0.4364916731037084</v>
      </c>
      <c r="L187">
        <f t="shared" si="30"/>
        <v>0.56350832689629138</v>
      </c>
      <c r="M187">
        <f t="shared" si="31"/>
        <v>2.2909944487358058</v>
      </c>
      <c r="N187">
        <f t="shared" si="32"/>
        <v>1.7745966692414838</v>
      </c>
    </row>
    <row r="188" spans="1:14" x14ac:dyDescent="0.25">
      <c r="A188" s="4">
        <f>IF('True_Odds_Calculator_2-way'!A189="","",'True_Odds_Calculator_2-way'!A189)</f>
        <v>1.43</v>
      </c>
      <c r="B188" s="4">
        <f>IF('True_Odds_Calculator_2-way'!B189="","",'True_Odds_Calculator_2-way'!B189)</f>
        <v>2.86</v>
      </c>
      <c r="C188" s="4">
        <f t="shared" si="22"/>
        <v>0.69930069930069938</v>
      </c>
      <c r="D188">
        <f t="shared" si="23"/>
        <v>0.34965034965034969</v>
      </c>
      <c r="E188">
        <f t="shared" si="24"/>
        <v>4.8951048951049181E-2</v>
      </c>
      <c r="F188">
        <f t="shared" si="25"/>
        <v>-0.1955596850701744</v>
      </c>
      <c r="G188">
        <v>0</v>
      </c>
      <c r="H188">
        <f t="shared" si="26"/>
        <v>0.24451073402122359</v>
      </c>
      <c r="I188">
        <f t="shared" si="27"/>
        <v>-1.1181737692078713</v>
      </c>
      <c r="J188">
        <f t="shared" si="28"/>
        <v>1.1181737692078713</v>
      </c>
      <c r="K188">
        <f t="shared" si="29"/>
        <v>0.67530392964163999</v>
      </c>
      <c r="L188">
        <f t="shared" si="30"/>
        <v>0.32469607035835996</v>
      </c>
      <c r="M188">
        <f t="shared" si="31"/>
        <v>1.4808147207593843</v>
      </c>
      <c r="N188">
        <f t="shared" si="32"/>
        <v>3.0798032107266402</v>
      </c>
    </row>
    <row r="189" spans="1:14" x14ac:dyDescent="0.25">
      <c r="A189" s="4">
        <f>IF('True_Odds_Calculator_2-way'!A190="","",'True_Odds_Calculator_2-way'!A190)</f>
        <v>1.64</v>
      </c>
      <c r="B189" s="4">
        <f>IF('True_Odds_Calculator_2-way'!B190="","",'True_Odds_Calculator_2-way'!B190)</f>
        <v>2.34</v>
      </c>
      <c r="C189" s="4">
        <f t="shared" si="22"/>
        <v>0.6097560975609756</v>
      </c>
      <c r="D189">
        <f t="shared" si="23"/>
        <v>0.42735042735042739</v>
      </c>
      <c r="E189">
        <f t="shared" si="24"/>
        <v>3.7106524911402872E-2</v>
      </c>
      <c r="F189">
        <f t="shared" si="25"/>
        <v>-0.22347300396080894</v>
      </c>
      <c r="G189">
        <v>0</v>
      </c>
      <c r="H189">
        <f t="shared" si="26"/>
        <v>0.26057952887221181</v>
      </c>
      <c r="I189">
        <f t="shared" si="27"/>
        <v>-1.0798355319766999</v>
      </c>
      <c r="J189">
        <f t="shared" si="28"/>
        <v>1.0798355319766999</v>
      </c>
      <c r="K189">
        <f t="shared" si="29"/>
        <v>0.59133292539540294</v>
      </c>
      <c r="L189">
        <f t="shared" si="30"/>
        <v>0.40866707460459728</v>
      </c>
      <c r="M189">
        <f t="shared" si="31"/>
        <v>1.6910947404650878</v>
      </c>
      <c r="N189">
        <f t="shared" si="32"/>
        <v>2.4469796128487777</v>
      </c>
    </row>
    <row r="190" spans="1:14" x14ac:dyDescent="0.25">
      <c r="A190" s="4">
        <f>IF('True_Odds_Calculator_2-way'!A191="","",'True_Odds_Calculator_2-way'!A191)</f>
        <v>1.6</v>
      </c>
      <c r="B190" s="4">
        <f>IF('True_Odds_Calculator_2-way'!B191="","",'True_Odds_Calculator_2-way'!B191)</f>
        <v>2.41</v>
      </c>
      <c r="C190" s="4">
        <f t="shared" si="22"/>
        <v>0.625</v>
      </c>
      <c r="D190">
        <f t="shared" si="23"/>
        <v>0.41493775933609955</v>
      </c>
      <c r="E190">
        <f t="shared" si="24"/>
        <v>3.9937759336099443E-2</v>
      </c>
      <c r="F190">
        <f t="shared" si="25"/>
        <v>-0.21939834024896276</v>
      </c>
      <c r="G190">
        <v>0</v>
      </c>
      <c r="H190">
        <f t="shared" si="26"/>
        <v>0.25933609958506221</v>
      </c>
      <c r="I190">
        <f t="shared" si="27"/>
        <v>-1.08721345508907</v>
      </c>
      <c r="J190">
        <f t="shared" si="28"/>
        <v>1.08721345508907</v>
      </c>
      <c r="K190">
        <f t="shared" si="29"/>
        <v>0.60520668764771179</v>
      </c>
      <c r="L190">
        <f t="shared" si="30"/>
        <v>0.39479331235228826</v>
      </c>
      <c r="M190">
        <f t="shared" si="31"/>
        <v>1.652328073053442</v>
      </c>
      <c r="N190">
        <f t="shared" si="32"/>
        <v>2.532970971675589</v>
      </c>
    </row>
    <row r="191" spans="1:14" x14ac:dyDescent="0.25">
      <c r="A191" s="4">
        <f>IF('True_Odds_Calculator_2-way'!A192="","",'True_Odds_Calculator_2-way'!A192)</f>
        <v>1.68</v>
      </c>
      <c r="B191" s="4">
        <f>IF('True_Odds_Calculator_2-way'!B192="","",'True_Odds_Calculator_2-way'!B192)</f>
        <v>2.2599999999999998</v>
      </c>
      <c r="C191" s="4">
        <f t="shared" si="22"/>
        <v>0.59523809523809523</v>
      </c>
      <c r="D191">
        <f t="shared" si="23"/>
        <v>0.44247787610619471</v>
      </c>
      <c r="E191">
        <f t="shared" si="24"/>
        <v>3.7715971344289834E-2</v>
      </c>
      <c r="F191">
        <f t="shared" si="25"/>
        <v>-0.22566371681415942</v>
      </c>
      <c r="G191">
        <v>0</v>
      </c>
      <c r="H191">
        <f t="shared" si="26"/>
        <v>0.26337968815844925</v>
      </c>
      <c r="I191">
        <f t="shared" si="27"/>
        <v>-1.080339539253607</v>
      </c>
      <c r="J191">
        <f t="shared" si="28"/>
        <v>1.080339539253607</v>
      </c>
      <c r="K191">
        <f t="shared" si="29"/>
        <v>0.57649152201294696</v>
      </c>
      <c r="L191">
        <f t="shared" si="30"/>
        <v>0.4235084779870531</v>
      </c>
      <c r="M191">
        <f t="shared" si="31"/>
        <v>1.7346308866924531</v>
      </c>
      <c r="N191">
        <f t="shared" si="32"/>
        <v>2.3612278194595446</v>
      </c>
    </row>
    <row r="192" spans="1:14" x14ac:dyDescent="0.25">
      <c r="A192" s="4">
        <f>IF('True_Odds_Calculator_2-way'!A193="","",'True_Odds_Calculator_2-way'!A193)</f>
        <v>2.1800000000000002</v>
      </c>
      <c r="B192" s="4">
        <f>IF('True_Odds_Calculator_2-way'!B193="","",'True_Odds_Calculator_2-way'!B193)</f>
        <v>1.73</v>
      </c>
      <c r="C192" s="4">
        <f t="shared" si="22"/>
        <v>0.4587155963302752</v>
      </c>
      <c r="D192">
        <f t="shared" si="23"/>
        <v>0.5780346820809249</v>
      </c>
      <c r="E192">
        <f t="shared" si="24"/>
        <v>3.6750278411200155E-2</v>
      </c>
      <c r="F192">
        <f t="shared" si="25"/>
        <v>-0.22840324547913238</v>
      </c>
      <c r="G192">
        <v>0</v>
      </c>
      <c r="H192">
        <f t="shared" si="26"/>
        <v>0.26515352389033253</v>
      </c>
      <c r="I192">
        <f t="shared" si="27"/>
        <v>-1.0774510935845933</v>
      </c>
      <c r="J192">
        <f t="shared" si="28"/>
        <v>1.0774510935845933</v>
      </c>
      <c r="K192">
        <f t="shared" si="29"/>
        <v>0.44025860447504123</v>
      </c>
      <c r="L192">
        <f t="shared" si="30"/>
        <v>0.55974139552495883</v>
      </c>
      <c r="M192">
        <f t="shared" si="31"/>
        <v>2.2713922904298198</v>
      </c>
      <c r="N192">
        <f t="shared" si="32"/>
        <v>1.786539298316753</v>
      </c>
    </row>
    <row r="193" spans="1:14" x14ac:dyDescent="0.25">
      <c r="A193" s="4">
        <f>IF('True_Odds_Calculator_2-way'!A194="","",'True_Odds_Calculator_2-way'!A194)</f>
        <v>1.79</v>
      </c>
      <c r="B193" s="4">
        <f>IF('True_Odds_Calculator_2-way'!B194="","",'True_Odds_Calculator_2-way'!B194)</f>
        <v>2.08</v>
      </c>
      <c r="C193" s="4">
        <f t="shared" si="22"/>
        <v>0.55865921787709494</v>
      </c>
      <c r="D193">
        <f t="shared" si="23"/>
        <v>0.48076923076923073</v>
      </c>
      <c r="E193">
        <f t="shared" si="24"/>
        <v>3.9428448646325664E-2</v>
      </c>
      <c r="F193">
        <f t="shared" si="25"/>
        <v>-0.22915771379458527</v>
      </c>
      <c r="G193">
        <v>0</v>
      </c>
      <c r="H193">
        <f t="shared" si="26"/>
        <v>0.26858616244091099</v>
      </c>
      <c r="I193">
        <f t="shared" si="27"/>
        <v>-1.0826163374360513</v>
      </c>
      <c r="J193">
        <f t="shared" si="28"/>
        <v>1.0826163374360513</v>
      </c>
      <c r="K193">
        <f t="shared" si="29"/>
        <v>0.53900600310193403</v>
      </c>
      <c r="L193">
        <f t="shared" si="30"/>
        <v>0.46099399689806597</v>
      </c>
      <c r="M193">
        <f t="shared" si="31"/>
        <v>1.8552669065744805</v>
      </c>
      <c r="N193">
        <f t="shared" si="32"/>
        <v>2.1692256444309357</v>
      </c>
    </row>
    <row r="194" spans="1:14" x14ac:dyDescent="0.25">
      <c r="A194" s="4">
        <f>IF('True_Odds_Calculator_2-way'!A195="","",'True_Odds_Calculator_2-way'!A195)</f>
        <v>2.04</v>
      </c>
      <c r="B194" s="4">
        <f>IF('True_Odds_Calculator_2-way'!B195="","",'True_Odds_Calculator_2-way'!B195)</f>
        <v>1.85</v>
      </c>
      <c r="C194" s="4">
        <f t="shared" si="22"/>
        <v>0.49019607843137253</v>
      </c>
      <c r="D194">
        <f t="shared" si="23"/>
        <v>0.54054054054054046</v>
      </c>
      <c r="E194">
        <f t="shared" si="24"/>
        <v>3.0736618971912932E-2</v>
      </c>
      <c r="F194">
        <f t="shared" si="25"/>
        <v>-0.23423423423423428</v>
      </c>
      <c r="G194">
        <v>0</v>
      </c>
      <c r="H194">
        <f t="shared" si="26"/>
        <v>0.26497085320614727</v>
      </c>
      <c r="I194">
        <f t="shared" si="27"/>
        <v>-1.0635890745287924</v>
      </c>
      <c r="J194">
        <f t="shared" si="28"/>
        <v>1.0635890745287924</v>
      </c>
      <c r="K194">
        <f t="shared" si="29"/>
        <v>0.47480390464975097</v>
      </c>
      <c r="L194">
        <f t="shared" si="30"/>
        <v>0.52519609535024903</v>
      </c>
      <c r="M194">
        <f t="shared" si="31"/>
        <v>2.1061326375099441</v>
      </c>
      <c r="N194">
        <f t="shared" si="32"/>
        <v>1.904050713349474</v>
      </c>
    </row>
    <row r="195" spans="1:14" x14ac:dyDescent="0.25">
      <c r="A195" s="4">
        <f>IF('True_Odds_Calculator_2-way'!A196="","",'True_Odds_Calculator_2-way'!A196)</f>
        <v>2.2000000000000002</v>
      </c>
      <c r="B195" s="4">
        <f>IF('True_Odds_Calculator_2-way'!B196="","",'True_Odds_Calculator_2-way'!B196)</f>
        <v>1.73</v>
      </c>
      <c r="C195" s="4">
        <f t="shared" ref="C195:C258" si="33">1/A195</f>
        <v>0.45454545454545453</v>
      </c>
      <c r="D195">
        <f t="shared" ref="D195:D258" si="34">1/B195</f>
        <v>0.5780346820809249</v>
      </c>
      <c r="E195">
        <f t="shared" ref="E195:E258" si="35">C195+D195-1</f>
        <v>3.2580136626379375E-2</v>
      </c>
      <c r="F195">
        <f t="shared" ref="F195:F258" si="36">C195+D195-(C195*D195)-1</f>
        <v>-0.23016290068313194</v>
      </c>
      <c r="G195">
        <v>0</v>
      </c>
      <c r="H195">
        <f t="shared" ref="H195:H258" si="37">C195*D195</f>
        <v>0.26274303730951132</v>
      </c>
      <c r="I195">
        <f t="shared" ref="I195:I258" si="38">((-4*F195*H195)^0.5)/(2*F195)</f>
        <v>-1.0684346079267204</v>
      </c>
      <c r="J195">
        <f t="shared" ref="J195:J258" si="39">(-((-4*F195*H195)^0.5))/(2*F195)</f>
        <v>1.0684346079267204</v>
      </c>
      <c r="K195">
        <f t="shared" ref="K195:K258" si="40">IF(A195="","",(C195/($J195+C195-($J195*C195))))</f>
        <v>0.43818875860384515</v>
      </c>
      <c r="L195">
        <f t="shared" ref="L195:L258" si="41">IF(B195="","",(D195/($J195+D195-($J195*D195))))</f>
        <v>0.5618112413961549</v>
      </c>
      <c r="M195">
        <f t="shared" ref="M195:M258" si="42">IF(A195="","",1/K195)</f>
        <v>2.2821215295120645</v>
      </c>
      <c r="N195">
        <f t="shared" ref="N195:N258" si="43">IF(B195="","",1/L195)</f>
        <v>1.7799572637865058</v>
      </c>
    </row>
    <row r="196" spans="1:14" x14ac:dyDescent="0.25">
      <c r="A196" s="4">
        <f>IF('True_Odds_Calculator_2-way'!A197="","",'True_Odds_Calculator_2-way'!A197)</f>
        <v>1.64</v>
      </c>
      <c r="B196" s="4">
        <f>IF('True_Odds_Calculator_2-way'!B197="","",'True_Odds_Calculator_2-way'!B197)</f>
        <v>2.34</v>
      </c>
      <c r="C196" s="4">
        <f t="shared" si="33"/>
        <v>0.6097560975609756</v>
      </c>
      <c r="D196">
        <f t="shared" si="34"/>
        <v>0.42735042735042739</v>
      </c>
      <c r="E196">
        <f t="shared" si="35"/>
        <v>3.7106524911402872E-2</v>
      </c>
      <c r="F196">
        <f t="shared" si="36"/>
        <v>-0.22347300396080894</v>
      </c>
      <c r="G196">
        <v>0</v>
      </c>
      <c r="H196">
        <f t="shared" si="37"/>
        <v>0.26057952887221181</v>
      </c>
      <c r="I196">
        <f t="shared" si="38"/>
        <v>-1.0798355319766999</v>
      </c>
      <c r="J196">
        <f t="shared" si="39"/>
        <v>1.0798355319766999</v>
      </c>
      <c r="K196">
        <f t="shared" si="40"/>
        <v>0.59133292539540294</v>
      </c>
      <c r="L196">
        <f t="shared" si="41"/>
        <v>0.40866707460459728</v>
      </c>
      <c r="M196">
        <f t="shared" si="42"/>
        <v>1.6910947404650878</v>
      </c>
      <c r="N196">
        <f t="shared" si="43"/>
        <v>2.4469796128487777</v>
      </c>
    </row>
    <row r="197" spans="1:14" x14ac:dyDescent="0.25">
      <c r="A197" s="4">
        <f>IF('True_Odds_Calculator_2-way'!A198="","",'True_Odds_Calculator_2-way'!A198)</f>
        <v>2.2599999999999998</v>
      </c>
      <c r="B197" s="4">
        <f>IF('True_Odds_Calculator_2-way'!B198="","",'True_Odds_Calculator_2-way'!B198)</f>
        <v>1.69</v>
      </c>
      <c r="C197" s="4">
        <f t="shared" si="33"/>
        <v>0.44247787610619471</v>
      </c>
      <c r="D197">
        <f t="shared" si="34"/>
        <v>0.59171597633136097</v>
      </c>
      <c r="E197">
        <f t="shared" si="35"/>
        <v>3.4193852437555794E-2</v>
      </c>
      <c r="F197">
        <f t="shared" si="36"/>
        <v>-0.22762737602764815</v>
      </c>
      <c r="G197">
        <v>0</v>
      </c>
      <c r="H197">
        <f t="shared" si="37"/>
        <v>0.261821228465204</v>
      </c>
      <c r="I197">
        <f t="shared" si="38"/>
        <v>-1.0724824201463119</v>
      </c>
      <c r="J197">
        <f t="shared" si="39"/>
        <v>1.0724824201463119</v>
      </c>
      <c r="K197">
        <f t="shared" si="40"/>
        <v>0.42529160714947917</v>
      </c>
      <c r="L197">
        <f t="shared" si="41"/>
        <v>0.57470839285052078</v>
      </c>
      <c r="M197">
        <f t="shared" si="42"/>
        <v>2.351327849384353</v>
      </c>
      <c r="N197">
        <f t="shared" si="43"/>
        <v>1.7400128699009547</v>
      </c>
    </row>
    <row r="198" spans="1:14" x14ac:dyDescent="0.25">
      <c r="A198" s="4">
        <f>IF('True_Odds_Calculator_2-way'!A199="","",'True_Odds_Calculator_2-way'!A199)</f>
        <v>2.0299999999999998</v>
      </c>
      <c r="B198" s="4">
        <f>IF('True_Odds_Calculator_2-way'!B199="","",'True_Odds_Calculator_2-way'!B199)</f>
        <v>1.86</v>
      </c>
      <c r="C198" s="4">
        <f t="shared" si="33"/>
        <v>0.49261083743842371</v>
      </c>
      <c r="D198">
        <f t="shared" si="34"/>
        <v>0.5376344086021505</v>
      </c>
      <c r="E198">
        <f t="shared" si="35"/>
        <v>3.0245246040574214E-2</v>
      </c>
      <c r="F198">
        <f t="shared" si="36"/>
        <v>-0.23459929021664283</v>
      </c>
      <c r="G198">
        <v>0</v>
      </c>
      <c r="H198">
        <f t="shared" si="37"/>
        <v>0.26484453625721704</v>
      </c>
      <c r="I198">
        <f t="shared" si="38"/>
        <v>-1.0625078858299792</v>
      </c>
      <c r="J198">
        <f t="shared" si="39"/>
        <v>1.0625078858299792</v>
      </c>
      <c r="K198">
        <f t="shared" si="40"/>
        <v>0.47746756040114985</v>
      </c>
      <c r="L198">
        <f t="shared" si="41"/>
        <v>0.5225324395988501</v>
      </c>
      <c r="M198">
        <f t="shared" si="42"/>
        <v>2.0943831224048783</v>
      </c>
      <c r="N198">
        <f t="shared" si="43"/>
        <v>1.9137567818137824</v>
      </c>
    </row>
    <row r="199" spans="1:14" x14ac:dyDescent="0.25">
      <c r="A199" s="4">
        <f>IF('True_Odds_Calculator_2-way'!A200="","",'True_Odds_Calculator_2-way'!A200)</f>
        <v>1.28</v>
      </c>
      <c r="B199" s="4">
        <f>IF('True_Odds_Calculator_2-way'!B200="","",'True_Odds_Calculator_2-way'!B200)</f>
        <v>3.71</v>
      </c>
      <c r="C199" s="4">
        <f t="shared" si="33"/>
        <v>0.78125</v>
      </c>
      <c r="D199">
        <f t="shared" si="34"/>
        <v>0.26954177897574122</v>
      </c>
      <c r="E199">
        <f t="shared" si="35"/>
        <v>5.0791778975741275E-2</v>
      </c>
      <c r="F199">
        <f t="shared" si="36"/>
        <v>-0.15978773584905659</v>
      </c>
      <c r="G199">
        <v>0</v>
      </c>
      <c r="H199">
        <f t="shared" si="37"/>
        <v>0.21057951482479784</v>
      </c>
      <c r="I199">
        <f t="shared" si="38"/>
        <v>-1.14798533159634</v>
      </c>
      <c r="J199">
        <f t="shared" si="39"/>
        <v>1.14798533159634</v>
      </c>
      <c r="K199">
        <f t="shared" si="40"/>
        <v>0.75675256394431978</v>
      </c>
      <c r="L199">
        <f t="shared" si="41"/>
        <v>0.24324743605568011</v>
      </c>
      <c r="M199">
        <f t="shared" si="42"/>
        <v>1.3214358928469754</v>
      </c>
      <c r="N199">
        <f t="shared" si="43"/>
        <v>4.1110402486260815</v>
      </c>
    </row>
    <row r="200" spans="1:14" x14ac:dyDescent="0.25">
      <c r="A200" s="4">
        <f>IF('True_Odds_Calculator_2-way'!A201="","",'True_Odds_Calculator_2-way'!A201)</f>
        <v>2.2400000000000002</v>
      </c>
      <c r="B200" s="4">
        <f>IF('True_Odds_Calculator_2-way'!B201="","",'True_Odds_Calculator_2-way'!B201)</f>
        <v>1.7</v>
      </c>
      <c r="C200" s="4">
        <f t="shared" si="33"/>
        <v>0.4464285714285714</v>
      </c>
      <c r="D200">
        <f t="shared" si="34"/>
        <v>0.58823529411764708</v>
      </c>
      <c r="E200">
        <f t="shared" si="35"/>
        <v>3.4663865546218364E-2</v>
      </c>
      <c r="F200">
        <f t="shared" si="36"/>
        <v>-0.22794117647058831</v>
      </c>
      <c r="G200">
        <v>0</v>
      </c>
      <c r="H200">
        <f t="shared" si="37"/>
        <v>0.26260504201680673</v>
      </c>
      <c r="I200">
        <f t="shared" si="38"/>
        <v>-1.0733469768527293</v>
      </c>
      <c r="J200">
        <f t="shared" si="39"/>
        <v>1.0733469768527293</v>
      </c>
      <c r="K200">
        <f t="shared" si="40"/>
        <v>0.42900958501512831</v>
      </c>
      <c r="L200">
        <f t="shared" si="41"/>
        <v>0.5709904149848718</v>
      </c>
      <c r="M200">
        <f t="shared" si="42"/>
        <v>2.3309502512973848</v>
      </c>
      <c r="N200">
        <f t="shared" si="43"/>
        <v>1.7513428837969105</v>
      </c>
    </row>
    <row r="201" spans="1:14" x14ac:dyDescent="0.25">
      <c r="A201" s="4">
        <f>IF('True_Odds_Calculator_2-way'!A202="","",'True_Odds_Calculator_2-way'!A202)</f>
        <v>2.21</v>
      </c>
      <c r="B201" s="4">
        <f>IF('True_Odds_Calculator_2-way'!B202="","",'True_Odds_Calculator_2-way'!B202)</f>
        <v>1.72</v>
      </c>
      <c r="C201" s="4">
        <f t="shared" si="33"/>
        <v>0.45248868778280543</v>
      </c>
      <c r="D201">
        <f t="shared" si="34"/>
        <v>0.58139534883720934</v>
      </c>
      <c r="E201">
        <f t="shared" si="35"/>
        <v>3.3884036620014824E-2</v>
      </c>
      <c r="F201">
        <f t="shared" si="36"/>
        <v>-0.2291907818583605</v>
      </c>
      <c r="G201">
        <v>0</v>
      </c>
      <c r="H201">
        <f t="shared" si="37"/>
        <v>0.26307481847837527</v>
      </c>
      <c r="I201">
        <f t="shared" si="38"/>
        <v>-1.0713739108887084</v>
      </c>
      <c r="J201">
        <f t="shared" si="39"/>
        <v>1.0713739108887084</v>
      </c>
      <c r="K201">
        <f t="shared" si="40"/>
        <v>0.43547132891069945</v>
      </c>
      <c r="L201">
        <f t="shared" si="41"/>
        <v>0.56452867108930049</v>
      </c>
      <c r="M201">
        <f t="shared" si="42"/>
        <v>2.2963624321753371</v>
      </c>
      <c r="N201">
        <f t="shared" si="43"/>
        <v>1.7713892158398703</v>
      </c>
    </row>
    <row r="202" spans="1:14" x14ac:dyDescent="0.25">
      <c r="A202" s="4">
        <f>IF('True_Odds_Calculator_2-way'!A203="","",'True_Odds_Calculator_2-way'!A203)</f>
        <v>1.63</v>
      </c>
      <c r="B202" s="4">
        <f>IF('True_Odds_Calculator_2-way'!B203="","",'True_Odds_Calculator_2-way'!B203)</f>
        <v>2.38</v>
      </c>
      <c r="C202" s="4">
        <f t="shared" si="33"/>
        <v>0.61349693251533743</v>
      </c>
      <c r="D202">
        <f t="shared" si="34"/>
        <v>0.42016806722689076</v>
      </c>
      <c r="E202">
        <f t="shared" si="35"/>
        <v>3.3664999742228252E-2</v>
      </c>
      <c r="F202">
        <f t="shared" si="36"/>
        <v>-0.22410682064236731</v>
      </c>
      <c r="G202">
        <v>0</v>
      </c>
      <c r="H202">
        <f t="shared" si="37"/>
        <v>0.25777182038459556</v>
      </c>
      <c r="I202">
        <f t="shared" si="38"/>
        <v>-1.0724824201463117</v>
      </c>
      <c r="J202">
        <f t="shared" si="39"/>
        <v>1.0724824201463117</v>
      </c>
      <c r="K202">
        <f t="shared" si="40"/>
        <v>0.59677837856639582</v>
      </c>
      <c r="L202">
        <f t="shared" si="41"/>
        <v>0.40322162143360418</v>
      </c>
      <c r="M202">
        <f t="shared" si="42"/>
        <v>1.6756639246921761</v>
      </c>
      <c r="N202">
        <f t="shared" si="43"/>
        <v>2.4800257398019103</v>
      </c>
    </row>
    <row r="203" spans="1:14" x14ac:dyDescent="0.25">
      <c r="A203" s="4">
        <f>IF('True_Odds_Calculator_2-way'!A204="","",'True_Odds_Calculator_2-way'!A204)</f>
        <v>1.76</v>
      </c>
      <c r="B203" s="4">
        <f>IF('True_Odds_Calculator_2-way'!B204="","",'True_Odds_Calculator_2-way'!B204)</f>
        <v>2.15</v>
      </c>
      <c r="C203" s="4">
        <f t="shared" si="33"/>
        <v>0.56818181818181823</v>
      </c>
      <c r="D203">
        <f t="shared" si="34"/>
        <v>0.46511627906976744</v>
      </c>
      <c r="E203">
        <f t="shared" si="35"/>
        <v>3.3298097251585723E-2</v>
      </c>
      <c r="F203">
        <f t="shared" si="36"/>
        <v>-0.23097251585623668</v>
      </c>
      <c r="G203">
        <v>0</v>
      </c>
      <c r="H203">
        <f t="shared" si="37"/>
        <v>0.26427061310782241</v>
      </c>
      <c r="I203">
        <f t="shared" si="38"/>
        <v>-1.0696563746013956</v>
      </c>
      <c r="J203">
        <f t="shared" si="39"/>
        <v>1.0696563746013956</v>
      </c>
      <c r="K203">
        <f t="shared" si="40"/>
        <v>0.5515905861496937</v>
      </c>
      <c r="L203">
        <f t="shared" si="41"/>
        <v>0.44840941385030625</v>
      </c>
      <c r="M203">
        <f t="shared" si="42"/>
        <v>1.8129388446970602</v>
      </c>
      <c r="N203">
        <f t="shared" si="43"/>
        <v>2.2301048307916052</v>
      </c>
    </row>
    <row r="204" spans="1:14" x14ac:dyDescent="0.25">
      <c r="A204" s="4">
        <f>IF('True_Odds_Calculator_2-way'!A205="","",'True_Odds_Calculator_2-way'!A205)</f>
        <v>1.71</v>
      </c>
      <c r="B204" s="4">
        <f>IF('True_Odds_Calculator_2-way'!B205="","",'True_Odds_Calculator_2-way'!B205)</f>
        <v>2.2200000000000002</v>
      </c>
      <c r="C204" s="4">
        <f t="shared" si="33"/>
        <v>0.58479532163742687</v>
      </c>
      <c r="D204">
        <f t="shared" si="34"/>
        <v>0.4504504504504504</v>
      </c>
      <c r="E204">
        <f t="shared" si="35"/>
        <v>3.5245772087877381E-2</v>
      </c>
      <c r="F204">
        <f t="shared" si="36"/>
        <v>-0.2281755439650176</v>
      </c>
      <c r="G204">
        <v>0</v>
      </c>
      <c r="H204">
        <f t="shared" si="37"/>
        <v>0.26342131605289498</v>
      </c>
      <c r="I204">
        <f t="shared" si="38"/>
        <v>-1.0744616281415775</v>
      </c>
      <c r="J204">
        <f t="shared" si="39"/>
        <v>1.0744616281415775</v>
      </c>
      <c r="K204">
        <f t="shared" si="40"/>
        <v>0.56725752490934445</v>
      </c>
      <c r="L204">
        <f t="shared" si="41"/>
        <v>0.43274247509065539</v>
      </c>
      <c r="M204">
        <f t="shared" si="42"/>
        <v>1.7628677559805201</v>
      </c>
      <c r="N204">
        <f t="shared" si="43"/>
        <v>2.310843186332725</v>
      </c>
    </row>
    <row r="205" spans="1:14" x14ac:dyDescent="0.25">
      <c r="A205" s="4">
        <f>IF('True_Odds_Calculator_2-way'!A206="","",'True_Odds_Calculator_2-way'!A206)</f>
        <v>1.81</v>
      </c>
      <c r="B205" s="4">
        <f>IF('True_Odds_Calculator_2-way'!B206="","",'True_Odds_Calculator_2-way'!B206)</f>
        <v>2.08</v>
      </c>
      <c r="C205" s="4">
        <f t="shared" si="33"/>
        <v>0.5524861878453039</v>
      </c>
      <c r="D205">
        <f t="shared" si="34"/>
        <v>0.48076923076923073</v>
      </c>
      <c r="E205">
        <f t="shared" si="35"/>
        <v>3.3255418614534626E-2</v>
      </c>
      <c r="F205">
        <f t="shared" si="36"/>
        <v>-0.23236294092647691</v>
      </c>
      <c r="G205">
        <v>0</v>
      </c>
      <c r="H205">
        <f t="shared" si="37"/>
        <v>0.26561835954101148</v>
      </c>
      <c r="I205">
        <f t="shared" si="38"/>
        <v>-1.0691671651659735</v>
      </c>
      <c r="J205">
        <f t="shared" si="39"/>
        <v>1.0691671651659735</v>
      </c>
      <c r="K205">
        <f t="shared" si="40"/>
        <v>0.5358983848622455</v>
      </c>
      <c r="L205">
        <f t="shared" si="41"/>
        <v>0.4641016151377545</v>
      </c>
      <c r="M205">
        <f t="shared" si="42"/>
        <v>1.8660254037844384</v>
      </c>
      <c r="N205">
        <f t="shared" si="43"/>
        <v>2.1547005383792519</v>
      </c>
    </row>
    <row r="206" spans="1:14" x14ac:dyDescent="0.25">
      <c r="A206" s="4">
        <f>IF('True_Odds_Calculator_2-way'!A207="","",'True_Odds_Calculator_2-way'!A207)</f>
        <v>2.0699999999999998</v>
      </c>
      <c r="B206" s="4">
        <f>IF('True_Odds_Calculator_2-way'!B207="","",'True_Odds_Calculator_2-way'!B207)</f>
        <v>1.8</v>
      </c>
      <c r="C206" s="4">
        <f t="shared" si="33"/>
        <v>0.48309178743961356</v>
      </c>
      <c r="D206">
        <f t="shared" si="34"/>
        <v>0.55555555555555558</v>
      </c>
      <c r="E206">
        <f t="shared" si="35"/>
        <v>3.8647342995169254E-2</v>
      </c>
      <c r="F206">
        <f t="shared" si="36"/>
        <v>-0.22973698336017168</v>
      </c>
      <c r="G206">
        <v>0</v>
      </c>
      <c r="H206">
        <f t="shared" si="37"/>
        <v>0.26838432635534087</v>
      </c>
      <c r="I206">
        <f t="shared" si="38"/>
        <v>-1.0808442529177926</v>
      </c>
      <c r="J206">
        <f t="shared" si="39"/>
        <v>1.0808442529177926</v>
      </c>
      <c r="K206">
        <f t="shared" si="40"/>
        <v>0.46371363147270434</v>
      </c>
      <c r="L206">
        <f t="shared" si="41"/>
        <v>0.53628636852729539</v>
      </c>
      <c r="M206">
        <f t="shared" si="42"/>
        <v>2.1565033506220384</v>
      </c>
      <c r="N206">
        <f t="shared" si="43"/>
        <v>1.8646754023342345</v>
      </c>
    </row>
    <row r="207" spans="1:14" x14ac:dyDescent="0.25">
      <c r="A207" s="4">
        <f>IF('True_Odds_Calculator_2-way'!A208="","",'True_Odds_Calculator_2-way'!A208)</f>
        <v>2.11</v>
      </c>
      <c r="B207" s="4">
        <f>IF('True_Odds_Calculator_2-way'!B208="","",'True_Odds_Calculator_2-way'!B208)</f>
        <v>1.77</v>
      </c>
      <c r="C207" s="4">
        <f t="shared" si="33"/>
        <v>0.47393364928909953</v>
      </c>
      <c r="D207">
        <f t="shared" si="34"/>
        <v>0.56497175141242939</v>
      </c>
      <c r="E207">
        <f t="shared" si="35"/>
        <v>3.8905400701529036E-2</v>
      </c>
      <c r="F207">
        <f t="shared" si="36"/>
        <v>-0.22885372319061759</v>
      </c>
      <c r="G207">
        <v>0</v>
      </c>
      <c r="H207">
        <f t="shared" si="37"/>
        <v>0.26775912389214662</v>
      </c>
      <c r="I207">
        <f t="shared" si="38"/>
        <v>-1.0816659234722941</v>
      </c>
      <c r="J207">
        <f t="shared" si="39"/>
        <v>1.0816659234722941</v>
      </c>
      <c r="K207">
        <f t="shared" si="40"/>
        <v>0.45441136703461599</v>
      </c>
      <c r="L207">
        <f t="shared" si="41"/>
        <v>0.54558863296538396</v>
      </c>
      <c r="M207">
        <f t="shared" si="42"/>
        <v>2.2006491750542465</v>
      </c>
      <c r="N207">
        <f t="shared" si="43"/>
        <v>1.8328827610736662</v>
      </c>
    </row>
    <row r="208" spans="1:14" x14ac:dyDescent="0.25">
      <c r="A208" s="4">
        <f>IF('True_Odds_Calculator_2-way'!A209="","",'True_Odds_Calculator_2-way'!A209)</f>
        <v>1.71</v>
      </c>
      <c r="B208" s="4">
        <f>IF('True_Odds_Calculator_2-way'!B209="","",'True_Odds_Calculator_2-way'!B209)</f>
        <v>2.2000000000000002</v>
      </c>
      <c r="C208" s="4">
        <f t="shared" si="33"/>
        <v>0.58479532163742687</v>
      </c>
      <c r="D208">
        <f t="shared" si="34"/>
        <v>0.45454545454545453</v>
      </c>
      <c r="E208">
        <f t="shared" si="35"/>
        <v>3.9340776182881454E-2</v>
      </c>
      <c r="F208">
        <f t="shared" si="36"/>
        <v>-0.22647527910685805</v>
      </c>
      <c r="G208">
        <v>0</v>
      </c>
      <c r="H208">
        <f t="shared" si="37"/>
        <v>0.26581605528973945</v>
      </c>
      <c r="I208">
        <f t="shared" si="38"/>
        <v>-1.0833784750435986</v>
      </c>
      <c r="J208">
        <f t="shared" si="39"/>
        <v>1.0833784750435986</v>
      </c>
      <c r="K208">
        <f t="shared" si="40"/>
        <v>0.56522763114868146</v>
      </c>
      <c r="L208">
        <f t="shared" si="41"/>
        <v>0.43477236885131854</v>
      </c>
      <c r="M208">
        <f t="shared" si="42"/>
        <v>1.7691987172809549</v>
      </c>
      <c r="N208">
        <f t="shared" si="43"/>
        <v>2.3000541700523187</v>
      </c>
    </row>
    <row r="209" spans="1:14" x14ac:dyDescent="0.25">
      <c r="A209" s="4">
        <f>IF('True_Odds_Calculator_2-way'!A210="","",'True_Odds_Calculator_2-way'!A210)</f>
        <v>1.47</v>
      </c>
      <c r="B209" s="4">
        <f>IF('True_Odds_Calculator_2-way'!B210="","",'True_Odds_Calculator_2-way'!B210)</f>
        <v>2.72</v>
      </c>
      <c r="C209" s="4">
        <f t="shared" si="33"/>
        <v>0.68027210884353739</v>
      </c>
      <c r="D209">
        <f t="shared" si="34"/>
        <v>0.36764705882352938</v>
      </c>
      <c r="E209">
        <f t="shared" si="35"/>
        <v>4.791916766706672E-2</v>
      </c>
      <c r="F209">
        <f t="shared" si="36"/>
        <v>-0.20218087234893967</v>
      </c>
      <c r="G209">
        <v>0</v>
      </c>
      <c r="H209">
        <f t="shared" si="37"/>
        <v>0.25010004001600639</v>
      </c>
      <c r="I209">
        <f t="shared" si="38"/>
        <v>-1.1122101332503225</v>
      </c>
      <c r="J209">
        <f t="shared" si="39"/>
        <v>1.1122101332503225</v>
      </c>
      <c r="K209">
        <f t="shared" si="40"/>
        <v>0.65671146262435132</v>
      </c>
      <c r="L209">
        <f t="shared" si="41"/>
        <v>0.34328853737564874</v>
      </c>
      <c r="M209">
        <f t="shared" si="42"/>
        <v>1.5227387626276516</v>
      </c>
      <c r="N209">
        <f t="shared" si="43"/>
        <v>2.913001429190555</v>
      </c>
    </row>
    <row r="210" spans="1:14" x14ac:dyDescent="0.25">
      <c r="A210" s="4">
        <f>IF('True_Odds_Calculator_2-way'!A211="","",'True_Odds_Calculator_2-way'!A211)</f>
        <v>2.5299999999999998</v>
      </c>
      <c r="B210" s="4">
        <f>IF('True_Odds_Calculator_2-way'!B211="","",'True_Odds_Calculator_2-way'!B211)</f>
        <v>1.54</v>
      </c>
      <c r="C210" s="4">
        <f t="shared" si="33"/>
        <v>0.39525691699604748</v>
      </c>
      <c r="D210">
        <f t="shared" si="34"/>
        <v>0.64935064935064934</v>
      </c>
      <c r="E210">
        <f t="shared" si="35"/>
        <v>4.4607566346696714E-2</v>
      </c>
      <c r="F210">
        <f t="shared" si="36"/>
        <v>-0.21205276936502249</v>
      </c>
      <c r="G210">
        <v>0</v>
      </c>
      <c r="H210">
        <f t="shared" si="37"/>
        <v>0.25666033571171915</v>
      </c>
      <c r="I210">
        <f t="shared" si="38"/>
        <v>-1.100163936640749</v>
      </c>
      <c r="J210">
        <f t="shared" si="39"/>
        <v>1.100163936640749</v>
      </c>
      <c r="K210">
        <f t="shared" si="40"/>
        <v>0.37268226712382535</v>
      </c>
      <c r="L210">
        <f t="shared" si="41"/>
        <v>0.62731773287617476</v>
      </c>
      <c r="M210">
        <f t="shared" si="42"/>
        <v>2.6832508230603458</v>
      </c>
      <c r="N210">
        <f t="shared" si="43"/>
        <v>1.5940885257860045</v>
      </c>
    </row>
    <row r="211" spans="1:14" x14ac:dyDescent="0.25">
      <c r="A211" s="4">
        <f>IF('True_Odds_Calculator_2-way'!A212="","",'True_Odds_Calculator_2-way'!A212)</f>
        <v>2.2200000000000002</v>
      </c>
      <c r="B211" s="4">
        <f>IF('True_Odds_Calculator_2-way'!B212="","",'True_Odds_Calculator_2-way'!B212)</f>
        <v>1.69</v>
      </c>
      <c r="C211" s="4">
        <f t="shared" si="33"/>
        <v>0.4504504504504504</v>
      </c>
      <c r="D211">
        <f t="shared" si="34"/>
        <v>0.59171597633136097</v>
      </c>
      <c r="E211">
        <f t="shared" si="35"/>
        <v>4.2166426781811372E-2</v>
      </c>
      <c r="F211">
        <f t="shared" si="36"/>
        <v>-0.22437230129537822</v>
      </c>
      <c r="G211">
        <v>0</v>
      </c>
      <c r="H211">
        <f t="shared" si="37"/>
        <v>0.26653872807718959</v>
      </c>
      <c r="I211">
        <f t="shared" si="38"/>
        <v>-1.0899223022085147</v>
      </c>
      <c r="J211">
        <f t="shared" si="39"/>
        <v>1.0899223022085147</v>
      </c>
      <c r="K211">
        <f t="shared" si="40"/>
        <v>0.42923885660212757</v>
      </c>
      <c r="L211">
        <f t="shared" si="41"/>
        <v>0.57076114339787254</v>
      </c>
      <c r="M211">
        <f t="shared" si="42"/>
        <v>2.3297052086943877</v>
      </c>
      <c r="N211">
        <f t="shared" si="43"/>
        <v>1.7520463885238748</v>
      </c>
    </row>
    <row r="212" spans="1:14" x14ac:dyDescent="0.25">
      <c r="A212" s="4">
        <f>IF('True_Odds_Calculator_2-way'!A213="","",'True_Odds_Calculator_2-way'!A213)</f>
        <v>2.19</v>
      </c>
      <c r="B212" s="4">
        <f>IF('True_Odds_Calculator_2-way'!B213="","",'True_Odds_Calculator_2-way'!B213)</f>
        <v>1.71</v>
      </c>
      <c r="C212" s="4">
        <f t="shared" si="33"/>
        <v>0.45662100456621008</v>
      </c>
      <c r="D212">
        <f t="shared" si="34"/>
        <v>0.58479532163742687</v>
      </c>
      <c r="E212">
        <f t="shared" si="35"/>
        <v>4.1416326203636888E-2</v>
      </c>
      <c r="F212">
        <f t="shared" si="36"/>
        <v>-0.22561350102806488</v>
      </c>
      <c r="G212">
        <v>0</v>
      </c>
      <c r="H212">
        <f t="shared" si="37"/>
        <v>0.26702982723170177</v>
      </c>
      <c r="I212">
        <f t="shared" si="38"/>
        <v>-1.0879209623669537</v>
      </c>
      <c r="J212">
        <f t="shared" si="39"/>
        <v>1.0879209623669537</v>
      </c>
      <c r="K212">
        <f t="shared" si="40"/>
        <v>0.43580087729966505</v>
      </c>
      <c r="L212">
        <f t="shared" si="41"/>
        <v>0.5641991227003349</v>
      </c>
      <c r="M212">
        <f t="shared" si="42"/>
        <v>2.2946259452166746</v>
      </c>
      <c r="N212">
        <f t="shared" si="43"/>
        <v>1.7724238832805375</v>
      </c>
    </row>
    <row r="213" spans="1:14" x14ac:dyDescent="0.25">
      <c r="A213" s="4">
        <f>IF('True_Odds_Calculator_2-way'!A214="","",'True_Odds_Calculator_2-way'!A214)</f>
        <v>2.23</v>
      </c>
      <c r="B213" s="4">
        <f>IF('True_Odds_Calculator_2-way'!B214="","",'True_Odds_Calculator_2-way'!B214)</f>
        <v>1.68</v>
      </c>
      <c r="C213" s="4">
        <f t="shared" si="33"/>
        <v>0.44843049327354262</v>
      </c>
      <c r="D213">
        <f t="shared" si="34"/>
        <v>0.59523809523809523</v>
      </c>
      <c r="E213">
        <f t="shared" si="35"/>
        <v>4.3668588511637907E-2</v>
      </c>
      <c r="F213">
        <f t="shared" si="36"/>
        <v>-0.22325432415118507</v>
      </c>
      <c r="G213">
        <v>0</v>
      </c>
      <c r="H213">
        <f t="shared" si="37"/>
        <v>0.26692291266282298</v>
      </c>
      <c r="I213">
        <f t="shared" si="38"/>
        <v>-1.0934350421017387</v>
      </c>
      <c r="J213">
        <f t="shared" si="39"/>
        <v>1.0934350421017387</v>
      </c>
      <c r="K213">
        <f t="shared" si="40"/>
        <v>0.42645285311617104</v>
      </c>
      <c r="L213">
        <f t="shared" si="41"/>
        <v>0.57354714688382902</v>
      </c>
      <c r="M213">
        <f t="shared" si="42"/>
        <v>2.3449251017851385</v>
      </c>
      <c r="N213">
        <f t="shared" si="43"/>
        <v>1.743535828629182</v>
      </c>
    </row>
    <row r="214" spans="1:14" x14ac:dyDescent="0.25">
      <c r="A214" s="4">
        <f>IF('True_Odds_Calculator_2-way'!A215="","",'True_Odds_Calculator_2-way'!A215)</f>
        <v>2.61</v>
      </c>
      <c r="B214" s="4">
        <f>IF('True_Odds_Calculator_2-way'!B215="","",'True_Odds_Calculator_2-way'!B215)</f>
        <v>1.52</v>
      </c>
      <c r="C214" s="4">
        <f t="shared" si="33"/>
        <v>0.38314176245210729</v>
      </c>
      <c r="D214">
        <f t="shared" si="34"/>
        <v>0.65789473684210531</v>
      </c>
      <c r="E214">
        <f t="shared" si="35"/>
        <v>4.1036499294212714E-2</v>
      </c>
      <c r="F214">
        <f t="shared" si="36"/>
        <v>-0.21103044968743689</v>
      </c>
      <c r="G214">
        <v>0</v>
      </c>
      <c r="H214">
        <f t="shared" si="37"/>
        <v>0.25206694898164955</v>
      </c>
      <c r="I214">
        <f t="shared" si="38"/>
        <v>-1.0929124924699356</v>
      </c>
      <c r="J214">
        <f t="shared" si="39"/>
        <v>1.0929124924699356</v>
      </c>
      <c r="K214">
        <f t="shared" si="40"/>
        <v>0.36237278779433929</v>
      </c>
      <c r="L214">
        <f t="shared" si="41"/>
        <v>0.63762721220566054</v>
      </c>
      <c r="M214">
        <f t="shared" si="42"/>
        <v>2.7595891128765966</v>
      </c>
      <c r="N214">
        <f t="shared" si="43"/>
        <v>1.5683144960843667</v>
      </c>
    </row>
    <row r="215" spans="1:14" x14ac:dyDescent="0.25">
      <c r="A215" s="4">
        <f>IF('True_Odds_Calculator_2-way'!A216="","",'True_Odds_Calculator_2-way'!A216)</f>
        <v>1.8</v>
      </c>
      <c r="B215" s="4">
        <f>IF('True_Odds_Calculator_2-way'!B216="","",'True_Odds_Calculator_2-way'!B216)</f>
        <v>2.09</v>
      </c>
      <c r="C215" s="4">
        <f t="shared" si="33"/>
        <v>0.55555555555555558</v>
      </c>
      <c r="D215">
        <f t="shared" si="34"/>
        <v>0.47846889952153115</v>
      </c>
      <c r="E215">
        <f t="shared" si="35"/>
        <v>3.4024455077086735E-2</v>
      </c>
      <c r="F215">
        <f t="shared" si="36"/>
        <v>-0.23179160021265277</v>
      </c>
      <c r="G215">
        <v>0</v>
      </c>
      <c r="H215">
        <f t="shared" si="37"/>
        <v>0.26581605528973956</v>
      </c>
      <c r="I215">
        <f t="shared" si="38"/>
        <v>-1.0708823421952987</v>
      </c>
      <c r="J215">
        <f t="shared" si="39"/>
        <v>1.0708823421952987</v>
      </c>
      <c r="K215">
        <f t="shared" si="40"/>
        <v>0.53858826760586154</v>
      </c>
      <c r="L215">
        <f t="shared" si="41"/>
        <v>0.46141173239413841</v>
      </c>
      <c r="M215">
        <f t="shared" si="42"/>
        <v>1.8567058737562385</v>
      </c>
      <c r="N215">
        <f t="shared" si="43"/>
        <v>2.1672617529928755</v>
      </c>
    </row>
    <row r="216" spans="1:14" x14ac:dyDescent="0.25">
      <c r="A216" s="4">
        <f>IF('True_Odds_Calculator_2-way'!A217="","",'True_Odds_Calculator_2-way'!A217)</f>
        <v>1.93</v>
      </c>
      <c r="B216" s="4">
        <f>IF('True_Odds_Calculator_2-way'!B217="","",'True_Odds_Calculator_2-way'!B217)</f>
        <v>1.96</v>
      </c>
      <c r="C216" s="4">
        <f t="shared" si="33"/>
        <v>0.5181347150259068</v>
      </c>
      <c r="D216">
        <f t="shared" si="34"/>
        <v>0.51020408163265307</v>
      </c>
      <c r="E216">
        <f t="shared" si="35"/>
        <v>2.8338796658559762E-2</v>
      </c>
      <c r="F216">
        <f t="shared" si="36"/>
        <v>-0.23601564978322942</v>
      </c>
      <c r="G216">
        <v>0</v>
      </c>
      <c r="H216">
        <f t="shared" si="37"/>
        <v>0.26435444644178918</v>
      </c>
      <c r="I216">
        <f t="shared" si="38"/>
        <v>-1.0583343916682539</v>
      </c>
      <c r="J216">
        <f t="shared" si="39"/>
        <v>1.0583343916682539</v>
      </c>
      <c r="K216">
        <f t="shared" si="40"/>
        <v>0.50396850395275605</v>
      </c>
      <c r="L216">
        <f t="shared" si="41"/>
        <v>0.49603149604724417</v>
      </c>
      <c r="M216">
        <f t="shared" si="42"/>
        <v>1.9842509842514759</v>
      </c>
      <c r="N216">
        <f t="shared" si="43"/>
        <v>2.0160010160015238</v>
      </c>
    </row>
    <row r="217" spans="1:14" x14ac:dyDescent="0.25">
      <c r="A217" s="4">
        <f>IF('True_Odds_Calculator_2-way'!A218="","",'True_Odds_Calculator_2-way'!A218)</f>
        <v>1.87</v>
      </c>
      <c r="B217" s="4">
        <f>IF('True_Odds_Calculator_2-way'!B218="","",'True_Odds_Calculator_2-way'!B218)</f>
        <v>2.02</v>
      </c>
      <c r="C217" s="4">
        <f t="shared" si="33"/>
        <v>0.53475935828876997</v>
      </c>
      <c r="D217">
        <f t="shared" si="34"/>
        <v>0.49504950495049505</v>
      </c>
      <c r="E217">
        <f t="shared" si="35"/>
        <v>2.9808863239265015E-2</v>
      </c>
      <c r="F217">
        <f t="shared" si="36"/>
        <v>-0.23492349234923493</v>
      </c>
      <c r="G217">
        <v>0</v>
      </c>
      <c r="H217">
        <f t="shared" si="37"/>
        <v>0.2647323555885</v>
      </c>
      <c r="I217">
        <f t="shared" si="38"/>
        <v>-1.0615495921641367</v>
      </c>
      <c r="J217">
        <f t="shared" si="39"/>
        <v>1.0615495921641367</v>
      </c>
      <c r="K217">
        <f t="shared" si="40"/>
        <v>0.51987261275696728</v>
      </c>
      <c r="L217">
        <f t="shared" si="41"/>
        <v>0.48012738724303272</v>
      </c>
      <c r="M217">
        <f t="shared" si="42"/>
        <v>1.9235481451827992</v>
      </c>
      <c r="N217">
        <f t="shared" si="43"/>
        <v>2.0827805840074194</v>
      </c>
    </row>
    <row r="218" spans="1:14" x14ac:dyDescent="0.25">
      <c r="A218" s="4">
        <f>IF('True_Odds_Calculator_2-way'!A219="","",'True_Odds_Calculator_2-way'!A219)</f>
        <v>1.86</v>
      </c>
      <c r="B218" s="4">
        <f>IF('True_Odds_Calculator_2-way'!B219="","",'True_Odds_Calculator_2-way'!B219)</f>
        <v>2.0299999999999998</v>
      </c>
      <c r="C218" s="4">
        <f t="shared" si="33"/>
        <v>0.5376344086021505</v>
      </c>
      <c r="D218">
        <f t="shared" si="34"/>
        <v>0.49261083743842371</v>
      </c>
      <c r="E218">
        <f t="shared" si="35"/>
        <v>3.0245246040574214E-2</v>
      </c>
      <c r="F218">
        <f t="shared" si="36"/>
        <v>-0.23459929021664283</v>
      </c>
      <c r="G218">
        <v>0</v>
      </c>
      <c r="H218">
        <f t="shared" si="37"/>
        <v>0.26484453625721704</v>
      </c>
      <c r="I218">
        <f t="shared" si="38"/>
        <v>-1.0625078858299792</v>
      </c>
      <c r="J218">
        <f t="shared" si="39"/>
        <v>1.0625078858299792</v>
      </c>
      <c r="K218">
        <f t="shared" si="40"/>
        <v>0.5225324395988501</v>
      </c>
      <c r="L218">
        <f t="shared" si="41"/>
        <v>0.47746756040114985</v>
      </c>
      <c r="M218">
        <f t="shared" si="42"/>
        <v>1.9137567818137824</v>
      </c>
      <c r="N218">
        <f t="shared" si="43"/>
        <v>2.0943831224048783</v>
      </c>
    </row>
    <row r="219" spans="1:14" x14ac:dyDescent="0.25">
      <c r="A219" s="4">
        <f>IF('True_Odds_Calculator_2-way'!A220="","",'True_Odds_Calculator_2-way'!A220)</f>
        <v>2.64</v>
      </c>
      <c r="B219" s="4">
        <f>IF('True_Odds_Calculator_2-way'!B220="","",'True_Odds_Calculator_2-way'!B220)</f>
        <v>1.5</v>
      </c>
      <c r="C219" s="4">
        <f t="shared" si="33"/>
        <v>0.37878787878787878</v>
      </c>
      <c r="D219">
        <f t="shared" si="34"/>
        <v>0.66666666666666663</v>
      </c>
      <c r="E219">
        <f t="shared" si="35"/>
        <v>4.5454545454545414E-2</v>
      </c>
      <c r="F219">
        <f t="shared" si="36"/>
        <v>-0.20707070707070707</v>
      </c>
      <c r="G219">
        <v>0</v>
      </c>
      <c r="H219">
        <f t="shared" si="37"/>
        <v>0.25252525252525249</v>
      </c>
      <c r="I219">
        <f t="shared" si="38"/>
        <v>-1.1043152607484652</v>
      </c>
      <c r="J219">
        <f t="shared" si="39"/>
        <v>1.1043152607484652</v>
      </c>
      <c r="K219">
        <f t="shared" si="40"/>
        <v>0.35573553843310673</v>
      </c>
      <c r="L219">
        <f t="shared" si="41"/>
        <v>0.64426446156689343</v>
      </c>
      <c r="M219">
        <f t="shared" si="42"/>
        <v>2.811077027627483</v>
      </c>
      <c r="N219">
        <f t="shared" si="43"/>
        <v>1.5521576303742324</v>
      </c>
    </row>
    <row r="220" spans="1:14" x14ac:dyDescent="0.25">
      <c r="A220" s="4">
        <f>IF('True_Odds_Calculator_2-way'!A221="","",'True_Odds_Calculator_2-way'!A221)</f>
        <v>2.1</v>
      </c>
      <c r="B220" s="4">
        <f>IF('True_Odds_Calculator_2-way'!B221="","",'True_Odds_Calculator_2-way'!B221)</f>
        <v>1.72</v>
      </c>
      <c r="C220" s="4">
        <f t="shared" si="33"/>
        <v>0.47619047619047616</v>
      </c>
      <c r="D220">
        <f t="shared" si="34"/>
        <v>0.58139534883720934</v>
      </c>
      <c r="E220">
        <f t="shared" si="35"/>
        <v>5.75858250276855E-2</v>
      </c>
      <c r="F220">
        <f t="shared" si="36"/>
        <v>-0.21926910299003322</v>
      </c>
      <c r="G220">
        <v>0</v>
      </c>
      <c r="H220">
        <f t="shared" si="37"/>
        <v>0.27685492801771872</v>
      </c>
      <c r="I220">
        <f t="shared" si="38"/>
        <v>-1.1236664374387368</v>
      </c>
      <c r="J220">
        <f t="shared" si="39"/>
        <v>1.1236664374387368</v>
      </c>
      <c r="K220">
        <f t="shared" si="40"/>
        <v>0.44722057487231454</v>
      </c>
      <c r="L220">
        <f t="shared" si="41"/>
        <v>0.55277942512768541</v>
      </c>
      <c r="M220">
        <f t="shared" si="42"/>
        <v>2.2360330811826108</v>
      </c>
      <c r="N220">
        <f t="shared" si="43"/>
        <v>1.8090398349558905</v>
      </c>
    </row>
    <row r="221" spans="1:14" x14ac:dyDescent="0.25">
      <c r="A221" s="4">
        <f>IF('True_Odds_Calculator_2-way'!A222="","",'True_Odds_Calculator_2-way'!A222)</f>
        <v>1.96</v>
      </c>
      <c r="B221" s="4">
        <f>IF('True_Odds_Calculator_2-way'!B222="","",'True_Odds_Calculator_2-way'!B222)</f>
        <v>1.91</v>
      </c>
      <c r="C221" s="4">
        <f t="shared" si="33"/>
        <v>0.51020408163265307</v>
      </c>
      <c r="D221">
        <f t="shared" si="34"/>
        <v>0.52356020942408377</v>
      </c>
      <c r="E221">
        <f t="shared" si="35"/>
        <v>3.3764291056736839E-2</v>
      </c>
      <c r="F221">
        <f t="shared" si="36"/>
        <v>-0.23335826477187727</v>
      </c>
      <c r="G221">
        <v>0</v>
      </c>
      <c r="H221">
        <f t="shared" si="37"/>
        <v>0.26712255582861416</v>
      </c>
      <c r="I221">
        <f t="shared" si="38"/>
        <v>-1.0699012312772824</v>
      </c>
      <c r="J221">
        <f t="shared" si="39"/>
        <v>1.0699012312772824</v>
      </c>
      <c r="K221">
        <f t="shared" si="40"/>
        <v>0.49331431287667615</v>
      </c>
      <c r="L221">
        <f t="shared" si="41"/>
        <v>0.50668568712332396</v>
      </c>
      <c r="M221">
        <f t="shared" si="42"/>
        <v>2.0271051820261912</v>
      </c>
      <c r="N221">
        <f t="shared" si="43"/>
        <v>1.9736101204623264</v>
      </c>
    </row>
    <row r="222" spans="1:14" x14ac:dyDescent="0.25">
      <c r="A222" s="4">
        <f>IF('True_Odds_Calculator_2-way'!A223="","",'True_Odds_Calculator_2-way'!A223)</f>
        <v>1.51</v>
      </c>
      <c r="B222" s="4">
        <f>IF('True_Odds_Calculator_2-way'!B223="","",'True_Odds_Calculator_2-way'!B223)</f>
        <v>2.63</v>
      </c>
      <c r="C222" s="4">
        <f t="shared" si="33"/>
        <v>0.66225165562913912</v>
      </c>
      <c r="D222">
        <f t="shared" si="34"/>
        <v>0.38022813688212931</v>
      </c>
      <c r="E222">
        <f t="shared" si="35"/>
        <v>4.2479792511268322E-2</v>
      </c>
      <c r="F222">
        <f t="shared" si="36"/>
        <v>-0.20932692065570468</v>
      </c>
      <c r="G222">
        <v>0</v>
      </c>
      <c r="H222">
        <f t="shared" si="37"/>
        <v>0.25180671316697306</v>
      </c>
      <c r="I222">
        <f t="shared" si="38"/>
        <v>-1.0967840087249536</v>
      </c>
      <c r="J222">
        <f t="shared" si="39"/>
        <v>1.0967840087249536</v>
      </c>
      <c r="K222">
        <f t="shared" si="40"/>
        <v>0.64128879780977321</v>
      </c>
      <c r="L222">
        <f t="shared" si="41"/>
        <v>0.35871120219022673</v>
      </c>
      <c r="M222">
        <f t="shared" si="42"/>
        <v>1.5593598444497263</v>
      </c>
      <c r="N222">
        <f t="shared" si="43"/>
        <v>2.7877579342216747</v>
      </c>
    </row>
    <row r="223" spans="1:14" x14ac:dyDescent="0.25">
      <c r="A223" s="4">
        <f>IF('True_Odds_Calculator_2-way'!A224="","",'True_Odds_Calculator_2-way'!A224)</f>
        <v>2.27</v>
      </c>
      <c r="B223" s="4">
        <f>IF('True_Odds_Calculator_2-way'!B224="","",'True_Odds_Calculator_2-way'!B224)</f>
        <v>1.68</v>
      </c>
      <c r="C223" s="4">
        <f t="shared" si="33"/>
        <v>0.44052863436123346</v>
      </c>
      <c r="D223">
        <f t="shared" si="34"/>
        <v>0.59523809523809523</v>
      </c>
      <c r="E223">
        <f t="shared" si="35"/>
        <v>3.5766729599328695E-2</v>
      </c>
      <c r="F223">
        <f t="shared" si="36"/>
        <v>-0.22645269561569115</v>
      </c>
      <c r="G223">
        <v>0</v>
      </c>
      <c r="H223">
        <f t="shared" si="37"/>
        <v>0.2622194252150199</v>
      </c>
      <c r="I223">
        <f t="shared" si="38"/>
        <v>-1.0760778282064791</v>
      </c>
      <c r="J223">
        <f t="shared" si="39"/>
        <v>1.0760778282064791</v>
      </c>
      <c r="K223">
        <f t="shared" si="40"/>
        <v>0.42254374989680582</v>
      </c>
      <c r="L223">
        <f t="shared" si="41"/>
        <v>0.57745625010319412</v>
      </c>
      <c r="M223">
        <f t="shared" si="42"/>
        <v>2.3666188418222287</v>
      </c>
      <c r="N223">
        <f t="shared" si="43"/>
        <v>1.7317329231804059</v>
      </c>
    </row>
    <row r="224" spans="1:14" x14ac:dyDescent="0.25">
      <c r="A224" s="4">
        <f>IF('True_Odds_Calculator_2-way'!A225="","",'True_Odds_Calculator_2-way'!A225)</f>
        <v>2.12</v>
      </c>
      <c r="B224" s="4">
        <f>IF('True_Odds_Calculator_2-way'!B225="","",'True_Odds_Calculator_2-way'!B225)</f>
        <v>1.76</v>
      </c>
      <c r="C224" s="4">
        <f t="shared" si="33"/>
        <v>0.47169811320754712</v>
      </c>
      <c r="D224">
        <f t="shared" si="34"/>
        <v>0.56818181818181823</v>
      </c>
      <c r="E224">
        <f t="shared" si="35"/>
        <v>3.9879931389365408E-2</v>
      </c>
      <c r="F224">
        <f t="shared" si="36"/>
        <v>-0.22813036020583177</v>
      </c>
      <c r="G224">
        <v>0</v>
      </c>
      <c r="H224">
        <f t="shared" si="37"/>
        <v>0.26801029159519724</v>
      </c>
      <c r="I224">
        <f t="shared" si="38"/>
        <v>-1.0838874619051502</v>
      </c>
      <c r="J224">
        <f t="shared" si="39"/>
        <v>1.0838874619051502</v>
      </c>
      <c r="K224">
        <f t="shared" si="40"/>
        <v>0.45168057659351019</v>
      </c>
      <c r="L224">
        <f t="shared" si="41"/>
        <v>0.54831942340648987</v>
      </c>
      <c r="M224">
        <f t="shared" si="42"/>
        <v>2.2139539573337679</v>
      </c>
      <c r="N224">
        <f t="shared" si="43"/>
        <v>1.8237544710479137</v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45" activePane="bottomLeft" state="frozen"/>
      <selection pane="bottomLeft" activeCell="AA60" sqref="AA60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66" t="s">
        <v>9</v>
      </c>
      <c r="B1" s="67"/>
      <c r="C1" s="18"/>
      <c r="D1" s="68" t="s">
        <v>25</v>
      </c>
      <c r="E1" s="67"/>
      <c r="F1" s="68" t="s">
        <v>23</v>
      </c>
      <c r="G1" s="67"/>
      <c r="H1" s="68" t="s">
        <v>11</v>
      </c>
      <c r="I1" s="67"/>
      <c r="J1" s="68" t="s">
        <v>10</v>
      </c>
      <c r="K1" s="67"/>
      <c r="L1" s="64" t="s">
        <v>46</v>
      </c>
      <c r="M1" s="65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2.59</v>
      </c>
      <c r="B3">
        <v>1.55</v>
      </c>
      <c r="C3" s="29">
        <f t="shared" ref="C3:C66" si="0">IF(OR($A3="",$B3=""),"",(1/A3)+(1/B3)-1)</f>
        <v>3.1261676422966733E-2</v>
      </c>
      <c r="D3" s="30">
        <f>IF(OR($A3="",$B3=""),"",A3*'MPTO_working_2-way'!$G2)</f>
        <v>2.6709677419354838</v>
      </c>
      <c r="E3" s="32">
        <f>IF(OR($A3="",$B3=""),"",B3*'MPTO_working_2-way'!$G2)</f>
        <v>1.5984555984555986</v>
      </c>
      <c r="F3" s="30">
        <f>IF(OR($A3="",$B3=""),"",'MPTO_working_2-way'!D2)</f>
        <v>2.6992771894436038</v>
      </c>
      <c r="G3" s="32">
        <f>IF(OR($A3="",$B3=""),"",'MPTO_working_2-way'!E2)</f>
        <v>1.5884855079632012</v>
      </c>
      <c r="H3" s="30">
        <f>IF(OR($A3="",$B3=""),"",'OddsRatio_working_2-way'!M2)</f>
        <v>2.7002673586554233</v>
      </c>
      <c r="I3" s="30">
        <f>IF(OR($A3="",$B3=""),"",'OddsRatio_working_2-way'!N2)</f>
        <v>1.5881427970191719</v>
      </c>
      <c r="J3" s="30">
        <f>IF('Log_working_2-way'!$D2="","",A3^('Log_working_2-way'!$D2))</f>
        <v>2.7134863874991093</v>
      </c>
      <c r="K3" s="32">
        <f>IF('Log_working_2-way'!$D2="","",B3^('Log_working_2-way'!$D2))</f>
        <v>1.5836054533584381</v>
      </c>
      <c r="L3" s="37">
        <f>(1/D3)</f>
        <v>0.37439613526570048</v>
      </c>
      <c r="M3" s="37">
        <f>(1/E3)</f>
        <v>0.62560386473429941</v>
      </c>
      <c r="N3" s="38">
        <v>100</v>
      </c>
      <c r="O3" s="38">
        <f>(1/A3)*((N3*A3)-N3)</f>
        <v>61.389961389961393</v>
      </c>
      <c r="P3" s="38">
        <f>(1/B3)*((N3*B3)-N3)</f>
        <v>35.483870967741936</v>
      </c>
      <c r="Q3" s="38">
        <f>(1/B3)*N3</f>
        <v>64.516129032258064</v>
      </c>
      <c r="R3" s="38">
        <f>(1/A3)*N3</f>
        <v>38.610038610038607</v>
      </c>
      <c r="S3" s="39">
        <f>O3-Q3</f>
        <v>-3.1261676422966715</v>
      </c>
      <c r="T3" s="39">
        <f>P3-R3</f>
        <v>-3.1261676422966715</v>
      </c>
      <c r="U3" t="s">
        <v>115</v>
      </c>
      <c r="V3" t="s">
        <v>116</v>
      </c>
      <c r="W3" t="s">
        <v>108</v>
      </c>
      <c r="X3" s="48" t="s">
        <v>166</v>
      </c>
      <c r="Y3" s="41"/>
    </row>
    <row r="4" spans="1:25" s="12" customFormat="1" ht="15" x14ac:dyDescent="0.25">
      <c r="A4">
        <v>2.5099999999999998</v>
      </c>
      <c r="B4">
        <v>1.57</v>
      </c>
      <c r="C4" s="29">
        <f t="shared" si="0"/>
        <v>3.5349049661227649E-2</v>
      </c>
      <c r="D4" s="30">
        <f>IF(OR($A4="",$B4=""),"",A4*'MPTO_working_2-way'!$G3)</f>
        <v>2.5987261146496814</v>
      </c>
      <c r="E4" s="32">
        <f>IF(OR($A4="",$B4=""),"",B4*'MPTO_working_2-way'!$G3)</f>
        <v>1.6254980079681274</v>
      </c>
      <c r="F4" s="30">
        <f>IF(OR($A4="",$B4=""),"",'MPTO_working_2-way'!D3)</f>
        <v>2.6265204785550034</v>
      </c>
      <c r="G4" s="32">
        <f>IF(OR($A4="",$B4=""),"",'MPTO_working_2-way'!E3)</f>
        <v>1.6148093511176675</v>
      </c>
      <c r="H4" s="30">
        <f>IF(OR($A4="",$B4=""),"",'OddsRatio_working_2-way'!M3)</f>
        <v>2.6276126096272243</v>
      </c>
      <c r="I4" s="30">
        <f>IF(OR($A4="",$B4=""),"",'OddsRatio_working_2-way'!N3)</f>
        <v>1.6143968129056414</v>
      </c>
      <c r="J4" s="30">
        <f>IF('Log_working_2-way'!$D3="","",A4^('Log_working_2-way'!$D3))</f>
        <v>2.6406155837309813</v>
      </c>
      <c r="K4" s="32">
        <f>IF('Log_working_2-way'!$D3="","",B4^('Log_working_2-way'!$D3))</f>
        <v>1.6095273078692256</v>
      </c>
      <c r="L4" s="37">
        <f t="shared" ref="L4" si="1">(1/D4)</f>
        <v>0.38480392156862747</v>
      </c>
      <c r="M4" s="37">
        <f t="shared" ref="M4" si="2">(1/E4)</f>
        <v>0.61519607843137258</v>
      </c>
      <c r="N4" s="38">
        <v>100</v>
      </c>
      <c r="O4" s="38">
        <f t="shared" ref="O4" si="3">(1/A4)*((N4*A4)-N4)</f>
        <v>60.15936254980079</v>
      </c>
      <c r="P4" s="38">
        <f t="shared" ref="P4" si="4">(1/B4)*((N4*B4)-N4)</f>
        <v>36.30573248407643</v>
      </c>
      <c r="Q4" s="38">
        <f t="shared" ref="Q4" si="5">(1/B4)*N4</f>
        <v>63.694267515923563</v>
      </c>
      <c r="R4" s="38">
        <f t="shared" ref="R4" si="6">(1/A4)*N4</f>
        <v>39.840637450199203</v>
      </c>
      <c r="S4" s="39">
        <f t="shared" ref="S4" si="7">O4-Q4</f>
        <v>-3.5349049661227738</v>
      </c>
      <c r="T4" s="39">
        <f t="shared" ref="T4" si="8">P4-R4</f>
        <v>-3.5349049661227738</v>
      </c>
      <c r="U4" t="s">
        <v>114</v>
      </c>
      <c r="V4" t="s">
        <v>111</v>
      </c>
      <c r="W4" t="s">
        <v>108</v>
      </c>
      <c r="X4" s="48" t="s">
        <v>166</v>
      </c>
      <c r="Y4" s="41"/>
    </row>
    <row r="5" spans="1:25" s="12" customFormat="1" ht="15" x14ac:dyDescent="0.25">
      <c r="A5">
        <v>2.1800000000000002</v>
      </c>
      <c r="B5">
        <v>1.72</v>
      </c>
      <c r="C5" s="29">
        <f t="shared" si="0"/>
        <v>4.0110945167484591E-2</v>
      </c>
      <c r="D5" s="30">
        <f>IF(OR($A5="",$B5=""),"",A5*'MPTO_working_2-way'!$G4)</f>
        <v>2.2674418604651168</v>
      </c>
      <c r="E5" s="32">
        <f>IF(OR($A5="",$B5=""),"",B5*'MPTO_working_2-way'!$G4)</f>
        <v>1.7889908256880735</v>
      </c>
      <c r="F5" s="30">
        <f>IF(OR($A5="",$B5=""),"",'MPTO_working_2-way'!D4)</f>
        <v>2.2796692607003894</v>
      </c>
      <c r="G5" s="32">
        <f>IF(OR($A5="",$B5=""),"",'MPTO_working_2-way'!E4)</f>
        <v>1.7814519194222731</v>
      </c>
      <c r="H5" s="30">
        <f>IF(OR($A5="",$B5=""),"",'OddsRatio_working_2-way'!M4)</f>
        <v>2.2801909579781015</v>
      </c>
      <c r="I5" s="30">
        <f>IF(OR($A5="",$B5=""),"",'OddsRatio_working_2-way'!N4)</f>
        <v>1.7811334658849434</v>
      </c>
      <c r="J5" s="30">
        <f>IF('Log_working_2-way'!$D4="","",A5^('Log_working_2-way'!$D4))</f>
        <v>2.2858490727693308</v>
      </c>
      <c r="K5" s="32">
        <f>IF('Log_working_2-way'!$D4="","",B5^('Log_working_2-way'!$D4))</f>
        <v>1.7776962484765699</v>
      </c>
      <c r="L5" s="37">
        <f t="shared" ref="L5:L46" si="9">(1/D5)</f>
        <v>0.44102564102564096</v>
      </c>
      <c r="M5" s="37">
        <f t="shared" ref="M5:M46" si="10">(1/E5)</f>
        <v>0.55897435897435888</v>
      </c>
      <c r="N5" s="38">
        <v>101</v>
      </c>
      <c r="O5" s="38">
        <f t="shared" ref="O5:O46" si="11">(1/A5)*((N5*A5)-N5)</f>
        <v>54.669724770642205</v>
      </c>
      <c r="P5" s="38">
        <f t="shared" ref="P5:P46" si="12">(1/B5)*((N5*B5)-N5)</f>
        <v>42.279069767441861</v>
      </c>
      <c r="Q5" s="38">
        <f t="shared" ref="Q5:Q46" si="13">(1/B5)*N5</f>
        <v>58.720930232558146</v>
      </c>
      <c r="R5" s="38">
        <f t="shared" ref="R5:R46" si="14">(1/A5)*N5</f>
        <v>46.330275229357795</v>
      </c>
      <c r="S5" s="39">
        <f t="shared" ref="S5:S46" si="15">O5-Q5</f>
        <v>-4.0512054619159414</v>
      </c>
      <c r="T5" s="39">
        <f t="shared" ref="T5:T46" si="16">P5-R5</f>
        <v>-4.0512054619159343</v>
      </c>
      <c r="U5" t="s">
        <v>100</v>
      </c>
      <c r="V5" t="s">
        <v>68</v>
      </c>
      <c r="W5" t="s">
        <v>71</v>
      </c>
      <c r="X5" s="48" t="s">
        <v>166</v>
      </c>
      <c r="Y5" s="41"/>
    </row>
    <row r="6" spans="1:25" s="12" customFormat="1" ht="15" x14ac:dyDescent="0.25">
      <c r="A6">
        <v>1.82</v>
      </c>
      <c r="B6">
        <v>2.0499999999999998</v>
      </c>
      <c r="C6" s="29">
        <f t="shared" si="0"/>
        <v>3.7255427499329974E-2</v>
      </c>
      <c r="D6" s="30">
        <f>IF(OR($A6="",$B6=""),"",A6*'MPTO_working_2-way'!$G5)</f>
        <v>1.8878048780487806</v>
      </c>
      <c r="E6" s="32">
        <f>IF(OR($A6="",$B6=""),"",B6*'MPTO_working_2-way'!$G5)</f>
        <v>2.1263736263736264</v>
      </c>
      <c r="F6" s="30">
        <f>IF(OR($A6="",$B6=""),"",'MPTO_working_2-way'!D5)</f>
        <v>1.8838677101741985</v>
      </c>
      <c r="G6" s="32">
        <f>IF(OR($A6="",$B6=""),"",'MPTO_working_2-way'!E5)</f>
        <v>2.1313910311339619</v>
      </c>
      <c r="H6" s="30">
        <f>IF(OR($A6="",$B6=""),"",'OddsRatio_working_2-way'!M5)</f>
        <v>1.883715101688537</v>
      </c>
      <c r="I6" s="30">
        <f>IF(OR($A6="",$B6=""),"",'OddsRatio_working_2-way'!N5)</f>
        <v>2.1315864106987359</v>
      </c>
      <c r="J6" s="30">
        <f>IF('Log_working_2-way'!$D5="","",A6^('Log_working_2-way'!$D5))</f>
        <v>1.8819217068707428</v>
      </c>
      <c r="K6" s="32">
        <f>IF('Log_working_2-way'!$D5="","",B6^('Log_working_2-way'!$D5))</f>
        <v>2.1338875006808986</v>
      </c>
      <c r="L6" s="37">
        <f t="shared" si="9"/>
        <v>0.52971576227390182</v>
      </c>
      <c r="M6" s="37">
        <f t="shared" si="10"/>
        <v>0.47028423772609818</v>
      </c>
      <c r="N6" s="38">
        <v>102</v>
      </c>
      <c r="O6" s="38">
        <f t="shared" si="11"/>
        <v>45.956043956043956</v>
      </c>
      <c r="P6" s="38">
        <f t="shared" si="12"/>
        <v>52.243902439024396</v>
      </c>
      <c r="Q6" s="38">
        <f t="shared" si="13"/>
        <v>49.756097560975611</v>
      </c>
      <c r="R6" s="38">
        <f t="shared" si="14"/>
        <v>56.043956043956037</v>
      </c>
      <c r="S6" s="39">
        <f t="shared" si="15"/>
        <v>-3.8000536049316551</v>
      </c>
      <c r="T6" s="39">
        <f t="shared" si="16"/>
        <v>-3.8000536049316409</v>
      </c>
      <c r="U6" t="s">
        <v>84</v>
      </c>
      <c r="V6" t="s">
        <v>119</v>
      </c>
      <c r="W6" t="s">
        <v>71</v>
      </c>
      <c r="X6" s="48" t="s">
        <v>166</v>
      </c>
      <c r="Y6" s="41"/>
    </row>
    <row r="7" spans="1:25" s="12" customFormat="1" ht="15" x14ac:dyDescent="0.25">
      <c r="A7">
        <v>2.1</v>
      </c>
      <c r="B7">
        <v>1.78</v>
      </c>
      <c r="C7" s="29">
        <f t="shared" si="0"/>
        <v>3.7988228999465079E-2</v>
      </c>
      <c r="D7" s="30">
        <f>IF(OR($A7="",$B7=""),"",A7*'MPTO_working_2-way'!$G6)</f>
        <v>2.1797752808988768</v>
      </c>
      <c r="E7" s="32">
        <f>IF(OR($A7="",$B7=""),"",B7*'MPTO_working_2-way'!$G6)</f>
        <v>1.8476190476190479</v>
      </c>
      <c r="F7" s="30">
        <f>IF(OR($A7="",$B7=""),"",'MPTO_working_2-way'!D6)</f>
        <v>2.1872440023405506</v>
      </c>
      <c r="G7" s="32">
        <f>IF(OR($A7="",$B7=""),"",'MPTO_working_2-way'!E6)</f>
        <v>1.8422868408082802</v>
      </c>
      <c r="H7" s="30">
        <f>IF(OR($A7="",$B7=""),"",'OddsRatio_working_2-way'!M6)</f>
        <v>2.1875421719907089</v>
      </c>
      <c r="I7" s="30">
        <f>IF(OR($A7="",$B7=""),"",'OddsRatio_working_2-way'!N6)</f>
        <v>1.8420753583206844</v>
      </c>
      <c r="J7" s="30">
        <f>IF('Log_working_2-way'!$D6="","",A7^('Log_working_2-way'!$D6))</f>
        <v>2.1909772182449698</v>
      </c>
      <c r="K7" s="32">
        <f>IF('Log_working_2-way'!$D6="","",B7^('Log_working_2-way'!$D6))</f>
        <v>1.8396466235294411</v>
      </c>
      <c r="L7" s="37">
        <f t="shared" si="9"/>
        <v>0.45876288659793807</v>
      </c>
      <c r="M7" s="37">
        <f t="shared" si="10"/>
        <v>0.54123711340206171</v>
      </c>
      <c r="N7" s="38">
        <v>103</v>
      </c>
      <c r="O7" s="38">
        <f t="shared" si="11"/>
        <v>53.952380952380956</v>
      </c>
      <c r="P7" s="38">
        <f t="shared" si="12"/>
        <v>45.134831460674164</v>
      </c>
      <c r="Q7" s="38">
        <f t="shared" si="13"/>
        <v>57.86516853932585</v>
      </c>
      <c r="R7" s="38">
        <f t="shared" si="14"/>
        <v>49.047619047619044</v>
      </c>
      <c r="S7" s="39">
        <f t="shared" si="15"/>
        <v>-3.9127875869448943</v>
      </c>
      <c r="T7" s="39">
        <f t="shared" si="16"/>
        <v>-3.91278758694488</v>
      </c>
      <c r="U7" t="s">
        <v>79</v>
      </c>
      <c r="V7" t="s">
        <v>106</v>
      </c>
      <c r="W7" t="s">
        <v>71</v>
      </c>
      <c r="X7" s="48" t="s">
        <v>166</v>
      </c>
      <c r="Y7" s="41"/>
    </row>
    <row r="8" spans="1:25" ht="15" x14ac:dyDescent="0.25">
      <c r="A8">
        <v>1.89</v>
      </c>
      <c r="B8">
        <v>1.97</v>
      </c>
      <c r="C8" s="29">
        <f t="shared" si="0"/>
        <v>3.6714742298498582E-2</v>
      </c>
      <c r="D8" s="30">
        <f>IF(OR($A8="",$B8=""),"",A8*'MPTO_working_2-way'!$G7)</f>
        <v>1.9593908629441623</v>
      </c>
      <c r="E8" s="32">
        <f>IF(OR($A8="",$B8=""),"",B8*'MPTO_working_2-way'!$G7)</f>
        <v>2.0423280423280423</v>
      </c>
      <c r="F8" s="30">
        <f>IF(OR($A8="",$B8=""),"",'MPTO_working_2-way'!D7)</f>
        <v>1.9579312702127099</v>
      </c>
      <c r="G8" s="32">
        <f>IF(OR($A8="",$B8=""),"",'MPTO_working_2-way'!E7)</f>
        <v>2.0439162297916722</v>
      </c>
      <c r="H8" s="30">
        <f>IF(OR($A8="",$B8=""),"",'OddsRatio_working_2-way'!M7)</f>
        <v>1.9578756564376583</v>
      </c>
      <c r="I8" s="30">
        <f>IF(OR($A8="",$B8=""),"",'OddsRatio_working_2-way'!N7)</f>
        <v>2.0439768390387969</v>
      </c>
      <c r="J8" s="30">
        <f>IF('Log_working_2-way'!$D7="","",A8^('Log_working_2-way'!$D7))</f>
        <v>1.9572101003603855</v>
      </c>
      <c r="K8" s="32">
        <f>IF('Log_working_2-way'!$D7="","",B8^('Log_working_2-way'!$D7))</f>
        <v>2.0447027247449845</v>
      </c>
      <c r="L8" s="37">
        <f t="shared" si="9"/>
        <v>0.51036269430051817</v>
      </c>
      <c r="M8" s="37">
        <f t="shared" si="10"/>
        <v>0.48963730569948188</v>
      </c>
      <c r="N8" s="38">
        <v>104</v>
      </c>
      <c r="O8" s="38">
        <f t="shared" si="11"/>
        <v>48.973544973544982</v>
      </c>
      <c r="P8" s="38">
        <f t="shared" si="12"/>
        <v>51.208121827411162</v>
      </c>
      <c r="Q8" s="38">
        <f t="shared" si="13"/>
        <v>52.791878172588831</v>
      </c>
      <c r="R8" s="38">
        <f t="shared" si="14"/>
        <v>55.026455026455032</v>
      </c>
      <c r="S8" s="39">
        <f t="shared" si="15"/>
        <v>-3.8183331990438489</v>
      </c>
      <c r="T8" s="39">
        <f t="shared" si="16"/>
        <v>-3.8183331990438703</v>
      </c>
      <c r="U8" t="s">
        <v>121</v>
      </c>
      <c r="V8" t="s">
        <v>117</v>
      </c>
      <c r="W8" t="s">
        <v>71</v>
      </c>
      <c r="X8" s="48" t="s">
        <v>166</v>
      </c>
      <c r="Y8" s="41"/>
    </row>
    <row r="9" spans="1:25" ht="15" x14ac:dyDescent="0.25">
      <c r="A9">
        <v>1.81</v>
      </c>
      <c r="B9">
        <v>2.06</v>
      </c>
      <c r="C9" s="29">
        <f t="shared" si="0"/>
        <v>3.7923081049187513E-2</v>
      </c>
      <c r="D9" s="30">
        <f>IF(OR($A9="",$B9=""),"",A9*'MPTO_working_2-way'!$G8)</f>
        <v>1.8786407766990294</v>
      </c>
      <c r="E9" s="32">
        <f>IF(OR($A9="",$B9=""),"",B9*'MPTO_working_2-way'!$G8)</f>
        <v>2.1381215469613264</v>
      </c>
      <c r="F9" s="30">
        <f>IF(OR($A9="",$B9=""),"",'MPTO_working_2-way'!D8)</f>
        <v>1.8743276529432467</v>
      </c>
      <c r="G9" s="32">
        <f>IF(OR($A9="",$B9=""),"",'MPTO_working_2-way'!E8)</f>
        <v>2.1437359857413907</v>
      </c>
      <c r="H9" s="30">
        <f>IF(OR($A9="",$B9=""),"",'OddsRatio_working_2-way'!M8)</f>
        <v>1.8741572761215382</v>
      </c>
      <c r="I9" s="30">
        <f>IF(OR($A9="",$B9=""),"",'OddsRatio_working_2-way'!N8)</f>
        <v>2.1439589045541121</v>
      </c>
      <c r="J9" s="30">
        <f>IF('Log_working_2-way'!$D8="","",A9^('Log_working_2-way'!$D8))</f>
        <v>1.8721919326638379</v>
      </c>
      <c r="K9" s="32">
        <f>IF('Log_working_2-way'!$D8="","",B9^('Log_working_2-way'!$D8))</f>
        <v>2.1465366309290381</v>
      </c>
      <c r="L9" s="37">
        <f t="shared" si="9"/>
        <v>0.53229974160206706</v>
      </c>
      <c r="M9" s="37">
        <f t="shared" si="10"/>
        <v>0.46770025839793272</v>
      </c>
      <c r="N9" s="38">
        <v>105</v>
      </c>
      <c r="O9" s="38">
        <f t="shared" si="11"/>
        <v>46.988950276243102</v>
      </c>
      <c r="P9" s="38">
        <f t="shared" si="12"/>
        <v>54.029126213592242</v>
      </c>
      <c r="Q9" s="38">
        <f t="shared" si="13"/>
        <v>50.970873786407765</v>
      </c>
      <c r="R9" s="38">
        <f t="shared" si="14"/>
        <v>58.011049723756912</v>
      </c>
      <c r="S9" s="39">
        <f t="shared" si="15"/>
        <v>-3.9819235101646626</v>
      </c>
      <c r="T9" s="39">
        <f t="shared" si="16"/>
        <v>-3.9819235101646697</v>
      </c>
      <c r="U9" t="s">
        <v>118</v>
      </c>
      <c r="V9" t="s">
        <v>75</v>
      </c>
      <c r="W9" t="s">
        <v>71</v>
      </c>
      <c r="X9" s="48" t="s">
        <v>166</v>
      </c>
      <c r="Y9" s="41"/>
    </row>
    <row r="10" spans="1:25" ht="14.25" customHeight="1" x14ac:dyDescent="0.25">
      <c r="A10">
        <v>1.95</v>
      </c>
      <c r="B10">
        <v>1.92</v>
      </c>
      <c r="C10" s="29">
        <f t="shared" si="0"/>
        <v>3.3653846153846256E-2</v>
      </c>
      <c r="D10" s="30">
        <f>IF(OR($A10="",$B10=""),"",A10*'MPTO_working_2-way'!$G9)</f>
        <v>2.015625</v>
      </c>
      <c r="E10" s="32">
        <f>IF(OR($A10="",$B10=""),"",B10*'MPTO_working_2-way'!$G9)</f>
        <v>1.9846153846153847</v>
      </c>
      <c r="F10" s="30">
        <f>IF(OR($A10="",$B10=""),"",'MPTO_working_2-way'!D9)</f>
        <v>2.0161550888529889</v>
      </c>
      <c r="G10" s="32">
        <f>IF(OR($A10="",$B10=""),"",'MPTO_working_2-way'!E9)</f>
        <v>1.9841017488076311</v>
      </c>
      <c r="H10" s="30">
        <f>IF(OR($A10="",$B10=""),"",'OddsRatio_working_2-way'!M9)</f>
        <v>2.0161735558713256</v>
      </c>
      <c r="I10" s="30">
        <f>IF(OR($A10="",$B10=""),"",'OddsRatio_working_2-way'!N9)</f>
        <v>1.9840838646332837</v>
      </c>
      <c r="J10" s="30">
        <f>IF('Log_working_2-way'!$D9="","",A10^('Log_working_2-way'!$D9))</f>
        <v>2.0164149948926431</v>
      </c>
      <c r="K10" s="32">
        <f>IF('Log_working_2-way'!$D9="","",B10^('Log_working_2-way'!$D9))</f>
        <v>1.9838501055423525</v>
      </c>
      <c r="L10" s="37">
        <f t="shared" si="9"/>
        <v>0.49612403100775193</v>
      </c>
      <c r="M10" s="37">
        <f t="shared" si="10"/>
        <v>0.50387596899224807</v>
      </c>
      <c r="N10" s="38">
        <v>106</v>
      </c>
      <c r="O10" s="38">
        <f t="shared" si="11"/>
        <v>51.641025641025642</v>
      </c>
      <c r="P10" s="38">
        <f t="shared" si="12"/>
        <v>50.791666666666664</v>
      </c>
      <c r="Q10" s="38">
        <f t="shared" si="13"/>
        <v>55.208333333333336</v>
      </c>
      <c r="R10" s="38">
        <f t="shared" si="14"/>
        <v>54.358974358974365</v>
      </c>
      <c r="S10" s="39">
        <f t="shared" si="15"/>
        <v>-3.5673076923076934</v>
      </c>
      <c r="T10" s="39">
        <f t="shared" si="16"/>
        <v>-3.5673076923077005</v>
      </c>
      <c r="U10" t="s">
        <v>101</v>
      </c>
      <c r="V10" t="s">
        <v>120</v>
      </c>
      <c r="W10" t="s">
        <v>71</v>
      </c>
      <c r="X10" s="48" t="s">
        <v>166</v>
      </c>
      <c r="Y10" s="41"/>
    </row>
    <row r="11" spans="1:25" ht="15" x14ac:dyDescent="0.25">
      <c r="A11">
        <v>2.16</v>
      </c>
      <c r="B11">
        <v>1.74</v>
      </c>
      <c r="C11" s="29">
        <f t="shared" si="0"/>
        <v>3.7675606641123682E-2</v>
      </c>
      <c r="D11" s="30">
        <f>IF(OR($A11="",$B11=""),"",A11*'MPTO_working_2-way'!$G10)</f>
        <v>2.2413793103448274</v>
      </c>
      <c r="E11" s="32">
        <f>IF(OR($A11="",$B11=""),"",B11*'MPTO_working_2-way'!$G10)</f>
        <v>1.8055555555555551</v>
      </c>
      <c r="F11" s="30">
        <f>IF(OR($A11="",$B11=""),"",'MPTO_working_2-way'!D10)</f>
        <v>2.2516175413371671</v>
      </c>
      <c r="G11" s="32">
        <f>IF(OR($A11="",$B11=""),"",'MPTO_working_2-way'!E10)</f>
        <v>1.7989661114302122</v>
      </c>
      <c r="H11" s="30">
        <f>IF(OR($A11="",$B11=""),"",'OddsRatio_working_2-way'!M10)</f>
        <v>2.2520253861514017</v>
      </c>
      <c r="I11" s="30">
        <f>IF(OR($A11="",$B11=""),"",'OddsRatio_working_2-way'!N10)</f>
        <v>1.7987058497862392</v>
      </c>
      <c r="J11" s="30">
        <f>IF('Log_working_2-way'!$D10="","",A11^('Log_working_2-way'!$D10))</f>
        <v>2.2567451068476951</v>
      </c>
      <c r="K11" s="32">
        <f>IF('Log_working_2-way'!$D10="","",B11^('Log_working_2-way'!$D10))</f>
        <v>1.7957063007853538</v>
      </c>
      <c r="L11" s="37">
        <f t="shared" si="9"/>
        <v>0.44615384615384618</v>
      </c>
      <c r="M11" s="37">
        <f t="shared" si="10"/>
        <v>0.55384615384615399</v>
      </c>
      <c r="N11" s="38">
        <v>107</v>
      </c>
      <c r="O11" s="38">
        <f t="shared" si="11"/>
        <v>57.462962962962962</v>
      </c>
      <c r="P11" s="38">
        <f t="shared" si="12"/>
        <v>45.505747126436781</v>
      </c>
      <c r="Q11" s="38">
        <f t="shared" si="13"/>
        <v>61.494252873563212</v>
      </c>
      <c r="R11" s="38">
        <f t="shared" si="14"/>
        <v>49.537037037037031</v>
      </c>
      <c r="S11" s="39">
        <f t="shared" si="15"/>
        <v>-4.0312899106002504</v>
      </c>
      <c r="T11" s="39">
        <f t="shared" si="16"/>
        <v>-4.0312899106002504</v>
      </c>
      <c r="U11" t="s">
        <v>80</v>
      </c>
      <c r="V11" t="s">
        <v>131</v>
      </c>
      <c r="W11" t="s">
        <v>72</v>
      </c>
      <c r="X11" s="48" t="s">
        <v>166</v>
      </c>
      <c r="Y11" s="41"/>
    </row>
    <row r="12" spans="1:25" ht="15" x14ac:dyDescent="0.25">
      <c r="A12">
        <v>2.11</v>
      </c>
      <c r="B12">
        <v>1.77</v>
      </c>
      <c r="C12" s="29">
        <f t="shared" si="0"/>
        <v>3.8905400701529036E-2</v>
      </c>
      <c r="D12" s="30">
        <f>IF(OR($A12="",$B12=""),"",A12*'MPTO_working_2-way'!$G11)</f>
        <v>2.1920903954802262</v>
      </c>
      <c r="E12" s="32">
        <f>IF(OR($A12="",$B12=""),"",B12*'MPTO_working_2-way'!$G11)</f>
        <v>1.8388625592417065</v>
      </c>
      <c r="F12" s="30">
        <f>IF(OR($A12="",$B12=""),"",'MPTO_working_2-way'!D11)</f>
        <v>2.2003122514507911</v>
      </c>
      <c r="G12" s="32">
        <f>IF(OR($A12="",$B12=""),"",'MPTO_working_2-way'!E11)</f>
        <v>1.8331165484575556</v>
      </c>
      <c r="H12" s="30">
        <f>IF(OR($A12="",$B12=""),"",'OddsRatio_working_2-way'!M11)</f>
        <v>2.2006491750542465</v>
      </c>
      <c r="I12" s="30">
        <f>IF(OR($A12="",$B12=""),"",'OddsRatio_working_2-way'!N11)</f>
        <v>1.8328827610736662</v>
      </c>
      <c r="J12" s="30">
        <f>IF('Log_working_2-way'!$D11="","",A12^('Log_working_2-way'!$D11))</f>
        <v>2.2044360761738599</v>
      </c>
      <c r="K12" s="32">
        <f>IF('Log_working_2-way'!$D11="","",B12^('Log_working_2-way'!$D11))</f>
        <v>1.8302640711133078</v>
      </c>
      <c r="L12" s="37">
        <f t="shared" si="9"/>
        <v>0.45618556701030921</v>
      </c>
      <c r="M12" s="37">
        <f t="shared" si="10"/>
        <v>0.54381443298969068</v>
      </c>
      <c r="N12" s="38">
        <v>108</v>
      </c>
      <c r="O12" s="38">
        <f t="shared" si="11"/>
        <v>56.81516587677725</v>
      </c>
      <c r="P12" s="38">
        <f t="shared" si="12"/>
        <v>46.983050847457626</v>
      </c>
      <c r="Q12" s="38">
        <f t="shared" si="13"/>
        <v>61.016949152542374</v>
      </c>
      <c r="R12" s="38">
        <f t="shared" si="14"/>
        <v>51.18483412322275</v>
      </c>
      <c r="S12" s="39">
        <f t="shared" si="15"/>
        <v>-4.2017832757651234</v>
      </c>
      <c r="T12" s="39">
        <f t="shared" si="16"/>
        <v>-4.2017832757651234</v>
      </c>
      <c r="U12" t="s">
        <v>76</v>
      </c>
      <c r="V12" t="s">
        <v>69</v>
      </c>
      <c r="W12" t="s">
        <v>72</v>
      </c>
      <c r="X12" s="48" t="s">
        <v>166</v>
      </c>
      <c r="Y12" s="41"/>
    </row>
    <row r="13" spans="1:25" ht="15" x14ac:dyDescent="0.25">
      <c r="A13">
        <v>1.96</v>
      </c>
      <c r="B13">
        <v>1.91</v>
      </c>
      <c r="C13" s="29">
        <f t="shared" si="0"/>
        <v>3.3764291056736839E-2</v>
      </c>
      <c r="D13" s="30">
        <f>IF(OR($A13="",$B13=""),"",A13*'MPTO_working_2-way'!$G12)</f>
        <v>2.0261780104712042</v>
      </c>
      <c r="E13" s="32">
        <f>IF(OR($A13="",$B13=""),"",B13*'MPTO_working_2-way'!$G12)</f>
        <v>1.9744897959183674</v>
      </c>
      <c r="F13" s="30">
        <f>IF(OR($A13="",$B13=""),"",'MPTO_working_2-way'!D12)</f>
        <v>2.0270738574832143</v>
      </c>
      <c r="G13" s="32">
        <f>IF(OR($A13="",$B13=""),"",'MPTO_working_2-way'!E12)</f>
        <v>1.9736398144242935</v>
      </c>
      <c r="H13" s="30">
        <f>IF(OR($A13="",$B13=""),"",'OddsRatio_working_2-way'!M12)</f>
        <v>2.0271051820261912</v>
      </c>
      <c r="I13" s="30">
        <f>IF(OR($A13="",$B13=""),"",'OddsRatio_working_2-way'!N12)</f>
        <v>1.9736101204623264</v>
      </c>
      <c r="J13" s="30">
        <f>IF('Log_working_2-way'!$D12="","",A13^('Log_working_2-way'!$D12))</f>
        <v>2.0275133700590602</v>
      </c>
      <c r="K13" s="32">
        <f>IF('Log_working_2-way'!$D12="","",B13^('Log_working_2-way'!$D12))</f>
        <v>1.9732233459331785</v>
      </c>
      <c r="L13" s="37">
        <f t="shared" si="9"/>
        <v>0.49354005167958659</v>
      </c>
      <c r="M13" s="37">
        <f t="shared" si="10"/>
        <v>0.50645994832041341</v>
      </c>
      <c r="N13" s="38">
        <v>109</v>
      </c>
      <c r="O13" s="38">
        <f t="shared" si="11"/>
        <v>53.387755102040813</v>
      </c>
      <c r="P13" s="38">
        <f t="shared" si="12"/>
        <v>51.931937172774866</v>
      </c>
      <c r="Q13" s="38">
        <f t="shared" si="13"/>
        <v>57.068062827225134</v>
      </c>
      <c r="R13" s="38">
        <f t="shared" si="14"/>
        <v>55.612244897959187</v>
      </c>
      <c r="S13" s="39">
        <f t="shared" si="15"/>
        <v>-3.6803077251843206</v>
      </c>
      <c r="T13" s="39">
        <f t="shared" si="16"/>
        <v>-3.6803077251843206</v>
      </c>
      <c r="U13" t="s">
        <v>122</v>
      </c>
      <c r="V13" t="s">
        <v>102</v>
      </c>
      <c r="W13" t="s">
        <v>72</v>
      </c>
      <c r="X13" s="48" t="s">
        <v>166</v>
      </c>
      <c r="Y13" s="41"/>
    </row>
    <row r="14" spans="1:25" s="35" customFormat="1" ht="15" x14ac:dyDescent="0.25">
      <c r="A14">
        <v>2.52</v>
      </c>
      <c r="B14">
        <v>1.56</v>
      </c>
      <c r="C14" s="29">
        <f t="shared" si="0"/>
        <v>3.7851037851037717E-2</v>
      </c>
      <c r="D14" s="30">
        <f>IF(OR($A14="",$B14=""),"",A14*'MPTO_working_2-way'!$G13)</f>
        <v>2.615384615384615</v>
      </c>
      <c r="E14" s="32">
        <f>IF(OR($A14="",$B14=""),"",B14*'MPTO_working_2-way'!$G13)</f>
        <v>1.6190476190476188</v>
      </c>
      <c r="F14" s="30">
        <f>IF(OR($A14="",$B14=""),"",'MPTO_working_2-way'!D13)</f>
        <v>2.646203554119547</v>
      </c>
      <c r="G14" s="32">
        <f>IF(OR($A14="",$B14=""),"",'MPTO_working_2-way'!E13)</f>
        <v>1.6074582924435721</v>
      </c>
      <c r="H14" s="30">
        <f>IF(OR($A14="",$B14=""),"",'OddsRatio_working_2-way'!M13)</f>
        <v>2.6475089420958278</v>
      </c>
      <c r="I14" s="30">
        <f>IF(OR($A14="",$B14=""),"",'OddsRatio_working_2-way'!N13)</f>
        <v>1.6069769786668839</v>
      </c>
      <c r="J14" s="30">
        <f>IF('Log_working_2-way'!$D13="","",A14^('Log_working_2-way'!$D13))</f>
        <v>2.6619886766517245</v>
      </c>
      <c r="K14" s="32">
        <f>IF('Log_working_2-way'!$D13="","",B14^('Log_working_2-way'!$D13))</f>
        <v>1.6016888165654291</v>
      </c>
      <c r="L14" s="37">
        <f t="shared" si="9"/>
        <v>0.38235294117647067</v>
      </c>
      <c r="M14" s="37">
        <f t="shared" si="10"/>
        <v>0.61764705882352944</v>
      </c>
      <c r="N14" s="38">
        <v>110</v>
      </c>
      <c r="O14" s="38">
        <f t="shared" si="11"/>
        <v>66.349206349206341</v>
      </c>
      <c r="P14" s="38">
        <f t="shared" si="12"/>
        <v>39.487179487179482</v>
      </c>
      <c r="Q14" s="38">
        <f t="shared" si="13"/>
        <v>70.512820512820511</v>
      </c>
      <c r="R14" s="38">
        <f t="shared" si="14"/>
        <v>43.650793650793645</v>
      </c>
      <c r="S14" s="39">
        <f t="shared" si="15"/>
        <v>-4.1636141636141701</v>
      </c>
      <c r="T14" s="39">
        <f t="shared" si="16"/>
        <v>-4.163614163614163</v>
      </c>
      <c r="U14" t="s">
        <v>83</v>
      </c>
      <c r="V14" t="s">
        <v>123</v>
      </c>
      <c r="W14" t="s">
        <v>72</v>
      </c>
      <c r="X14" s="48" t="s">
        <v>166</v>
      </c>
      <c r="Y14" s="41"/>
    </row>
    <row r="15" spans="1:25" ht="15" x14ac:dyDescent="0.25">
      <c r="A15">
        <v>2.11</v>
      </c>
      <c r="B15">
        <v>1.77</v>
      </c>
      <c r="C15" s="29">
        <f t="shared" si="0"/>
        <v>3.8905400701529036E-2</v>
      </c>
      <c r="D15" s="30">
        <f>IF(OR($A15="",$B15=""),"",A15*'MPTO_working_2-way'!$G14)</f>
        <v>2.1920903954802262</v>
      </c>
      <c r="E15" s="32">
        <f>IF(OR($A15="",$B15=""),"",B15*'MPTO_working_2-way'!$G14)</f>
        <v>1.8388625592417065</v>
      </c>
      <c r="F15" s="30">
        <f>IF(OR($A15="",$B15=""),"",'MPTO_working_2-way'!D14)</f>
        <v>2.2003122514507911</v>
      </c>
      <c r="G15" s="32">
        <f>IF(OR($A15="",$B15=""),"",'MPTO_working_2-way'!E14)</f>
        <v>1.8331165484575556</v>
      </c>
      <c r="H15" s="30">
        <f>IF(OR($A15="",$B15=""),"",'OddsRatio_working_2-way'!M14)</f>
        <v>2.2006491750542465</v>
      </c>
      <c r="I15" s="30">
        <f>IF(OR($A15="",$B15=""),"",'OddsRatio_working_2-way'!N14)</f>
        <v>1.8328827610736662</v>
      </c>
      <c r="J15" s="30">
        <f>IF('Log_working_2-way'!$D14="","",A15^('Log_working_2-way'!$D14))</f>
        <v>2.2044360761738599</v>
      </c>
      <c r="K15" s="32">
        <f>IF('Log_working_2-way'!$D14="","",B15^('Log_working_2-way'!$D14))</f>
        <v>1.8302640711133078</v>
      </c>
      <c r="L15" s="37">
        <f t="shared" si="9"/>
        <v>0.45618556701030921</v>
      </c>
      <c r="M15" s="37">
        <f t="shared" si="10"/>
        <v>0.54381443298969068</v>
      </c>
      <c r="N15" s="38">
        <v>111</v>
      </c>
      <c r="O15" s="38">
        <f t="shared" si="11"/>
        <v>58.393364928909946</v>
      </c>
      <c r="P15" s="38">
        <f t="shared" si="12"/>
        <v>48.288135593220339</v>
      </c>
      <c r="Q15" s="38">
        <f t="shared" si="13"/>
        <v>62.711864406779661</v>
      </c>
      <c r="R15" s="38">
        <f t="shared" si="14"/>
        <v>52.606635071090047</v>
      </c>
      <c r="S15" s="39">
        <f t="shared" si="15"/>
        <v>-4.3184994778697146</v>
      </c>
      <c r="T15" s="39">
        <f t="shared" si="16"/>
        <v>-4.3184994778697074</v>
      </c>
      <c r="U15" t="s">
        <v>124</v>
      </c>
      <c r="V15" t="s">
        <v>104</v>
      </c>
      <c r="W15" t="s">
        <v>72</v>
      </c>
      <c r="X15" s="48" t="s">
        <v>166</v>
      </c>
      <c r="Y15" s="41"/>
    </row>
    <row r="16" spans="1:25" ht="15" x14ac:dyDescent="0.25">
      <c r="A16">
        <v>2.3199999999999998</v>
      </c>
      <c r="B16">
        <v>1.65</v>
      </c>
      <c r="C16" s="29">
        <f t="shared" si="0"/>
        <v>3.709508881922674E-2</v>
      </c>
      <c r="D16" s="30">
        <f>IF(OR($A16="",$B16=""),"",A16*'MPTO_working_2-way'!$G15)</f>
        <v>2.4060606060606058</v>
      </c>
      <c r="E16" s="32">
        <f>IF(OR($A16="",$B16=""),"",B16*'MPTO_working_2-way'!$G15)</f>
        <v>1.711206896551724</v>
      </c>
      <c r="F16" s="30">
        <f>IF(OR($A16="",$B16=""),"",'MPTO_working_2-way'!D15)</f>
        <v>2.4243191893603542</v>
      </c>
      <c r="G16" s="32">
        <f>IF(OR($A16="",$B16=""),"",'MPTO_working_2-way'!E15)</f>
        <v>1.702089817696754</v>
      </c>
      <c r="H16" s="30">
        <f>IF(OR($A16="",$B16=""),"",'OddsRatio_working_2-way'!M15)</f>
        <v>2.4250506063888508</v>
      </c>
      <c r="I16" s="30">
        <f>IF(OR($A16="",$B16=""),"",'OddsRatio_working_2-way'!N15)</f>
        <v>1.7017294652672368</v>
      </c>
      <c r="J16" s="30">
        <f>IF('Log_working_2-way'!$D15="","",A16^('Log_working_2-way'!$D15))</f>
        <v>2.4335275315726488</v>
      </c>
      <c r="K16" s="32">
        <f>IF('Log_working_2-way'!$D15="","",B16^('Log_working_2-way'!$D15))</f>
        <v>1.6975799054956422</v>
      </c>
      <c r="L16" s="37">
        <f t="shared" si="9"/>
        <v>0.41561712846347609</v>
      </c>
      <c r="M16" s="37">
        <f t="shared" si="10"/>
        <v>0.58438287153652402</v>
      </c>
      <c r="N16" s="38">
        <v>112</v>
      </c>
      <c r="O16" s="38">
        <f t="shared" si="11"/>
        <v>63.724137931034477</v>
      </c>
      <c r="P16" s="38">
        <f t="shared" si="12"/>
        <v>44.12121212121211</v>
      </c>
      <c r="Q16" s="38">
        <f t="shared" si="13"/>
        <v>67.878787878787875</v>
      </c>
      <c r="R16" s="38">
        <f t="shared" si="14"/>
        <v>48.275862068965523</v>
      </c>
      <c r="S16" s="39">
        <f t="shared" si="15"/>
        <v>-4.1546499477533985</v>
      </c>
      <c r="T16" s="39">
        <f t="shared" si="16"/>
        <v>-4.1546499477534127</v>
      </c>
      <c r="U16" t="s">
        <v>87</v>
      </c>
      <c r="V16" t="s">
        <v>82</v>
      </c>
      <c r="W16" t="s">
        <v>72</v>
      </c>
      <c r="X16" s="48" t="s">
        <v>166</v>
      </c>
      <c r="Y16" s="41"/>
    </row>
    <row r="17" spans="1:25" ht="15" x14ac:dyDescent="0.25">
      <c r="A17">
        <v>1.83</v>
      </c>
      <c r="B17">
        <v>2.0499999999999998</v>
      </c>
      <c r="C17" s="29">
        <f t="shared" si="0"/>
        <v>3.4252965480474407E-2</v>
      </c>
      <c r="D17" s="30">
        <f>IF(OR($A17="",$B17=""),"",A17*'MPTO_working_2-way'!$G16)</f>
        <v>1.8926829268292682</v>
      </c>
      <c r="E17" s="32">
        <f>IF(OR($A17="",$B17=""),"",B17*'MPTO_working_2-way'!$G16)</f>
        <v>2.1202185792349724</v>
      </c>
      <c r="F17" s="30">
        <f>IF(OR($A17="",$B17=""),"",'MPTO_working_2-way'!D16)</f>
        <v>1.8892106257081707</v>
      </c>
      <c r="G17" s="32">
        <f>IF(OR($A17="",$B17=""),"",'MPTO_working_2-way'!E16)</f>
        <v>2.1245929491717397</v>
      </c>
      <c r="H17" s="30">
        <f>IF(OR($A17="",$B17=""),"",'OddsRatio_working_2-way'!M16)</f>
        <v>1.8890872794479689</v>
      </c>
      <c r="I17" s="30">
        <f>IF(OR($A17="",$B17=""),"",'OddsRatio_working_2-way'!N16)</f>
        <v>2.1247489679763456</v>
      </c>
      <c r="J17" s="30">
        <f>IF('Log_working_2-way'!$D16="","",A17^('Log_working_2-way'!$D16))</f>
        <v>1.8875091450726849</v>
      </c>
      <c r="K17" s="32">
        <f>IF('Log_working_2-way'!$D16="","",B17^('Log_working_2-way'!$D16))</f>
        <v>2.1267489530128172</v>
      </c>
      <c r="L17" s="37">
        <f t="shared" si="9"/>
        <v>0.52835051546391754</v>
      </c>
      <c r="M17" s="37">
        <f t="shared" si="10"/>
        <v>0.47164948453608252</v>
      </c>
      <c r="N17" s="38">
        <v>113</v>
      </c>
      <c r="O17" s="38">
        <f t="shared" si="11"/>
        <v>51.251366120218584</v>
      </c>
      <c r="P17" s="38">
        <f t="shared" si="12"/>
        <v>57.878048780487802</v>
      </c>
      <c r="Q17" s="38">
        <f t="shared" si="13"/>
        <v>55.121951219512198</v>
      </c>
      <c r="R17" s="38">
        <f t="shared" si="14"/>
        <v>61.748633879781416</v>
      </c>
      <c r="S17" s="39">
        <f t="shared" si="15"/>
        <v>-3.8705850992936135</v>
      </c>
      <c r="T17" s="39">
        <f t="shared" si="16"/>
        <v>-3.8705850992936135</v>
      </c>
      <c r="U17" t="s">
        <v>103</v>
      </c>
      <c r="V17" t="s">
        <v>81</v>
      </c>
      <c r="W17" t="s">
        <v>72</v>
      </c>
      <c r="X17" s="48" t="s">
        <v>166</v>
      </c>
      <c r="Y17" s="41"/>
    </row>
    <row r="18" spans="1:25" ht="15" x14ac:dyDescent="0.25">
      <c r="A18">
        <v>2.2599999999999998</v>
      </c>
      <c r="B18">
        <v>1.68</v>
      </c>
      <c r="C18" s="29">
        <f t="shared" si="0"/>
        <v>3.7715971344289834E-2</v>
      </c>
      <c r="D18" s="30">
        <f>IF(OR($A18="",$B18=""),"",A18*'MPTO_working_2-way'!$G17)</f>
        <v>2.3452380952380949</v>
      </c>
      <c r="E18" s="32">
        <f>IF(OR($A18="",$B18=""),"",B18*'MPTO_working_2-way'!$G17)</f>
        <v>1.7433628318584069</v>
      </c>
      <c r="F18" s="30">
        <f>IF(OR($A18="",$B18=""),"",'MPTO_working_2-way'!D17)</f>
        <v>2.3606068142253167</v>
      </c>
      <c r="G18" s="32">
        <f>IF(OR($A18="",$B18=""),"",'MPTO_working_2-way'!E17)</f>
        <v>1.7349661853408882</v>
      </c>
      <c r="H18" s="30">
        <f>IF(OR($A18="",$B18=""),"",'OddsRatio_working_2-way'!M17)</f>
        <v>2.3612278194595446</v>
      </c>
      <c r="I18" s="30">
        <f>IF(OR($A18="",$B18=""),"",'OddsRatio_working_2-way'!N17)</f>
        <v>1.7346308866924531</v>
      </c>
      <c r="J18" s="30">
        <f>IF('Log_working_2-way'!$D17="","",A18^('Log_working_2-way'!$D17))</f>
        <v>2.3683470446740844</v>
      </c>
      <c r="K18" s="32">
        <f>IF('Log_working_2-way'!$D17="","",B18^('Log_working_2-way'!$D17))</f>
        <v>1.7308087549076629</v>
      </c>
      <c r="L18" s="37">
        <f t="shared" si="9"/>
        <v>0.42639593908629447</v>
      </c>
      <c r="M18" s="37">
        <f t="shared" si="10"/>
        <v>0.57360406091370564</v>
      </c>
      <c r="N18" s="38">
        <v>114</v>
      </c>
      <c r="O18" s="38">
        <f t="shared" si="11"/>
        <v>63.557522123893804</v>
      </c>
      <c r="P18" s="38">
        <f t="shared" si="12"/>
        <v>46.142857142857132</v>
      </c>
      <c r="Q18" s="38">
        <f t="shared" si="13"/>
        <v>67.857142857142861</v>
      </c>
      <c r="R18" s="38">
        <f t="shared" si="14"/>
        <v>50.442477876106196</v>
      </c>
      <c r="S18" s="39">
        <f t="shared" si="15"/>
        <v>-4.299620733249057</v>
      </c>
      <c r="T18" s="39">
        <f t="shared" si="16"/>
        <v>-4.2996207332490641</v>
      </c>
      <c r="U18" t="s">
        <v>70</v>
      </c>
      <c r="V18" t="s">
        <v>77</v>
      </c>
      <c r="W18" t="s">
        <v>72</v>
      </c>
      <c r="X18" s="48" t="s">
        <v>166</v>
      </c>
      <c r="Y18" s="41"/>
    </row>
    <row r="19" spans="1:25" ht="15" x14ac:dyDescent="0.25">
      <c r="A19">
        <v>2.0299999999999998</v>
      </c>
      <c r="B19">
        <v>1.81</v>
      </c>
      <c r="C19" s="29">
        <f t="shared" si="0"/>
        <v>4.5097025283727721E-2</v>
      </c>
      <c r="D19" s="30">
        <f>IF(OR($A19="",$B19=""),"",A19*'MPTO_working_2-way'!$G18)</f>
        <v>2.1215469613259672</v>
      </c>
      <c r="E19" s="32">
        <f>IF(OR($A19="",$B19=""),"",B19*'MPTO_working_2-way'!$G18)</f>
        <v>1.8916256157635472</v>
      </c>
      <c r="F19" s="30">
        <f>IF(OR($A19="",$B19=""),"",'MPTO_working_2-way'!D18)</f>
        <v>2.1273774715571898</v>
      </c>
      <c r="G19" s="32">
        <f>IF(OR($A19="",$B19=""),"",'MPTO_working_2-way'!E18)</f>
        <v>1.8870143543127138</v>
      </c>
      <c r="H19" s="30">
        <f>IF(OR($A19="",$B19=""),"",'OddsRatio_working_2-way'!M18)</f>
        <v>2.1276546183435801</v>
      </c>
      <c r="I19" s="30">
        <f>IF(OR($A19="",$B19=""),"",'OddsRatio_working_2-way'!N18)</f>
        <v>1.8867963503478642</v>
      </c>
      <c r="J19" s="30">
        <f>IF('Log_working_2-way'!$D18="","",A19^('Log_working_2-way'!$D18))</f>
        <v>2.1303483867491475</v>
      </c>
      <c r="K19" s="32">
        <f>IF('Log_working_2-way'!$D18="","",B19^('Log_working_2-way'!$D18))</f>
        <v>1.8846829983767455</v>
      </c>
      <c r="L19" s="37">
        <f t="shared" si="9"/>
        <v>0.47135416666666657</v>
      </c>
      <c r="M19" s="37">
        <f t="shared" si="10"/>
        <v>0.52864583333333326</v>
      </c>
      <c r="N19" s="38">
        <v>115</v>
      </c>
      <c r="O19" s="38">
        <f t="shared" si="11"/>
        <v>58.349753694581281</v>
      </c>
      <c r="P19" s="38">
        <f t="shared" si="12"/>
        <v>51.464088397790064</v>
      </c>
      <c r="Q19" s="38">
        <f t="shared" si="13"/>
        <v>63.53591160220995</v>
      </c>
      <c r="R19" s="38">
        <f t="shared" si="14"/>
        <v>56.650246305418726</v>
      </c>
      <c r="S19" s="39">
        <f t="shared" si="15"/>
        <v>-5.1861579076286688</v>
      </c>
      <c r="T19" s="39">
        <f t="shared" si="16"/>
        <v>-5.1861579076286617</v>
      </c>
      <c r="U19" t="s">
        <v>86</v>
      </c>
      <c r="V19" t="s">
        <v>152</v>
      </c>
      <c r="W19" t="s">
        <v>73</v>
      </c>
      <c r="X19" s="48" t="s">
        <v>166</v>
      </c>
      <c r="Y19" s="41"/>
    </row>
    <row r="20" spans="1:25" ht="15" x14ac:dyDescent="0.25">
      <c r="A20">
        <v>1.85</v>
      </c>
      <c r="B20">
        <v>1.99</v>
      </c>
      <c r="C20" s="29">
        <f t="shared" si="0"/>
        <v>4.3053103354610656E-2</v>
      </c>
      <c r="D20" s="30">
        <f>IF(OR($A20="",$B20=""),"",A20*'MPTO_working_2-way'!$G19)</f>
        <v>1.9296482412060298</v>
      </c>
      <c r="E20" s="32">
        <f>IF(OR($A20="",$B20=""),"",B20*'MPTO_working_2-way'!$G19)</f>
        <v>2.0756756756756753</v>
      </c>
      <c r="F20" s="30">
        <f>IF(OR($A20="",$B20=""),"",'MPTO_working_2-way'!D19)</f>
        <v>1.9267303414889438</v>
      </c>
      <c r="G20" s="32">
        <f>IF(OR($A20="",$B20=""),"",'MPTO_working_2-way'!E19)</f>
        <v>2.0790625441197226</v>
      </c>
      <c r="H20" s="30">
        <f>IF(OR($A20="",$B20=""),"",'OddsRatio_working_2-way'!M19)</f>
        <v>1.9265990819042815</v>
      </c>
      <c r="I20" s="30">
        <f>IF(OR($A20="",$B20=""),"",'OddsRatio_working_2-way'!N19)</f>
        <v>2.0792154012767514</v>
      </c>
      <c r="J20" s="30">
        <f>IF('Log_working_2-way'!$D19="","",A20^('Log_working_2-way'!$D19))</f>
        <v>1.9252626773989769</v>
      </c>
      <c r="K20" s="32">
        <f>IF('Log_working_2-way'!$D19="","",B20^('Log_working_2-way'!$D19))</f>
        <v>2.0807741676242877</v>
      </c>
      <c r="L20" s="37">
        <f t="shared" si="9"/>
        <v>0.51822916666666674</v>
      </c>
      <c r="M20" s="37">
        <f t="shared" si="10"/>
        <v>0.48177083333333343</v>
      </c>
      <c r="N20" s="38">
        <v>116</v>
      </c>
      <c r="O20" s="38">
        <f t="shared" si="11"/>
        <v>53.297297297297298</v>
      </c>
      <c r="P20" s="38">
        <f t="shared" si="12"/>
        <v>57.708542713567837</v>
      </c>
      <c r="Q20" s="38">
        <f t="shared" si="13"/>
        <v>58.291457286432156</v>
      </c>
      <c r="R20" s="38">
        <f t="shared" si="14"/>
        <v>62.702702702702695</v>
      </c>
      <c r="S20" s="39">
        <f t="shared" si="15"/>
        <v>-4.9941599891348574</v>
      </c>
      <c r="T20" s="39">
        <f t="shared" si="16"/>
        <v>-4.9941599891348574</v>
      </c>
      <c r="U20" t="s">
        <v>105</v>
      </c>
      <c r="V20" t="s">
        <v>85</v>
      </c>
      <c r="W20" t="s">
        <v>73</v>
      </c>
      <c r="X20" s="48" t="s">
        <v>166</v>
      </c>
      <c r="Y20" s="41"/>
    </row>
    <row r="21" spans="1:25" ht="15" x14ac:dyDescent="0.25">
      <c r="A21">
        <v>2.09</v>
      </c>
      <c r="B21">
        <v>1.81</v>
      </c>
      <c r="C21" s="29">
        <f t="shared" si="0"/>
        <v>3.0955087366835166E-2</v>
      </c>
      <c r="D21" s="30">
        <f>IF(OR($A21="",$B21=""),"",A21*'MPTO_working_2-way'!$G20)</f>
        <v>2.1546961325966851</v>
      </c>
      <c r="E21" s="32">
        <f>IF(OR($A21="",$B21=""),"",B21*'MPTO_working_2-way'!$G20)</f>
        <v>1.8660287081339717</v>
      </c>
      <c r="F21" s="30">
        <f>IF(OR($A21="",$B21=""),"",'MPTO_working_2-way'!D20)</f>
        <v>2.159867538325388</v>
      </c>
      <c r="G21" s="32">
        <f>IF(OR($A21="",$B21=""),"",'MPTO_working_2-way'!E20)</f>
        <v>1.8621674173619833</v>
      </c>
      <c r="H21" s="30">
        <f>IF(OR($A21="",$B21=""),"",'OddsRatio_working_2-way'!M20)</f>
        <v>2.1600340565456171</v>
      </c>
      <c r="I21" s="30">
        <f>IF(OR($A21="",$B21=""),"",'OddsRatio_working_2-way'!N20)</f>
        <v>1.8620436566990362</v>
      </c>
      <c r="J21" s="30">
        <f>IF('Log_working_2-way'!$D20="","",A21^('Log_working_2-way'!$D20))</f>
        <v>2.1623937828196005</v>
      </c>
      <c r="K21" s="32">
        <f>IF('Log_working_2-way'!$D20="","",B21^('Log_working_2-way'!$D20))</f>
        <v>1.8602936584659731</v>
      </c>
      <c r="L21" s="37">
        <f t="shared" si="9"/>
        <v>0.46410256410256412</v>
      </c>
      <c r="M21" s="37">
        <f t="shared" si="10"/>
        <v>0.53589743589743577</v>
      </c>
      <c r="N21" s="38">
        <v>117</v>
      </c>
      <c r="O21" s="38">
        <f t="shared" si="11"/>
        <v>61.019138755980855</v>
      </c>
      <c r="P21" s="38">
        <f t="shared" si="12"/>
        <v>52.359116022099457</v>
      </c>
      <c r="Q21" s="38">
        <f t="shared" si="13"/>
        <v>64.640883977900558</v>
      </c>
      <c r="R21" s="38">
        <f t="shared" si="14"/>
        <v>55.980861244019145</v>
      </c>
      <c r="S21" s="39">
        <f t="shared" si="15"/>
        <v>-3.6217452219197028</v>
      </c>
      <c r="T21" s="39">
        <f t="shared" si="16"/>
        <v>-3.6217452219196886</v>
      </c>
      <c r="U21" t="s">
        <v>156</v>
      </c>
      <c r="V21" t="s">
        <v>157</v>
      </c>
      <c r="W21" t="s">
        <v>169</v>
      </c>
      <c r="X21" s="48" t="s">
        <v>166</v>
      </c>
      <c r="Y21" s="41"/>
    </row>
    <row r="22" spans="1:25" ht="15" x14ac:dyDescent="0.25">
      <c r="A22">
        <v>2.09</v>
      </c>
      <c r="B22">
        <v>1.79</v>
      </c>
      <c r="C22" s="29">
        <f t="shared" si="0"/>
        <v>3.7128117398625982E-2</v>
      </c>
      <c r="D22" s="30">
        <f>IF(OR($A22="",$B22=""),"",A22*'MPTO_working_2-way'!$G21)</f>
        <v>2.1675977653631282</v>
      </c>
      <c r="E22" s="32">
        <f>IF(OR($A22="",$B22=""),"",B22*'MPTO_working_2-way'!$G21)</f>
        <v>1.8564593301435406</v>
      </c>
      <c r="F22" s="30">
        <f>IF(OR($A22="",$B22=""),"",'MPTO_working_2-way'!D21)</f>
        <v>2.1743628490889537</v>
      </c>
      <c r="G22" s="32">
        <f>IF(OR($A22="",$B22=""),"",'MPTO_working_2-way'!E21)</f>
        <v>1.8515255747197545</v>
      </c>
      <c r="H22" s="30">
        <f>IF(OR($A22="",$B22=""),"",'OddsRatio_working_2-way'!M21)</f>
        <v>2.1746262535134471</v>
      </c>
      <c r="I22" s="30">
        <f>IF(OR($A22="",$B22=""),"",'OddsRatio_working_2-way'!N21)</f>
        <v>1.8513346241060764</v>
      </c>
      <c r="J22" s="30">
        <f>IF('Log_working_2-way'!$D21="","",A22^('Log_working_2-way'!$D21))</f>
        <v>2.177733465070919</v>
      </c>
      <c r="K22" s="32">
        <f>IF('Log_working_2-way'!$D21="","",B22^('Log_working_2-way'!$D21))</f>
        <v>1.8490885498780329</v>
      </c>
      <c r="L22" s="37">
        <f t="shared" si="9"/>
        <v>0.46134020618556709</v>
      </c>
      <c r="M22" s="37">
        <f t="shared" si="10"/>
        <v>0.53865979381443296</v>
      </c>
      <c r="N22" s="38">
        <v>118</v>
      </c>
      <c r="O22" s="38">
        <f t="shared" si="11"/>
        <v>61.540669856459324</v>
      </c>
      <c r="P22" s="38">
        <f t="shared" si="12"/>
        <v>52.07821229050279</v>
      </c>
      <c r="Q22" s="38">
        <f t="shared" si="13"/>
        <v>65.92178770949721</v>
      </c>
      <c r="R22" s="38">
        <f t="shared" si="14"/>
        <v>56.459330143540676</v>
      </c>
      <c r="S22" s="39">
        <f t="shared" si="15"/>
        <v>-4.3811178530378854</v>
      </c>
      <c r="T22" s="39">
        <f t="shared" si="16"/>
        <v>-4.3811178530378854</v>
      </c>
      <c r="U22" t="s">
        <v>147</v>
      </c>
      <c r="V22" t="s">
        <v>148</v>
      </c>
      <c r="W22" t="s">
        <v>98</v>
      </c>
      <c r="X22" s="48" t="s">
        <v>166</v>
      </c>
      <c r="Y22" s="41"/>
    </row>
    <row r="23" spans="1:25" ht="15" x14ac:dyDescent="0.25">
      <c r="A23">
        <v>2.41</v>
      </c>
      <c r="B23">
        <v>1.6</v>
      </c>
      <c r="C23" s="29">
        <f t="shared" si="0"/>
        <v>3.9937759336099443E-2</v>
      </c>
      <c r="D23" s="30">
        <f>IF(OR($A23="",$B23=""),"",A23*'MPTO_working_2-way'!$G22)</f>
        <v>2.5062499999999996</v>
      </c>
      <c r="E23" s="32">
        <f>IF(OR($A23="",$B23=""),"",B23*'MPTO_working_2-way'!$G22)</f>
        <v>1.6639004149377592</v>
      </c>
      <c r="F23" s="30">
        <f>IF(OR($A23="",$B23=""),"",'MPTO_working_2-way'!D22)</f>
        <v>2.5318450426789227</v>
      </c>
      <c r="G23" s="32">
        <f>IF(OR($A23="",$B23=""),"",'MPTO_working_2-way'!E22)</f>
        <v>1.6528075439348477</v>
      </c>
      <c r="H23" s="30">
        <f>IF(OR($A23="",$B23=""),"",'OddsRatio_working_2-way'!M22)</f>
        <v>2.532970971675589</v>
      </c>
      <c r="I23" s="30">
        <f>IF(OR($A23="",$B23=""),"",'OddsRatio_working_2-way'!N22)</f>
        <v>1.652328073053442</v>
      </c>
      <c r="J23" s="30">
        <f>IF('Log_working_2-way'!$D22="","",A23^('Log_working_2-way'!$D22))</f>
        <v>2.5449579873420185</v>
      </c>
      <c r="K23" s="32">
        <f>IF('Log_working_2-way'!$D22="","",B23^('Log_working_2-way'!$D22))</f>
        <v>1.6472667918433761</v>
      </c>
      <c r="L23" s="37">
        <f t="shared" si="9"/>
        <v>0.39900249376558611</v>
      </c>
      <c r="M23" s="37">
        <f t="shared" si="10"/>
        <v>0.60099750623441406</v>
      </c>
      <c r="N23" s="38">
        <v>119</v>
      </c>
      <c r="O23" s="38">
        <f t="shared" si="11"/>
        <v>69.622406639004154</v>
      </c>
      <c r="P23" s="38">
        <f t="shared" si="12"/>
        <v>44.625</v>
      </c>
      <c r="Q23" s="38">
        <f t="shared" si="13"/>
        <v>74.375</v>
      </c>
      <c r="R23" s="38">
        <f t="shared" si="14"/>
        <v>49.377593360995846</v>
      </c>
      <c r="S23" s="39">
        <f t="shared" si="15"/>
        <v>-4.7525933609958457</v>
      </c>
      <c r="T23" s="39">
        <f t="shared" si="16"/>
        <v>-4.7525933609958457</v>
      </c>
      <c r="U23" t="s">
        <v>133</v>
      </c>
      <c r="V23" t="s">
        <v>132</v>
      </c>
      <c r="W23" t="s">
        <v>98</v>
      </c>
      <c r="X23" s="48" t="s">
        <v>166</v>
      </c>
      <c r="Y23" s="41"/>
    </row>
    <row r="24" spans="1:25" ht="15" x14ac:dyDescent="0.25">
      <c r="A24">
        <v>2.1</v>
      </c>
      <c r="B24">
        <v>1.78</v>
      </c>
      <c r="C24" s="29">
        <f t="shared" si="0"/>
        <v>3.7988228999465079E-2</v>
      </c>
      <c r="D24" s="30">
        <f>IF(OR($A24="",$B24=""),"",A24*'MPTO_working_2-way'!$G23)</f>
        <v>2.1797752808988768</v>
      </c>
      <c r="E24" s="32">
        <f>IF(OR($A24="",$B24=""),"",B24*'MPTO_working_2-way'!$G23)</f>
        <v>1.8476190476190479</v>
      </c>
      <c r="F24" s="30">
        <f>IF(OR($A24="",$B24=""),"",'MPTO_working_2-way'!D23)</f>
        <v>2.1872440023405506</v>
      </c>
      <c r="G24" s="32">
        <f>IF(OR($A24="",$B24=""),"",'MPTO_working_2-way'!E23)</f>
        <v>1.8422868408082802</v>
      </c>
      <c r="H24" s="30">
        <f>IF(OR($A24="",$B24=""),"",'OddsRatio_working_2-way'!M23)</f>
        <v>2.1875421719907089</v>
      </c>
      <c r="I24" s="30">
        <f>IF(OR($A24="",$B24=""),"",'OddsRatio_working_2-way'!N23)</f>
        <v>1.8420753583206844</v>
      </c>
      <c r="J24" s="30">
        <f>IF('Log_working_2-way'!$D23="","",A24^('Log_working_2-way'!$D23))</f>
        <v>2.1909772182449698</v>
      </c>
      <c r="K24" s="32">
        <f>IF('Log_working_2-way'!$D23="","",B24^('Log_working_2-way'!$D23))</f>
        <v>1.8396466235294411</v>
      </c>
      <c r="L24" s="37">
        <f t="shared" si="9"/>
        <v>0.45876288659793807</v>
      </c>
      <c r="M24" s="37">
        <f t="shared" si="10"/>
        <v>0.54123711340206171</v>
      </c>
      <c r="N24" s="38">
        <v>120</v>
      </c>
      <c r="O24" s="38">
        <f t="shared" si="11"/>
        <v>62.857142857142854</v>
      </c>
      <c r="P24" s="38">
        <f t="shared" si="12"/>
        <v>52.584269662921351</v>
      </c>
      <c r="Q24" s="38">
        <f t="shared" si="13"/>
        <v>67.415730337078656</v>
      </c>
      <c r="R24" s="38">
        <f t="shared" si="14"/>
        <v>57.142857142857139</v>
      </c>
      <c r="S24" s="39">
        <f t="shared" si="15"/>
        <v>-4.5585874799358024</v>
      </c>
      <c r="T24" s="39">
        <f t="shared" si="16"/>
        <v>-4.5585874799357882</v>
      </c>
      <c r="U24" t="s">
        <v>158</v>
      </c>
      <c r="V24" t="s">
        <v>149</v>
      </c>
      <c r="W24" t="s">
        <v>98</v>
      </c>
      <c r="X24" s="48" t="s">
        <v>166</v>
      </c>
      <c r="Y24" s="41"/>
    </row>
    <row r="25" spans="1:25" ht="15" x14ac:dyDescent="0.25">
      <c r="A25">
        <v>2.16</v>
      </c>
      <c r="B25">
        <v>1.74</v>
      </c>
      <c r="C25" s="29">
        <f t="shared" si="0"/>
        <v>3.7675606641123682E-2</v>
      </c>
      <c r="D25" s="30">
        <f>IF(OR($A25="",$B25=""),"",A25*'MPTO_working_2-way'!$G24)</f>
        <v>2.2413793103448274</v>
      </c>
      <c r="E25" s="32">
        <f>IF(OR($A25="",$B25=""),"",B25*'MPTO_working_2-way'!$G24)</f>
        <v>1.8055555555555551</v>
      </c>
      <c r="F25" s="30">
        <f>IF(OR($A25="",$B25=""),"",'MPTO_working_2-way'!D24)</f>
        <v>2.2516175413371671</v>
      </c>
      <c r="G25" s="32">
        <f>IF(OR($A25="",$B25=""),"",'MPTO_working_2-way'!E24)</f>
        <v>1.7989661114302122</v>
      </c>
      <c r="H25" s="30">
        <f>IF(OR($A25="",$B25=""),"",'OddsRatio_working_2-way'!M24)</f>
        <v>2.2520253861514017</v>
      </c>
      <c r="I25" s="30">
        <f>IF(OR($A25="",$B25=""),"",'OddsRatio_working_2-way'!N24)</f>
        <v>1.7987058497862392</v>
      </c>
      <c r="J25" s="30">
        <f>IF('Log_working_2-way'!$D24="","",A25^('Log_working_2-way'!$D24))</f>
        <v>2.2567451068476951</v>
      </c>
      <c r="K25" s="32">
        <f>IF('Log_working_2-way'!$D24="","",B25^('Log_working_2-way'!$D24))</f>
        <v>1.7957063007853538</v>
      </c>
      <c r="L25" s="37">
        <f t="shared" si="9"/>
        <v>0.44615384615384618</v>
      </c>
      <c r="M25" s="37">
        <f t="shared" si="10"/>
        <v>0.55384615384615399</v>
      </c>
      <c r="N25" s="38">
        <v>121</v>
      </c>
      <c r="O25" s="38">
        <f t="shared" si="11"/>
        <v>64.981481481481481</v>
      </c>
      <c r="P25" s="38">
        <f t="shared" si="12"/>
        <v>51.459770114942522</v>
      </c>
      <c r="Q25" s="38">
        <f t="shared" si="13"/>
        <v>69.540229885057471</v>
      </c>
      <c r="R25" s="38">
        <f t="shared" si="14"/>
        <v>56.018518518518512</v>
      </c>
      <c r="S25" s="39">
        <f t="shared" si="15"/>
        <v>-4.55874840357599</v>
      </c>
      <c r="T25" s="39">
        <f t="shared" si="16"/>
        <v>-4.55874840357599</v>
      </c>
      <c r="U25" t="s">
        <v>150</v>
      </c>
      <c r="V25" t="s">
        <v>159</v>
      </c>
      <c r="W25" t="s">
        <v>98</v>
      </c>
      <c r="X25" s="48" t="s">
        <v>166</v>
      </c>
      <c r="Y25" s="41"/>
    </row>
    <row r="26" spans="1:25" ht="15" x14ac:dyDescent="0.25">
      <c r="A26">
        <v>2.61</v>
      </c>
      <c r="B26">
        <v>1.54</v>
      </c>
      <c r="C26" s="29">
        <f t="shared" si="0"/>
        <v>3.2492411802756749E-2</v>
      </c>
      <c r="D26" s="30">
        <f>IF(OR($A26="",$B26=""),"",A26*'MPTO_working_2-way'!$G25)</f>
        <v>2.6948051948051952</v>
      </c>
      <c r="E26" s="32">
        <f>IF(OR($A26="",$B26=""),"",B26*'MPTO_working_2-way'!$G25)</f>
        <v>1.5900383141762455</v>
      </c>
      <c r="F26" s="30">
        <f>IF(OR($A26="",$B26=""),"",'MPTO_working_2-way'!D25)</f>
        <v>2.725571302637825</v>
      </c>
      <c r="G26" s="32">
        <f>IF(OR($A26="",$B26=""),"",'MPTO_working_2-way'!E25)</f>
        <v>1.5795182143278188</v>
      </c>
      <c r="H26" s="30">
        <f>IF(OR($A26="",$B26=""),"",'OddsRatio_working_2-way'!M25)</f>
        <v>2.7266966964355612</v>
      </c>
      <c r="I26" s="30">
        <f>IF(OR($A26="",$B26=""),"",'OddsRatio_working_2-way'!N25)</f>
        <v>1.5791405068790083</v>
      </c>
      <c r="J26" s="30">
        <f>IF('Log_working_2-way'!$D25="","",A26^('Log_working_2-way'!$D25))</f>
        <v>2.7411050265020145</v>
      </c>
      <c r="K26" s="32">
        <f>IF('Log_working_2-way'!$D25="","",B26^('Log_working_2-way'!$D25))</f>
        <v>1.5743478910108941</v>
      </c>
      <c r="L26" s="37">
        <f t="shared" si="9"/>
        <v>0.37108433734939755</v>
      </c>
      <c r="M26" s="37">
        <f t="shared" si="10"/>
        <v>0.62891566265060228</v>
      </c>
      <c r="N26" s="38">
        <v>122</v>
      </c>
      <c r="O26" s="38">
        <f t="shared" si="11"/>
        <v>75.256704980842898</v>
      </c>
      <c r="P26" s="38">
        <f t="shared" si="12"/>
        <v>42.779220779220779</v>
      </c>
      <c r="Q26" s="38">
        <f t="shared" si="13"/>
        <v>79.220779220779221</v>
      </c>
      <c r="R26" s="38">
        <f t="shared" si="14"/>
        <v>46.743295019157088</v>
      </c>
      <c r="S26" s="39">
        <f t="shared" si="15"/>
        <v>-3.9640742399363234</v>
      </c>
      <c r="T26" s="39">
        <f t="shared" si="16"/>
        <v>-3.9640742399363091</v>
      </c>
      <c r="U26" t="s">
        <v>160</v>
      </c>
      <c r="V26" t="s">
        <v>161</v>
      </c>
      <c r="W26" t="s">
        <v>78</v>
      </c>
      <c r="X26" s="48" t="s">
        <v>166</v>
      </c>
      <c r="Y26" s="41"/>
    </row>
    <row r="27" spans="1:25" ht="15" x14ac:dyDescent="0.25">
      <c r="A27">
        <v>2.2799999999999998</v>
      </c>
      <c r="B27">
        <v>1.68</v>
      </c>
      <c r="C27" s="29">
        <f t="shared" si="0"/>
        <v>3.383458646616555E-2</v>
      </c>
      <c r="D27" s="30">
        <f>IF(OR($A27="",$B27=""),"",A27*'MPTO_working_2-way'!$G26)</f>
        <v>2.3571428571428572</v>
      </c>
      <c r="E27" s="32">
        <f>IF(OR($A27="",$B27=""),"",B27*'MPTO_working_2-way'!$G26)</f>
        <v>1.736842105263158</v>
      </c>
      <c r="F27" s="30">
        <f>IF(OR($A27="",$B27=""),"",'MPTO_working_2-way'!D26)</f>
        <v>2.3714710252600297</v>
      </c>
      <c r="G27" s="32">
        <f>IF(OR($A27="",$B27=""),"",'MPTO_working_2-way'!E26)</f>
        <v>1.7291440953412784</v>
      </c>
      <c r="H27" s="30">
        <f>IF(OR($A27="",$B27=""),"",'OddsRatio_working_2-way'!M26)</f>
        <v>2.3719886811400706</v>
      </c>
      <c r="I27" s="30">
        <f>IF(OR($A27="",$B27=""),"",'OddsRatio_working_2-way'!N26)</f>
        <v>1.728868986855663</v>
      </c>
      <c r="J27" s="30">
        <f>IF('Log_working_2-way'!$D26="","",A27^('Log_working_2-way'!$D26))</f>
        <v>2.3786002597874161</v>
      </c>
      <c r="K27" s="32">
        <f>IF('Log_working_2-way'!$D26="","",B27^('Log_working_2-way'!$D26))</f>
        <v>1.7253734306956654</v>
      </c>
      <c r="L27" s="37">
        <f t="shared" si="9"/>
        <v>0.42424242424242425</v>
      </c>
      <c r="M27" s="37">
        <f t="shared" si="10"/>
        <v>0.57575757575757569</v>
      </c>
      <c r="N27" s="38">
        <v>123</v>
      </c>
      <c r="O27" s="38">
        <f t="shared" si="11"/>
        <v>69.05263157894737</v>
      </c>
      <c r="P27" s="38">
        <f t="shared" si="12"/>
        <v>49.785714285714278</v>
      </c>
      <c r="Q27" s="38">
        <f t="shared" si="13"/>
        <v>73.214285714285708</v>
      </c>
      <c r="R27" s="38">
        <f t="shared" si="14"/>
        <v>53.947368421052637</v>
      </c>
      <c r="S27" s="39">
        <f t="shared" si="15"/>
        <v>-4.1616541353383383</v>
      </c>
      <c r="T27" s="39">
        <f t="shared" si="16"/>
        <v>-4.1616541353383596</v>
      </c>
      <c r="U27" t="s">
        <v>145</v>
      </c>
      <c r="V27" t="s">
        <v>136</v>
      </c>
      <c r="W27" t="s">
        <v>146</v>
      </c>
      <c r="X27" s="48" t="s">
        <v>166</v>
      </c>
      <c r="Y27" s="41"/>
    </row>
    <row r="28" spans="1:25" ht="15" x14ac:dyDescent="0.25">
      <c r="A28">
        <v>2.3199999999999998</v>
      </c>
      <c r="B28">
        <v>1.66</v>
      </c>
      <c r="C28" s="29">
        <f t="shared" si="0"/>
        <v>3.3444121312837582E-2</v>
      </c>
      <c r="D28" s="30">
        <f>IF(OR($A28="",$B28=""),"",A28*'MPTO_working_2-way'!$G27)</f>
        <v>2.3975903614457832</v>
      </c>
      <c r="E28" s="32">
        <f>IF(OR($A28="",$B28=""),"",B28*'MPTO_working_2-way'!$G27)</f>
        <v>1.7155172413793103</v>
      </c>
      <c r="F28" s="30">
        <f>IF(OR($A28="",$B28=""),"",'MPTO_working_2-way'!D27)</f>
        <v>2.4136375031336175</v>
      </c>
      <c r="G28" s="32">
        <f>IF(OR($A28="",$B28=""),"",'MPTO_working_2-way'!E27)</f>
        <v>1.707394928178755</v>
      </c>
      <c r="H28" s="30">
        <f>IF(OR($A28="",$B28=""),"",'OddsRatio_working_2-way'!M27)</f>
        <v>2.4142135623730954</v>
      </c>
      <c r="I28" s="30">
        <f>IF(OR($A28="",$B28=""),"",'OddsRatio_working_2-way'!N27)</f>
        <v>1.7071067811865479</v>
      </c>
      <c r="J28" s="30">
        <f>IF('Log_working_2-way'!$D27="","",A28^('Log_working_2-way'!$D27))</f>
        <v>2.4216287324780335</v>
      </c>
      <c r="K28" s="32">
        <f>IF('Log_working_2-way'!$D27="","",B28^('Log_working_2-way'!$D27))</f>
        <v>1.7034185347793582</v>
      </c>
      <c r="L28" s="37">
        <f t="shared" si="9"/>
        <v>0.41708542713567837</v>
      </c>
      <c r="M28" s="37">
        <f t="shared" si="10"/>
        <v>0.58291457286432158</v>
      </c>
      <c r="N28" s="38">
        <v>124</v>
      </c>
      <c r="O28" s="38">
        <f t="shared" si="11"/>
        <v>70.551724137931046</v>
      </c>
      <c r="P28" s="38">
        <f t="shared" si="12"/>
        <v>49.301204819277118</v>
      </c>
      <c r="Q28" s="38">
        <f t="shared" si="13"/>
        <v>74.698795180722897</v>
      </c>
      <c r="R28" s="38">
        <f t="shared" si="14"/>
        <v>53.448275862068968</v>
      </c>
      <c r="S28" s="39">
        <f t="shared" si="15"/>
        <v>-4.1470710427918505</v>
      </c>
      <c r="T28" s="39">
        <f t="shared" si="16"/>
        <v>-4.1470710427918505</v>
      </c>
      <c r="U28" t="s">
        <v>141</v>
      </c>
      <c r="V28" t="s">
        <v>138</v>
      </c>
      <c r="W28" t="s">
        <v>146</v>
      </c>
      <c r="X28" s="48" t="s">
        <v>166</v>
      </c>
      <c r="Y28" s="41"/>
    </row>
    <row r="29" spans="1:25" ht="15" x14ac:dyDescent="0.25">
      <c r="A29">
        <v>3.05</v>
      </c>
      <c r="B29">
        <v>1.41</v>
      </c>
      <c r="C29" s="29">
        <f t="shared" si="0"/>
        <v>3.7088710615044818E-2</v>
      </c>
      <c r="D29" s="30">
        <f>IF(OR($A29="",$B29=""),"",A29*'MPTO_working_2-way'!$G28)</f>
        <v>3.1631205673758864</v>
      </c>
      <c r="E29" s="32">
        <f>IF(OR($A29="",$B29=""),"",B29*'MPTO_working_2-way'!$G28)</f>
        <v>1.4622950819672131</v>
      </c>
      <c r="F29" s="30">
        <f>IF(OR($A29="",$B29=""),"",'MPTO_working_2-way'!D28)</f>
        <v>3.2328509678631834</v>
      </c>
      <c r="G29" s="32">
        <f>IF(OR($A29="",$B29=""),"",'MPTO_working_2-way'!E28)</f>
        <v>1.4478579244171366</v>
      </c>
      <c r="H29" s="30">
        <f>IF(OR($A29="",$B29=""),"",'OddsRatio_working_2-way'!M28)</f>
        <v>3.2360679774997889</v>
      </c>
      <c r="I29" s="30">
        <f>IF(OR($A29="",$B29=""),"",'OddsRatio_working_2-way'!N28)</f>
        <v>1.4472135954999581</v>
      </c>
      <c r="J29" s="30">
        <f>IF('Log_working_2-way'!$D28="","",A29^('Log_working_2-way'!$D28))</f>
        <v>3.2698290836233812</v>
      </c>
      <c r="K29" s="32">
        <f>IF('Log_working_2-way'!$D28="","",B29^('Log_working_2-way'!$D28))</f>
        <v>1.4405618058266774</v>
      </c>
      <c r="L29" s="37">
        <f t="shared" si="9"/>
        <v>0.31614349775784756</v>
      </c>
      <c r="M29" s="37">
        <f t="shared" si="10"/>
        <v>0.68385650224215244</v>
      </c>
      <c r="N29" s="38">
        <v>125</v>
      </c>
      <c r="O29" s="38">
        <f t="shared" si="11"/>
        <v>84.016393442622956</v>
      </c>
      <c r="P29" s="38">
        <f t="shared" si="12"/>
        <v>36.347517730496456</v>
      </c>
      <c r="Q29" s="38">
        <f t="shared" si="13"/>
        <v>88.652482269503551</v>
      </c>
      <c r="R29" s="38">
        <f t="shared" si="14"/>
        <v>40.983606557377051</v>
      </c>
      <c r="S29" s="39">
        <f t="shared" si="15"/>
        <v>-4.6360888268805951</v>
      </c>
      <c r="T29" s="39">
        <f t="shared" si="16"/>
        <v>-4.6360888268805951</v>
      </c>
      <c r="U29" t="s">
        <v>143</v>
      </c>
      <c r="V29" t="s">
        <v>144</v>
      </c>
      <c r="W29" t="s">
        <v>146</v>
      </c>
      <c r="X29" s="48" t="s">
        <v>166</v>
      </c>
      <c r="Y29" s="41"/>
    </row>
    <row r="30" spans="1:25" s="35" customFormat="1" ht="15" x14ac:dyDescent="0.25">
      <c r="A30">
        <v>2.2999999999999998</v>
      </c>
      <c r="B30">
        <v>1.67</v>
      </c>
      <c r="C30" s="29">
        <f t="shared" si="0"/>
        <v>3.3585003905233002E-2</v>
      </c>
      <c r="D30" s="30">
        <f>IF(OR($A30="",$B30=""),"",A30*'MPTO_working_2-way'!$G29)</f>
        <v>2.3772455089820359</v>
      </c>
      <c r="E30" s="32">
        <f>IF(OR($A30="",$B30=""),"",B30*'MPTO_working_2-way'!$G29)</f>
        <v>1.7260869565217389</v>
      </c>
      <c r="F30" s="30">
        <f>IF(OR($A30="",$B30=""),"",'MPTO_working_2-way'!D29)</f>
        <v>2.3924011211460603</v>
      </c>
      <c r="G30" s="32">
        <f>IF(OR($A30="",$B30=""),"",'MPTO_working_2-way'!E29)</f>
        <v>1.7181838514873629</v>
      </c>
      <c r="H30" s="30">
        <f>IF(OR($A30="",$B30=""),"",'OddsRatio_working_2-way'!M29)</f>
        <v>2.3929459815307572</v>
      </c>
      <c r="I30" s="30">
        <f>IF(OR($A30="",$B30=""),"",'OddsRatio_working_2-way'!N29)</f>
        <v>1.7179029289427752</v>
      </c>
      <c r="J30" s="30">
        <f>IF('Log_working_2-way'!$D29="","",A30^('Log_working_2-way'!$D29))</f>
        <v>2.399943779582375</v>
      </c>
      <c r="K30" s="32">
        <f>IF('Log_working_2-way'!$D29="","",B30^('Log_working_2-way'!$D29))</f>
        <v>1.7143143993241288</v>
      </c>
      <c r="L30" s="37">
        <f t="shared" si="9"/>
        <v>0.42065491183879095</v>
      </c>
      <c r="M30" s="37">
        <f t="shared" si="10"/>
        <v>0.57934508816120911</v>
      </c>
      <c r="N30" s="38">
        <v>126</v>
      </c>
      <c r="O30" s="38">
        <f t="shared" si="11"/>
        <v>71.217391304347814</v>
      </c>
      <c r="P30" s="38">
        <f t="shared" si="12"/>
        <v>50.550898203592808</v>
      </c>
      <c r="Q30" s="38">
        <f t="shared" si="13"/>
        <v>75.449101796407192</v>
      </c>
      <c r="R30" s="38">
        <f t="shared" si="14"/>
        <v>54.782608695652179</v>
      </c>
      <c r="S30" s="39">
        <f t="shared" si="15"/>
        <v>-4.2317104920593778</v>
      </c>
      <c r="T30" s="39">
        <f t="shared" si="16"/>
        <v>-4.2317104920593707</v>
      </c>
      <c r="U30" t="s">
        <v>137</v>
      </c>
      <c r="V30" t="s">
        <v>135</v>
      </c>
      <c r="W30" t="s">
        <v>146</v>
      </c>
      <c r="X30" s="48" t="s">
        <v>166</v>
      </c>
      <c r="Y30" s="41"/>
    </row>
    <row r="31" spans="1:25" ht="15" x14ac:dyDescent="0.25">
      <c r="A31">
        <v>2.41</v>
      </c>
      <c r="B31">
        <v>1.61</v>
      </c>
      <c r="C31" s="29">
        <f t="shared" si="0"/>
        <v>3.6055771758459754E-2</v>
      </c>
      <c r="D31" s="30">
        <f>IF(OR($A31="",$B31=""),"",A31*'MPTO_working_2-way'!$G30)</f>
        <v>2.4968944099378882</v>
      </c>
      <c r="E31" s="32">
        <f>IF(OR($A31="",$B31=""),"",B31*'MPTO_working_2-way'!$G30)</f>
        <v>1.6680497925311204</v>
      </c>
      <c r="F31" s="30">
        <f>IF(OR($A31="",$B31=""),"",'MPTO_working_2-way'!D30)</f>
        <v>2.5194636537774748</v>
      </c>
      <c r="G31" s="32">
        <f>IF(OR($A31="",$B31=""),"",'MPTO_working_2-way'!E30)</f>
        <v>1.6581269630990791</v>
      </c>
      <c r="H31" s="30">
        <f>IF(OR($A31="",$B31=""),"",'OddsRatio_working_2-way'!M30)</f>
        <v>2.5203537120802069</v>
      </c>
      <c r="I31" s="30">
        <f>IF(OR($A31="",$B31=""),"",'OddsRatio_working_2-way'!N30)</f>
        <v>1.6577416768573945</v>
      </c>
      <c r="J31" s="30">
        <f>IF('Log_working_2-way'!$D30="","",A31^('Log_working_2-way'!$D30))</f>
        <v>2.5308665033437969</v>
      </c>
      <c r="K31" s="32">
        <f>IF('Log_working_2-way'!$D30="","",B31^('Log_working_2-way'!$D30))</f>
        <v>1.6532248225535031</v>
      </c>
      <c r="L31" s="37">
        <f t="shared" si="9"/>
        <v>0.40049751243781095</v>
      </c>
      <c r="M31" s="37">
        <f t="shared" si="10"/>
        <v>0.59950248756218905</v>
      </c>
      <c r="N31" s="38">
        <v>127</v>
      </c>
      <c r="O31" s="38">
        <f t="shared" si="11"/>
        <v>74.302904564315341</v>
      </c>
      <c r="P31" s="38">
        <f t="shared" si="12"/>
        <v>48.118012422360245</v>
      </c>
      <c r="Q31" s="38">
        <f t="shared" si="13"/>
        <v>78.881987577639748</v>
      </c>
      <c r="R31" s="38">
        <f t="shared" si="14"/>
        <v>52.697095435684645</v>
      </c>
      <c r="S31" s="39">
        <f t="shared" si="15"/>
        <v>-4.5790830133244071</v>
      </c>
      <c r="T31" s="39">
        <f t="shared" si="16"/>
        <v>-4.5790830133244</v>
      </c>
      <c r="U31" t="s">
        <v>134</v>
      </c>
      <c r="V31" t="s">
        <v>140</v>
      </c>
      <c r="W31" t="s">
        <v>146</v>
      </c>
      <c r="X31" s="48" t="s">
        <v>166</v>
      </c>
      <c r="Y31" s="41"/>
    </row>
    <row r="32" spans="1:25" ht="15" x14ac:dyDescent="0.25">
      <c r="A32">
        <v>2</v>
      </c>
      <c r="B32">
        <v>1.84</v>
      </c>
      <c r="C32" s="29">
        <f t="shared" si="0"/>
        <v>4.3478260869565188E-2</v>
      </c>
      <c r="D32" s="30">
        <f>IF(OR($A32="",$B32=""),"",A32*'MPTO_working_2-way'!$G31)</f>
        <v>2.0869565217391304</v>
      </c>
      <c r="E32" s="32">
        <f>IF(OR($A32="",$B32=""),"",B32*'MPTO_working_2-way'!$G31)</f>
        <v>1.92</v>
      </c>
      <c r="F32" s="30">
        <f>IF(OR($A32="",$B32=""),"",'MPTO_working_2-way'!D31)</f>
        <v>2.0909090909090908</v>
      </c>
      <c r="G32" s="32">
        <f>IF(OR($A32="",$B32=""),"",'MPTO_working_2-way'!E31)</f>
        <v>1.9166666666666665</v>
      </c>
      <c r="H32" s="30">
        <f>IF(OR($A32="",$B32=""),"",'OddsRatio_working_2-way'!M31)</f>
        <v>2.091089451179962</v>
      </c>
      <c r="I32" s="30">
        <f>IF(OR($A32="",$B32=""),"",'OddsRatio_working_2-way'!N31)</f>
        <v>1.9165151389911681</v>
      </c>
      <c r="J32" s="30">
        <f>IF('Log_working_2-way'!$D31="","",A32^('Log_working_2-way'!$D31))</f>
        <v>2.0929101135076231</v>
      </c>
      <c r="K32" s="32">
        <f>IF('Log_working_2-way'!$D31="","",B32^('Log_working_2-way'!$D31))</f>
        <v>1.9149883303671131</v>
      </c>
      <c r="L32" s="37">
        <f t="shared" si="9"/>
        <v>0.47916666666666669</v>
      </c>
      <c r="M32" s="37">
        <f t="shared" si="10"/>
        <v>0.52083333333333337</v>
      </c>
      <c r="N32" s="38">
        <v>128</v>
      </c>
      <c r="O32" s="38">
        <f t="shared" si="11"/>
        <v>64</v>
      </c>
      <c r="P32" s="38">
        <f t="shared" si="12"/>
        <v>58.434782608695656</v>
      </c>
      <c r="Q32" s="38">
        <f t="shared" si="13"/>
        <v>69.565217391304344</v>
      </c>
      <c r="R32" s="38">
        <f t="shared" si="14"/>
        <v>64</v>
      </c>
      <c r="S32" s="39">
        <f t="shared" si="15"/>
        <v>-5.5652173913043441</v>
      </c>
      <c r="T32" s="39">
        <f t="shared" si="16"/>
        <v>-5.5652173913043441</v>
      </c>
      <c r="U32" t="s">
        <v>153</v>
      </c>
      <c r="V32" t="s">
        <v>154</v>
      </c>
      <c r="W32" t="s">
        <v>74</v>
      </c>
      <c r="X32" s="48" t="s">
        <v>166</v>
      </c>
      <c r="Y32" s="41"/>
    </row>
    <row r="33" spans="1:25" ht="15" x14ac:dyDescent="0.25">
      <c r="A33">
        <v>1.93</v>
      </c>
      <c r="B33">
        <v>1.9</v>
      </c>
      <c r="C33" s="29">
        <f t="shared" si="0"/>
        <v>4.445050449959087E-2</v>
      </c>
      <c r="D33" s="30">
        <f>IF(OR($A33="",$B33=""),"",A33*'MPTO_working_2-way'!$G32)</f>
        <v>2.0157894736842104</v>
      </c>
      <c r="E33" s="32">
        <f>IF(OR($A33="",$B33=""),"",B33*'MPTO_working_2-way'!$G32)</f>
        <v>1.9844559585492225</v>
      </c>
      <c r="F33" s="30">
        <f>IF(OR($A33="",$B33=""),"",'MPTO_working_2-way'!D32)</f>
        <v>2.0164971130052241</v>
      </c>
      <c r="G33" s="32">
        <f>IF(OR($A33="",$B33=""),"",'MPTO_working_2-way'!E32)</f>
        <v>1.9837706248309437</v>
      </c>
      <c r="H33" s="30">
        <f>IF(OR($A33="",$B33=""),"",'OddsRatio_working_2-way'!M32)</f>
        <v>2.0165300454651267</v>
      </c>
      <c r="I33" s="30">
        <f>IF(OR($A33="",$B33=""),"",'OddsRatio_working_2-way'!N32)</f>
        <v>1.9837387536759294</v>
      </c>
      <c r="J33" s="30">
        <f>IF('Log_working_2-way'!$D32="","",A33^('Log_working_2-way'!$D32))</f>
        <v>2.0168554059748378</v>
      </c>
      <c r="K33" s="32">
        <f>IF('Log_working_2-way'!$D32="","",B33^('Log_working_2-way'!$D32))</f>
        <v>1.9834239894126766</v>
      </c>
      <c r="L33" s="37">
        <f t="shared" si="9"/>
        <v>0.49608355091383816</v>
      </c>
      <c r="M33" s="37">
        <f t="shared" si="10"/>
        <v>0.50391644908616195</v>
      </c>
      <c r="N33" s="38">
        <v>129</v>
      </c>
      <c r="O33" s="38">
        <f t="shared" si="11"/>
        <v>62.160621761658035</v>
      </c>
      <c r="P33" s="38">
        <f t="shared" si="12"/>
        <v>61.105263157894733</v>
      </c>
      <c r="Q33" s="38">
        <f t="shared" si="13"/>
        <v>67.89473684210526</v>
      </c>
      <c r="R33" s="38">
        <f t="shared" si="14"/>
        <v>66.839378238341979</v>
      </c>
      <c r="S33" s="39">
        <f t="shared" si="15"/>
        <v>-5.734115080447225</v>
      </c>
      <c r="T33" s="39">
        <f t="shared" si="16"/>
        <v>-5.7341150804472463</v>
      </c>
      <c r="U33" t="s">
        <v>151</v>
      </c>
      <c r="V33" t="s">
        <v>155</v>
      </c>
      <c r="W33" t="s">
        <v>74</v>
      </c>
      <c r="X33" s="48" t="s">
        <v>166</v>
      </c>
      <c r="Y33" s="41"/>
    </row>
    <row r="34" spans="1:25" ht="15" x14ac:dyDescent="0.25">
      <c r="A34">
        <v>1.87</v>
      </c>
      <c r="B34">
        <v>1.97</v>
      </c>
      <c r="C34" s="29">
        <f t="shared" si="0"/>
        <v>4.2373571486739481E-2</v>
      </c>
      <c r="D34" s="30">
        <f>IF(OR($A34="",$B34=""),"",A34*'MPTO_working_2-way'!$G33)</f>
        <v>1.9492385786802029</v>
      </c>
      <c r="E34" s="32">
        <f>IF(OR($A34="",$B34=""),"",B34*'MPTO_working_2-way'!$G33)</f>
        <v>2.0534759358288768</v>
      </c>
      <c r="F34" s="30">
        <f>IF(OR($A34="",$B34=""),"",'MPTO_working_2-way'!D33)</f>
        <v>1.9471444805623825</v>
      </c>
      <c r="G34" s="32">
        <f>IF(OR($A34="",$B34=""),"",'MPTO_working_2-way'!E33)</f>
        <v>2.0558051284913081</v>
      </c>
      <c r="H34" s="30">
        <f>IF(OR($A34="",$B34=""),"",'OddsRatio_working_2-way'!M33)</f>
        <v>1.9470518552301377</v>
      </c>
      <c r="I34" s="30">
        <f>IF(OR($A34="",$B34=""),"",'OddsRatio_working_2-way'!N33)</f>
        <v>2.0559083903140616</v>
      </c>
      <c r="J34" s="30">
        <f>IF('Log_working_2-way'!$D33="","",A34^('Log_working_2-way'!$D33))</f>
        <v>1.9460927711281228</v>
      </c>
      <c r="K34" s="32">
        <f>IF('Log_working_2-way'!$D33="","",B34^('Log_working_2-way'!$D33))</f>
        <v>2.0569787979748906</v>
      </c>
      <c r="L34" s="37">
        <f t="shared" si="9"/>
        <v>0.51302083333333337</v>
      </c>
      <c r="M34" s="37">
        <f t="shared" si="10"/>
        <v>0.48697916666666674</v>
      </c>
      <c r="N34" s="38">
        <v>130</v>
      </c>
      <c r="O34" s="38">
        <f t="shared" si="11"/>
        <v>60.481283422459896</v>
      </c>
      <c r="P34" s="38">
        <f t="shared" si="12"/>
        <v>64.010152284263967</v>
      </c>
      <c r="Q34" s="38">
        <f t="shared" si="13"/>
        <v>65.989847715736033</v>
      </c>
      <c r="R34" s="38">
        <f t="shared" si="14"/>
        <v>69.51871657754009</v>
      </c>
      <c r="S34" s="39">
        <f t="shared" si="15"/>
        <v>-5.5085642932761374</v>
      </c>
      <c r="T34" s="39">
        <f t="shared" si="16"/>
        <v>-5.5085642932761232</v>
      </c>
      <c r="U34" t="s">
        <v>109</v>
      </c>
      <c r="V34" t="s">
        <v>127</v>
      </c>
      <c r="W34" t="s">
        <v>129</v>
      </c>
      <c r="X34" s="48" t="s">
        <v>167</v>
      </c>
      <c r="Y34" s="41"/>
    </row>
    <row r="35" spans="1:25" ht="15" x14ac:dyDescent="0.25">
      <c r="A35">
        <v>2.2599999999999998</v>
      </c>
      <c r="B35">
        <v>1.69</v>
      </c>
      <c r="C35" s="29">
        <f t="shared" si="0"/>
        <v>3.4193852437555794E-2</v>
      </c>
      <c r="D35" s="30">
        <f>IF(OR($A35="",$B35=""),"",A35*'MPTO_working_2-way'!$G34)</f>
        <v>2.3372781065088759</v>
      </c>
      <c r="E35" s="32">
        <f>IF(OR($A35="",$B35=""),"",B35*'MPTO_working_2-way'!$G34)</f>
        <v>1.7477876106194692</v>
      </c>
      <c r="F35" s="30">
        <f>IF(OR($A35="",$B35=""),"",'MPTO_working_2-way'!D34)</f>
        <v>2.3508340001231001</v>
      </c>
      <c r="G35" s="32">
        <f>IF(OR($A35="",$B35=""),"",'MPTO_working_2-way'!E34)</f>
        <v>1.740283410033262</v>
      </c>
      <c r="H35" s="30">
        <f>IF(OR($A35="",$B35=""),"",'OddsRatio_working_2-way'!M34)</f>
        <v>2.351327849384353</v>
      </c>
      <c r="I35" s="30">
        <f>IF(OR($A35="",$B35=""),"",'OddsRatio_working_2-way'!N34)</f>
        <v>1.7400128699009547</v>
      </c>
      <c r="J35" s="30">
        <f>IF('Log_working_2-way'!$D34="","",A35^('Log_working_2-way'!$D34))</f>
        <v>2.3575800032398484</v>
      </c>
      <c r="K35" s="32">
        <f>IF('Log_working_2-way'!$D34="","",B35^('Log_working_2-way'!$D34))</f>
        <v>1.7366048392090647</v>
      </c>
      <c r="L35" s="37">
        <f t="shared" si="9"/>
        <v>0.42784810126582273</v>
      </c>
      <c r="M35" s="37">
        <f t="shared" si="10"/>
        <v>0.57215189873417716</v>
      </c>
      <c r="N35" s="38">
        <v>131</v>
      </c>
      <c r="O35" s="38">
        <f t="shared" si="11"/>
        <v>73.035398230088475</v>
      </c>
      <c r="P35" s="38">
        <f t="shared" si="12"/>
        <v>53.485207100591708</v>
      </c>
      <c r="Q35" s="38">
        <f t="shared" si="13"/>
        <v>77.514792899408292</v>
      </c>
      <c r="R35" s="38">
        <f t="shared" si="14"/>
        <v>57.964601769911511</v>
      </c>
      <c r="S35" s="39">
        <f t="shared" si="15"/>
        <v>-4.4793946693198166</v>
      </c>
      <c r="T35" s="39">
        <f t="shared" si="16"/>
        <v>-4.4793946693198023</v>
      </c>
      <c r="U35" t="s">
        <v>130</v>
      </c>
      <c r="V35" t="s">
        <v>110</v>
      </c>
      <c r="W35" t="s">
        <v>108</v>
      </c>
      <c r="X35" s="48" t="s">
        <v>167</v>
      </c>
      <c r="Y35" s="41"/>
    </row>
    <row r="36" spans="1:25" ht="15" x14ac:dyDescent="0.25">
      <c r="A36">
        <v>2.3199999999999998</v>
      </c>
      <c r="B36">
        <v>1.66</v>
      </c>
      <c r="C36" s="29">
        <f t="shared" si="0"/>
        <v>3.3444121312837582E-2</v>
      </c>
      <c r="D36" s="30">
        <f>IF(OR($A36="",$B36=""),"",A36*'MPTO_working_2-way'!$G35)</f>
        <v>2.3975903614457832</v>
      </c>
      <c r="E36" s="32">
        <f>IF(OR($A36="",$B36=""),"",B36*'MPTO_working_2-way'!$G35)</f>
        <v>1.7155172413793103</v>
      </c>
      <c r="F36" s="30">
        <f>IF(OR($A36="",$B36=""),"",'MPTO_working_2-way'!D35)</f>
        <v>2.4136375031336175</v>
      </c>
      <c r="G36" s="32">
        <f>IF(OR($A36="",$B36=""),"",'MPTO_working_2-way'!E35)</f>
        <v>1.707394928178755</v>
      </c>
      <c r="H36" s="30">
        <f>IF(OR($A36="",$B36=""),"",'OddsRatio_working_2-way'!M35)</f>
        <v>2.4142135623730954</v>
      </c>
      <c r="I36" s="30">
        <f>IF(OR($A36="",$B36=""),"",'OddsRatio_working_2-way'!N35)</f>
        <v>1.7071067811865479</v>
      </c>
      <c r="J36" s="30">
        <f>IF('Log_working_2-way'!$D35="","",A36^('Log_working_2-way'!$D35))</f>
        <v>2.4216287324780335</v>
      </c>
      <c r="K36" s="32">
        <f>IF('Log_working_2-way'!$D35="","",B36^('Log_working_2-way'!$D35))</f>
        <v>1.7034185347793582</v>
      </c>
      <c r="L36" s="37">
        <f t="shared" si="9"/>
        <v>0.41708542713567837</v>
      </c>
      <c r="M36" s="37">
        <f t="shared" si="10"/>
        <v>0.58291457286432158</v>
      </c>
      <c r="N36" s="38">
        <v>132</v>
      </c>
      <c r="O36" s="38">
        <f t="shared" si="11"/>
        <v>75.10344827586205</v>
      </c>
      <c r="P36" s="38">
        <f t="shared" si="12"/>
        <v>52.481927710843365</v>
      </c>
      <c r="Q36" s="38">
        <f t="shared" si="13"/>
        <v>79.518072289156635</v>
      </c>
      <c r="R36" s="38">
        <f t="shared" si="14"/>
        <v>56.896551724137936</v>
      </c>
      <c r="S36" s="39">
        <f t="shared" si="15"/>
        <v>-4.4146240132945849</v>
      </c>
      <c r="T36" s="39">
        <f t="shared" si="16"/>
        <v>-4.4146240132945707</v>
      </c>
      <c r="U36" t="s">
        <v>113</v>
      </c>
      <c r="V36" t="s">
        <v>112</v>
      </c>
      <c r="W36" t="s">
        <v>108</v>
      </c>
      <c r="X36" s="48" t="s">
        <v>167</v>
      </c>
      <c r="Y36" s="41"/>
    </row>
    <row r="37" spans="1:25" ht="15" x14ac:dyDescent="0.25">
      <c r="A37">
        <v>2.2599999999999998</v>
      </c>
      <c r="B37">
        <v>1.63</v>
      </c>
      <c r="C37" s="29">
        <f t="shared" si="0"/>
        <v>5.5974808621532146E-2</v>
      </c>
      <c r="D37" s="30">
        <f>IF(OR($A37="",$B37=""),"",A37*'MPTO_working_2-way'!$G36)</f>
        <v>2.3865030674846626</v>
      </c>
      <c r="E37" s="32">
        <f>IF(OR($A37="",$B37=""),"",B37*'MPTO_working_2-way'!$G36)</f>
        <v>1.7212389380530972</v>
      </c>
      <c r="F37" s="30">
        <f>IF(OR($A37="",$B37=""),"",'MPTO_working_2-way'!D36)</f>
        <v>2.4126006942170406</v>
      </c>
      <c r="G37" s="32">
        <f>IF(OR($A37="",$B37=""),"",'MPTO_working_2-way'!E36)</f>
        <v>1.7079141360285595</v>
      </c>
      <c r="H37" s="30">
        <f>IF(OR($A37="",$B37=""),"",'OddsRatio_working_2-way'!M36)</f>
        <v>2.4142135623730949</v>
      </c>
      <c r="I37" s="30">
        <f>IF(OR($A37="",$B37=""),"",'OddsRatio_working_2-way'!N36)</f>
        <v>1.7071067811865475</v>
      </c>
      <c r="J37" s="30">
        <f>IF('Log_working_2-way'!$D36="","",A37^('Log_working_2-way'!$D36))</f>
        <v>2.4265944999233642</v>
      </c>
      <c r="K37" s="32">
        <f>IF('Log_working_2-way'!$D36="","",B37^('Log_working_2-way'!$D36))</f>
        <v>1.7009700374213639</v>
      </c>
      <c r="L37" s="37">
        <f t="shared" si="9"/>
        <v>0.41902313624678661</v>
      </c>
      <c r="M37" s="37">
        <f t="shared" si="10"/>
        <v>0.58097686375321345</v>
      </c>
      <c r="N37" s="38">
        <v>133</v>
      </c>
      <c r="O37" s="38">
        <f t="shared" si="11"/>
        <v>74.150442477876098</v>
      </c>
      <c r="P37" s="38">
        <f t="shared" si="12"/>
        <v>51.404907975460119</v>
      </c>
      <c r="Q37" s="38">
        <f t="shared" si="13"/>
        <v>81.595092024539881</v>
      </c>
      <c r="R37" s="38">
        <f t="shared" si="14"/>
        <v>58.849557522123895</v>
      </c>
      <c r="S37" s="39">
        <f t="shared" si="15"/>
        <v>-7.4446495466637828</v>
      </c>
      <c r="T37" s="39">
        <f t="shared" si="16"/>
        <v>-7.4446495466637757</v>
      </c>
      <c r="U37" t="s">
        <v>97</v>
      </c>
      <c r="V37" t="s">
        <v>89</v>
      </c>
      <c r="W37" t="s">
        <v>99</v>
      </c>
      <c r="X37" s="48" t="s">
        <v>167</v>
      </c>
      <c r="Y37" s="41"/>
    </row>
    <row r="38" spans="1:25" ht="15" x14ac:dyDescent="0.25">
      <c r="A38">
        <v>2.41</v>
      </c>
      <c r="B38">
        <v>1.56</v>
      </c>
      <c r="C38" s="29">
        <f t="shared" si="0"/>
        <v>5.5963400361740412E-2</v>
      </c>
      <c r="D38" s="30">
        <f>IF(OR($A38="",$B38=""),"",A38*'MPTO_working_2-way'!$G37)</f>
        <v>2.5448717948717947</v>
      </c>
      <c r="E38" s="32">
        <f>IF(OR($A38="",$B38=""),"",B38*'MPTO_working_2-way'!$G37)</f>
        <v>1.6473029045643151</v>
      </c>
      <c r="F38" s="30">
        <f>IF(OR($A38="",$B38=""),"",'MPTO_working_2-way'!D37)</f>
        <v>2.5842727522683524</v>
      </c>
      <c r="G38" s="32">
        <f>IF(OR($A38="",$B38=""),"",'MPTO_working_2-way'!E37)</f>
        <v>1.63120444290177</v>
      </c>
      <c r="H38" s="30">
        <f>IF(OR($A38="",$B38=""),"",'OddsRatio_working_2-way'!M37)</f>
        <v>2.5867757065373604</v>
      </c>
      <c r="I38" s="30">
        <f>IF(OR($A38="",$B38=""),"",'OddsRatio_working_2-way'!N37)</f>
        <v>1.6302087912488812</v>
      </c>
      <c r="J38" s="30">
        <f>IF('Log_working_2-way'!$D37="","",A38^('Log_working_2-way'!$D37))</f>
        <v>2.605667572166757</v>
      </c>
      <c r="K38" s="32">
        <f>IF('Log_working_2-way'!$D37="","",B38^('Log_working_2-way'!$D37))</f>
        <v>1.6227939190709439</v>
      </c>
      <c r="L38" s="37">
        <f t="shared" si="9"/>
        <v>0.39294710327455923</v>
      </c>
      <c r="M38" s="37">
        <f t="shared" si="10"/>
        <v>0.60705289672544094</v>
      </c>
      <c r="N38" s="38">
        <v>134</v>
      </c>
      <c r="O38" s="38">
        <f t="shared" si="11"/>
        <v>78.398340248962654</v>
      </c>
      <c r="P38" s="38">
        <f t="shared" si="12"/>
        <v>48.102564102564109</v>
      </c>
      <c r="Q38" s="38">
        <f t="shared" si="13"/>
        <v>85.897435897435884</v>
      </c>
      <c r="R38" s="38">
        <f t="shared" si="14"/>
        <v>55.601659751037339</v>
      </c>
      <c r="S38" s="39">
        <f t="shared" si="15"/>
        <v>-7.4990956484732294</v>
      </c>
      <c r="T38" s="39">
        <f t="shared" si="16"/>
        <v>-7.4990956484732294</v>
      </c>
      <c r="U38" t="s">
        <v>88</v>
      </c>
      <c r="V38" t="s">
        <v>93</v>
      </c>
      <c r="W38" t="s">
        <v>99</v>
      </c>
      <c r="X38" s="48" t="s">
        <v>167</v>
      </c>
      <c r="Y38" s="41"/>
    </row>
    <row r="39" spans="1:25" ht="15" x14ac:dyDescent="0.25">
      <c r="A39">
        <v>1.68</v>
      </c>
      <c r="B39">
        <v>2.16</v>
      </c>
      <c r="C39" s="29">
        <f t="shared" si="0"/>
        <v>5.8201058201058142E-2</v>
      </c>
      <c r="D39" s="30">
        <f>IF(OR($A39="",$B39=""),"",A39*'MPTO_working_2-way'!$G38)</f>
        <v>1.7777777777777777</v>
      </c>
      <c r="E39" s="32">
        <f>IF(OR($A39="",$B39=""),"",B39*'MPTO_working_2-way'!$G38)</f>
        <v>2.2857142857142856</v>
      </c>
      <c r="F39" s="30">
        <f>IF(OR($A39="",$B39=""),"",'MPTO_working_2-way'!D38)</f>
        <v>1.7663551401869158</v>
      </c>
      <c r="G39" s="32">
        <f>IF(OR($A39="",$B39=""),"",'MPTO_working_2-way'!E38)</f>
        <v>2.3048780487804881</v>
      </c>
      <c r="H39" s="30">
        <f>IF(OR($A39="",$B39=""),"",'OddsRatio_working_2-way'!M38)</f>
        <v>1.7656414934887763</v>
      </c>
      <c r="I39" s="30">
        <f>IF(OR($A39="",$B39=""),"",'OddsRatio_working_2-way'!N38)</f>
        <v>2.3060943124220299</v>
      </c>
      <c r="J39" s="30">
        <f>IF('Log_working_2-way'!$D38="","",A39^('Log_working_2-way'!$D38))</f>
        <v>1.7603691257746719</v>
      </c>
      <c r="K39" s="32">
        <f>IF('Log_working_2-way'!$D38="","",B39^('Log_working_2-way'!$D38))</f>
        <v>2.3151507157489588</v>
      </c>
      <c r="L39" s="37">
        <f t="shared" si="9"/>
        <v>0.5625</v>
      </c>
      <c r="M39" s="37">
        <f t="shared" si="10"/>
        <v>0.4375</v>
      </c>
      <c r="N39" s="38">
        <v>135</v>
      </c>
      <c r="O39" s="38">
        <f t="shared" si="11"/>
        <v>54.642857142857132</v>
      </c>
      <c r="P39" s="38">
        <f t="shared" si="12"/>
        <v>72.5</v>
      </c>
      <c r="Q39" s="38">
        <f t="shared" si="13"/>
        <v>62.499999999999993</v>
      </c>
      <c r="R39" s="38">
        <f t="shared" si="14"/>
        <v>80.357142857142861</v>
      </c>
      <c r="S39" s="39">
        <f t="shared" si="15"/>
        <v>-7.8571428571428612</v>
      </c>
      <c r="T39" s="39">
        <f t="shared" si="16"/>
        <v>-7.8571428571428612</v>
      </c>
      <c r="U39" t="s">
        <v>96</v>
      </c>
      <c r="V39" t="s">
        <v>107</v>
      </c>
      <c r="W39" t="s">
        <v>99</v>
      </c>
      <c r="X39" s="48" t="s">
        <v>167</v>
      </c>
      <c r="Y39" s="41"/>
    </row>
    <row r="40" spans="1:25" ht="15" x14ac:dyDescent="0.25">
      <c r="A40">
        <v>2.5299999999999998</v>
      </c>
      <c r="B40">
        <v>1.51</v>
      </c>
      <c r="C40" s="29">
        <f t="shared" si="0"/>
        <v>5.7508572625186716E-2</v>
      </c>
      <c r="D40" s="30">
        <f>IF(OR($A40="",$B40=""),"",A40*'MPTO_working_2-way'!$G39)</f>
        <v>2.6754966887417222</v>
      </c>
      <c r="E40" s="32">
        <f>IF(OR($A40="",$B40=""),"",B40*'MPTO_working_2-way'!$G39)</f>
        <v>1.5968379446640319</v>
      </c>
      <c r="F40" s="30">
        <f>IF(OR($A40="",$B40=""),"",'MPTO_working_2-way'!D39)</f>
        <v>2.7284933757097458</v>
      </c>
      <c r="G40" s="32">
        <f>IF(OR($A40="",$B40=""),"",'MPTO_working_2-way'!E39)</f>
        <v>1.5785385203396487</v>
      </c>
      <c r="H40" s="30">
        <f>IF(OR($A40="",$B40=""),"",'OddsRatio_working_2-way'!M39)</f>
        <v>2.7320508075688781</v>
      </c>
      <c r="I40" s="30">
        <f>IF(OR($A40="",$B40=""),"",'OddsRatio_working_2-way'!N39)</f>
        <v>1.577350269189626</v>
      </c>
      <c r="J40" s="30">
        <f>IF('Log_working_2-way'!$D39="","",A40^('Log_working_2-way'!$D39))</f>
        <v>2.7577548487559098</v>
      </c>
      <c r="K40" s="32">
        <f>IF('Log_working_2-way'!$D39="","",B40^('Log_working_2-way'!$D39))</f>
        <v>1.5689075474312886</v>
      </c>
      <c r="L40" s="37">
        <f t="shared" si="9"/>
        <v>0.37376237623762371</v>
      </c>
      <c r="M40" s="37">
        <f t="shared" si="10"/>
        <v>0.62623762376237613</v>
      </c>
      <c r="N40" s="38">
        <v>136</v>
      </c>
      <c r="O40" s="38">
        <f t="shared" si="11"/>
        <v>82.245059288537547</v>
      </c>
      <c r="P40" s="38">
        <f t="shared" si="12"/>
        <v>45.933774834437102</v>
      </c>
      <c r="Q40" s="38">
        <f t="shared" si="13"/>
        <v>90.066225165562926</v>
      </c>
      <c r="R40" s="38">
        <f t="shared" si="14"/>
        <v>53.75494071146246</v>
      </c>
      <c r="S40" s="39">
        <f t="shared" si="15"/>
        <v>-7.8211658770253791</v>
      </c>
      <c r="T40" s="39">
        <f t="shared" si="16"/>
        <v>-7.8211658770253578</v>
      </c>
      <c r="U40" t="s">
        <v>126</v>
      </c>
      <c r="V40" t="s">
        <v>94</v>
      </c>
      <c r="W40" t="s">
        <v>99</v>
      </c>
      <c r="X40" s="48" t="s">
        <v>167</v>
      </c>
      <c r="Y40" s="41"/>
    </row>
    <row r="41" spans="1:25" s="35" customFormat="1" ht="15" x14ac:dyDescent="0.25">
      <c r="A41">
        <v>2.2000000000000002</v>
      </c>
      <c r="B41">
        <v>1.66</v>
      </c>
      <c r="C41" s="29">
        <f t="shared" si="0"/>
        <v>5.6955093099671394E-2</v>
      </c>
      <c r="D41" s="30">
        <f>IF(OR($A41="",$B41=""),"",A41*'MPTO_working_2-way'!$G40)</f>
        <v>2.3253012048192772</v>
      </c>
      <c r="E41" s="32">
        <f>IF(OR($A41="",$B41=""),"",B41*'MPTO_working_2-way'!$G40)</f>
        <v>1.7545454545454544</v>
      </c>
      <c r="F41" s="30">
        <f>IF(OR($A41="",$B41=""),"",'MPTO_working_2-way'!D40)</f>
        <v>2.3470437017994858</v>
      </c>
      <c r="G41" s="32">
        <f>IF(OR($A41="",$B41=""),"",'MPTO_working_2-way'!E40)</f>
        <v>1.7423664122137403</v>
      </c>
      <c r="H41" s="30">
        <f>IF(OR($A41="",$B41=""),"",'OddsRatio_working_2-way'!M40)</f>
        <v>2.3483997249264843</v>
      </c>
      <c r="I41" s="30">
        <f>IF(OR($A41="",$B41=""),"",'OddsRatio_working_2-way'!N40)</f>
        <v>1.7416198487095664</v>
      </c>
      <c r="J41" s="30">
        <f>IF('Log_working_2-way'!$D40="","",A41^('Log_working_2-way'!$D40))</f>
        <v>2.3586859525006716</v>
      </c>
      <c r="K41" s="32">
        <f>IF('Log_working_2-way'!$D40="","",B41^('Log_working_2-way'!$D40))</f>
        <v>1.7360052543090125</v>
      </c>
      <c r="L41" s="37">
        <f t="shared" si="9"/>
        <v>0.43005181347150256</v>
      </c>
      <c r="M41" s="37">
        <f t="shared" si="10"/>
        <v>0.56994818652849744</v>
      </c>
      <c r="N41" s="38">
        <v>137</v>
      </c>
      <c r="O41" s="38">
        <f t="shared" si="11"/>
        <v>74.727272727272734</v>
      </c>
      <c r="P41" s="38">
        <f t="shared" si="12"/>
        <v>54.46987951807229</v>
      </c>
      <c r="Q41" s="38">
        <f t="shared" si="13"/>
        <v>82.530120481927725</v>
      </c>
      <c r="R41" s="38">
        <f t="shared" si="14"/>
        <v>62.272727272727273</v>
      </c>
      <c r="S41" s="39">
        <f t="shared" si="15"/>
        <v>-7.8028477546549908</v>
      </c>
      <c r="T41" s="39">
        <f t="shared" si="16"/>
        <v>-7.8028477546549837</v>
      </c>
      <c r="U41" t="s">
        <v>92</v>
      </c>
      <c r="V41" t="s">
        <v>90</v>
      </c>
      <c r="W41" t="s">
        <v>99</v>
      </c>
      <c r="X41" s="48" t="s">
        <v>167</v>
      </c>
      <c r="Y41" s="41"/>
    </row>
    <row r="42" spans="1:25" ht="15" x14ac:dyDescent="0.25">
      <c r="A42">
        <v>2.06</v>
      </c>
      <c r="B42">
        <v>1.75</v>
      </c>
      <c r="C42" s="29">
        <f t="shared" si="0"/>
        <v>5.6865464632454898E-2</v>
      </c>
      <c r="D42" s="30">
        <f>IF(OR($A42="",$B42=""),"",A42*'MPTO_working_2-way'!$G41)</f>
        <v>2.177142857142857</v>
      </c>
      <c r="E42" s="32">
        <f>IF(OR($A42="",$B42=""),"",B42*'MPTO_working_2-way'!$G41)</f>
        <v>1.849514563106796</v>
      </c>
      <c r="F42" s="30">
        <f>IF(OR($A42="",$B42=""),"",'MPTO_working_2-way'!D41)</f>
        <v>2.1881638846737479</v>
      </c>
      <c r="G42" s="32">
        <f>IF(OR($A42="",$B42=""),"",'MPTO_working_2-way'!E41)</f>
        <v>1.8416347381864622</v>
      </c>
      <c r="H42" s="30">
        <f>IF(OR($A42="",$B42=""),"",'OddsRatio_working_2-way'!M41)</f>
        <v>2.1888369666751335</v>
      </c>
      <c r="I42" s="30">
        <f>IF(OR($A42="",$B42=""),"",'OddsRatio_working_2-way'!N41)</f>
        <v>1.8411582311380661</v>
      </c>
      <c r="J42" s="30">
        <f>IF('Log_working_2-way'!$D41="","",A42^('Log_working_2-way'!$D41))</f>
        <v>2.1940037283297991</v>
      </c>
      <c r="K42" s="32">
        <f>IF('Log_working_2-way'!$D41="","",B42^('Log_working_2-way'!$D41))</f>
        <v>1.8375183228246377</v>
      </c>
      <c r="L42" s="37">
        <f t="shared" si="9"/>
        <v>0.45931758530183731</v>
      </c>
      <c r="M42" s="37">
        <f t="shared" si="10"/>
        <v>0.54068241469816281</v>
      </c>
      <c r="N42" s="38">
        <v>138</v>
      </c>
      <c r="O42" s="38">
        <f t="shared" si="11"/>
        <v>71.009708737864088</v>
      </c>
      <c r="P42" s="38">
        <f t="shared" si="12"/>
        <v>59.142857142857139</v>
      </c>
      <c r="Q42" s="38">
        <f t="shared" si="13"/>
        <v>78.857142857142847</v>
      </c>
      <c r="R42" s="38">
        <f t="shared" si="14"/>
        <v>66.990291262135926</v>
      </c>
      <c r="S42" s="39">
        <f t="shared" si="15"/>
        <v>-7.8474341192787591</v>
      </c>
      <c r="T42" s="39">
        <f t="shared" si="16"/>
        <v>-7.8474341192787875</v>
      </c>
      <c r="U42" t="s">
        <v>91</v>
      </c>
      <c r="V42" t="s">
        <v>95</v>
      </c>
      <c r="W42" t="s">
        <v>99</v>
      </c>
      <c r="X42" s="48" t="s">
        <v>167</v>
      </c>
      <c r="Y42" s="41"/>
    </row>
    <row r="43" spans="1:25" ht="15" x14ac:dyDescent="0.25">
      <c r="A43">
        <v>1.68</v>
      </c>
      <c r="B43">
        <v>2.29</v>
      </c>
      <c r="C43" s="29">
        <f t="shared" si="0"/>
        <v>3.1919317945518833E-2</v>
      </c>
      <c r="D43" s="30">
        <f>IF(OR($A43="",$B43=""),"",A43*'MPTO_working_2-way'!$G42)</f>
        <v>1.7336244541484715</v>
      </c>
      <c r="E43" s="32">
        <f>IF(OR($A43="",$B43=""),"",B43*'MPTO_working_2-way'!$G42)</f>
        <v>2.3630952380952381</v>
      </c>
      <c r="F43" s="30">
        <f>IF(OR($A43="",$B43=""),"",'MPTO_working_2-way'!D42)</f>
        <v>1.7262855604415328</v>
      </c>
      <c r="G43" s="32">
        <f>IF(OR($A43="",$B43=""),"",'MPTO_working_2-way'!E42)</f>
        <v>2.3768688990485605</v>
      </c>
      <c r="H43" s="30">
        <f>IF(OR($A43="",$B43=""),"",'OddsRatio_working_2-way'!M42)</f>
        <v>1.7260384169902692</v>
      </c>
      <c r="I43" s="30">
        <f>IF(OR($A43="",$B43=""),"",'OddsRatio_working_2-way'!N42)</f>
        <v>2.3773375851727168</v>
      </c>
      <c r="J43" s="30">
        <f>IF('Log_working_2-way'!$D42="","",A43^('Log_working_2-way'!$D42))</f>
        <v>1.7227098761530257</v>
      </c>
      <c r="K43" s="32">
        <f>IF('Log_working_2-way'!$D42="","",B43^('Log_working_2-way'!$D42))</f>
        <v>2.3836811049586637</v>
      </c>
      <c r="L43" s="37">
        <f t="shared" si="9"/>
        <v>0.57682619647355171</v>
      </c>
      <c r="M43" s="37">
        <f t="shared" si="10"/>
        <v>0.42317380352644834</v>
      </c>
      <c r="N43" s="38">
        <v>139</v>
      </c>
      <c r="O43" s="38">
        <f t="shared" si="11"/>
        <v>56.261904761904752</v>
      </c>
      <c r="P43" s="38">
        <f t="shared" si="12"/>
        <v>78.301310043668124</v>
      </c>
      <c r="Q43" s="38">
        <f t="shared" si="13"/>
        <v>60.698689956331883</v>
      </c>
      <c r="R43" s="38">
        <f t="shared" si="14"/>
        <v>82.738095238095241</v>
      </c>
      <c r="S43" s="39">
        <f t="shared" si="15"/>
        <v>-4.4367851944271308</v>
      </c>
      <c r="T43" s="39">
        <f t="shared" si="16"/>
        <v>-4.4367851944271166</v>
      </c>
      <c r="U43" t="s">
        <v>162</v>
      </c>
      <c r="V43" t="s">
        <v>163</v>
      </c>
      <c r="W43" t="s">
        <v>78</v>
      </c>
      <c r="X43" s="48" t="s">
        <v>167</v>
      </c>
      <c r="Y43" s="41"/>
    </row>
    <row r="44" spans="1:25" ht="15" x14ac:dyDescent="0.25">
      <c r="A44">
        <v>1.75</v>
      </c>
      <c r="B44">
        <v>2.14</v>
      </c>
      <c r="C44" s="29">
        <f t="shared" si="0"/>
        <v>3.8718291054739673E-2</v>
      </c>
      <c r="D44" s="30">
        <f>IF(OR($A44="",$B44=""),"",A44*'MPTO_working_2-way'!$G43)</f>
        <v>1.8177570093457944</v>
      </c>
      <c r="E44" s="32">
        <f>IF(OR($A44="",$B44=""),"",B44*'MPTO_working_2-way'!$G43)</f>
        <v>2.2228571428571429</v>
      </c>
      <c r="F44" s="30">
        <f>IF(OR($A44="",$B44=""),"",'MPTO_working_2-way'!D43)</f>
        <v>1.81136638452237</v>
      </c>
      <c r="G44" s="32">
        <f>IF(OR($A44="",$B44=""),"",'MPTO_working_2-way'!E43)</f>
        <v>2.2324888226527575</v>
      </c>
      <c r="H44" s="30">
        <f>IF(OR($A44="",$B44=""),"",'OddsRatio_working_2-way'!M43)</f>
        <v>1.8111071056538131</v>
      </c>
      <c r="I44" s="30">
        <f>IF(OR($A44="",$B44=""),"",'OddsRatio_working_2-way'!N43)</f>
        <v>2.2328828005937953</v>
      </c>
      <c r="J44" s="30">
        <f>IF('Log_working_2-way'!$D43="","",A44^('Log_working_2-way'!$D43))</f>
        <v>1.8081956651086979</v>
      </c>
      <c r="K44" s="32">
        <f>IF('Log_working_2-way'!$D43="","",B44^('Log_working_2-way'!$D43))</f>
        <v>2.2373241322265098</v>
      </c>
      <c r="L44" s="37">
        <f t="shared" si="9"/>
        <v>0.55012853470437018</v>
      </c>
      <c r="M44" s="37">
        <f t="shared" si="10"/>
        <v>0.44987146529562982</v>
      </c>
      <c r="N44" s="38">
        <v>140</v>
      </c>
      <c r="O44" s="38">
        <f t="shared" si="11"/>
        <v>60</v>
      </c>
      <c r="P44" s="38">
        <f t="shared" si="12"/>
        <v>74.579439252336456</v>
      </c>
      <c r="Q44" s="38">
        <f t="shared" si="13"/>
        <v>65.420560747663558</v>
      </c>
      <c r="R44" s="38">
        <f t="shared" si="14"/>
        <v>80</v>
      </c>
      <c r="S44" s="39">
        <f t="shared" si="15"/>
        <v>-5.4205607476635578</v>
      </c>
      <c r="T44" s="39">
        <f t="shared" si="16"/>
        <v>-5.4205607476635436</v>
      </c>
      <c r="U44" t="s">
        <v>164</v>
      </c>
      <c r="V44" t="s">
        <v>165</v>
      </c>
      <c r="W44" t="s">
        <v>78</v>
      </c>
      <c r="X44" s="48" t="s">
        <v>167</v>
      </c>
      <c r="Y44" s="41"/>
    </row>
    <row r="45" spans="1:25" ht="15" x14ac:dyDescent="0.25">
      <c r="A45">
        <v>2.04</v>
      </c>
      <c r="B45">
        <v>1.85</v>
      </c>
      <c r="C45" s="29">
        <f t="shared" si="0"/>
        <v>3.0736618971912932E-2</v>
      </c>
      <c r="D45" s="30">
        <f>IF(OR($A45="",$B45=""),"",A45*'MPTO_working_2-way'!$G44)</f>
        <v>2.1027027027027025</v>
      </c>
      <c r="E45" s="32">
        <f>IF(OR($A45="",$B45=""),"",B45*'MPTO_working_2-way'!$G44)</f>
        <v>1.9068627450980391</v>
      </c>
      <c r="F45" s="30">
        <f>IF(OR($A45="",$B45=""),"",'MPTO_working_2-way'!D44)</f>
        <v>2.1060267857142851</v>
      </c>
      <c r="G45" s="32">
        <f>IF(OR($A45="",$B45=""),"",'MPTO_working_2-way'!E44)</f>
        <v>1.9041372351160444</v>
      </c>
      <c r="H45" s="30">
        <f>IF(OR($A45="",$B45=""),"",'OddsRatio_working_2-way'!M44)</f>
        <v>2.1061326375099441</v>
      </c>
      <c r="I45" s="30">
        <f>IF(OR($A45="",$B45=""),"",'OddsRatio_working_2-way'!N44)</f>
        <v>1.904050713349474</v>
      </c>
      <c r="J45" s="30">
        <f>IF('Log_working_2-way'!$D44="","",A45^('Log_working_2-way'!$D44))</f>
        <v>2.1076465292124213</v>
      </c>
      <c r="K45" s="32">
        <f>IF('Log_working_2-way'!$D44="","",B45^('Log_working_2-way'!$D44))</f>
        <v>1.9028150891340896</v>
      </c>
      <c r="L45" s="37">
        <f t="shared" si="9"/>
        <v>0.47557840616966585</v>
      </c>
      <c r="M45" s="37">
        <f t="shared" si="10"/>
        <v>0.52442159383033427</v>
      </c>
      <c r="N45" s="38">
        <v>141</v>
      </c>
      <c r="O45" s="38">
        <f t="shared" si="11"/>
        <v>71.882352941176464</v>
      </c>
      <c r="P45" s="38">
        <f t="shared" si="12"/>
        <v>64.78378378378379</v>
      </c>
      <c r="Q45" s="38">
        <f t="shared" si="13"/>
        <v>76.21621621621621</v>
      </c>
      <c r="R45" s="38">
        <f t="shared" si="14"/>
        <v>69.117647058823522</v>
      </c>
      <c r="S45" s="39">
        <f t="shared" si="15"/>
        <v>-4.3338632750397466</v>
      </c>
      <c r="T45" s="39">
        <f t="shared" si="16"/>
        <v>-4.3338632750397323</v>
      </c>
      <c r="U45" t="s">
        <v>139</v>
      </c>
      <c r="V45" t="s">
        <v>142</v>
      </c>
      <c r="W45" t="s">
        <v>146</v>
      </c>
      <c r="X45" s="48" t="s">
        <v>167</v>
      </c>
      <c r="Y45" s="41"/>
    </row>
    <row r="46" spans="1:25" s="58" customFormat="1" ht="15" x14ac:dyDescent="0.25">
      <c r="A46" s="50">
        <v>2.62</v>
      </c>
      <c r="B46" s="50">
        <v>1.48</v>
      </c>
      <c r="C46" s="51">
        <f t="shared" si="0"/>
        <v>5.7355064988652726E-2</v>
      </c>
      <c r="D46" s="52">
        <f>IF(OR($A46="",$B46=""),"",A46*'MPTO_working_2-way'!$G45)</f>
        <v>2.7702702702702702</v>
      </c>
      <c r="E46" s="54">
        <f>IF(OR($A46="",$B46=""),"",B46*'MPTO_working_2-way'!$G45)</f>
        <v>1.5648854961832059</v>
      </c>
      <c r="F46" s="52">
        <f>IF(OR($A46="",$B46=""),"",'MPTO_working_2-way'!D45)</f>
        <v>2.8328462887200465</v>
      </c>
      <c r="G46" s="54">
        <f>IF(OR($A46="",$B46=""),"",'MPTO_working_2-way'!E45)</f>
        <v>1.5455994897959182</v>
      </c>
      <c r="H46" s="52">
        <f>IF(OR($A46="",$B46=""),"",'OddsRatio_working_2-way'!M45)</f>
        <v>2.8371173070873836</v>
      </c>
      <c r="I46" s="52">
        <f>IF(OR($A46="",$B46=""),"",'OddsRatio_working_2-way'!N45)</f>
        <v>1.5443310539518171</v>
      </c>
      <c r="J46" s="52">
        <f>IF('Log_working_2-way'!$D45="","",A46^('Log_working_2-way'!$D45))</f>
        <v>2.8676723775546669</v>
      </c>
      <c r="K46" s="54">
        <f>IF('Log_working_2-way'!$D45="","",B46^('Log_working_2-way'!$D45))</f>
        <v>1.5354258123677009</v>
      </c>
      <c r="L46" s="60">
        <f t="shared" si="9"/>
        <v>0.36097560975609755</v>
      </c>
      <c r="M46" s="60">
        <f t="shared" si="10"/>
        <v>0.63902439024390256</v>
      </c>
      <c r="N46" s="61">
        <v>142</v>
      </c>
      <c r="O46" s="61">
        <f t="shared" si="11"/>
        <v>87.801526717557252</v>
      </c>
      <c r="P46" s="61">
        <f t="shared" si="12"/>
        <v>46.054054054054049</v>
      </c>
      <c r="Q46" s="61">
        <f t="shared" si="13"/>
        <v>95.945945945945937</v>
      </c>
      <c r="R46" s="61">
        <f t="shared" si="14"/>
        <v>54.198473282442741</v>
      </c>
      <c r="S46" s="62">
        <f t="shared" si="15"/>
        <v>-8.1444192283886849</v>
      </c>
      <c r="T46" s="62">
        <f t="shared" si="16"/>
        <v>-8.144419228388692</v>
      </c>
      <c r="U46" s="50" t="s">
        <v>128</v>
      </c>
      <c r="V46" s="50" t="s">
        <v>125</v>
      </c>
      <c r="W46" s="50" t="s">
        <v>99</v>
      </c>
      <c r="X46" s="57" t="s">
        <v>168</v>
      </c>
      <c r="Y46" s="63"/>
    </row>
    <row r="47" spans="1:25" ht="15" x14ac:dyDescent="0.25">
      <c r="A47">
        <v>1.66</v>
      </c>
      <c r="B47">
        <v>2.2999999999999998</v>
      </c>
      <c r="C47" s="29">
        <f t="shared" si="0"/>
        <v>3.7192247249869137E-2</v>
      </c>
      <c r="D47" s="30">
        <f>IF(OR($A47="",$B47=""),"",A47*'MPTO_working_2-way'!$G46)</f>
        <v>1.7217391304347827</v>
      </c>
      <c r="E47" s="32">
        <f>IF(OR($A47="",$B47=""),"",B47*'MPTO_working_2-way'!$G46)</f>
        <v>2.3855421686746987</v>
      </c>
      <c r="F47" s="30">
        <f>IF(OR($A47="",$B47=""),"",'MPTO_working_2-way'!D46)</f>
        <v>1.7128757290264693</v>
      </c>
      <c r="G47" s="32">
        <f>IF(OR($A47="",$B47=""),"",'MPTO_working_2-way'!E46)</f>
        <v>2.402769037130271</v>
      </c>
      <c r="H47" s="30">
        <f>IF(OR($A47="",$B47=""),"",'OddsRatio_working_2-way'!M46)</f>
        <v>1.7125253031944256</v>
      </c>
      <c r="I47" s="30">
        <f>IF(OR($A47="",$B47=""),"",'OddsRatio_working_2-way'!N46)</f>
        <v>2.4034589305344736</v>
      </c>
      <c r="J47" s="30">
        <f>IF('Log_working_2-way'!$D46="","",A47^('Log_working_2-way'!$D46))</f>
        <v>1.708491418138335</v>
      </c>
      <c r="K47" s="32">
        <f>IF('Log_working_2-way'!$D46="","",B47^('Log_working_2-way'!$D46))</f>
        <v>2.4114497005870583</v>
      </c>
      <c r="L47" s="37">
        <f t="shared" ref="L47:L110" si="17">(1/D47)</f>
        <v>0.58080808080808077</v>
      </c>
      <c r="M47" s="37">
        <f t="shared" ref="M47:M110" si="18">(1/E47)</f>
        <v>0.41919191919191923</v>
      </c>
      <c r="N47" s="38">
        <v>143</v>
      </c>
      <c r="O47" s="38">
        <f t="shared" ref="O47:O110" si="19">(1/A47)*((N47*A47)-N47)</f>
        <v>56.855421686746993</v>
      </c>
      <c r="P47" s="38">
        <f t="shared" ref="P47:P110" si="20">(1/B47)*((N47*B47)-N47)</f>
        <v>80.826086956521735</v>
      </c>
      <c r="Q47" s="38">
        <f t="shared" ref="Q47:Q110" si="21">(1/B47)*N47</f>
        <v>62.173913043478265</v>
      </c>
      <c r="R47" s="38">
        <f t="shared" ref="R47:R110" si="22">(1/A47)*N47</f>
        <v>86.144578313253021</v>
      </c>
      <c r="S47" s="39">
        <f t="shared" ref="S47:S110" si="23">O47-Q47</f>
        <v>-5.3184913567312719</v>
      </c>
      <c r="T47" s="39">
        <f t="shared" ref="T47:T110" si="24">P47-R47</f>
        <v>-5.3184913567312861</v>
      </c>
      <c r="U47" t="s">
        <v>170</v>
      </c>
      <c r="V47" t="s">
        <v>171</v>
      </c>
      <c r="W47" t="s">
        <v>129</v>
      </c>
      <c r="X47" s="48" t="s">
        <v>452</v>
      </c>
      <c r="Y47" s="41"/>
    </row>
    <row r="48" spans="1:25" ht="15" x14ac:dyDescent="0.25">
      <c r="A48">
        <v>1.88</v>
      </c>
      <c r="B48">
        <v>2.02</v>
      </c>
      <c r="C48" s="29">
        <f t="shared" si="0"/>
        <v>2.6964398567516312E-2</v>
      </c>
      <c r="D48" s="30">
        <f>IF(OR($A48="",$B48=""),"",A48*'MPTO_working_2-way'!$G47)</f>
        <v>1.9306930693069306</v>
      </c>
      <c r="E48" s="32">
        <f>IF(OR($A48="",$B48=""),"",B48*'MPTO_working_2-way'!$G47)</f>
        <v>2.0744680851063828</v>
      </c>
      <c r="F48" s="30">
        <f>IF(OR($A48="",$B48=""),"",'MPTO_working_2-way'!D47)</f>
        <v>1.9288906948394962</v>
      </c>
      <c r="G48" s="32">
        <f>IF(OR($A48="",$B48=""),"",'MPTO_working_2-way'!E47)</f>
        <v>2.0765529308836395</v>
      </c>
      <c r="H48" s="30">
        <f>IF(OR($A48="",$B48=""),"",'OddsRatio_working_2-way'!M47)</f>
        <v>1.9288407280256479</v>
      </c>
      <c r="I48" s="30">
        <f>IF(OR($A48="",$B48=""),"",'OddsRatio_working_2-way'!N47)</f>
        <v>2.0766108438479098</v>
      </c>
      <c r="J48" s="30">
        <f>IF('Log_working_2-way'!$D47="","",A48^('Log_working_2-way'!$D47))</f>
        <v>1.9280257534933587</v>
      </c>
      <c r="K48" s="32">
        <f>IF('Log_working_2-way'!$D47="","",B48^('Log_working_2-way'!$D47))</f>
        <v>2.0775563029751076</v>
      </c>
      <c r="L48" s="37">
        <f t="shared" si="17"/>
        <v>0.517948717948718</v>
      </c>
      <c r="M48" s="37">
        <f t="shared" si="18"/>
        <v>0.48205128205128212</v>
      </c>
      <c r="N48" s="38">
        <v>144</v>
      </c>
      <c r="O48" s="38">
        <f t="shared" si="19"/>
        <v>67.404255319148916</v>
      </c>
      <c r="P48" s="38">
        <f t="shared" si="20"/>
        <v>72.712871287128706</v>
      </c>
      <c r="Q48" s="38">
        <f t="shared" si="21"/>
        <v>71.287128712871294</v>
      </c>
      <c r="R48" s="38">
        <f t="shared" si="22"/>
        <v>76.595744680851055</v>
      </c>
      <c r="S48" s="39">
        <f t="shared" si="23"/>
        <v>-3.8828733937223774</v>
      </c>
      <c r="T48" s="39">
        <f t="shared" si="24"/>
        <v>-3.882873393722349</v>
      </c>
      <c r="U48" t="s">
        <v>172</v>
      </c>
      <c r="V48" t="s">
        <v>173</v>
      </c>
      <c r="W48" t="s">
        <v>456</v>
      </c>
      <c r="X48" s="48" t="s">
        <v>452</v>
      </c>
      <c r="Y48" s="41"/>
    </row>
    <row r="49" spans="1:25" ht="15" x14ac:dyDescent="0.25">
      <c r="A49">
        <v>1.95</v>
      </c>
      <c r="B49">
        <v>1.93</v>
      </c>
      <c r="C49" s="29">
        <f t="shared" si="0"/>
        <v>3.0955227846419575E-2</v>
      </c>
      <c r="D49" s="30">
        <f>IF(OR($A49="",$B49=""),"",A49*'MPTO_working_2-way'!$G48)</f>
        <v>2.0103626943005182</v>
      </c>
      <c r="E49" s="32">
        <f>IF(OR($A49="",$B49=""),"",B49*'MPTO_working_2-way'!$G48)</f>
        <v>1.9897435897435898</v>
      </c>
      <c r="F49" s="30">
        <f>IF(OR($A49="",$B49=""),"",'MPTO_working_2-way'!D48)</f>
        <v>2.0106851876586083</v>
      </c>
      <c r="G49" s="32">
        <f>IF(OR($A49="",$B49=""),"",'MPTO_working_2-way'!E48)</f>
        <v>1.9894277785119598</v>
      </c>
      <c r="H49" s="30">
        <f>IF(OR($A49="",$B49=""),"",'OddsRatio_working_2-way'!M48)</f>
        <v>2.0106954914038573</v>
      </c>
      <c r="I49" s="30">
        <f>IF(OR($A49="",$B49=""),"",'OddsRatio_working_2-way'!N48)</f>
        <v>1.9894176915848294</v>
      </c>
      <c r="J49" s="30">
        <f>IF('Log_working_2-way'!$D48="","",A49^('Log_working_2-way'!$D48))</f>
        <v>2.0108420160403986</v>
      </c>
      <c r="K49" s="32">
        <f>IF('Log_working_2-way'!$D48="","",B49^('Log_working_2-way'!$D48))</f>
        <v>1.9892742724695103</v>
      </c>
      <c r="L49" s="37">
        <f t="shared" si="17"/>
        <v>0.49742268041237114</v>
      </c>
      <c r="M49" s="37">
        <f t="shared" si="18"/>
        <v>0.50257731958762886</v>
      </c>
      <c r="N49" s="38">
        <v>145</v>
      </c>
      <c r="O49" s="38">
        <f t="shared" si="19"/>
        <v>70.641025641025649</v>
      </c>
      <c r="P49" s="38">
        <f t="shared" si="20"/>
        <v>69.870466321243512</v>
      </c>
      <c r="Q49" s="38">
        <f t="shared" si="21"/>
        <v>75.129533678756488</v>
      </c>
      <c r="R49" s="38">
        <f t="shared" si="22"/>
        <v>74.358974358974365</v>
      </c>
      <c r="S49" s="39">
        <f t="shared" si="23"/>
        <v>-4.4885080377308384</v>
      </c>
      <c r="T49" s="39">
        <f t="shared" si="24"/>
        <v>-4.4885080377308526</v>
      </c>
      <c r="U49" t="s">
        <v>174</v>
      </c>
      <c r="V49" t="s">
        <v>175</v>
      </c>
      <c r="W49" t="s">
        <v>457</v>
      </c>
      <c r="X49" s="48" t="s">
        <v>452</v>
      </c>
      <c r="Y49" s="41"/>
    </row>
    <row r="50" spans="1:25" ht="15" x14ac:dyDescent="0.25">
      <c r="A50">
        <v>1.89</v>
      </c>
      <c r="B50">
        <v>1.99</v>
      </c>
      <c r="C50" s="29">
        <f t="shared" si="0"/>
        <v>3.16130919145996E-2</v>
      </c>
      <c r="D50" s="30">
        <f>IF(OR($A50="",$B50=""),"",A50*'MPTO_working_2-way'!$G49)</f>
        <v>1.9497487437185932</v>
      </c>
      <c r="E50" s="32">
        <f>IF(OR($A50="",$B50=""),"",B50*'MPTO_working_2-way'!$G49)</f>
        <v>2.052910052910053</v>
      </c>
      <c r="F50" s="30">
        <f>IF(OR($A50="",$B50=""),"",'MPTO_working_2-way'!D49)</f>
        <v>1.9482012897878844</v>
      </c>
      <c r="G50" s="32">
        <f>IF(OR($A50="",$B50=""),"",'MPTO_working_2-way'!E49)</f>
        <v>2.0546283903744778</v>
      </c>
      <c r="H50" s="30">
        <f>IF(OR($A50="",$B50=""),"",'OddsRatio_working_2-way'!M49)</f>
        <v>1.9481507786158798</v>
      </c>
      <c r="I50" s="30">
        <f>IF(OR($A50="",$B50=""),"",'OddsRatio_working_2-way'!N49)</f>
        <v>2.0546845739659791</v>
      </c>
      <c r="J50" s="30">
        <f>IF('Log_working_2-way'!$D49="","",A50^('Log_working_2-way'!$D49))</f>
        <v>1.9474482422922217</v>
      </c>
      <c r="K50" s="32">
        <f>IF('Log_working_2-way'!$D49="","",B50^('Log_working_2-way'!$D49))</f>
        <v>2.0554666264202575</v>
      </c>
      <c r="L50" s="37">
        <f t="shared" si="17"/>
        <v>0.51288659793814428</v>
      </c>
      <c r="M50" s="37">
        <f t="shared" si="18"/>
        <v>0.48711340206185566</v>
      </c>
      <c r="N50" s="38">
        <v>146</v>
      </c>
      <c r="O50" s="38">
        <f t="shared" si="19"/>
        <v>68.75132275132276</v>
      </c>
      <c r="P50" s="38">
        <f t="shared" si="20"/>
        <v>72.633165829145739</v>
      </c>
      <c r="Q50" s="38">
        <f t="shared" si="21"/>
        <v>73.366834170854261</v>
      </c>
      <c r="R50" s="38">
        <f t="shared" si="22"/>
        <v>77.248677248677254</v>
      </c>
      <c r="S50" s="39">
        <f t="shared" si="23"/>
        <v>-4.6155114195315008</v>
      </c>
      <c r="T50" s="39">
        <f t="shared" si="24"/>
        <v>-4.615511419531515</v>
      </c>
      <c r="U50" t="s">
        <v>176</v>
      </c>
      <c r="V50" t="s">
        <v>177</v>
      </c>
      <c r="W50" t="s">
        <v>457</v>
      </c>
      <c r="X50" s="48" t="s">
        <v>452</v>
      </c>
      <c r="Y50" s="41"/>
    </row>
    <row r="51" spans="1:25" ht="15" x14ac:dyDescent="0.25">
      <c r="A51">
        <v>2.11</v>
      </c>
      <c r="B51">
        <v>1.79</v>
      </c>
      <c r="C51" s="29">
        <f t="shared" si="0"/>
        <v>3.2592867166194583E-2</v>
      </c>
      <c r="D51" s="30">
        <f>IF(OR($A51="",$B51=""),"",A51*'MPTO_working_2-way'!$G50)</f>
        <v>2.1787709497206706</v>
      </c>
      <c r="E51" s="32">
        <f>IF(OR($A51="",$B51=""),"",B51*'MPTO_working_2-way'!$G50)</f>
        <v>1.8483412322274884</v>
      </c>
      <c r="F51" s="30">
        <f>IF(OR($A51="",$B51=""),"",'MPTO_working_2-way'!D50)</f>
        <v>2.1851369724319478</v>
      </c>
      <c r="G51" s="32">
        <f>IF(OR($A51="",$B51=""),"",'MPTO_working_2-way'!E50)</f>
        <v>1.8437843247333352</v>
      </c>
      <c r="H51" s="30">
        <f>IF(OR($A51="",$B51=""),"",'OddsRatio_working_2-way'!M50)</f>
        <v>2.1853536565680476</v>
      </c>
      <c r="I51" s="30">
        <f>IF(OR($A51="",$B51=""),"",'OddsRatio_working_2-way'!N50)</f>
        <v>1.8436300798997822</v>
      </c>
      <c r="J51" s="30">
        <f>IF('Log_working_2-way'!$D50="","",A51^('Log_working_2-way'!$D50))</f>
        <v>2.1882656756587764</v>
      </c>
      <c r="K51" s="32">
        <f>IF('Log_working_2-way'!$D50="","",B51^('Log_working_2-way'!$D50))</f>
        <v>1.8415626408173078</v>
      </c>
      <c r="L51" s="37">
        <f t="shared" si="17"/>
        <v>0.4589743589743589</v>
      </c>
      <c r="M51" s="37">
        <f t="shared" si="18"/>
        <v>0.54102564102564099</v>
      </c>
      <c r="N51" s="38">
        <v>147</v>
      </c>
      <c r="O51" s="38">
        <f t="shared" si="19"/>
        <v>77.331753554502356</v>
      </c>
      <c r="P51" s="38">
        <f t="shared" si="20"/>
        <v>64.877094972067027</v>
      </c>
      <c r="Q51" s="38">
        <f t="shared" si="21"/>
        <v>82.122905027932958</v>
      </c>
      <c r="R51" s="38">
        <f t="shared" si="22"/>
        <v>69.66824644549763</v>
      </c>
      <c r="S51" s="39">
        <f t="shared" si="23"/>
        <v>-4.7911514734306024</v>
      </c>
      <c r="T51" s="39">
        <f t="shared" si="24"/>
        <v>-4.7911514734306024</v>
      </c>
      <c r="U51" t="s">
        <v>178</v>
      </c>
      <c r="V51" t="s">
        <v>179</v>
      </c>
      <c r="W51" t="s">
        <v>108</v>
      </c>
      <c r="X51" s="48" t="s">
        <v>452</v>
      </c>
      <c r="Y51" s="41"/>
    </row>
    <row r="52" spans="1:25" ht="15" x14ac:dyDescent="0.25">
      <c r="A52">
        <v>2.09</v>
      </c>
      <c r="B52">
        <v>1.82</v>
      </c>
      <c r="C52" s="29">
        <f t="shared" si="0"/>
        <v>2.7919448972080652E-2</v>
      </c>
      <c r="D52" s="30">
        <f>IF(OR($A52="",$B52=""),"",A52*'MPTO_working_2-way'!$G51)</f>
        <v>2.1483516483516483</v>
      </c>
      <c r="E52" s="32">
        <f>IF(OR($A52="",$B52=""),"",B52*'MPTO_working_2-way'!$G51)</f>
        <v>1.8708133971291869</v>
      </c>
      <c r="F52" s="30">
        <f>IF(OR($A52="",$B52=""),"",'MPTO_working_2-way'!D51)</f>
        <v>2.152810006225593</v>
      </c>
      <c r="G52" s="32">
        <f>IF(OR($A52="",$B52=""),"",'MPTO_working_2-way'!E51)</f>
        <v>1.8674456281604401</v>
      </c>
      <c r="H52" s="30">
        <f>IF(OR($A52="",$B52=""),"",'OddsRatio_working_2-way'!M51)</f>
        <v>2.1529389804681456</v>
      </c>
      <c r="I52" s="30">
        <f>IF(OR($A52="",$B52=""),"",'OddsRatio_working_2-way'!N51)</f>
        <v>1.8673485908108987</v>
      </c>
      <c r="J52" s="30">
        <f>IF('Log_working_2-way'!$D51="","",A52^('Log_working_2-way'!$D51))</f>
        <v>2.1549669469306498</v>
      </c>
      <c r="K52" s="32">
        <f>IF('Log_working_2-way'!$D51="","",B52^('Log_working_2-way'!$D51))</f>
        <v>1.8658256434588982</v>
      </c>
      <c r="L52" s="37">
        <f t="shared" si="17"/>
        <v>0.46547314578005117</v>
      </c>
      <c r="M52" s="37">
        <f t="shared" si="18"/>
        <v>0.53452685421994872</v>
      </c>
      <c r="N52" s="38">
        <v>148</v>
      </c>
      <c r="O52" s="38">
        <f t="shared" si="19"/>
        <v>77.186602870813402</v>
      </c>
      <c r="P52" s="38">
        <f t="shared" si="20"/>
        <v>66.681318681318686</v>
      </c>
      <c r="Q52" s="38">
        <f t="shared" si="21"/>
        <v>81.318681318681314</v>
      </c>
      <c r="R52" s="38">
        <f t="shared" si="22"/>
        <v>70.813397129186612</v>
      </c>
      <c r="S52" s="39">
        <f t="shared" si="23"/>
        <v>-4.1320784478679116</v>
      </c>
      <c r="T52" s="39">
        <f t="shared" si="24"/>
        <v>-4.1320784478679258</v>
      </c>
      <c r="U52" t="s">
        <v>157</v>
      </c>
      <c r="V52" t="s">
        <v>180</v>
      </c>
      <c r="W52" t="s">
        <v>169</v>
      </c>
      <c r="X52" s="48" t="s">
        <v>452</v>
      </c>
      <c r="Y52" s="41"/>
    </row>
    <row r="53" spans="1:25" s="35" customFormat="1" ht="15" x14ac:dyDescent="0.25">
      <c r="A53">
        <v>2.41</v>
      </c>
      <c r="B53">
        <v>1.58</v>
      </c>
      <c r="C53" s="29">
        <f t="shared" si="0"/>
        <v>4.7849151741162776E-2</v>
      </c>
      <c r="D53" s="30">
        <f>IF(OR($A53="",$B53=""),"",A53*'MPTO_working_2-way'!$G52)</f>
        <v>2.5253164556962022</v>
      </c>
      <c r="E53" s="32">
        <f>IF(OR($A53="",$B53=""),"",B53*'MPTO_working_2-way'!$G52)</f>
        <v>1.6556016597510372</v>
      </c>
      <c r="F53" s="30">
        <f>IF(OR($A53="",$B53=""),"",'MPTO_working_2-way'!D52)</f>
        <v>2.5574585264289071</v>
      </c>
      <c r="G53" s="32">
        <f>IF(OR($A53="",$B53=""),"",'MPTO_working_2-way'!E52)</f>
        <v>1.6420716719134072</v>
      </c>
      <c r="H53" s="30">
        <f>IF(OR($A53="",$B53=""),"",'OddsRatio_working_2-way'!M52)</f>
        <v>2.5591775020050216</v>
      </c>
      <c r="I53" s="30">
        <f>IF(OR($A53="",$B53=""),"",'OddsRatio_working_2-way'!N52)</f>
        <v>1.6413637951510016</v>
      </c>
      <c r="J53" s="30">
        <f>IF('Log_working_2-way'!$D52="","",A53^('Log_working_2-way'!$D52))</f>
        <v>2.5744029244823512</v>
      </c>
      <c r="K53" s="32">
        <f>IF('Log_working_2-way'!$D52="","",B53^('Log_working_2-way'!$D52))</f>
        <v>1.6351614217989046</v>
      </c>
      <c r="L53" s="37">
        <f t="shared" si="17"/>
        <v>0.39598997493734339</v>
      </c>
      <c r="M53" s="37">
        <f t="shared" si="18"/>
        <v>0.60401002506265666</v>
      </c>
      <c r="N53" s="38">
        <v>149</v>
      </c>
      <c r="O53" s="38">
        <f t="shared" si="19"/>
        <v>87.174273858921168</v>
      </c>
      <c r="P53" s="38">
        <f t="shared" si="20"/>
        <v>54.696202531645575</v>
      </c>
      <c r="Q53" s="38">
        <f t="shared" si="21"/>
        <v>94.303797468354418</v>
      </c>
      <c r="R53" s="38">
        <f t="shared" si="22"/>
        <v>61.825726141078832</v>
      </c>
      <c r="S53" s="39">
        <f t="shared" si="23"/>
        <v>-7.1295236094332495</v>
      </c>
      <c r="T53" s="39">
        <f t="shared" si="24"/>
        <v>-7.1295236094332566</v>
      </c>
      <c r="U53" t="s">
        <v>181</v>
      </c>
      <c r="V53" t="s">
        <v>182</v>
      </c>
      <c r="W53" t="s">
        <v>74</v>
      </c>
      <c r="X53" s="48" t="s">
        <v>452</v>
      </c>
      <c r="Y53" s="41"/>
    </row>
    <row r="54" spans="1:25" ht="15" x14ac:dyDescent="0.25">
      <c r="A54">
        <v>2.67</v>
      </c>
      <c r="B54">
        <v>1.53</v>
      </c>
      <c r="C54" s="29">
        <f t="shared" si="0"/>
        <v>2.81266064478225E-2</v>
      </c>
      <c r="D54" s="30">
        <f>IF(OR($A54="",$B54=""),"",A54*'MPTO_working_2-way'!$G53)</f>
        <v>2.7450980392156858</v>
      </c>
      <c r="E54" s="32">
        <f>IF(OR($A54="",$B54=""),"",B54*'MPTO_working_2-way'!$G53)</f>
        <v>1.5730337078651684</v>
      </c>
      <c r="F54" s="30">
        <f>IF(OR($A54="",$B54=""),"",'MPTO_working_2-way'!D53)</f>
        <v>2.7741672608739938</v>
      </c>
      <c r="G54" s="32">
        <f>IF(OR($A54="",$B54=""),"",'MPTO_working_2-way'!E53)</f>
        <v>1.5636447149336854</v>
      </c>
      <c r="H54" s="30">
        <f>IF(OR($A54="",$B54=""),"",'OddsRatio_working_2-way'!M53)</f>
        <v>2.7750896868120249</v>
      </c>
      <c r="I54" s="30">
        <f>IF(OR($A54="",$B54=""),"",'OddsRatio_working_2-way'!N53)</f>
        <v>1.5633518167726788</v>
      </c>
      <c r="J54" s="30">
        <f>IF('Log_working_2-way'!$D53="","",A54^('Log_working_2-way'!$D53))</f>
        <v>2.7886529022410445</v>
      </c>
      <c r="K54" s="32">
        <f>IF('Log_working_2-way'!$D53="","",B54^('Log_working_2-way'!$D53))</f>
        <v>1.5590799638918429</v>
      </c>
      <c r="L54" s="37">
        <f t="shared" si="17"/>
        <v>0.36428571428571432</v>
      </c>
      <c r="M54" s="37">
        <f t="shared" si="18"/>
        <v>0.63571428571428579</v>
      </c>
      <c r="N54" s="38">
        <v>150</v>
      </c>
      <c r="O54" s="38">
        <f t="shared" si="19"/>
        <v>93.820224719101134</v>
      </c>
      <c r="P54" s="38">
        <f t="shared" si="20"/>
        <v>51.96078431372549</v>
      </c>
      <c r="Q54" s="38">
        <f t="shared" si="21"/>
        <v>98.039215686274517</v>
      </c>
      <c r="R54" s="38">
        <f t="shared" si="22"/>
        <v>56.17977528089888</v>
      </c>
      <c r="S54" s="39">
        <f t="shared" si="23"/>
        <v>-4.218990967173383</v>
      </c>
      <c r="T54" s="39">
        <f t="shared" si="24"/>
        <v>-4.2189909671733901</v>
      </c>
      <c r="U54" t="s">
        <v>183</v>
      </c>
      <c r="V54" t="s">
        <v>184</v>
      </c>
      <c r="W54" t="s">
        <v>458</v>
      </c>
      <c r="X54" s="48" t="s">
        <v>452</v>
      </c>
      <c r="Y54" s="41"/>
    </row>
    <row r="55" spans="1:25" ht="15" x14ac:dyDescent="0.25">
      <c r="A55">
        <v>1.87</v>
      </c>
      <c r="B55">
        <v>2.0299999999999998</v>
      </c>
      <c r="C55" s="29">
        <f t="shared" si="0"/>
        <v>2.737019572719368E-2</v>
      </c>
      <c r="D55" s="30">
        <f>IF(OR($A55="",$B55=""),"",A55*'MPTO_working_2-way'!$G54)</f>
        <v>1.9211822660098523</v>
      </c>
      <c r="E55" s="32">
        <f>IF(OR($A55="",$B55=""),"",B55*'MPTO_working_2-way'!$G54)</f>
        <v>2.0855614973262031</v>
      </c>
      <c r="F55" s="30">
        <f>IF(OR($A55="",$B55=""),"",'MPTO_working_2-way'!D54)</f>
        <v>1.9191122570208035</v>
      </c>
      <c r="G55" s="32">
        <f>IF(OR($A55="",$B55=""),"",'MPTO_working_2-way'!E54)</f>
        <v>2.0880063804625832</v>
      </c>
      <c r="H55" s="30">
        <f>IF(OR($A55="",$B55=""),"",'OddsRatio_working_2-way'!M54)</f>
        <v>1.9190539669544755</v>
      </c>
      <c r="I55" s="30">
        <f>IF(OR($A55="",$B55=""),"",'OddsRatio_working_2-way'!N54)</f>
        <v>2.0880753861644932</v>
      </c>
      <c r="J55" s="30">
        <f>IF('Log_working_2-way'!$D54="","",A55^('Log_working_2-way'!$D54))</f>
        <v>1.9181177959672178</v>
      </c>
      <c r="K55" s="32">
        <f>IF('Log_working_2-way'!$D54="","",B55^('Log_working_2-way'!$D54))</f>
        <v>2.0891848566626599</v>
      </c>
      <c r="L55" s="37">
        <f t="shared" si="17"/>
        <v>0.52051282051282044</v>
      </c>
      <c r="M55" s="37">
        <f t="shared" si="18"/>
        <v>0.4794871794871795</v>
      </c>
      <c r="N55" s="38">
        <v>151</v>
      </c>
      <c r="O55" s="38">
        <f t="shared" si="19"/>
        <v>70.251336898395706</v>
      </c>
      <c r="P55" s="38">
        <f t="shared" si="20"/>
        <v>76.615763546798021</v>
      </c>
      <c r="Q55" s="38">
        <f t="shared" si="21"/>
        <v>74.384236453201979</v>
      </c>
      <c r="R55" s="38">
        <f t="shared" si="22"/>
        <v>80.748663101604265</v>
      </c>
      <c r="S55" s="39">
        <f t="shared" si="23"/>
        <v>-4.1328995548062721</v>
      </c>
      <c r="T55" s="39">
        <f t="shared" si="24"/>
        <v>-4.1328995548062437</v>
      </c>
      <c r="U55" t="s">
        <v>185</v>
      </c>
      <c r="V55" t="s">
        <v>186</v>
      </c>
      <c r="W55" t="s">
        <v>459</v>
      </c>
      <c r="X55" s="48" t="s">
        <v>452</v>
      </c>
      <c r="Y55" s="41"/>
    </row>
    <row r="56" spans="1:25" ht="15" x14ac:dyDescent="0.25">
      <c r="A56">
        <v>2.83</v>
      </c>
      <c r="B56">
        <v>1.46</v>
      </c>
      <c r="C56" s="29">
        <f t="shared" si="0"/>
        <v>3.8288397308678945E-2</v>
      </c>
      <c r="D56" s="30">
        <f>IF(OR($A56="",$B56=""),"",A56*'MPTO_working_2-way'!$G55)</f>
        <v>2.9383561643835616</v>
      </c>
      <c r="E56" s="32">
        <f>IF(OR($A56="",$B56=""),"",B56*'MPTO_working_2-way'!$G55)</f>
        <v>1.5159010600706713</v>
      </c>
      <c r="F56" s="30">
        <f>IF(OR($A56="",$B56=""),"",'MPTO_working_2-way'!D55)</f>
        <v>2.9921065971467877</v>
      </c>
      <c r="G56" s="32">
        <f>IF(OR($A56="",$B56=""),"",'MPTO_working_2-way'!E55)</f>
        <v>1.5019811697989749</v>
      </c>
      <c r="H56" s="30">
        <f>IF(OR($A56="",$B56=""),"",'OddsRatio_working_2-way'!M55)</f>
        <v>2.9945578130415815</v>
      </c>
      <c r="I56" s="30">
        <f>IF(OR($A56="",$B56=""),"",'OddsRatio_working_2-way'!N55)</f>
        <v>1.5013642590159164</v>
      </c>
      <c r="J56" s="30">
        <f>IF('Log_working_2-way'!$D55="","",A56^('Log_working_2-way'!$D55))</f>
        <v>3.0202958635224357</v>
      </c>
      <c r="K56" s="32">
        <f>IF('Log_working_2-way'!$D55="","",B56^('Log_working_2-way'!$D55))</f>
        <v>1.494977007108147</v>
      </c>
      <c r="L56" s="37">
        <f t="shared" si="17"/>
        <v>0.34032634032634035</v>
      </c>
      <c r="M56" s="37">
        <f t="shared" si="18"/>
        <v>0.65967365967365976</v>
      </c>
      <c r="N56" s="38">
        <v>152</v>
      </c>
      <c r="O56" s="38">
        <f t="shared" si="19"/>
        <v>98.289752650176695</v>
      </c>
      <c r="P56" s="38">
        <f t="shared" si="20"/>
        <v>47.890410958904098</v>
      </c>
      <c r="Q56" s="38">
        <f t="shared" si="21"/>
        <v>104.10958904109589</v>
      </c>
      <c r="R56" s="38">
        <f t="shared" si="22"/>
        <v>53.710247349823327</v>
      </c>
      <c r="S56" s="39">
        <f t="shared" si="23"/>
        <v>-5.8198363909191926</v>
      </c>
      <c r="T56" s="39">
        <f t="shared" si="24"/>
        <v>-5.8198363909192281</v>
      </c>
      <c r="U56" t="s">
        <v>187</v>
      </c>
      <c r="V56" t="s">
        <v>188</v>
      </c>
      <c r="W56" t="s">
        <v>459</v>
      </c>
      <c r="X56" s="48" t="s">
        <v>452</v>
      </c>
      <c r="Y56" s="41"/>
    </row>
    <row r="57" spans="1:25" ht="15" x14ac:dyDescent="0.25">
      <c r="A57">
        <v>1.88</v>
      </c>
      <c r="B57">
        <v>2.0099999999999998</v>
      </c>
      <c r="C57" s="29">
        <f t="shared" si="0"/>
        <v>2.9427331427966497E-2</v>
      </c>
      <c r="D57" s="30">
        <f>IF(OR($A57="",$B57=""),"",A57*'MPTO_working_2-way'!$G56)</f>
        <v>1.9353233830845769</v>
      </c>
      <c r="E57" s="32">
        <f>IF(OR($A57="",$B57=""),"",B57*'MPTO_working_2-way'!$G56)</f>
        <v>2.0691489361702122</v>
      </c>
      <c r="F57" s="30">
        <f>IF(OR($A57="",$B57=""),"",'MPTO_working_2-way'!D56)</f>
        <v>1.9334834220221038</v>
      </c>
      <c r="G57" s="32">
        <f>IF(OR($A57="",$B57=""),"",'MPTO_working_2-way'!E56)</f>
        <v>2.0712563034422273</v>
      </c>
      <c r="H57" s="30">
        <f>IF(OR($A57="",$B57=""),"",'OddsRatio_working_2-way'!M56)</f>
        <v>1.9334276237142709</v>
      </c>
      <c r="I57" s="30">
        <f>IF(OR($A57="",$B57=""),"",'OddsRatio_working_2-way'!N56)</f>
        <v>2.0713203408538785</v>
      </c>
      <c r="J57" s="30">
        <f>IF('Log_working_2-way'!$D56="","",A57^('Log_working_2-way'!$D56))</f>
        <v>1.9325939690668699</v>
      </c>
      <c r="K57" s="32">
        <f>IF('Log_working_2-way'!$D56="","",B57^('Log_working_2-way'!$D56))</f>
        <v>2.0722780043286777</v>
      </c>
      <c r="L57" s="37">
        <f t="shared" si="17"/>
        <v>0.5167095115681235</v>
      </c>
      <c r="M57" s="37">
        <f t="shared" si="18"/>
        <v>0.48329048843187672</v>
      </c>
      <c r="N57" s="38">
        <v>153</v>
      </c>
      <c r="O57" s="38">
        <f t="shared" si="19"/>
        <v>71.617021276595736</v>
      </c>
      <c r="P57" s="38">
        <f t="shared" si="20"/>
        <v>76.880597014925371</v>
      </c>
      <c r="Q57" s="38">
        <f t="shared" si="21"/>
        <v>76.119402985074643</v>
      </c>
      <c r="R57" s="38">
        <f t="shared" si="22"/>
        <v>81.38297872340425</v>
      </c>
      <c r="S57" s="39">
        <f t="shared" si="23"/>
        <v>-4.5023817084789073</v>
      </c>
      <c r="T57" s="39">
        <f t="shared" si="24"/>
        <v>-4.5023817084788789</v>
      </c>
      <c r="U57" t="s">
        <v>189</v>
      </c>
      <c r="V57" t="s">
        <v>190</v>
      </c>
      <c r="W57" t="s">
        <v>460</v>
      </c>
      <c r="X57" s="48" t="s">
        <v>452</v>
      </c>
      <c r="Y57" s="41"/>
    </row>
    <row r="58" spans="1:25" ht="15" x14ac:dyDescent="0.25">
      <c r="A58">
        <v>2.44</v>
      </c>
      <c r="B58">
        <v>1.6</v>
      </c>
      <c r="C58" s="29">
        <f t="shared" si="0"/>
        <v>3.4836065573770503E-2</v>
      </c>
      <c r="D58" s="30">
        <f>IF(OR($A58="",$B58=""),"",A58*'MPTO_working_2-way'!$G57)</f>
        <v>2.5249999999999999</v>
      </c>
      <c r="E58" s="32">
        <f>IF(OR($A58="",$B58=""),"",B58*'MPTO_working_2-way'!$G57)</f>
        <v>1.6557377049180328</v>
      </c>
      <c r="F58" s="30">
        <f>IF(OR($A58="",$B58=""),"",'MPTO_working_2-way'!D57)</f>
        <v>2.548302872062663</v>
      </c>
      <c r="G58" s="32">
        <f>IF(OR($A58="",$B58=""),"",'MPTO_working_2-way'!E57)</f>
        <v>1.6458684654300169</v>
      </c>
      <c r="H58" s="30">
        <f>IF(OR($A58="",$B58=""),"",'OddsRatio_working_2-way'!M57)</f>
        <v>2.5491933384829668</v>
      </c>
      <c r="I58" s="30">
        <f>IF(OR($A58="",$B58=""),"",'OddsRatio_working_2-way'!N57)</f>
        <v>1.6454972243679031</v>
      </c>
      <c r="J58" s="30">
        <f>IF('Log_working_2-way'!$D57="","",A58^('Log_working_2-way'!$D57))</f>
        <v>2.5600465119993632</v>
      </c>
      <c r="K58" s="32">
        <f>IF('Log_working_2-way'!$D57="","",B58^('Log_working_2-way'!$D57))</f>
        <v>1.6410065291696188</v>
      </c>
      <c r="L58" s="37">
        <f t="shared" si="17"/>
        <v>0.39603960396039606</v>
      </c>
      <c r="M58" s="37">
        <f t="shared" si="18"/>
        <v>0.60396039603960394</v>
      </c>
      <c r="N58" s="38">
        <v>154</v>
      </c>
      <c r="O58" s="38">
        <f t="shared" si="19"/>
        <v>90.885245901639337</v>
      </c>
      <c r="P58" s="38">
        <f t="shared" si="20"/>
        <v>57.75</v>
      </c>
      <c r="Q58" s="38">
        <f t="shared" si="21"/>
        <v>96.25</v>
      </c>
      <c r="R58" s="38">
        <f t="shared" si="22"/>
        <v>63.114754098360656</v>
      </c>
      <c r="S58" s="39">
        <f t="shared" si="23"/>
        <v>-5.3647540983606632</v>
      </c>
      <c r="T58" s="39">
        <f t="shared" si="24"/>
        <v>-5.3647540983606561</v>
      </c>
      <c r="U58" t="s">
        <v>191</v>
      </c>
      <c r="V58" t="s">
        <v>192</v>
      </c>
      <c r="W58" t="s">
        <v>460</v>
      </c>
      <c r="X58" s="48" t="s">
        <v>452</v>
      </c>
      <c r="Y58" s="41"/>
    </row>
    <row r="59" spans="1:25" ht="15" x14ac:dyDescent="0.25">
      <c r="A59">
        <v>2.02</v>
      </c>
      <c r="B59">
        <v>1.83</v>
      </c>
      <c r="C59" s="29">
        <f t="shared" si="0"/>
        <v>4.1497592382188975E-2</v>
      </c>
      <c r="D59" s="30">
        <f>IF(OR($A59="",$B59=""),"",A59*'MPTO_working_2-way'!$G58)</f>
        <v>2.1038251366120218</v>
      </c>
      <c r="E59" s="32">
        <f>IF(OR($A59="",$B59=""),"",B59*'MPTO_working_2-way'!$G58)</f>
        <v>1.9059405940594059</v>
      </c>
      <c r="F59" s="30">
        <f>IF(OR($A59="",$B59=""),"",'MPTO_working_2-way'!D58)</f>
        <v>2.1083670792220381</v>
      </c>
      <c r="G59" s="32">
        <f>IF(OR($A59="",$B59=""),"",'MPTO_working_2-way'!E58)</f>
        <v>1.9022281685792208</v>
      </c>
      <c r="H59" s="30">
        <f>IF(OR($A59="",$B59=""),"",'OddsRatio_working_2-way'!M58)</f>
        <v>2.1085646858215363</v>
      </c>
      <c r="I59" s="30">
        <f>IF(OR($A59="",$B59=""),"",'OddsRatio_working_2-way'!N58)</f>
        <v>1.9020673423841918</v>
      </c>
      <c r="J59" s="30">
        <f>IF('Log_working_2-way'!$D58="","",A59^('Log_working_2-way'!$D58))</f>
        <v>2.1106543395875321</v>
      </c>
      <c r="K59" s="32">
        <f>IF('Log_working_2-way'!$D58="","",B59^('Log_working_2-way'!$D58))</f>
        <v>1.9003701370951678</v>
      </c>
      <c r="L59" s="37">
        <f t="shared" si="17"/>
        <v>0.47532467532467537</v>
      </c>
      <c r="M59" s="37">
        <f t="shared" si="18"/>
        <v>0.52467532467532474</v>
      </c>
      <c r="N59" s="38">
        <v>155</v>
      </c>
      <c r="O59" s="38">
        <f t="shared" si="19"/>
        <v>78.267326732673283</v>
      </c>
      <c r="P59" s="38">
        <f t="shared" si="20"/>
        <v>70.300546448087445</v>
      </c>
      <c r="Q59" s="38">
        <f t="shared" si="21"/>
        <v>84.699453551912555</v>
      </c>
      <c r="R59" s="38">
        <f t="shared" si="22"/>
        <v>76.732673267326732</v>
      </c>
      <c r="S59" s="39">
        <f t="shared" si="23"/>
        <v>-6.4321268192392722</v>
      </c>
      <c r="T59" s="39">
        <f t="shared" si="24"/>
        <v>-6.4321268192392864</v>
      </c>
      <c r="U59" t="s">
        <v>109</v>
      </c>
      <c r="V59" t="s">
        <v>193</v>
      </c>
      <c r="W59" t="s">
        <v>129</v>
      </c>
      <c r="X59" s="48" t="s">
        <v>453</v>
      </c>
      <c r="Y59" s="41"/>
    </row>
    <row r="60" spans="1:25" s="35" customFormat="1" ht="15" x14ac:dyDescent="0.25">
      <c r="A60">
        <v>1.75</v>
      </c>
      <c r="B60">
        <v>2.1</v>
      </c>
      <c r="C60" s="29">
        <f t="shared" si="0"/>
        <v>4.761904761904745E-2</v>
      </c>
      <c r="D60" s="30">
        <f>IF(OR($A60="",$B60=""),"",A60*'MPTO_working_2-way'!$G59)</f>
        <v>1.833333333333333</v>
      </c>
      <c r="E60" s="32">
        <f>IF(OR($A60="",$B60=""),"",B60*'MPTO_working_2-way'!$G59)</f>
        <v>2.1999999999999997</v>
      </c>
      <c r="F60" s="30">
        <f>IF(OR($A60="",$B60=""),"",'MPTO_working_2-way'!D59)</f>
        <v>1.8260869565217388</v>
      </c>
      <c r="G60" s="32">
        <f>IF(OR($A60="",$B60=""),"",'MPTO_working_2-way'!E59)</f>
        <v>2.2105263157894735</v>
      </c>
      <c r="H60" s="30">
        <f>IF(OR($A60="",$B60=""),"",'OddsRatio_working_2-way'!M59)</f>
        <v>1.8257228238447702</v>
      </c>
      <c r="I60" s="30">
        <f>IF(OR($A60="",$B60=""),"",'OddsRatio_working_2-way'!N59)</f>
        <v>2.2110601416389968</v>
      </c>
      <c r="J60" s="30">
        <f>IF('Log_working_2-way'!$D59="","",A60^('Log_working_2-way'!$D59))</f>
        <v>1.8223996182512778</v>
      </c>
      <c r="K60" s="32">
        <f>IF('Log_working_2-way'!$D59="","",B60^('Log_working_2-way'!$D59))</f>
        <v>2.2159538718240408</v>
      </c>
      <c r="L60" s="37">
        <f t="shared" si="17"/>
        <v>0.54545454545454553</v>
      </c>
      <c r="M60" s="37">
        <f t="shared" si="18"/>
        <v>0.45454545454545459</v>
      </c>
      <c r="N60" s="38">
        <v>156</v>
      </c>
      <c r="O60" s="38">
        <f t="shared" si="19"/>
        <v>66.857142857142847</v>
      </c>
      <c r="P60" s="38">
        <f t="shared" si="20"/>
        <v>81.714285714285722</v>
      </c>
      <c r="Q60" s="38">
        <f t="shared" si="21"/>
        <v>74.285714285714278</v>
      </c>
      <c r="R60" s="38">
        <f t="shared" si="22"/>
        <v>89.142857142857139</v>
      </c>
      <c r="S60" s="39">
        <f t="shared" si="23"/>
        <v>-7.4285714285714306</v>
      </c>
      <c r="T60" s="39">
        <f t="shared" si="24"/>
        <v>-7.4285714285714164</v>
      </c>
      <c r="U60" t="s">
        <v>194</v>
      </c>
      <c r="V60" t="s">
        <v>195</v>
      </c>
      <c r="W60" t="s">
        <v>129</v>
      </c>
      <c r="X60" s="48" t="s">
        <v>453</v>
      </c>
      <c r="Y60" s="41"/>
    </row>
    <row r="61" spans="1:25" ht="15" x14ac:dyDescent="0.25">
      <c r="A61">
        <v>1.95</v>
      </c>
      <c r="B61">
        <v>1.88</v>
      </c>
      <c r="C61" s="29">
        <f t="shared" si="0"/>
        <v>4.4735406437534042E-2</v>
      </c>
      <c r="D61" s="30">
        <f>IF(OR($A61="",$B61=""),"",A61*'MPTO_working_2-way'!$G60)</f>
        <v>2.0372340425531914</v>
      </c>
      <c r="E61" s="32">
        <f>IF(OR($A61="",$B61=""),"",B61*'MPTO_working_2-way'!$G60)</f>
        <v>1.9641025641025638</v>
      </c>
      <c r="F61" s="30">
        <f>IF(OR($A61="",$B61=""),"",'MPTO_working_2-way'!D60)</f>
        <v>2.0389321468298109</v>
      </c>
      <c r="G61" s="32">
        <f>IF(OR($A61="",$B61=""),"",'MPTO_working_2-way'!E60)</f>
        <v>1.9625267665952888</v>
      </c>
      <c r="H61" s="30">
        <f>IF(OR($A61="",$B61=""),"",'OddsRatio_working_2-way'!M60)</f>
        <v>2.0390117682420414</v>
      </c>
      <c r="I61" s="30">
        <f>IF(OR($A61="",$B61=""),"",'OddsRatio_working_2-way'!N60)</f>
        <v>1.9624530063715757</v>
      </c>
      <c r="J61" s="30">
        <f>IF('Log_working_2-way'!$D60="","",A61^('Log_working_2-way'!$D60))</f>
        <v>2.0397933425150612</v>
      </c>
      <c r="K61" s="32">
        <f>IF('Log_working_2-way'!$D60="","",B61^('Log_working_2-way'!$D60))</f>
        <v>1.9617295659739398</v>
      </c>
      <c r="L61" s="37">
        <f t="shared" si="17"/>
        <v>0.49086161879895562</v>
      </c>
      <c r="M61" s="37">
        <f t="shared" si="18"/>
        <v>0.50913838120104449</v>
      </c>
      <c r="N61" s="38">
        <v>157</v>
      </c>
      <c r="O61" s="38">
        <f t="shared" si="19"/>
        <v>76.487179487179489</v>
      </c>
      <c r="P61" s="38">
        <f t="shared" si="20"/>
        <v>73.489361702127638</v>
      </c>
      <c r="Q61" s="38">
        <f t="shared" si="21"/>
        <v>83.510638297872333</v>
      </c>
      <c r="R61" s="38">
        <f t="shared" si="22"/>
        <v>80.512820512820525</v>
      </c>
      <c r="S61" s="39">
        <f t="shared" si="23"/>
        <v>-7.0234588106928442</v>
      </c>
      <c r="T61" s="39">
        <f t="shared" si="24"/>
        <v>-7.0234588106928868</v>
      </c>
      <c r="U61" t="s">
        <v>196</v>
      </c>
      <c r="V61" t="s">
        <v>197</v>
      </c>
      <c r="W61" t="s">
        <v>129</v>
      </c>
      <c r="X61" s="48" t="s">
        <v>453</v>
      </c>
      <c r="Y61" s="41"/>
    </row>
    <row r="62" spans="1:25" ht="15" x14ac:dyDescent="0.25">
      <c r="A62">
        <v>1.7</v>
      </c>
      <c r="B62">
        <v>2.17</v>
      </c>
      <c r="C62" s="29">
        <f t="shared" si="0"/>
        <v>4.9064787205204574E-2</v>
      </c>
      <c r="D62" s="30">
        <f>IF(OR($A62="",$B62=""),"",A62*'MPTO_working_2-way'!$G61)</f>
        <v>1.7834101382488476</v>
      </c>
      <c r="E62" s="32">
        <f>IF(OR($A62="",$B62=""),"",B62*'MPTO_working_2-way'!$G61)</f>
        <v>2.276470588235294</v>
      </c>
      <c r="F62" s="30">
        <f>IF(OR($A62="",$B62=""),"",'MPTO_working_2-way'!D61)</f>
        <v>1.773984130800673</v>
      </c>
      <c r="G62" s="32">
        <f>IF(OR($A62="",$B62=""),"",'MPTO_working_2-way'!E61)</f>
        <v>2.2920161540851192</v>
      </c>
      <c r="H62" s="30">
        <f>IF(OR($A62="",$B62=""),"",'OddsRatio_working_2-way'!M61)</f>
        <v>1.773492468153762</v>
      </c>
      <c r="I62" s="30">
        <f>IF(OR($A62="",$B62=""),"",'OddsRatio_working_2-way'!N61)</f>
        <v>2.2928374110570013</v>
      </c>
      <c r="J62" s="30">
        <f>IF('Log_working_2-way'!$D61="","",A62^('Log_working_2-way'!$D61))</f>
        <v>1.7691685682513487</v>
      </c>
      <c r="K62" s="32">
        <f>IF('Log_working_2-way'!$D61="","",B62^('Log_working_2-way'!$D61))</f>
        <v>2.3001051281546463</v>
      </c>
      <c r="L62" s="37">
        <f t="shared" si="17"/>
        <v>0.56072351421188638</v>
      </c>
      <c r="M62" s="37">
        <f t="shared" si="18"/>
        <v>0.43927648578811374</v>
      </c>
      <c r="N62" s="38">
        <v>158</v>
      </c>
      <c r="O62" s="38">
        <f t="shared" si="19"/>
        <v>65.058823529411754</v>
      </c>
      <c r="P62" s="38">
        <f t="shared" si="20"/>
        <v>85.188940092165907</v>
      </c>
      <c r="Q62" s="38">
        <f t="shared" si="21"/>
        <v>72.811059907834107</v>
      </c>
      <c r="R62" s="38">
        <f t="shared" si="22"/>
        <v>92.941176470588232</v>
      </c>
      <c r="S62" s="39">
        <f t="shared" si="23"/>
        <v>-7.7522363784223529</v>
      </c>
      <c r="T62" s="39">
        <f t="shared" si="24"/>
        <v>-7.7522363784223245</v>
      </c>
      <c r="U62" t="s">
        <v>127</v>
      </c>
      <c r="V62" t="s">
        <v>198</v>
      </c>
      <c r="W62" t="s">
        <v>129</v>
      </c>
      <c r="X62" s="48" t="s">
        <v>453</v>
      </c>
      <c r="Y62" s="41"/>
    </row>
    <row r="63" spans="1:25" ht="15" x14ac:dyDescent="0.25">
      <c r="A63">
        <v>2.08</v>
      </c>
      <c r="B63">
        <v>1.81</v>
      </c>
      <c r="C63" s="29">
        <f t="shared" si="0"/>
        <v>3.3255418614534626E-2</v>
      </c>
      <c r="D63" s="30">
        <f>IF(OR($A63="",$B63=""),"",A63*'MPTO_working_2-way'!$G62)</f>
        <v>2.1491712707182322</v>
      </c>
      <c r="E63" s="32">
        <f>IF(OR($A63="",$B63=""),"",B63*'MPTO_working_2-way'!$G62)</f>
        <v>1.8701923076923077</v>
      </c>
      <c r="F63" s="30">
        <f>IF(OR($A63="",$B63=""),"",'MPTO_working_2-way'!D62)</f>
        <v>2.1545152798443401</v>
      </c>
      <c r="G63" s="32">
        <f>IF(OR($A63="",$B63=""),"",'MPTO_working_2-way'!E62)</f>
        <v>1.8661643699811639</v>
      </c>
      <c r="H63" s="30">
        <f>IF(OR($A63="",$B63=""),"",'OddsRatio_working_2-way'!M62)</f>
        <v>2.1547005383792519</v>
      </c>
      <c r="I63" s="30">
        <f>IF(OR($A63="",$B63=""),"",'OddsRatio_working_2-way'!N62)</f>
        <v>1.8660254037844384</v>
      </c>
      <c r="J63" s="30">
        <f>IF('Log_working_2-way'!$D62="","",A63^('Log_working_2-way'!$D62))</f>
        <v>2.1571440120474694</v>
      </c>
      <c r="K63" s="32">
        <f>IF('Log_working_2-way'!$D62="","",B63^('Log_working_2-way'!$D62))</f>
        <v>1.8641966683390954</v>
      </c>
      <c r="L63" s="37">
        <f t="shared" si="17"/>
        <v>0.46529562982005135</v>
      </c>
      <c r="M63" s="37">
        <f t="shared" si="18"/>
        <v>0.53470437017994854</v>
      </c>
      <c r="N63" s="38">
        <v>159</v>
      </c>
      <c r="O63" s="38">
        <f t="shared" si="19"/>
        <v>82.557692307692307</v>
      </c>
      <c r="P63" s="38">
        <f t="shared" si="20"/>
        <v>71.154696132596698</v>
      </c>
      <c r="Q63" s="38">
        <f t="shared" si="21"/>
        <v>87.845303867403317</v>
      </c>
      <c r="R63" s="38">
        <f t="shared" si="22"/>
        <v>76.442307692307679</v>
      </c>
      <c r="S63" s="39">
        <f t="shared" si="23"/>
        <v>-5.28761155971101</v>
      </c>
      <c r="T63" s="39">
        <f t="shared" si="24"/>
        <v>-5.2876115597109816</v>
      </c>
      <c r="U63" t="s">
        <v>199</v>
      </c>
      <c r="V63" t="s">
        <v>200</v>
      </c>
      <c r="W63" t="s">
        <v>456</v>
      </c>
      <c r="X63" s="48" t="s">
        <v>453</v>
      </c>
      <c r="Y63" s="41"/>
    </row>
    <row r="64" spans="1:25" ht="15" x14ac:dyDescent="0.25">
      <c r="A64">
        <v>1.81</v>
      </c>
      <c r="B64">
        <v>2.0499999999999998</v>
      </c>
      <c r="C64" s="29">
        <f t="shared" si="0"/>
        <v>4.0291065894084488E-2</v>
      </c>
      <c r="D64" s="30">
        <f>IF(OR($A64="",$B64=""),"",A64*'MPTO_working_2-way'!$G63)</f>
        <v>1.882926829268293</v>
      </c>
      <c r="E64" s="32">
        <f>IF(OR($A64="",$B64=""),"",B64*'MPTO_working_2-way'!$G63)</f>
        <v>2.132596685082873</v>
      </c>
      <c r="F64" s="30">
        <f>IF(OR($A64="",$B64=""),"",'MPTO_working_2-way'!D63)</f>
        <v>1.8784963928616634</v>
      </c>
      <c r="G64" s="32">
        <f>IF(OR($A64="",$B64=""),"",'MPTO_working_2-way'!E63)</f>
        <v>2.1383086010661287</v>
      </c>
      <c r="H64" s="30">
        <f>IF(OR($A64="",$B64=""),"",'OddsRatio_working_2-way'!M63)</f>
        <v>1.8783100656536802</v>
      </c>
      <c r="I64" s="30">
        <f>IF(OR($A64="",$B64=""),"",'OddsRatio_working_2-way'!N63)</f>
        <v>2.1385500851066221</v>
      </c>
      <c r="J64" s="30">
        <f>IF('Log_working_2-way'!$D63="","",A64^('Log_working_2-way'!$D63))</f>
        <v>1.8762874687184776</v>
      </c>
      <c r="K64" s="32">
        <f>IF('Log_working_2-way'!$D63="","",B64^('Log_working_2-way'!$D63))</f>
        <v>2.1411780217081708</v>
      </c>
      <c r="L64" s="37">
        <f t="shared" si="17"/>
        <v>0.53108808290155429</v>
      </c>
      <c r="M64" s="37">
        <f t="shared" si="18"/>
        <v>0.4689119170984456</v>
      </c>
      <c r="N64" s="38">
        <v>160</v>
      </c>
      <c r="O64" s="38">
        <f t="shared" si="19"/>
        <v>71.602209944751394</v>
      </c>
      <c r="P64" s="38">
        <f t="shared" si="20"/>
        <v>81.951219512195124</v>
      </c>
      <c r="Q64" s="38">
        <f t="shared" si="21"/>
        <v>78.048780487804891</v>
      </c>
      <c r="R64" s="38">
        <f t="shared" si="22"/>
        <v>88.39779005524862</v>
      </c>
      <c r="S64" s="39">
        <f t="shared" si="23"/>
        <v>-6.4465705430534967</v>
      </c>
      <c r="T64" s="39">
        <f t="shared" si="24"/>
        <v>-6.4465705430534967</v>
      </c>
      <c r="U64" t="s">
        <v>201</v>
      </c>
      <c r="V64" t="s">
        <v>202</v>
      </c>
      <c r="W64" t="s">
        <v>456</v>
      </c>
      <c r="X64" s="48" t="s">
        <v>453</v>
      </c>
      <c r="Y64" s="41"/>
    </row>
    <row r="65" spans="1:25" ht="15" x14ac:dyDescent="0.25">
      <c r="A65">
        <v>1.7</v>
      </c>
      <c r="B65">
        <v>2.21</v>
      </c>
      <c r="C65" s="29">
        <f t="shared" si="0"/>
        <v>4.0723981900452566E-2</v>
      </c>
      <c r="D65" s="30">
        <f>IF(OR($A65="",$B65=""),"",A65*'MPTO_working_2-way'!$G64)</f>
        <v>1.7692307692307694</v>
      </c>
      <c r="E65" s="32">
        <f>IF(OR($A65="",$B65=""),"",B65*'MPTO_working_2-way'!$G64)</f>
        <v>2.3000000000000003</v>
      </c>
      <c r="F65" s="30">
        <f>IF(OR($A65="",$B65=""),"",'MPTO_working_2-way'!D64)</f>
        <v>1.760956175298805</v>
      </c>
      <c r="G65" s="32">
        <f>IF(OR($A65="",$B65=""),"",'MPTO_working_2-way'!E64)</f>
        <v>2.3141361256544504</v>
      </c>
      <c r="H65" s="30">
        <f>IF(OR($A65="",$B65=""),"",'OddsRatio_working_2-way'!M64)</f>
        <v>1.7606000241218864</v>
      </c>
      <c r="I65" s="30">
        <f>IF(OR($A65="",$B65=""),"",'OddsRatio_working_2-way'!N64)</f>
        <v>2.3147514702678329</v>
      </c>
      <c r="J65" s="30">
        <f>IF('Log_working_2-way'!$D64="","",A65^('Log_working_2-way'!$D64))</f>
        <v>1.7568261065137158</v>
      </c>
      <c r="K65" s="32">
        <f>IF('Log_working_2-way'!$D64="","",B65^('Log_working_2-way'!$D64))</f>
        <v>2.3213074858188989</v>
      </c>
      <c r="L65" s="37">
        <f t="shared" si="17"/>
        <v>0.56521739130434778</v>
      </c>
      <c r="M65" s="37">
        <f t="shared" si="18"/>
        <v>0.43478260869565211</v>
      </c>
      <c r="N65" s="38">
        <v>161</v>
      </c>
      <c r="O65" s="38">
        <f t="shared" si="19"/>
        <v>66.294117647058826</v>
      </c>
      <c r="P65" s="38">
        <f t="shared" si="20"/>
        <v>88.149321266968329</v>
      </c>
      <c r="Q65" s="38">
        <f t="shared" si="21"/>
        <v>72.850678733031671</v>
      </c>
      <c r="R65" s="38">
        <f t="shared" si="22"/>
        <v>94.705882352941174</v>
      </c>
      <c r="S65" s="39">
        <f t="shared" si="23"/>
        <v>-6.5565610859728451</v>
      </c>
      <c r="T65" s="39">
        <f t="shared" si="24"/>
        <v>-6.5565610859728451</v>
      </c>
      <c r="U65" t="s">
        <v>203</v>
      </c>
      <c r="V65" t="s">
        <v>204</v>
      </c>
      <c r="W65" t="s">
        <v>456</v>
      </c>
      <c r="X65" s="48" t="s">
        <v>453</v>
      </c>
      <c r="Y65" s="41"/>
    </row>
    <row r="66" spans="1:25" ht="15" x14ac:dyDescent="0.25">
      <c r="A66">
        <v>1.74</v>
      </c>
      <c r="B66">
        <v>2.16</v>
      </c>
      <c r="C66" s="29">
        <f t="shared" si="0"/>
        <v>3.7675606641123682E-2</v>
      </c>
      <c r="D66" s="30">
        <f>IF(OR($A66="",$B66=""),"",A66*'MPTO_working_2-way'!$G65)</f>
        <v>1.8055555555555551</v>
      </c>
      <c r="E66" s="32">
        <f>IF(OR($A66="",$B66=""),"",B66*'MPTO_working_2-way'!$G65)</f>
        <v>2.2413793103448274</v>
      </c>
      <c r="F66" s="30">
        <f>IF(OR($A66="",$B66=""),"",'MPTO_working_2-way'!D65)</f>
        <v>1.7989661114302122</v>
      </c>
      <c r="G66" s="32">
        <f>IF(OR($A66="",$B66=""),"",'MPTO_working_2-way'!E65)</f>
        <v>2.2516175413371671</v>
      </c>
      <c r="H66" s="30">
        <f>IF(OR($A66="",$B66=""),"",'OddsRatio_working_2-way'!M65)</f>
        <v>1.7987058497862392</v>
      </c>
      <c r="I66" s="30">
        <f>IF(OR($A66="",$B66=""),"",'OddsRatio_working_2-way'!N65)</f>
        <v>2.2520253861514017</v>
      </c>
      <c r="J66" s="30">
        <f>IF('Log_working_2-way'!$D65="","",A66^('Log_working_2-way'!$D65))</f>
        <v>1.7957063007853538</v>
      </c>
      <c r="K66" s="32">
        <f>IF('Log_working_2-way'!$D65="","",B66^('Log_working_2-way'!$D65))</f>
        <v>2.2567451068476951</v>
      </c>
      <c r="L66" s="37">
        <f t="shared" si="17"/>
        <v>0.55384615384615399</v>
      </c>
      <c r="M66" s="37">
        <f t="shared" si="18"/>
        <v>0.44615384615384618</v>
      </c>
      <c r="N66" s="38">
        <v>162</v>
      </c>
      <c r="O66" s="38">
        <f t="shared" si="19"/>
        <v>68.896551724137922</v>
      </c>
      <c r="P66" s="38">
        <f t="shared" si="20"/>
        <v>87</v>
      </c>
      <c r="Q66" s="38">
        <f t="shared" si="21"/>
        <v>74.999999999999986</v>
      </c>
      <c r="R66" s="38">
        <f t="shared" si="22"/>
        <v>93.103448275862064</v>
      </c>
      <c r="S66" s="39">
        <f t="shared" si="23"/>
        <v>-6.1034482758620641</v>
      </c>
      <c r="T66" s="39">
        <f t="shared" si="24"/>
        <v>-6.1034482758620641</v>
      </c>
      <c r="U66" t="s">
        <v>205</v>
      </c>
      <c r="V66" t="s">
        <v>206</v>
      </c>
      <c r="W66" t="s">
        <v>456</v>
      </c>
      <c r="X66" s="48" t="s">
        <v>453</v>
      </c>
      <c r="Y66" s="41"/>
    </row>
    <row r="67" spans="1:25" ht="15" x14ac:dyDescent="0.25">
      <c r="A67">
        <v>1.8</v>
      </c>
      <c r="B67">
        <v>2.0699999999999998</v>
      </c>
      <c r="C67" s="29">
        <f t="shared" ref="C67:C130" si="25">IF(OR($A67="",$B67=""),"",(1/A67)+(1/B67)-1)</f>
        <v>3.8647342995169254E-2</v>
      </c>
      <c r="D67" s="30">
        <f>IF(OR($A67="",$B67=""),"",A67*'MPTO_working_2-way'!$G66)</f>
        <v>1.8695652173913047</v>
      </c>
      <c r="E67" s="32">
        <f>IF(OR($A67="",$B67=""),"",B67*'MPTO_working_2-way'!$G66)</f>
        <v>2.1500000000000004</v>
      </c>
      <c r="F67" s="30">
        <f>IF(OR($A67="",$B67=""),"",'MPTO_working_2-way'!D66)</f>
        <v>1.8648648648648651</v>
      </c>
      <c r="G67" s="32">
        <f>IF(OR($A67="",$B67=""),"",'MPTO_working_2-way'!E66)</f>
        <v>2.15625</v>
      </c>
      <c r="H67" s="30">
        <f>IF(OR($A67="",$B67=""),"",'OddsRatio_working_2-way'!M66)</f>
        <v>1.8646754023342345</v>
      </c>
      <c r="I67" s="30">
        <f>IF(OR($A67="",$B67=""),"",'OddsRatio_working_2-way'!N66)</f>
        <v>2.1565033506220384</v>
      </c>
      <c r="J67" s="30">
        <f>IF('Log_working_2-way'!$D66="","",A67^('Log_working_2-way'!$D66))</f>
        <v>1.8625327535713179</v>
      </c>
      <c r="K67" s="32">
        <f>IF('Log_working_2-way'!$D66="","",B67^('Log_working_2-way'!$D66))</f>
        <v>2.1593762623614712</v>
      </c>
      <c r="L67" s="37">
        <f t="shared" si="17"/>
        <v>0.53488372093023251</v>
      </c>
      <c r="M67" s="37">
        <f t="shared" si="18"/>
        <v>0.46511627906976738</v>
      </c>
      <c r="N67" s="38">
        <v>163</v>
      </c>
      <c r="O67" s="38">
        <f t="shared" si="19"/>
        <v>72.444444444444471</v>
      </c>
      <c r="P67" s="38">
        <f t="shared" si="20"/>
        <v>84.25603864734299</v>
      </c>
      <c r="Q67" s="38">
        <f t="shared" si="21"/>
        <v>78.74396135265701</v>
      </c>
      <c r="R67" s="38">
        <f t="shared" si="22"/>
        <v>90.555555555555557</v>
      </c>
      <c r="S67" s="39">
        <f t="shared" si="23"/>
        <v>-6.2995169082125386</v>
      </c>
      <c r="T67" s="39">
        <f t="shared" si="24"/>
        <v>-6.299516908212567</v>
      </c>
      <c r="U67" t="s">
        <v>207</v>
      </c>
      <c r="V67" t="s">
        <v>208</v>
      </c>
      <c r="W67" t="s">
        <v>456</v>
      </c>
      <c r="X67" s="48" t="s">
        <v>453</v>
      </c>
      <c r="Y67" s="41"/>
    </row>
    <row r="68" spans="1:25" ht="15" x14ac:dyDescent="0.25">
      <c r="A68">
        <v>1.37</v>
      </c>
      <c r="B68">
        <v>3.18</v>
      </c>
      <c r="C68" s="29">
        <f t="shared" si="25"/>
        <v>4.4392416104301446E-2</v>
      </c>
      <c r="D68" s="30">
        <f>IF(OR($A68="",$B68=""),"",A68*'MPTO_working_2-way'!$G67)</f>
        <v>1.4308176100628931</v>
      </c>
      <c r="E68" s="32">
        <f>IF(OR($A68="",$B68=""),"",B68*'MPTO_working_2-way'!$G67)</f>
        <v>3.3211678832116789</v>
      </c>
      <c r="F68" s="30">
        <f>IF(OR($A68="",$B68=""),"",'MPTO_working_2-way'!D67)</f>
        <v>1.4129666266662342</v>
      </c>
      <c r="G68" s="32">
        <f>IF(OR($A68="",$B68=""),"",'MPTO_working_2-way'!E67)</f>
        <v>3.4215031807115368</v>
      </c>
      <c r="H68" s="30">
        <f>IF(OR($A68="",$B68=""),"",'OddsRatio_working_2-way'!M67)</f>
        <v>1.4119766627397745</v>
      </c>
      <c r="I68" s="30">
        <f>IF(OR($A68="",$B68=""),"",'OddsRatio_working_2-way'!N67)</f>
        <v>3.4273219588451567</v>
      </c>
      <c r="J68" s="30">
        <f>IF('Log_working_2-way'!$D67="","",A68^('Log_working_2-way'!$D67))</f>
        <v>1.403702669447406</v>
      </c>
      <c r="K68" s="32">
        <f>IF('Log_working_2-way'!$D67="","",B68^('Log_working_2-way'!$D67))</f>
        <v>3.4770705662227424</v>
      </c>
      <c r="L68" s="37">
        <f t="shared" si="17"/>
        <v>0.69890109890109886</v>
      </c>
      <c r="M68" s="37">
        <f t="shared" si="18"/>
        <v>0.30109890109890108</v>
      </c>
      <c r="N68" s="38">
        <v>164</v>
      </c>
      <c r="O68" s="38">
        <f t="shared" si="19"/>
        <v>44.291970802919714</v>
      </c>
      <c r="P68" s="38">
        <f t="shared" si="20"/>
        <v>112.42767295597483</v>
      </c>
      <c r="Q68" s="38">
        <f t="shared" si="21"/>
        <v>51.572327044025158</v>
      </c>
      <c r="R68" s="38">
        <f t="shared" si="22"/>
        <v>119.70802919708029</v>
      </c>
      <c r="S68" s="39">
        <f t="shared" si="23"/>
        <v>-7.2803562411054443</v>
      </c>
      <c r="T68" s="39">
        <f t="shared" si="24"/>
        <v>-7.2803562411054656</v>
      </c>
      <c r="U68" t="s">
        <v>209</v>
      </c>
      <c r="V68" t="s">
        <v>210</v>
      </c>
      <c r="W68" t="s">
        <v>456</v>
      </c>
      <c r="X68" s="48" t="s">
        <v>453</v>
      </c>
      <c r="Y68" s="41"/>
    </row>
    <row r="69" spans="1:25" ht="15" x14ac:dyDescent="0.25">
      <c r="A69">
        <v>1.91</v>
      </c>
      <c r="B69">
        <v>1.98</v>
      </c>
      <c r="C69" s="29">
        <f t="shared" si="25"/>
        <v>2.861071447458885E-2</v>
      </c>
      <c r="D69" s="30">
        <f>IF(OR($A69="",$B69=""),"",A69*'MPTO_working_2-way'!$G68)</f>
        <v>1.9646464646464645</v>
      </c>
      <c r="E69" s="32">
        <f>IF(OR($A69="",$B69=""),"",B69*'MPTO_working_2-way'!$G68)</f>
        <v>2.0366492146596857</v>
      </c>
      <c r="F69" s="30">
        <f>IF(OR($A69="",$B69=""),"",'MPTO_working_2-way'!D68)</f>
        <v>1.9636533568721115</v>
      </c>
      <c r="G69" s="32">
        <f>IF(OR($A69="",$B69=""),"",'MPTO_working_2-way'!E68)</f>
        <v>2.0377175494369308</v>
      </c>
      <c r="H69" s="30">
        <f>IF(OR($A69="",$B69=""),"",'OddsRatio_working_2-way'!M68)</f>
        <v>1.9636241116594322</v>
      </c>
      <c r="I69" s="30">
        <f>IF(OR($A69="",$B69=""),"",'OddsRatio_working_2-way'!N68)</f>
        <v>2.0377490433255412</v>
      </c>
      <c r="J69" s="30">
        <f>IF('Log_working_2-way'!$D68="","",A69^('Log_working_2-way'!$D68))</f>
        <v>1.9631742210121639</v>
      </c>
      <c r="K69" s="32">
        <f>IF('Log_working_2-way'!$D68="","",B69^('Log_working_2-way'!$D68))</f>
        <v>2.0382337672504618</v>
      </c>
      <c r="L69" s="37">
        <f t="shared" si="17"/>
        <v>0.50899742930591263</v>
      </c>
      <c r="M69" s="37">
        <f t="shared" si="18"/>
        <v>0.49100257069408743</v>
      </c>
      <c r="N69" s="38">
        <v>165</v>
      </c>
      <c r="O69" s="38">
        <f t="shared" si="19"/>
        <v>78.612565445026164</v>
      </c>
      <c r="P69" s="38">
        <f t="shared" si="20"/>
        <v>81.666666666666671</v>
      </c>
      <c r="Q69" s="38">
        <f t="shared" si="21"/>
        <v>83.333333333333343</v>
      </c>
      <c r="R69" s="38">
        <f t="shared" si="22"/>
        <v>86.387434554973822</v>
      </c>
      <c r="S69" s="39">
        <f t="shared" si="23"/>
        <v>-4.7207678883071793</v>
      </c>
      <c r="T69" s="39">
        <f t="shared" si="24"/>
        <v>-4.7207678883071509</v>
      </c>
      <c r="U69" t="s">
        <v>211</v>
      </c>
      <c r="V69" t="s">
        <v>212</v>
      </c>
      <c r="W69" t="s">
        <v>457</v>
      </c>
      <c r="X69" s="48" t="s">
        <v>453</v>
      </c>
      <c r="Y69" s="41"/>
    </row>
    <row r="70" spans="1:25" ht="15" x14ac:dyDescent="0.25">
      <c r="A70">
        <v>1.71</v>
      </c>
      <c r="B70">
        <v>2.23</v>
      </c>
      <c r="C70" s="29">
        <f t="shared" si="25"/>
        <v>3.3225814910969431E-2</v>
      </c>
      <c r="D70" s="30">
        <f>IF(OR($A70="",$B70=""),"",A70*'MPTO_working_2-way'!$G69)</f>
        <v>1.7668161434977576</v>
      </c>
      <c r="E70" s="32">
        <f>IF(OR($A70="",$B70=""),"",B70*'MPTO_working_2-way'!$G69)</f>
        <v>2.3040935672514617</v>
      </c>
      <c r="F70" s="30">
        <f>IF(OR($A70="",$B70=""),"",'MPTO_working_2-way'!D69)</f>
        <v>1.7599981538319522</v>
      </c>
      <c r="G70" s="32">
        <f>IF(OR($A70="",$B70=""),"",'MPTO_working_2-way'!E69)</f>
        <v>2.315792669966295</v>
      </c>
      <c r="H70" s="30">
        <f>IF(OR($A70="",$B70=""),"",'OddsRatio_working_2-way'!M69)</f>
        <v>1.7597603387632996</v>
      </c>
      <c r="I70" s="30">
        <f>IF(OR($A70="",$B70=""),"",'OddsRatio_working_2-way'!N69)</f>
        <v>2.3162045305336028</v>
      </c>
      <c r="J70" s="30">
        <f>IF('Log_working_2-way'!$D69="","",A70^('Log_working_2-way'!$D69))</f>
        <v>1.7566662454529891</v>
      </c>
      <c r="K70" s="32">
        <f>IF('Log_working_2-way'!$D69="","",B70^('Log_working_2-way'!$D69))</f>
        <v>2.3215866387713424</v>
      </c>
      <c r="L70" s="37">
        <f t="shared" si="17"/>
        <v>0.56598984771573613</v>
      </c>
      <c r="M70" s="37">
        <f t="shared" si="18"/>
        <v>0.43401015228426398</v>
      </c>
      <c r="N70" s="38">
        <v>166</v>
      </c>
      <c r="O70" s="38">
        <f t="shared" si="19"/>
        <v>68.923976608187132</v>
      </c>
      <c r="P70" s="38">
        <f t="shared" si="20"/>
        <v>91.560538116591928</v>
      </c>
      <c r="Q70" s="38">
        <f t="shared" si="21"/>
        <v>74.439461883408072</v>
      </c>
      <c r="R70" s="38">
        <f t="shared" si="22"/>
        <v>97.076023391812853</v>
      </c>
      <c r="S70" s="39">
        <f t="shared" si="23"/>
        <v>-5.5154852752209393</v>
      </c>
      <c r="T70" s="39">
        <f t="shared" si="24"/>
        <v>-5.5154852752209251</v>
      </c>
      <c r="U70" t="s">
        <v>213</v>
      </c>
      <c r="V70" t="s">
        <v>214</v>
      </c>
      <c r="W70" t="s">
        <v>457</v>
      </c>
      <c r="X70" s="48" t="s">
        <v>453</v>
      </c>
      <c r="Y70" s="41"/>
    </row>
    <row r="71" spans="1:25" ht="15" x14ac:dyDescent="0.25">
      <c r="A71">
        <v>1.6</v>
      </c>
      <c r="B71">
        <v>2.46</v>
      </c>
      <c r="C71" s="29">
        <f t="shared" si="25"/>
        <v>3.1504065040650397E-2</v>
      </c>
      <c r="D71" s="30">
        <f>IF(OR($A71="",$B71=""),"",A71*'MPTO_working_2-way'!$G70)</f>
        <v>1.6504065040650406</v>
      </c>
      <c r="E71" s="32">
        <f>IF(OR($A71="",$B71=""),"",B71*'MPTO_working_2-way'!$G70)</f>
        <v>2.5375000000000001</v>
      </c>
      <c r="F71" s="30">
        <f>IF(OR($A71="",$B71=""),"",'MPTO_working_2-way'!D70)</f>
        <v>1.6413678065054211</v>
      </c>
      <c r="G71" s="32">
        <f>IF(OR($A71="",$B71=""),"",'MPTO_working_2-way'!E70)</f>
        <v>2.5591677503250976</v>
      </c>
      <c r="H71" s="30">
        <f>IF(OR($A71="",$B71=""),"",'OddsRatio_working_2-way'!M70)</f>
        <v>1.6410607647560327</v>
      </c>
      <c r="I71" s="30">
        <f>IF(OR($A71="",$B71=""),"",'OddsRatio_working_2-way'!N70)</f>
        <v>2.5599145275730124</v>
      </c>
      <c r="J71" s="30">
        <f>IF('Log_working_2-way'!$D70="","",A71^('Log_working_2-way'!$D70))</f>
        <v>1.6369550951524368</v>
      </c>
      <c r="K71" s="32">
        <f>IF('Log_working_2-way'!$D70="","",B71^('Log_working_2-way'!$D70))</f>
        <v>2.5699693865556159</v>
      </c>
      <c r="L71" s="37">
        <f t="shared" si="17"/>
        <v>0.60591133004926112</v>
      </c>
      <c r="M71" s="37">
        <f t="shared" si="18"/>
        <v>0.39408866995073888</v>
      </c>
      <c r="N71" s="38">
        <v>167</v>
      </c>
      <c r="O71" s="38">
        <f t="shared" si="19"/>
        <v>62.624999999999993</v>
      </c>
      <c r="P71" s="38">
        <f t="shared" si="20"/>
        <v>99.113821138211378</v>
      </c>
      <c r="Q71" s="38">
        <f t="shared" si="21"/>
        <v>67.886178861788622</v>
      </c>
      <c r="R71" s="38">
        <f t="shared" si="22"/>
        <v>104.375</v>
      </c>
      <c r="S71" s="39">
        <f t="shared" si="23"/>
        <v>-5.261178861788629</v>
      </c>
      <c r="T71" s="39">
        <f t="shared" si="24"/>
        <v>-5.2611788617886219</v>
      </c>
      <c r="U71" t="s">
        <v>215</v>
      </c>
      <c r="V71" t="s">
        <v>216</v>
      </c>
      <c r="W71" t="s">
        <v>457</v>
      </c>
      <c r="X71" s="48" t="s">
        <v>453</v>
      </c>
      <c r="Y71" s="41"/>
    </row>
    <row r="72" spans="1:25" ht="15" x14ac:dyDescent="0.25">
      <c r="A72">
        <v>1.56</v>
      </c>
      <c r="B72">
        <v>2.54</v>
      </c>
      <c r="C72" s="29">
        <f t="shared" si="25"/>
        <v>3.4726428427215739E-2</v>
      </c>
      <c r="D72" s="30">
        <f>IF(OR($A72="",$B72=""),"",A72*'MPTO_working_2-way'!$G71)</f>
        <v>1.6141732283464567</v>
      </c>
      <c r="E72" s="32">
        <f>IF(OR($A72="",$B72=""),"",B72*'MPTO_working_2-way'!$G71)</f>
        <v>2.6282051282051282</v>
      </c>
      <c r="F72" s="30">
        <f>IF(OR($A72="",$B72=""),"",'MPTO_working_2-way'!D71)</f>
        <v>1.6034315312398835</v>
      </c>
      <c r="G72" s="32">
        <f>IF(OR($A72="",$B72=""),"",'MPTO_working_2-way'!E71)</f>
        <v>2.6571888412017164</v>
      </c>
      <c r="H72" s="30">
        <f>IF(OR($A72="",$B72=""),"",'OddsRatio_working_2-way'!M71)</f>
        <v>1.6030226891555273</v>
      </c>
      <c r="I72" s="30">
        <f>IF(OR($A72="",$B72=""),"",'OddsRatio_working_2-way'!N71)</f>
        <v>2.6583123951776999</v>
      </c>
      <c r="J72" s="30">
        <f>IF('Log_working_2-way'!$D71="","",A72^('Log_working_2-way'!$D71))</f>
        <v>1.5981286036134053</v>
      </c>
      <c r="K72" s="32">
        <f>IF('Log_working_2-way'!$D71="","",B72^('Log_working_2-way'!$D71))</f>
        <v>2.6718812542297234</v>
      </c>
      <c r="L72" s="37">
        <f t="shared" si="17"/>
        <v>0.61951219512195121</v>
      </c>
      <c r="M72" s="37">
        <f t="shared" si="18"/>
        <v>0.38048780487804879</v>
      </c>
      <c r="N72" s="38">
        <v>168</v>
      </c>
      <c r="O72" s="38">
        <f t="shared" si="19"/>
        <v>60.307692307692292</v>
      </c>
      <c r="P72" s="38">
        <f t="shared" si="20"/>
        <v>101.85826771653544</v>
      </c>
      <c r="Q72" s="38">
        <f t="shared" si="21"/>
        <v>66.141732283464563</v>
      </c>
      <c r="R72" s="38">
        <f t="shared" si="22"/>
        <v>107.69230769230768</v>
      </c>
      <c r="S72" s="39">
        <f t="shared" si="23"/>
        <v>-5.8340399757722707</v>
      </c>
      <c r="T72" s="39">
        <f t="shared" si="24"/>
        <v>-5.8340399757722423</v>
      </c>
      <c r="U72" t="s">
        <v>217</v>
      </c>
      <c r="V72" t="s">
        <v>218</v>
      </c>
      <c r="W72" t="s">
        <v>457</v>
      </c>
      <c r="X72" s="48" t="s">
        <v>453</v>
      </c>
      <c r="Y72" s="41"/>
    </row>
    <row r="73" spans="1:25" ht="15" x14ac:dyDescent="0.25">
      <c r="A73">
        <v>2.11</v>
      </c>
      <c r="B73">
        <v>1.77</v>
      </c>
      <c r="C73" s="29">
        <f t="shared" si="25"/>
        <v>3.8905400701529036E-2</v>
      </c>
      <c r="D73" s="30">
        <f>IF(OR($A73="",$B73=""),"",A73*'MPTO_working_2-way'!$G72)</f>
        <v>2.1920903954802262</v>
      </c>
      <c r="E73" s="32">
        <f>IF(OR($A73="",$B73=""),"",B73*'MPTO_working_2-way'!$G72)</f>
        <v>1.8388625592417065</v>
      </c>
      <c r="F73" s="30">
        <f>IF(OR($A73="",$B73=""),"",'MPTO_working_2-way'!D72)</f>
        <v>2.2003122514507911</v>
      </c>
      <c r="G73" s="32">
        <f>IF(OR($A73="",$B73=""),"",'MPTO_working_2-way'!E72)</f>
        <v>1.8331165484575556</v>
      </c>
      <c r="H73" s="30">
        <f>IF(OR($A73="",$B73=""),"",'OddsRatio_working_2-way'!M72)</f>
        <v>2.2006491750542465</v>
      </c>
      <c r="I73" s="30">
        <f>IF(OR($A73="",$B73=""),"",'OddsRatio_working_2-way'!N72)</f>
        <v>1.8328827610736662</v>
      </c>
      <c r="J73" s="30">
        <f>IF('Log_working_2-way'!$D72="","",A73^('Log_working_2-way'!$D72))</f>
        <v>2.2044360761738599</v>
      </c>
      <c r="K73" s="32">
        <f>IF('Log_working_2-way'!$D72="","",B73^('Log_working_2-way'!$D72))</f>
        <v>1.8302640711133078</v>
      </c>
      <c r="L73" s="37">
        <f t="shared" si="17"/>
        <v>0.45618556701030921</v>
      </c>
      <c r="M73" s="37">
        <f t="shared" si="18"/>
        <v>0.54381443298969068</v>
      </c>
      <c r="N73" s="38">
        <v>169</v>
      </c>
      <c r="O73" s="38">
        <f t="shared" si="19"/>
        <v>88.90521327014217</v>
      </c>
      <c r="P73" s="38">
        <f t="shared" si="20"/>
        <v>73.519774011299432</v>
      </c>
      <c r="Q73" s="38">
        <f t="shared" si="21"/>
        <v>95.480225988700568</v>
      </c>
      <c r="R73" s="38">
        <f t="shared" si="22"/>
        <v>80.094786729857816</v>
      </c>
      <c r="S73" s="39">
        <f t="shared" si="23"/>
        <v>-6.5750127185583978</v>
      </c>
      <c r="T73" s="39">
        <f t="shared" si="24"/>
        <v>-6.5750127185583835</v>
      </c>
      <c r="U73" t="s">
        <v>219</v>
      </c>
      <c r="V73" t="s">
        <v>220</v>
      </c>
      <c r="W73" t="s">
        <v>461</v>
      </c>
      <c r="X73" s="48" t="s">
        <v>453</v>
      </c>
      <c r="Y73" s="41"/>
    </row>
    <row r="74" spans="1:25" ht="15" x14ac:dyDescent="0.25">
      <c r="A74">
        <v>2.08</v>
      </c>
      <c r="B74">
        <v>1.81</v>
      </c>
      <c r="C74" s="29">
        <f t="shared" si="25"/>
        <v>3.3255418614534626E-2</v>
      </c>
      <c r="D74" s="30">
        <f>IF(OR($A74="",$B74=""),"",A74*'MPTO_working_2-way'!$G73)</f>
        <v>2.1491712707182322</v>
      </c>
      <c r="E74" s="32">
        <f>IF(OR($A74="",$B74=""),"",B74*'MPTO_working_2-way'!$G73)</f>
        <v>1.8701923076923077</v>
      </c>
      <c r="F74" s="30">
        <f>IF(OR($A74="",$B74=""),"",'MPTO_working_2-way'!D73)</f>
        <v>2.1545152798443401</v>
      </c>
      <c r="G74" s="32">
        <f>IF(OR($A74="",$B74=""),"",'MPTO_working_2-way'!E73)</f>
        <v>1.8661643699811639</v>
      </c>
      <c r="H74" s="30">
        <f>IF(OR($A74="",$B74=""),"",'OddsRatio_working_2-way'!M73)</f>
        <v>2.1547005383792519</v>
      </c>
      <c r="I74" s="30">
        <f>IF(OR($A74="",$B74=""),"",'OddsRatio_working_2-way'!N73)</f>
        <v>1.8660254037844384</v>
      </c>
      <c r="J74" s="30">
        <f>IF('Log_working_2-way'!$D73="","",A74^('Log_working_2-way'!$D73))</f>
        <v>2.1571440120474694</v>
      </c>
      <c r="K74" s="32">
        <f>IF('Log_working_2-way'!$D73="","",B74^('Log_working_2-way'!$D73))</f>
        <v>1.8641966683390954</v>
      </c>
      <c r="L74" s="37">
        <f t="shared" si="17"/>
        <v>0.46529562982005135</v>
      </c>
      <c r="M74" s="37">
        <f t="shared" si="18"/>
        <v>0.53470437017994854</v>
      </c>
      <c r="N74" s="38">
        <v>170</v>
      </c>
      <c r="O74" s="38">
        <f t="shared" si="19"/>
        <v>88.269230769230774</v>
      </c>
      <c r="P74" s="38">
        <f t="shared" si="20"/>
        <v>76.077348066298342</v>
      </c>
      <c r="Q74" s="38">
        <f t="shared" si="21"/>
        <v>93.922651933701658</v>
      </c>
      <c r="R74" s="38">
        <f t="shared" si="22"/>
        <v>81.730769230769226</v>
      </c>
      <c r="S74" s="39">
        <f t="shared" si="23"/>
        <v>-5.6534211644708847</v>
      </c>
      <c r="T74" s="39">
        <f t="shared" si="24"/>
        <v>-5.6534211644708847</v>
      </c>
      <c r="U74" t="s">
        <v>221</v>
      </c>
      <c r="V74" t="s">
        <v>222</v>
      </c>
      <c r="W74" t="s">
        <v>108</v>
      </c>
      <c r="X74" s="48" t="s">
        <v>453</v>
      </c>
      <c r="Y74" s="41"/>
    </row>
    <row r="75" spans="1:25" ht="15" x14ac:dyDescent="0.25">
      <c r="A75">
        <v>2.38</v>
      </c>
      <c r="B75">
        <v>1.63</v>
      </c>
      <c r="C75" s="29">
        <f t="shared" si="25"/>
        <v>3.3664999742228252E-2</v>
      </c>
      <c r="D75" s="30">
        <f>IF(OR($A75="",$B75=""),"",A75*'MPTO_working_2-way'!$G74)</f>
        <v>2.4601226993865031</v>
      </c>
      <c r="E75" s="32">
        <f>IF(OR($A75="",$B75=""),"",B75*'MPTO_working_2-way'!$G74)</f>
        <v>1.6848739495798319</v>
      </c>
      <c r="F75" s="30">
        <f>IF(OR($A75="",$B75=""),"",'MPTO_working_2-way'!D74)</f>
        <v>2.4793251102447753</v>
      </c>
      <c r="G75" s="32">
        <f>IF(OR($A75="",$B75=""),"",'MPTO_working_2-way'!E74)</f>
        <v>1.6759839288028686</v>
      </c>
      <c r="H75" s="30">
        <f>IF(OR($A75="",$B75=""),"",'OddsRatio_working_2-way'!M74)</f>
        <v>2.4800257398019103</v>
      </c>
      <c r="I75" s="30">
        <f>IF(OR($A75="",$B75=""),"",'OddsRatio_working_2-way'!N74)</f>
        <v>1.6756639246921761</v>
      </c>
      <c r="J75" s="30">
        <f>IF('Log_working_2-way'!$D74="","",A75^('Log_working_2-way'!$D74))</f>
        <v>2.4889275111820632</v>
      </c>
      <c r="K75" s="32">
        <f>IF('Log_working_2-way'!$D74="","",B75^('Log_working_2-way'!$D74))</f>
        <v>1.6716243688761041</v>
      </c>
      <c r="L75" s="37">
        <f t="shared" si="17"/>
        <v>0.40648379052369077</v>
      </c>
      <c r="M75" s="37">
        <f t="shared" si="18"/>
        <v>0.59351620947630923</v>
      </c>
      <c r="N75" s="38">
        <v>171</v>
      </c>
      <c r="O75" s="38">
        <f t="shared" si="19"/>
        <v>99.151260504201659</v>
      </c>
      <c r="P75" s="38">
        <f t="shared" si="20"/>
        <v>66.092024539877272</v>
      </c>
      <c r="Q75" s="38">
        <f t="shared" si="21"/>
        <v>104.9079754601227</v>
      </c>
      <c r="R75" s="38">
        <f t="shared" si="22"/>
        <v>71.848739495798327</v>
      </c>
      <c r="S75" s="39">
        <f t="shared" si="23"/>
        <v>-5.7567149559210407</v>
      </c>
      <c r="T75" s="39">
        <f t="shared" si="24"/>
        <v>-5.7567149559210549</v>
      </c>
      <c r="U75" t="s">
        <v>223</v>
      </c>
      <c r="V75" t="s">
        <v>116</v>
      </c>
      <c r="W75" t="s">
        <v>108</v>
      </c>
      <c r="X75" s="48" t="s">
        <v>453</v>
      </c>
      <c r="Y75" s="41"/>
    </row>
    <row r="76" spans="1:25" ht="15" x14ac:dyDescent="0.25">
      <c r="A76">
        <v>2.48</v>
      </c>
      <c r="B76">
        <v>1.58</v>
      </c>
      <c r="C76" s="29">
        <f t="shared" si="25"/>
        <v>3.61371988566761E-2</v>
      </c>
      <c r="D76" s="30">
        <f>IF(OR($A76="",$B76=""),"",A76*'MPTO_working_2-way'!$G75)</f>
        <v>2.5696202531645569</v>
      </c>
      <c r="E76" s="32">
        <f>IF(OR($A76="",$B76=""),"",B76*'MPTO_working_2-way'!$G75)</f>
        <v>1.6370967741935483</v>
      </c>
      <c r="F76" s="30">
        <f>IF(OR($A76="",$B76=""),"",'MPTO_working_2-way'!D75)</f>
        <v>2.5963424330771265</v>
      </c>
      <c r="G76" s="32">
        <f>IF(OR($A76="",$B76=""),"",'MPTO_working_2-way'!E75)</f>
        <v>1.6264320106259338</v>
      </c>
      <c r="H76" s="30">
        <f>IF(OR($A76="",$B76=""),"",'OddsRatio_working_2-way'!M75)</f>
        <v>2.5974116995724779</v>
      </c>
      <c r="I76" s="30">
        <f>IF(OR($A76="",$B76=""),"",'OddsRatio_working_2-way'!N75)</f>
        <v>1.6260126930757011</v>
      </c>
      <c r="J76" s="30">
        <f>IF('Log_working_2-way'!$D75="","",A76^('Log_working_2-way'!$D75))</f>
        <v>2.6099071390443571</v>
      </c>
      <c r="K76" s="32">
        <f>IF('Log_working_2-way'!$D75="","",B76^('Log_working_2-way'!$D75))</f>
        <v>1.6211538390924995</v>
      </c>
      <c r="L76" s="37">
        <f t="shared" si="17"/>
        <v>0.3891625615763547</v>
      </c>
      <c r="M76" s="37">
        <f t="shared" si="18"/>
        <v>0.61083743842364535</v>
      </c>
      <c r="N76" s="38">
        <v>172</v>
      </c>
      <c r="O76" s="38">
        <f t="shared" si="19"/>
        <v>102.64516129032259</v>
      </c>
      <c r="P76" s="38">
        <f t="shared" si="20"/>
        <v>63.139240506329102</v>
      </c>
      <c r="Q76" s="38">
        <f t="shared" si="21"/>
        <v>108.86075949367087</v>
      </c>
      <c r="R76" s="38">
        <f t="shared" si="22"/>
        <v>69.354838709677423</v>
      </c>
      <c r="S76" s="39">
        <f t="shared" si="23"/>
        <v>-6.2155982033482786</v>
      </c>
      <c r="T76" s="39">
        <f t="shared" si="24"/>
        <v>-6.2155982033483212</v>
      </c>
      <c r="U76" t="s">
        <v>114</v>
      </c>
      <c r="V76" t="s">
        <v>224</v>
      </c>
      <c r="W76" t="s">
        <v>108</v>
      </c>
      <c r="X76" s="48" t="s">
        <v>453</v>
      </c>
      <c r="Y76" s="41"/>
    </row>
    <row r="77" spans="1:25" ht="15" x14ac:dyDescent="0.25">
      <c r="A77">
        <v>2.1800000000000002</v>
      </c>
      <c r="B77">
        <v>1.7</v>
      </c>
      <c r="C77" s="29">
        <f t="shared" si="25"/>
        <v>4.6950890447922333E-2</v>
      </c>
      <c r="D77" s="30">
        <f>IF(OR($A77="",$B77=""),"",A77*'MPTO_working_2-way'!$G76)</f>
        <v>2.2823529411764709</v>
      </c>
      <c r="E77" s="32">
        <f>IF(OR($A77="",$B77=""),"",B77*'MPTO_working_2-way'!$G76)</f>
        <v>1.7798165137614679</v>
      </c>
      <c r="F77" s="30">
        <f>IF(OR($A77="",$B77=""),"",'MPTO_working_2-way'!D76)</f>
        <v>2.2975821450712961</v>
      </c>
      <c r="G77" s="32">
        <f>IF(OR($A77="",$B77=""),"",'MPTO_working_2-way'!E76)</f>
        <v>1.7706641184902054</v>
      </c>
      <c r="H77" s="30">
        <f>IF(OR($A77="",$B77=""),"",'OddsRatio_working_2-way'!M76)</f>
        <v>2.2983506020002022</v>
      </c>
      <c r="I77" s="30">
        <f>IF(OR($A77="",$B77=""),"",'OddsRatio_working_2-way'!N76)</f>
        <v>1.7702079842374079</v>
      </c>
      <c r="J77" s="30">
        <f>IF('Log_working_2-way'!$D76="","",A77^('Log_working_2-way'!$D76))</f>
        <v>2.3054560434070099</v>
      </c>
      <c r="K77" s="32">
        <f>IF('Log_working_2-way'!$D76="","",B77^('Log_working_2-way'!$D76))</f>
        <v>1.7660158341214014</v>
      </c>
      <c r="L77" s="37">
        <f t="shared" si="17"/>
        <v>0.43814432989690716</v>
      </c>
      <c r="M77" s="37">
        <f t="shared" si="18"/>
        <v>0.56185567010309279</v>
      </c>
      <c r="N77" s="38">
        <v>173</v>
      </c>
      <c r="O77" s="38">
        <f t="shared" si="19"/>
        <v>93.642201834862405</v>
      </c>
      <c r="P77" s="38">
        <f t="shared" si="20"/>
        <v>71.235294117647044</v>
      </c>
      <c r="Q77" s="38">
        <f t="shared" si="21"/>
        <v>101.76470588235294</v>
      </c>
      <c r="R77" s="38">
        <f t="shared" si="22"/>
        <v>79.357798165137609</v>
      </c>
      <c r="S77" s="39">
        <f t="shared" si="23"/>
        <v>-8.122504047490537</v>
      </c>
      <c r="T77" s="39">
        <f t="shared" si="24"/>
        <v>-8.1225040474905654</v>
      </c>
      <c r="U77" t="s">
        <v>225</v>
      </c>
      <c r="V77" t="s">
        <v>121</v>
      </c>
      <c r="W77" t="s">
        <v>71</v>
      </c>
      <c r="X77" s="48" t="s">
        <v>453</v>
      </c>
      <c r="Y77" s="41"/>
    </row>
    <row r="78" spans="1:25" ht="15" x14ac:dyDescent="0.25">
      <c r="A78">
        <v>2.06</v>
      </c>
      <c r="B78">
        <v>1.78</v>
      </c>
      <c r="C78" s="29">
        <f t="shared" si="25"/>
        <v>4.7234646012872306E-2</v>
      </c>
      <c r="D78" s="30">
        <f>IF(OR($A78="",$B78=""),"",A78*'MPTO_working_2-way'!$G77)</f>
        <v>2.1573033707865168</v>
      </c>
      <c r="E78" s="32">
        <f>IF(OR($A78="",$B78=""),"",B78*'MPTO_working_2-way'!$G77)</f>
        <v>1.8640776699029127</v>
      </c>
      <c r="F78" s="30">
        <f>IF(OR($A78="",$B78=""),"",'MPTO_working_2-way'!D77)</f>
        <v>2.165347820951931</v>
      </c>
      <c r="G78" s="32">
        <f>IF(OR($A78="",$B78=""),"",'MPTO_working_2-way'!E77)</f>
        <v>1.8581129015911626</v>
      </c>
      <c r="H78" s="30">
        <f>IF(OR($A78="",$B78=""),"",'OddsRatio_working_2-way'!M77)</f>
        <v>2.1657505560686463</v>
      </c>
      <c r="I78" s="30">
        <f>IF(OR($A78="",$B78=""),"",'OddsRatio_working_2-way'!N77)</f>
        <v>1.8578164469184384</v>
      </c>
      <c r="J78" s="30">
        <f>IF('Log_working_2-way'!$D77="","",A78^('Log_working_2-way'!$D77))</f>
        <v>2.169481150379414</v>
      </c>
      <c r="K78" s="32">
        <f>IF('Log_working_2-way'!$D77="","",B78^('Log_working_2-way'!$D77))</f>
        <v>1.855080049537273</v>
      </c>
      <c r="L78" s="37">
        <f t="shared" si="17"/>
        <v>0.46354166666666669</v>
      </c>
      <c r="M78" s="37">
        <f t="shared" si="18"/>
        <v>0.53645833333333337</v>
      </c>
      <c r="N78" s="38">
        <v>174</v>
      </c>
      <c r="O78" s="38">
        <f t="shared" si="19"/>
        <v>89.533980582524265</v>
      </c>
      <c r="P78" s="38">
        <f t="shared" si="20"/>
        <v>76.247191011235969</v>
      </c>
      <c r="Q78" s="38">
        <f t="shared" si="21"/>
        <v>97.752808988764059</v>
      </c>
      <c r="R78" s="38">
        <f t="shared" si="22"/>
        <v>84.466019417475735</v>
      </c>
      <c r="S78" s="39">
        <f t="shared" si="23"/>
        <v>-8.218828406239794</v>
      </c>
      <c r="T78" s="39">
        <f t="shared" si="24"/>
        <v>-8.2188284062397656</v>
      </c>
      <c r="U78" t="s">
        <v>226</v>
      </c>
      <c r="V78" t="s">
        <v>100</v>
      </c>
      <c r="W78" t="s">
        <v>71</v>
      </c>
      <c r="X78" s="48" t="s">
        <v>453</v>
      </c>
      <c r="Y78" s="41"/>
    </row>
    <row r="79" spans="1:25" ht="15" x14ac:dyDescent="0.25">
      <c r="A79">
        <v>1.89</v>
      </c>
      <c r="B79">
        <v>1.94</v>
      </c>
      <c r="C79" s="29">
        <f t="shared" si="25"/>
        <v>4.4564446626302434E-2</v>
      </c>
      <c r="D79" s="30">
        <f>IF(OR($A79="",$B79=""),"",A79*'MPTO_working_2-way'!$G78)</f>
        <v>1.9742268041237114</v>
      </c>
      <c r="E79" s="32">
        <f>IF(OR($A79="",$B79=""),"",B79*'MPTO_working_2-way'!$G78)</f>
        <v>2.0264550264550265</v>
      </c>
      <c r="F79" s="30">
        <f>IF(OR($A79="",$B79=""),"",'MPTO_working_2-way'!D78)</f>
        <v>1.9730936877791532</v>
      </c>
      <c r="G79" s="32">
        <f>IF(OR($A79="",$B79=""),"",'MPTO_working_2-way'!E78)</f>
        <v>2.0276502792678208</v>
      </c>
      <c r="H79" s="30">
        <f>IF(OR($A79="",$B79=""),"",'OddsRatio_working_2-way'!M78)</f>
        <v>1.9730408576407765</v>
      </c>
      <c r="I79" s="30">
        <f>IF(OR($A79="",$B79=""),"",'OddsRatio_working_2-way'!N78)</f>
        <v>2.0277060743621682</v>
      </c>
      <c r="J79" s="30">
        <f>IF('Log_working_2-way'!$D78="","",A79^('Log_working_2-way'!$D78))</f>
        <v>1.9725205567658568</v>
      </c>
      <c r="K79" s="32">
        <f>IF('Log_working_2-way'!$D78="","",B79^('Log_working_2-way'!$D78))</f>
        <v>2.0282558996234914</v>
      </c>
      <c r="L79" s="37">
        <f t="shared" si="17"/>
        <v>0.50652741514360311</v>
      </c>
      <c r="M79" s="37">
        <f t="shared" si="18"/>
        <v>0.49347258485639683</v>
      </c>
      <c r="N79" s="38">
        <v>175</v>
      </c>
      <c r="O79" s="38">
        <f t="shared" si="19"/>
        <v>82.407407407407419</v>
      </c>
      <c r="P79" s="38">
        <f t="shared" si="20"/>
        <v>84.793814432989706</v>
      </c>
      <c r="Q79" s="38">
        <f t="shared" si="21"/>
        <v>90.206185567010323</v>
      </c>
      <c r="R79" s="38">
        <f t="shared" si="22"/>
        <v>92.592592592592609</v>
      </c>
      <c r="S79" s="39">
        <f t="shared" si="23"/>
        <v>-7.7987781596029038</v>
      </c>
      <c r="T79" s="39">
        <f t="shared" si="24"/>
        <v>-7.7987781596029038</v>
      </c>
      <c r="U79" t="s">
        <v>227</v>
      </c>
      <c r="V79" t="s">
        <v>79</v>
      </c>
      <c r="W79" t="s">
        <v>71</v>
      </c>
      <c r="X79" s="48" t="s">
        <v>453</v>
      </c>
      <c r="Y79" s="41"/>
    </row>
    <row r="80" spans="1:25" ht="15" x14ac:dyDescent="0.25">
      <c r="A80">
        <v>1.9</v>
      </c>
      <c r="B80">
        <v>1.93</v>
      </c>
      <c r="C80" s="29">
        <f t="shared" si="25"/>
        <v>4.445050449959087E-2</v>
      </c>
      <c r="D80" s="30">
        <f>IF(OR($A80="",$B80=""),"",A80*'MPTO_working_2-way'!$G79)</f>
        <v>1.9844559585492225</v>
      </c>
      <c r="E80" s="32">
        <f>IF(OR($A80="",$B80=""),"",B80*'MPTO_working_2-way'!$G79)</f>
        <v>2.0157894736842104</v>
      </c>
      <c r="F80" s="30">
        <f>IF(OR($A80="",$B80=""),"",'MPTO_working_2-way'!D79)</f>
        <v>1.9837706248309437</v>
      </c>
      <c r="G80" s="32">
        <f>IF(OR($A80="",$B80=""),"",'MPTO_working_2-way'!E79)</f>
        <v>2.0164971130052241</v>
      </c>
      <c r="H80" s="30">
        <f>IF(OR($A80="",$B80=""),"",'OddsRatio_working_2-way'!M79)</f>
        <v>1.9837387536759294</v>
      </c>
      <c r="I80" s="30">
        <f>IF(OR($A80="",$B80=""),"",'OddsRatio_working_2-way'!N79)</f>
        <v>2.0165300454651267</v>
      </c>
      <c r="J80" s="30">
        <f>IF('Log_working_2-way'!$D79="","",A80^('Log_working_2-way'!$D79))</f>
        <v>1.9834239894126766</v>
      </c>
      <c r="K80" s="32">
        <f>IF('Log_working_2-way'!$D79="","",B80^('Log_working_2-way'!$D79))</f>
        <v>2.0168554059748378</v>
      </c>
      <c r="L80" s="37">
        <f t="shared" si="17"/>
        <v>0.50391644908616195</v>
      </c>
      <c r="M80" s="37">
        <f t="shared" si="18"/>
        <v>0.49608355091383816</v>
      </c>
      <c r="N80" s="38">
        <v>176</v>
      </c>
      <c r="O80" s="38">
        <f t="shared" si="19"/>
        <v>83.368421052631561</v>
      </c>
      <c r="P80" s="38">
        <f t="shared" si="20"/>
        <v>84.808290155440432</v>
      </c>
      <c r="Q80" s="38">
        <f t="shared" si="21"/>
        <v>91.191709844559597</v>
      </c>
      <c r="R80" s="38">
        <f t="shared" si="22"/>
        <v>92.631578947368411</v>
      </c>
      <c r="S80" s="39">
        <f t="shared" si="23"/>
        <v>-7.8232887919280358</v>
      </c>
      <c r="T80" s="39">
        <f t="shared" si="24"/>
        <v>-7.823288791927979</v>
      </c>
      <c r="U80" t="s">
        <v>228</v>
      </c>
      <c r="V80" t="s">
        <v>229</v>
      </c>
      <c r="W80" t="s">
        <v>71</v>
      </c>
      <c r="X80" s="48" t="s">
        <v>453</v>
      </c>
      <c r="Y80" s="41"/>
    </row>
    <row r="81" spans="1:25" ht="15" x14ac:dyDescent="0.25">
      <c r="A81">
        <v>2.0099999999999998</v>
      </c>
      <c r="B81">
        <v>1.83</v>
      </c>
      <c r="C81" s="29">
        <f t="shared" si="25"/>
        <v>4.3960525242639381E-2</v>
      </c>
      <c r="D81" s="30">
        <f>IF(OR($A81="",$B81=""),"",A81*'MPTO_working_2-way'!$G80)</f>
        <v>2.098360655737705</v>
      </c>
      <c r="E81" s="32">
        <f>IF(OR($A81="",$B81=""),"",B81*'MPTO_working_2-way'!$G80)</f>
        <v>1.91044776119403</v>
      </c>
      <c r="F81" s="30">
        <f>IF(OR($A81="",$B81=""),"",'MPTO_working_2-way'!D80)</f>
        <v>2.1029071263184975</v>
      </c>
      <c r="G81" s="32">
        <f>IF(OR($A81="",$B81=""),"",'MPTO_working_2-way'!E80)</f>
        <v>1.9066946582691862</v>
      </c>
      <c r="H81" s="30">
        <f>IF(OR($A81="",$B81=""),"",'OddsRatio_working_2-way'!M80)</f>
        <v>2.1031171605407648</v>
      </c>
      <c r="I81" s="30">
        <f>IF(OR($A81="",$B81=""),"",'OddsRatio_working_2-way'!N80)</f>
        <v>1.9065220230186481</v>
      </c>
      <c r="J81" s="30">
        <f>IF('Log_working_2-way'!$D80="","",A81^('Log_working_2-way'!$D80))</f>
        <v>2.105213321317545</v>
      </c>
      <c r="K81" s="32">
        <f>IF('Log_working_2-way'!$D80="","",B81^('Log_working_2-way'!$D80))</f>
        <v>1.9048027025294283</v>
      </c>
      <c r="L81" s="37">
        <f t="shared" si="17"/>
        <v>0.4765625</v>
      </c>
      <c r="M81" s="37">
        <f t="shared" si="18"/>
        <v>0.5234375</v>
      </c>
      <c r="N81" s="38">
        <v>177</v>
      </c>
      <c r="O81" s="38">
        <f t="shared" si="19"/>
        <v>88.940298507462686</v>
      </c>
      <c r="P81" s="38">
        <f t="shared" si="20"/>
        <v>80.278688524590166</v>
      </c>
      <c r="Q81" s="38">
        <f t="shared" si="21"/>
        <v>96.72131147540982</v>
      </c>
      <c r="R81" s="38">
        <f t="shared" si="22"/>
        <v>88.059701492537329</v>
      </c>
      <c r="S81" s="39">
        <f t="shared" si="23"/>
        <v>-7.7810129679471345</v>
      </c>
      <c r="T81" s="39">
        <f t="shared" si="24"/>
        <v>-7.7810129679471629</v>
      </c>
      <c r="U81" t="s">
        <v>117</v>
      </c>
      <c r="V81" t="s">
        <v>101</v>
      </c>
      <c r="W81" t="s">
        <v>71</v>
      </c>
      <c r="X81" s="48" t="s">
        <v>453</v>
      </c>
      <c r="Y81" s="41"/>
    </row>
    <row r="82" spans="1:25" ht="15" x14ac:dyDescent="0.25">
      <c r="A82">
        <v>2.08</v>
      </c>
      <c r="B82">
        <v>1.76</v>
      </c>
      <c r="C82" s="29">
        <f t="shared" si="25"/>
        <v>4.8951048951048959E-2</v>
      </c>
      <c r="D82" s="30">
        <f>IF(OR($A82="",$B82=""),"",A82*'MPTO_working_2-way'!$G81)</f>
        <v>2.1818181818181821</v>
      </c>
      <c r="E82" s="32">
        <f>IF(OR($A82="",$B82=""),"",B82*'MPTO_working_2-way'!$G81)</f>
        <v>1.8461538461538463</v>
      </c>
      <c r="F82" s="30">
        <f>IF(OR($A82="",$B82=""),"",'MPTO_working_2-way'!D81)</f>
        <v>2.1915708812260539</v>
      </c>
      <c r="G82" s="32">
        <f>IF(OR($A82="",$B82=""),"",'MPTO_working_2-way'!E81)</f>
        <v>1.8392282958199357</v>
      </c>
      <c r="H82" s="30">
        <f>IF(OR($A82="",$B82=""),"",'OddsRatio_working_2-way'!M81)</f>
        <v>2.1920791213585393</v>
      </c>
      <c r="I82" s="30">
        <f>IF(OR($A82="",$B82=""),"",'OddsRatio_working_2-way'!N81)</f>
        <v>1.838870492807861</v>
      </c>
      <c r="J82" s="30">
        <f>IF('Log_working_2-way'!$D81="","",A82^('Log_working_2-way'!$D81))</f>
        <v>2.196615264354977</v>
      </c>
      <c r="K82" s="32">
        <f>IF('Log_working_2-way'!$D81="","",B82^('Log_working_2-way'!$D81))</f>
        <v>1.835690492831995</v>
      </c>
      <c r="L82" s="37">
        <f t="shared" si="17"/>
        <v>0.45833333333333326</v>
      </c>
      <c r="M82" s="37">
        <f t="shared" si="18"/>
        <v>0.54166666666666663</v>
      </c>
      <c r="N82" s="38">
        <v>178</v>
      </c>
      <c r="O82" s="38">
        <f t="shared" si="19"/>
        <v>92.42307692307692</v>
      </c>
      <c r="P82" s="38">
        <f t="shared" si="20"/>
        <v>76.863636363636388</v>
      </c>
      <c r="Q82" s="38">
        <f t="shared" si="21"/>
        <v>101.13636363636364</v>
      </c>
      <c r="R82" s="38">
        <f t="shared" si="22"/>
        <v>85.576923076923066</v>
      </c>
      <c r="S82" s="39">
        <f t="shared" si="23"/>
        <v>-8.7132867132867204</v>
      </c>
      <c r="T82" s="39">
        <f t="shared" si="24"/>
        <v>-8.7132867132866778</v>
      </c>
      <c r="U82" t="s">
        <v>75</v>
      </c>
      <c r="V82" t="s">
        <v>230</v>
      </c>
      <c r="W82" t="s">
        <v>71</v>
      </c>
      <c r="X82" s="48" t="s">
        <v>453</v>
      </c>
      <c r="Y82" s="41"/>
    </row>
    <row r="83" spans="1:25" ht="15" x14ac:dyDescent="0.25">
      <c r="A83">
        <v>1.78</v>
      </c>
      <c r="B83">
        <v>2.06</v>
      </c>
      <c r="C83" s="29">
        <f t="shared" si="25"/>
        <v>4.7234646012872306E-2</v>
      </c>
      <c r="D83" s="30">
        <f>IF(OR($A83="",$B83=""),"",A83*'MPTO_working_2-way'!$G82)</f>
        <v>1.8640776699029127</v>
      </c>
      <c r="E83" s="32">
        <f>IF(OR($A83="",$B83=""),"",B83*'MPTO_working_2-way'!$G82)</f>
        <v>2.1573033707865168</v>
      </c>
      <c r="F83" s="30">
        <f>IF(OR($A83="",$B83=""),"",'MPTO_working_2-way'!D82)</f>
        <v>1.8581129015911626</v>
      </c>
      <c r="G83" s="32">
        <f>IF(OR($A83="",$B83=""),"",'MPTO_working_2-way'!E82)</f>
        <v>2.165347820951931</v>
      </c>
      <c r="H83" s="30">
        <f>IF(OR($A83="",$B83=""),"",'OddsRatio_working_2-way'!M82)</f>
        <v>1.8578164469184384</v>
      </c>
      <c r="I83" s="30">
        <f>IF(OR($A83="",$B83=""),"",'OddsRatio_working_2-way'!N82)</f>
        <v>2.1657505560686463</v>
      </c>
      <c r="J83" s="30">
        <f>IF('Log_working_2-way'!$D82="","",A83^('Log_working_2-way'!$D82))</f>
        <v>1.855080049537273</v>
      </c>
      <c r="K83" s="32">
        <f>IF('Log_working_2-way'!$D82="","",B83^('Log_working_2-way'!$D82))</f>
        <v>2.169481150379414</v>
      </c>
      <c r="L83" s="37">
        <f t="shared" si="17"/>
        <v>0.53645833333333337</v>
      </c>
      <c r="M83" s="37">
        <f t="shared" si="18"/>
        <v>0.46354166666666669</v>
      </c>
      <c r="N83" s="38">
        <v>179</v>
      </c>
      <c r="O83" s="38">
        <f t="shared" si="19"/>
        <v>78.438202247191015</v>
      </c>
      <c r="P83" s="38">
        <f t="shared" si="20"/>
        <v>92.106796116504853</v>
      </c>
      <c r="Q83" s="38">
        <f t="shared" si="21"/>
        <v>86.893203883495147</v>
      </c>
      <c r="R83" s="38">
        <f t="shared" si="22"/>
        <v>100.561797752809</v>
      </c>
      <c r="S83" s="39">
        <f t="shared" si="23"/>
        <v>-8.4550016363041323</v>
      </c>
      <c r="T83" s="39">
        <f t="shared" si="24"/>
        <v>-8.4550016363041465</v>
      </c>
      <c r="U83" t="s">
        <v>119</v>
      </c>
      <c r="V83" t="s">
        <v>231</v>
      </c>
      <c r="W83" t="s">
        <v>71</v>
      </c>
      <c r="X83" s="48" t="s">
        <v>453</v>
      </c>
      <c r="Y83" s="41"/>
    </row>
    <row r="84" spans="1:25" ht="15" x14ac:dyDescent="0.25">
      <c r="A84">
        <v>2.29</v>
      </c>
      <c r="B84">
        <v>1.64</v>
      </c>
      <c r="C84" s="29">
        <f t="shared" si="25"/>
        <v>4.6437320268399196E-2</v>
      </c>
      <c r="D84" s="30">
        <f>IF(OR($A84="",$B84=""),"",A84*'MPTO_working_2-way'!$G83)</f>
        <v>2.3963414634146343</v>
      </c>
      <c r="E84" s="32">
        <f>IF(OR($A84="",$B84=""),"",B84*'MPTO_working_2-way'!$G83)</f>
        <v>1.7161572052401746</v>
      </c>
      <c r="F84" s="30">
        <f>IF(OR($A84="",$B84=""),"",'MPTO_working_2-way'!D83)</f>
        <v>2.4185986604842866</v>
      </c>
      <c r="G84" s="32">
        <f>IF(OR($A84="",$B84=""),"",'MPTO_working_2-way'!E83)</f>
        <v>1.7049210096241147</v>
      </c>
      <c r="H84" s="30">
        <f>IF(OR($A84="",$B84=""),"",'OddsRatio_working_2-way'!M83)</f>
        <v>2.4197270864500684</v>
      </c>
      <c r="I84" s="30">
        <f>IF(OR($A84="",$B84=""),"",'OddsRatio_working_2-way'!N83)</f>
        <v>1.7043607250604993</v>
      </c>
      <c r="J84" s="30">
        <f>IF('Log_working_2-way'!$D83="","",A84^('Log_working_2-way'!$D83))</f>
        <v>2.4301711268758348</v>
      </c>
      <c r="K84" s="32">
        <f>IF('Log_working_2-way'!$D83="","",B84^('Log_working_2-way'!$D83))</f>
        <v>1.6992170245973379</v>
      </c>
      <c r="L84" s="37">
        <f t="shared" si="17"/>
        <v>0.41730279898218825</v>
      </c>
      <c r="M84" s="37">
        <f t="shared" si="18"/>
        <v>0.58269720101781175</v>
      </c>
      <c r="N84" s="38">
        <v>180</v>
      </c>
      <c r="O84" s="38">
        <f t="shared" si="19"/>
        <v>101.39737991266375</v>
      </c>
      <c r="P84" s="38">
        <f t="shared" si="20"/>
        <v>70.243902439024382</v>
      </c>
      <c r="Q84" s="38">
        <f t="shared" si="21"/>
        <v>109.7560975609756</v>
      </c>
      <c r="R84" s="38">
        <f t="shared" si="22"/>
        <v>78.602620087336248</v>
      </c>
      <c r="S84" s="39">
        <f t="shared" si="23"/>
        <v>-8.3587176483118526</v>
      </c>
      <c r="T84" s="39">
        <f t="shared" si="24"/>
        <v>-8.3587176483118668</v>
      </c>
      <c r="U84" t="s">
        <v>232</v>
      </c>
      <c r="V84" t="s">
        <v>233</v>
      </c>
      <c r="W84" t="s">
        <v>71</v>
      </c>
      <c r="X84" s="48" t="s">
        <v>453</v>
      </c>
      <c r="Y84" s="41"/>
    </row>
    <row r="85" spans="1:25" ht="15" x14ac:dyDescent="0.25">
      <c r="A85">
        <v>1.71</v>
      </c>
      <c r="B85">
        <v>2.16</v>
      </c>
      <c r="C85" s="29">
        <f t="shared" si="25"/>
        <v>4.7758284600389889E-2</v>
      </c>
      <c r="D85" s="30">
        <f>IF(OR($A85="",$B85=""),"",A85*'MPTO_working_2-way'!$G84)</f>
        <v>1.7916666666666667</v>
      </c>
      <c r="E85" s="32">
        <f>IF(OR($A85="",$B85=""),"",B85*'MPTO_working_2-way'!$G84)</f>
        <v>2.2631578947368425</v>
      </c>
      <c r="F85" s="30">
        <f>IF(OR($A85="",$B85=""),"",'MPTO_working_2-way'!D84)</f>
        <v>1.7827975673327543</v>
      </c>
      <c r="G85" s="32">
        <f>IF(OR($A85="",$B85=""),"",'MPTO_working_2-way'!E84)</f>
        <v>2.2774694783573808</v>
      </c>
      <c r="H85" s="30">
        <f>IF(OR($A85="",$B85=""),"",'OddsRatio_working_2-way'!M84)</f>
        <v>1.7823483658302366</v>
      </c>
      <c r="I85" s="30">
        <f>IF(OR($A85="",$B85=""),"",'OddsRatio_working_2-way'!N84)</f>
        <v>2.2782029638916539</v>
      </c>
      <c r="J85" s="30">
        <f>IF('Log_working_2-way'!$D84="","",A85^('Log_working_2-way'!$D84))</f>
        <v>1.7782831912785555</v>
      </c>
      <c r="K85" s="32">
        <f>IF('Log_working_2-way'!$D84="","",B85^('Log_working_2-way'!$D84))</f>
        <v>2.2848793488092363</v>
      </c>
      <c r="L85" s="37">
        <f t="shared" si="17"/>
        <v>0.55813953488372092</v>
      </c>
      <c r="M85" s="37">
        <f t="shared" si="18"/>
        <v>0.44186046511627902</v>
      </c>
      <c r="N85" s="38">
        <v>181</v>
      </c>
      <c r="O85" s="38">
        <f t="shared" si="19"/>
        <v>75.152046783625721</v>
      </c>
      <c r="P85" s="38">
        <f t="shared" si="20"/>
        <v>97.203703703703709</v>
      </c>
      <c r="Q85" s="38">
        <f t="shared" si="21"/>
        <v>83.796296296296291</v>
      </c>
      <c r="R85" s="38">
        <f t="shared" si="22"/>
        <v>105.84795321637426</v>
      </c>
      <c r="S85" s="39">
        <f t="shared" si="23"/>
        <v>-8.6442495126705694</v>
      </c>
      <c r="T85" s="39">
        <f t="shared" si="24"/>
        <v>-8.6442495126705552</v>
      </c>
      <c r="U85" t="s">
        <v>234</v>
      </c>
      <c r="V85" t="s">
        <v>84</v>
      </c>
      <c r="W85" t="s">
        <v>71</v>
      </c>
      <c r="X85" s="48" t="s">
        <v>453</v>
      </c>
      <c r="Y85" s="41"/>
    </row>
    <row r="86" spans="1:25" ht="15" x14ac:dyDescent="0.25">
      <c r="A86">
        <v>2.09</v>
      </c>
      <c r="B86">
        <v>1.78</v>
      </c>
      <c r="C86" s="29">
        <f t="shared" si="25"/>
        <v>4.0266652330519959E-2</v>
      </c>
      <c r="D86" s="30">
        <f>IF(OR($A86="",$B86=""),"",A86*'MPTO_working_2-way'!$G85)</f>
        <v>2.1741573033707864</v>
      </c>
      <c r="E86" s="32">
        <f>IF(OR($A86="",$B86=""),"",B86*'MPTO_working_2-way'!$G85)</f>
        <v>1.8516746411483256</v>
      </c>
      <c r="F86" s="30">
        <f>IF(OR($A86="",$B86=""),"",'MPTO_working_2-way'!D85)</f>
        <v>2.1818075186206087</v>
      </c>
      <c r="G86" s="32">
        <f>IF(OR($A86="",$B86=""),"",'MPTO_working_2-way'!E85)</f>
        <v>1.8461614808198106</v>
      </c>
      <c r="H86" s="30">
        <f>IF(OR($A86="",$B86=""),"",'OddsRatio_working_2-way'!M85)</f>
        <v>2.1821319289469754</v>
      </c>
      <c r="I86" s="30">
        <f>IF(OR($A86="",$B86=""),"",'OddsRatio_working_2-way'!N85)</f>
        <v>1.8459292702556338</v>
      </c>
      <c r="J86" s="30">
        <f>IF('Log_working_2-way'!$D85="","",A86^('Log_working_2-way'!$D85))</f>
        <v>2.1856576768529026</v>
      </c>
      <c r="K86" s="32">
        <f>IF('Log_working_2-way'!$D85="","",B86^('Log_working_2-way'!$D85))</f>
        <v>1.8434137605840082</v>
      </c>
      <c r="L86" s="37">
        <f t="shared" si="17"/>
        <v>0.4599483204134367</v>
      </c>
      <c r="M86" s="37">
        <f t="shared" si="18"/>
        <v>0.54005167958656319</v>
      </c>
      <c r="N86" s="38">
        <v>182</v>
      </c>
      <c r="O86" s="38">
        <f t="shared" si="19"/>
        <v>94.918660287081352</v>
      </c>
      <c r="P86" s="38">
        <f t="shared" si="20"/>
        <v>79.752808988764045</v>
      </c>
      <c r="Q86" s="38">
        <f t="shared" si="21"/>
        <v>102.24719101123597</v>
      </c>
      <c r="R86" s="38">
        <f t="shared" si="22"/>
        <v>87.081339712918677</v>
      </c>
      <c r="S86" s="39">
        <f t="shared" si="23"/>
        <v>-7.3285307241546178</v>
      </c>
      <c r="T86" s="39">
        <f t="shared" si="24"/>
        <v>-7.328530724154632</v>
      </c>
      <c r="U86" t="s">
        <v>122</v>
      </c>
      <c r="V86" t="s">
        <v>80</v>
      </c>
      <c r="W86" t="s">
        <v>72</v>
      </c>
      <c r="X86" s="48" t="s">
        <v>453</v>
      </c>
      <c r="Y86" s="41"/>
    </row>
    <row r="87" spans="1:25" ht="15" x14ac:dyDescent="0.25">
      <c r="A87">
        <v>2.37</v>
      </c>
      <c r="B87">
        <v>1.6</v>
      </c>
      <c r="C87" s="29">
        <f t="shared" si="25"/>
        <v>4.6940928270042148E-2</v>
      </c>
      <c r="D87" s="30">
        <f>IF(OR($A87="",$B87=""),"",A87*'MPTO_working_2-way'!$G86)</f>
        <v>2.4812500000000002</v>
      </c>
      <c r="E87" s="32">
        <f>IF(OR($A87="",$B87=""),"",B87*'MPTO_working_2-way'!$G86)</f>
        <v>1.6751054852320675</v>
      </c>
      <c r="F87" s="30">
        <f>IF(OR($A87="",$B87=""),"",'MPTO_working_2-way'!D86)</f>
        <v>2.5095962938451355</v>
      </c>
      <c r="G87" s="32">
        <f>IF(OR($A87="",$B87=""),"",'MPTO_working_2-way'!E86)</f>
        <v>1.6624287593160894</v>
      </c>
      <c r="H87" s="30">
        <f>IF(OR($A87="",$B87=""),"",'OddsRatio_working_2-way'!M86)</f>
        <v>2.5110702608857518</v>
      </c>
      <c r="I87" s="30">
        <f>IF(OR($A87="",$B87=""),"",'OddsRatio_working_2-way'!N86)</f>
        <v>1.6617825960083583</v>
      </c>
      <c r="J87" s="30">
        <f>IF('Log_working_2-way'!$D86="","",A87^('Log_working_2-way'!$D86))</f>
        <v>2.524446063100616</v>
      </c>
      <c r="K87" s="32">
        <f>IF('Log_working_2-way'!$D86="","",B87^('Log_working_2-way'!$D86))</f>
        <v>1.6559759798683542</v>
      </c>
      <c r="L87" s="37">
        <f t="shared" si="17"/>
        <v>0.40302267002518888</v>
      </c>
      <c r="M87" s="37">
        <f t="shared" si="18"/>
        <v>0.59697732997481112</v>
      </c>
      <c r="N87" s="38">
        <v>183</v>
      </c>
      <c r="O87" s="38">
        <f t="shared" si="19"/>
        <v>105.78481012658229</v>
      </c>
      <c r="P87" s="38">
        <f t="shared" si="20"/>
        <v>68.625</v>
      </c>
      <c r="Q87" s="38">
        <f t="shared" si="21"/>
        <v>114.375</v>
      </c>
      <c r="R87" s="38">
        <f t="shared" si="22"/>
        <v>77.215189873417714</v>
      </c>
      <c r="S87" s="39">
        <f t="shared" si="23"/>
        <v>-8.5901898734177138</v>
      </c>
      <c r="T87" s="39">
        <f t="shared" si="24"/>
        <v>-8.5901898734177138</v>
      </c>
      <c r="U87" t="s">
        <v>123</v>
      </c>
      <c r="V87" t="s">
        <v>70</v>
      </c>
      <c r="W87" t="s">
        <v>72</v>
      </c>
      <c r="X87" s="48" t="s">
        <v>453</v>
      </c>
      <c r="Y87" s="41"/>
    </row>
    <row r="88" spans="1:25" ht="15" x14ac:dyDescent="0.25">
      <c r="A88">
        <v>2.15</v>
      </c>
      <c r="B88">
        <v>1.71</v>
      </c>
      <c r="C88" s="29">
        <f t="shared" si="25"/>
        <v>4.9911600707194248E-2</v>
      </c>
      <c r="D88" s="30">
        <f>IF(OR($A88="",$B88=""),"",A88*'MPTO_working_2-way'!$G87)</f>
        <v>2.2573099415204676</v>
      </c>
      <c r="E88" s="32">
        <f>IF(OR($A88="",$B88=""),"",B88*'MPTO_working_2-way'!$G87)</f>
        <v>1.7953488372093021</v>
      </c>
      <c r="F88" s="30">
        <f>IF(OR($A88="",$B88=""),"",'MPTO_working_2-way'!D87)</f>
        <v>2.2718986559555074</v>
      </c>
      <c r="G88" s="32">
        <f>IF(OR($A88="",$B88=""),"",'MPTO_working_2-way'!E87)</f>
        <v>1.7862261630025504</v>
      </c>
      <c r="H88" s="30">
        <f>IF(OR($A88="",$B88=""),"",'OddsRatio_working_2-way'!M87)</f>
        <v>2.2726815429867573</v>
      </c>
      <c r="I88" s="30">
        <f>IF(OR($A88="",$B88=""),"",'OddsRatio_working_2-way'!N87)</f>
        <v>1.7857425178439978</v>
      </c>
      <c r="J88" s="30">
        <f>IF('Log_working_2-way'!$D87="","",A88^('Log_working_2-way'!$D87))</f>
        <v>2.2795010757196681</v>
      </c>
      <c r="K88" s="32">
        <f>IF('Log_working_2-way'!$D87="","",B88^('Log_working_2-way'!$D87))</f>
        <v>1.7815546379563396</v>
      </c>
      <c r="L88" s="37">
        <f t="shared" si="17"/>
        <v>0.44300518134715028</v>
      </c>
      <c r="M88" s="37">
        <f t="shared" si="18"/>
        <v>0.55699481865284983</v>
      </c>
      <c r="N88" s="38">
        <v>184</v>
      </c>
      <c r="O88" s="38">
        <f t="shared" si="19"/>
        <v>98.418604651162767</v>
      </c>
      <c r="P88" s="38">
        <f t="shared" si="20"/>
        <v>76.397660818713433</v>
      </c>
      <c r="Q88" s="38">
        <f t="shared" si="21"/>
        <v>107.60233918128654</v>
      </c>
      <c r="R88" s="38">
        <f t="shared" si="22"/>
        <v>85.581395348837205</v>
      </c>
      <c r="S88" s="39">
        <f t="shared" si="23"/>
        <v>-9.1837345301237718</v>
      </c>
      <c r="T88" s="39">
        <f t="shared" si="24"/>
        <v>-9.1837345301237718</v>
      </c>
      <c r="U88" t="s">
        <v>81</v>
      </c>
      <c r="V88" t="s">
        <v>77</v>
      </c>
      <c r="W88" t="s">
        <v>72</v>
      </c>
      <c r="X88" s="48" t="s">
        <v>453</v>
      </c>
      <c r="Y88" s="41"/>
    </row>
    <row r="89" spans="1:25" ht="15" x14ac:dyDescent="0.25">
      <c r="A89">
        <v>2.0699999999999998</v>
      </c>
      <c r="B89">
        <v>1.77</v>
      </c>
      <c r="C89" s="29">
        <f t="shared" si="25"/>
        <v>4.8063538852042953E-2</v>
      </c>
      <c r="D89" s="30">
        <f>IF(OR($A89="",$B89=""),"",A89*'MPTO_working_2-way'!$G88)</f>
        <v>2.1694915254237288</v>
      </c>
      <c r="E89" s="32">
        <f>IF(OR($A89="",$B89=""),"",B89*'MPTO_working_2-way'!$G88)</f>
        <v>1.855072463768116</v>
      </c>
      <c r="F89" s="30">
        <f>IF(OR($A89="",$B89=""),"",'MPTO_working_2-way'!D88)</f>
        <v>2.1783643984660661</v>
      </c>
      <c r="G89" s="32">
        <f>IF(OR($A89="",$B89=""),"",'MPTO_working_2-way'!E88)</f>
        <v>1.848633921138273</v>
      </c>
      <c r="H89" s="30">
        <f>IF(OR($A89="",$B89=""),"",'OddsRatio_working_2-way'!M88)</f>
        <v>2.1788173690654498</v>
      </c>
      <c r="I89" s="30">
        <f>IF(OR($A89="",$B89=""),"",'OddsRatio_working_2-way'!N88)</f>
        <v>1.8483078263368193</v>
      </c>
      <c r="J89" s="30">
        <f>IF('Log_working_2-way'!$D88="","",A89^('Log_working_2-way'!$D88))</f>
        <v>2.1829380192842547</v>
      </c>
      <c r="K89" s="32">
        <f>IF('Log_working_2-way'!$D88="","",B89^('Log_working_2-way'!$D88))</f>
        <v>1.8453528280410556</v>
      </c>
      <c r="L89" s="37">
        <f t="shared" si="17"/>
        <v>0.4609375</v>
      </c>
      <c r="M89" s="37">
        <f t="shared" si="18"/>
        <v>0.5390625</v>
      </c>
      <c r="N89" s="38">
        <v>185</v>
      </c>
      <c r="O89" s="38">
        <f t="shared" si="19"/>
        <v>95.628019323671495</v>
      </c>
      <c r="P89" s="38">
        <f t="shared" si="20"/>
        <v>80.480225988700553</v>
      </c>
      <c r="Q89" s="38">
        <f t="shared" si="21"/>
        <v>104.51977401129943</v>
      </c>
      <c r="R89" s="38">
        <f t="shared" si="22"/>
        <v>89.371980676328505</v>
      </c>
      <c r="S89" s="39">
        <f t="shared" si="23"/>
        <v>-8.8917546876279374</v>
      </c>
      <c r="T89" s="39">
        <f t="shared" si="24"/>
        <v>-8.8917546876279516</v>
      </c>
      <c r="U89" t="s">
        <v>104</v>
      </c>
      <c r="V89" t="s">
        <v>235</v>
      </c>
      <c r="W89" t="s">
        <v>72</v>
      </c>
      <c r="X89" s="48" t="s">
        <v>453</v>
      </c>
      <c r="Y89" s="41"/>
    </row>
    <row r="90" spans="1:25" ht="15" x14ac:dyDescent="0.25">
      <c r="A90">
        <v>2.14</v>
      </c>
      <c r="B90">
        <v>1.72</v>
      </c>
      <c r="C90" s="29">
        <f t="shared" si="25"/>
        <v>4.8685068463377501E-2</v>
      </c>
      <c r="D90" s="30">
        <f>IF(OR($A90="",$B90=""),"",A90*'MPTO_working_2-way'!$G89)</f>
        <v>2.2441860465116279</v>
      </c>
      <c r="E90" s="32">
        <f>IF(OR($A90="",$B90=""),"",B90*'MPTO_working_2-way'!$G89)</f>
        <v>1.8037383177570092</v>
      </c>
      <c r="F90" s="30">
        <f>IF(OR($A90="",$B90=""),"",'MPTO_working_2-way'!D89)</f>
        <v>2.2576054955839058</v>
      </c>
      <c r="G90" s="32">
        <f>IF(OR($A90="",$B90=""),"",'MPTO_working_2-way'!E89)</f>
        <v>1.7951619196254389</v>
      </c>
      <c r="H90" s="30">
        <f>IF(OR($A90="",$B90=""),"",'OddsRatio_working_2-way'!M89)</f>
        <v>2.2583057392117913</v>
      </c>
      <c r="I90" s="30">
        <f>IF(OR($A90="",$B90=""),"",'OddsRatio_working_2-way'!N89)</f>
        <v>1.7947194142390264</v>
      </c>
      <c r="J90" s="30">
        <f>IF('Log_working_2-way'!$D89="","",A90^('Log_working_2-way'!$D89))</f>
        <v>2.2645658948599179</v>
      </c>
      <c r="K90" s="32">
        <f>IF('Log_working_2-way'!$D89="","",B90^('Log_working_2-way'!$D89))</f>
        <v>1.7907852046807202</v>
      </c>
      <c r="L90" s="37">
        <f t="shared" si="17"/>
        <v>0.44559585492227982</v>
      </c>
      <c r="M90" s="37">
        <f t="shared" si="18"/>
        <v>0.55440414507772029</v>
      </c>
      <c r="N90" s="38">
        <v>186</v>
      </c>
      <c r="O90" s="38">
        <f t="shared" si="19"/>
        <v>99.084112149532714</v>
      </c>
      <c r="P90" s="38">
        <f t="shared" si="20"/>
        <v>77.860465116279087</v>
      </c>
      <c r="Q90" s="38">
        <f t="shared" si="21"/>
        <v>108.13953488372094</v>
      </c>
      <c r="R90" s="38">
        <f t="shared" si="22"/>
        <v>86.915887850467286</v>
      </c>
      <c r="S90" s="39">
        <f t="shared" si="23"/>
        <v>-9.0554227341882267</v>
      </c>
      <c r="T90" s="39">
        <f t="shared" si="24"/>
        <v>-9.0554227341881983</v>
      </c>
      <c r="U90" t="s">
        <v>131</v>
      </c>
      <c r="V90" t="s">
        <v>76</v>
      </c>
      <c r="W90" t="s">
        <v>72</v>
      </c>
      <c r="X90" s="48" t="s">
        <v>453</v>
      </c>
      <c r="Y90" s="41"/>
    </row>
    <row r="91" spans="1:25" ht="15" x14ac:dyDescent="0.25">
      <c r="A91">
        <v>2.08</v>
      </c>
      <c r="B91">
        <v>1.77</v>
      </c>
      <c r="C91" s="29">
        <f t="shared" si="25"/>
        <v>4.5740982181660117E-2</v>
      </c>
      <c r="D91" s="30">
        <f>IF(OR($A91="",$B91=""),"",A91*'MPTO_working_2-way'!$G90)</f>
        <v>2.1751412429378529</v>
      </c>
      <c r="E91" s="32">
        <f>IF(OR($A91="",$B91=""),"",B91*'MPTO_working_2-way'!$G90)</f>
        <v>1.8509615384615383</v>
      </c>
      <c r="F91" s="30">
        <f>IF(OR($A91="",$B91=""),"",'MPTO_working_2-way'!D90)</f>
        <v>2.1838889547989084</v>
      </c>
      <c r="G91" s="32">
        <f>IF(OR($A91="",$B91=""),"",'MPTO_working_2-way'!E90)</f>
        <v>1.8446738150115241</v>
      </c>
      <c r="H91" s="30">
        <f>IF(OR($A91="",$B91=""),"",'OddsRatio_working_2-way'!M90)</f>
        <v>2.1843130509275839</v>
      </c>
      <c r="I91" s="30">
        <f>IF(OR($A91="",$B91=""),"",'OddsRatio_working_2-way'!N90)</f>
        <v>1.8443713418650365</v>
      </c>
      <c r="J91" s="30">
        <f>IF('Log_working_2-way'!$D90="","",A91^('Log_working_2-way'!$D90))</f>
        <v>2.1883671237775504</v>
      </c>
      <c r="K91" s="32">
        <f>IF('Log_working_2-way'!$D90="","",B91^('Log_working_2-way'!$D90))</f>
        <v>1.8414907985847828</v>
      </c>
      <c r="L91" s="37">
        <f t="shared" si="17"/>
        <v>0.45974025974025978</v>
      </c>
      <c r="M91" s="37">
        <f t="shared" si="18"/>
        <v>0.54025974025974033</v>
      </c>
      <c r="N91" s="38">
        <v>187</v>
      </c>
      <c r="O91" s="38">
        <f t="shared" si="19"/>
        <v>97.096153846153854</v>
      </c>
      <c r="P91" s="38">
        <f t="shared" si="20"/>
        <v>81.350282485875709</v>
      </c>
      <c r="Q91" s="38">
        <f t="shared" si="21"/>
        <v>105.64971751412429</v>
      </c>
      <c r="R91" s="38">
        <f t="shared" si="22"/>
        <v>89.903846153846146</v>
      </c>
      <c r="S91" s="39">
        <f t="shared" si="23"/>
        <v>-8.5535636679704368</v>
      </c>
      <c r="T91" s="39">
        <f t="shared" si="24"/>
        <v>-8.5535636679704368</v>
      </c>
      <c r="U91" t="s">
        <v>69</v>
      </c>
      <c r="V91" t="s">
        <v>82</v>
      </c>
      <c r="W91" t="s">
        <v>72</v>
      </c>
      <c r="X91" s="48" t="s">
        <v>453</v>
      </c>
      <c r="Y91" s="41"/>
    </row>
    <row r="92" spans="1:25" ht="15" x14ac:dyDescent="0.25">
      <c r="A92">
        <v>2.42</v>
      </c>
      <c r="B92">
        <v>1.57</v>
      </c>
      <c r="C92" s="29">
        <f t="shared" si="25"/>
        <v>5.0165815655103474E-2</v>
      </c>
      <c r="D92" s="30">
        <f>IF(OR($A92="",$B92=""),"",A92*'MPTO_working_2-way'!$G91)</f>
        <v>2.5414012738853504</v>
      </c>
      <c r="E92" s="32">
        <f>IF(OR($A92="",$B92=""),"",B92*'MPTO_working_2-way'!$G91)</f>
        <v>1.6487603305785126</v>
      </c>
      <c r="F92" s="30">
        <f>IF(OR($A92="",$B92=""),"",'MPTO_working_2-way'!D91)</f>
        <v>2.5763884179833187</v>
      </c>
      <c r="G92" s="32">
        <f>IF(OR($A92="",$B92=""),"",'MPTO_working_2-way'!E91)</f>
        <v>1.6343614229793093</v>
      </c>
      <c r="H92" s="30">
        <f>IF(OR($A92="",$B92=""),"",'OddsRatio_working_2-way'!M91)</f>
        <v>2.5783624647638574</v>
      </c>
      <c r="I92" s="30">
        <f>IF(OR($A92="",$B92=""),"",'OddsRatio_working_2-way'!N91)</f>
        <v>1.6335680316305627</v>
      </c>
      <c r="J92" s="30">
        <f>IF('Log_working_2-way'!$D91="","",A92^('Log_working_2-way'!$D91))</f>
        <v>2.5950034286950103</v>
      </c>
      <c r="K92" s="32">
        <f>IF('Log_working_2-way'!$D91="","",B92^('Log_working_2-way'!$D91))</f>
        <v>1.6269578999062162</v>
      </c>
      <c r="L92" s="37">
        <f t="shared" si="17"/>
        <v>0.39348370927318294</v>
      </c>
      <c r="M92" s="37">
        <f t="shared" si="18"/>
        <v>0.60651629072681701</v>
      </c>
      <c r="N92" s="38">
        <v>188</v>
      </c>
      <c r="O92" s="38">
        <f t="shared" si="19"/>
        <v>110.31404958677686</v>
      </c>
      <c r="P92" s="38">
        <f t="shared" si="20"/>
        <v>68.25477707006371</v>
      </c>
      <c r="Q92" s="38">
        <f t="shared" si="21"/>
        <v>119.7452229299363</v>
      </c>
      <c r="R92" s="38">
        <f t="shared" si="22"/>
        <v>77.685950413223139</v>
      </c>
      <c r="S92" s="39">
        <f t="shared" si="23"/>
        <v>-9.4311733431594433</v>
      </c>
      <c r="T92" s="39">
        <f t="shared" si="24"/>
        <v>-9.4311733431594291</v>
      </c>
      <c r="U92" t="s">
        <v>87</v>
      </c>
      <c r="V92" t="s">
        <v>124</v>
      </c>
      <c r="W92" t="s">
        <v>72</v>
      </c>
      <c r="X92" s="48" t="s">
        <v>453</v>
      </c>
      <c r="Y92" s="41"/>
    </row>
    <row r="93" spans="1:25" ht="15" x14ac:dyDescent="0.25">
      <c r="A93">
        <v>2.15</v>
      </c>
      <c r="B93">
        <v>1.72</v>
      </c>
      <c r="C93" s="29">
        <f t="shared" si="25"/>
        <v>4.6511627906976827E-2</v>
      </c>
      <c r="D93" s="30">
        <f>IF(OR($A93="",$B93=""),"",A93*'MPTO_working_2-way'!$G92)</f>
        <v>2.25</v>
      </c>
      <c r="E93" s="32">
        <f>IF(OR($A93="",$B93=""),"",B93*'MPTO_working_2-way'!$G92)</f>
        <v>1.8</v>
      </c>
      <c r="F93" s="30">
        <f>IF(OR($A93="",$B93=""),"",'MPTO_working_2-way'!D92)</f>
        <v>2.263157894736842</v>
      </c>
      <c r="G93" s="32">
        <f>IF(OR($A93="",$B93=""),"",'MPTO_working_2-way'!E92)</f>
        <v>1.7916666666666667</v>
      </c>
      <c r="H93" s="30">
        <f>IF(OR($A93="",$B93=""),"",'OddsRatio_working_2-way'!M92)</f>
        <v>2.2638125740085919</v>
      </c>
      <c r="I93" s="30">
        <f>IF(OR($A93="",$B93=""),"",'OddsRatio_working_2-way'!N92)</f>
        <v>1.7912565680749446</v>
      </c>
      <c r="J93" s="30">
        <f>IF('Log_working_2-way'!$D92="","",A93^('Log_working_2-way'!$D92))</f>
        <v>2.2699382127289391</v>
      </c>
      <c r="K93" s="32">
        <f>IF('Log_working_2-way'!$D92="","",B93^('Log_working_2-way'!$D92))</f>
        <v>1.7874398848511364</v>
      </c>
      <c r="L93" s="37">
        <f t="shared" si="17"/>
        <v>0.44444444444444442</v>
      </c>
      <c r="M93" s="37">
        <f t="shared" si="18"/>
        <v>0.55555555555555558</v>
      </c>
      <c r="N93" s="38">
        <v>189</v>
      </c>
      <c r="O93" s="38">
        <f t="shared" si="19"/>
        <v>101.09302325581393</v>
      </c>
      <c r="P93" s="38">
        <f t="shared" si="20"/>
        <v>79.116279069767444</v>
      </c>
      <c r="Q93" s="38">
        <f t="shared" si="21"/>
        <v>109.88372093023257</v>
      </c>
      <c r="R93" s="38">
        <f t="shared" si="22"/>
        <v>87.906976744186039</v>
      </c>
      <c r="S93" s="39">
        <f t="shared" si="23"/>
        <v>-8.790697674418638</v>
      </c>
      <c r="T93" s="39">
        <f t="shared" si="24"/>
        <v>-8.7906976744185954</v>
      </c>
      <c r="U93" t="s">
        <v>236</v>
      </c>
      <c r="V93" t="s">
        <v>237</v>
      </c>
      <c r="W93" t="s">
        <v>72</v>
      </c>
      <c r="X93" s="48" t="s">
        <v>453</v>
      </c>
      <c r="Y93" s="41"/>
    </row>
    <row r="94" spans="1:25" ht="15" x14ac:dyDescent="0.25">
      <c r="A94">
        <v>1.96</v>
      </c>
      <c r="B94">
        <v>1.88</v>
      </c>
      <c r="C94" s="29">
        <f t="shared" si="25"/>
        <v>4.2118975249674229E-2</v>
      </c>
      <c r="D94" s="30">
        <f>IF(OR($A94="",$B94=""),"",A94*'MPTO_working_2-way'!$G93)</f>
        <v>2.0425531914893615</v>
      </c>
      <c r="E94" s="32">
        <f>IF(OR($A94="",$B94=""),"",B94*'MPTO_working_2-way'!$G93)</f>
        <v>1.9591836734693875</v>
      </c>
      <c r="F94" s="30">
        <f>IF(OR($A94="",$B94=""),"",'MPTO_working_2-way'!D93)</f>
        <v>2.044385264092321</v>
      </c>
      <c r="G94" s="32">
        <f>IF(OR($A94="",$B94=""),"",'MPTO_working_2-way'!E93)</f>
        <v>1.9575010624734379</v>
      </c>
      <c r="H94" s="30">
        <f>IF(OR($A94="",$B94=""),"",'OddsRatio_working_2-way'!M93)</f>
        <v>2.0444659357341863</v>
      </c>
      <c r="I94" s="30">
        <f>IF(OR($A94="",$B94=""),"",'OddsRatio_working_2-way'!N93)</f>
        <v>1.9574271077563381</v>
      </c>
      <c r="J94" s="30">
        <f>IF('Log_working_2-way'!$D93="","",A94^('Log_working_2-way'!$D93))</f>
        <v>2.0453073562984208</v>
      </c>
      <c r="K94" s="32">
        <f>IF('Log_working_2-way'!$D93="","",B94^('Log_working_2-way'!$D93))</f>
        <v>1.9566564264322122</v>
      </c>
      <c r="L94" s="37">
        <f t="shared" si="17"/>
        <v>0.48958333333333337</v>
      </c>
      <c r="M94" s="37">
        <f t="shared" si="18"/>
        <v>0.51041666666666674</v>
      </c>
      <c r="N94" s="38">
        <v>190</v>
      </c>
      <c r="O94" s="38">
        <f t="shared" si="19"/>
        <v>93.061224489795904</v>
      </c>
      <c r="P94" s="38">
        <f t="shared" si="20"/>
        <v>88.936170212765944</v>
      </c>
      <c r="Q94" s="38">
        <f t="shared" si="21"/>
        <v>101.06382978723404</v>
      </c>
      <c r="R94" s="38">
        <f t="shared" si="22"/>
        <v>96.938775510204081</v>
      </c>
      <c r="S94" s="39">
        <f t="shared" si="23"/>
        <v>-8.0026052974381372</v>
      </c>
      <c r="T94" s="39">
        <f t="shared" si="24"/>
        <v>-8.0026052974381372</v>
      </c>
      <c r="U94" t="s">
        <v>238</v>
      </c>
      <c r="V94" t="s">
        <v>239</v>
      </c>
      <c r="W94" t="s">
        <v>72</v>
      </c>
      <c r="X94" s="48" t="s">
        <v>453</v>
      </c>
      <c r="Y94" s="41"/>
    </row>
    <row r="95" spans="1:25" ht="15" x14ac:dyDescent="0.25">
      <c r="A95">
        <v>1.99</v>
      </c>
      <c r="B95">
        <v>1.85</v>
      </c>
      <c r="C95" s="29">
        <f t="shared" si="25"/>
        <v>4.3053103354610656E-2</v>
      </c>
      <c r="D95" s="30">
        <f>IF(OR($A95="",$B95=""),"",A95*'MPTO_working_2-way'!$G94)</f>
        <v>2.0756756756756753</v>
      </c>
      <c r="E95" s="32">
        <f>IF(OR($A95="",$B95=""),"",B95*'MPTO_working_2-way'!$G94)</f>
        <v>1.9296482412060298</v>
      </c>
      <c r="F95" s="30">
        <f>IF(OR($A95="",$B95=""),"",'MPTO_working_2-way'!D94)</f>
        <v>2.0790625441197226</v>
      </c>
      <c r="G95" s="32">
        <f>IF(OR($A95="",$B95=""),"",'MPTO_working_2-way'!E94)</f>
        <v>1.9267303414889438</v>
      </c>
      <c r="H95" s="30">
        <f>IF(OR($A95="",$B95=""),"",'OddsRatio_working_2-way'!M94)</f>
        <v>2.0792154012767514</v>
      </c>
      <c r="I95" s="30">
        <f>IF(OR($A95="",$B95=""),"",'OddsRatio_working_2-way'!N94)</f>
        <v>1.9265990819042815</v>
      </c>
      <c r="J95" s="30">
        <f>IF('Log_working_2-way'!$D94="","",A95^('Log_working_2-way'!$D94))</f>
        <v>2.0807741676242877</v>
      </c>
      <c r="K95" s="32">
        <f>IF('Log_working_2-way'!$D94="","",B95^('Log_working_2-way'!$D94))</f>
        <v>1.9252626773989769</v>
      </c>
      <c r="L95" s="37">
        <f t="shared" si="17"/>
        <v>0.48177083333333343</v>
      </c>
      <c r="M95" s="37">
        <f t="shared" si="18"/>
        <v>0.51822916666666674</v>
      </c>
      <c r="N95" s="38">
        <v>191</v>
      </c>
      <c r="O95" s="38">
        <f t="shared" si="19"/>
        <v>95.020100502512548</v>
      </c>
      <c r="P95" s="38">
        <f t="shared" si="20"/>
        <v>87.756756756756758</v>
      </c>
      <c r="Q95" s="38">
        <f t="shared" si="21"/>
        <v>103.24324324324323</v>
      </c>
      <c r="R95" s="38">
        <f t="shared" si="22"/>
        <v>95.979899497487423</v>
      </c>
      <c r="S95" s="39">
        <f t="shared" si="23"/>
        <v>-8.2231427407306796</v>
      </c>
      <c r="T95" s="39">
        <f t="shared" si="24"/>
        <v>-8.2231427407306654</v>
      </c>
      <c r="U95" t="s">
        <v>103</v>
      </c>
      <c r="V95" t="s">
        <v>240</v>
      </c>
      <c r="W95" t="s">
        <v>72</v>
      </c>
      <c r="X95" s="48" t="s">
        <v>453</v>
      </c>
      <c r="Y95" s="41"/>
    </row>
    <row r="96" spans="1:25" ht="15" x14ac:dyDescent="0.25">
      <c r="A96">
        <v>2.5099999999999998</v>
      </c>
      <c r="B96">
        <v>1.54</v>
      </c>
      <c r="C96" s="29">
        <f t="shared" si="25"/>
        <v>4.7757023852641467E-2</v>
      </c>
      <c r="D96" s="30">
        <f>IF(OR($A96="",$B96=""),"",A96*'MPTO_working_2-way'!$G95)</f>
        <v>2.6298701298701297</v>
      </c>
      <c r="E96" s="32">
        <f>IF(OR($A96="",$B96=""),"",B96*'MPTO_working_2-way'!$G95)</f>
        <v>1.6135458167330679</v>
      </c>
      <c r="F96" s="30">
        <f>IF(OR($A96="",$B96=""),"",'MPTO_working_2-way'!D95)</f>
        <v>2.6700283207846929</v>
      </c>
      <c r="G96" s="32">
        <f>IF(OR($A96="",$B96=""),"",'MPTO_working_2-way'!E95)</f>
        <v>1.5987922405592092</v>
      </c>
      <c r="H96" s="30">
        <f>IF(OR($A96="",$B96=""),"",'OddsRatio_working_2-way'!M95)</f>
        <v>2.6722129936991572</v>
      </c>
      <c r="I96" s="30">
        <f>IF(OR($A96="",$B96=""),"",'OddsRatio_working_2-way'!N95)</f>
        <v>1.5980099447665865</v>
      </c>
      <c r="J96" s="30">
        <f>IF('Log_working_2-way'!$D95="","",A96^('Log_working_2-way'!$D95))</f>
        <v>2.6913578433827081</v>
      </c>
      <c r="K96" s="32">
        <f>IF('Log_working_2-way'!$D95="","",B96^('Log_working_2-way'!$D95))</f>
        <v>1.5912409392906393</v>
      </c>
      <c r="L96" s="37">
        <f t="shared" si="17"/>
        <v>0.38024691358024693</v>
      </c>
      <c r="M96" s="37">
        <f t="shared" si="18"/>
        <v>0.61975308641975302</v>
      </c>
      <c r="N96" s="38">
        <v>192</v>
      </c>
      <c r="O96" s="38">
        <f t="shared" si="19"/>
        <v>115.50597609561753</v>
      </c>
      <c r="P96" s="38">
        <f t="shared" si="20"/>
        <v>67.324675324675326</v>
      </c>
      <c r="Q96" s="38">
        <f t="shared" si="21"/>
        <v>124.67532467532467</v>
      </c>
      <c r="R96" s="38">
        <f t="shared" si="22"/>
        <v>76.494023904382473</v>
      </c>
      <c r="S96" s="39">
        <f t="shared" si="23"/>
        <v>-9.1693485797071475</v>
      </c>
      <c r="T96" s="39">
        <f t="shared" si="24"/>
        <v>-9.1693485797071475</v>
      </c>
      <c r="U96" t="s">
        <v>241</v>
      </c>
      <c r="V96" t="s">
        <v>83</v>
      </c>
      <c r="W96" t="s">
        <v>72</v>
      </c>
      <c r="X96" s="48" t="s">
        <v>453</v>
      </c>
      <c r="Y96" s="41"/>
    </row>
    <row r="97" spans="1:25" ht="15" x14ac:dyDescent="0.25">
      <c r="A97">
        <v>1.96</v>
      </c>
      <c r="B97">
        <v>1.85</v>
      </c>
      <c r="C97" s="29">
        <f t="shared" si="25"/>
        <v>5.0744622173193532E-2</v>
      </c>
      <c r="D97" s="30">
        <f>IF(OR($A97="",$B97=""),"",A97*'MPTO_working_2-way'!$G96)</f>
        <v>2.0594594594594593</v>
      </c>
      <c r="E97" s="32">
        <f>IF(OR($A97="",$B97=""),"",B97*'MPTO_working_2-way'!$G96)</f>
        <v>1.943877551020408</v>
      </c>
      <c r="F97" s="30">
        <f>IF(OR($A97="",$B97=""),"",'MPTO_working_2-way'!D96)</f>
        <v>2.0625711035267349</v>
      </c>
      <c r="G97" s="32">
        <f>IF(OR($A97="",$B97=""),"",'MPTO_working_2-way'!E96)</f>
        <v>1.9411134903640255</v>
      </c>
      <c r="H97" s="30">
        <f>IF(OR($A97="",$B97=""),"",'OddsRatio_working_2-way'!M96)</f>
        <v>2.0627378626481145</v>
      </c>
      <c r="I97" s="30">
        <f>IF(OR($A97="",$B97=""),"",'OddsRatio_working_2-way'!N96)</f>
        <v>1.9409658158863516</v>
      </c>
      <c r="J97" s="30">
        <f>IF('Log_working_2-way'!$D96="","",A97^('Log_working_2-way'!$D96))</f>
        <v>2.0641792196832438</v>
      </c>
      <c r="K97" s="32">
        <f>IF('Log_working_2-way'!$D96="","",B97^('Log_working_2-way'!$D96))</f>
        <v>1.9396913428704079</v>
      </c>
      <c r="L97" s="37">
        <f t="shared" si="17"/>
        <v>0.48556430446194232</v>
      </c>
      <c r="M97" s="37">
        <f t="shared" si="18"/>
        <v>0.51443569553805779</v>
      </c>
      <c r="N97" s="38">
        <v>193</v>
      </c>
      <c r="O97" s="38">
        <f t="shared" si="19"/>
        <v>94.530612244897952</v>
      </c>
      <c r="P97" s="38">
        <f t="shared" si="20"/>
        <v>88.675675675675663</v>
      </c>
      <c r="Q97" s="38">
        <f t="shared" si="21"/>
        <v>104.32432432432431</v>
      </c>
      <c r="R97" s="38">
        <f t="shared" si="22"/>
        <v>98.469387755102048</v>
      </c>
      <c r="S97" s="39">
        <f t="shared" si="23"/>
        <v>-9.7937120794263564</v>
      </c>
      <c r="T97" s="39">
        <f t="shared" si="24"/>
        <v>-9.7937120794263848</v>
      </c>
      <c r="U97" t="s">
        <v>242</v>
      </c>
      <c r="V97" t="s">
        <v>152</v>
      </c>
      <c r="W97" t="s">
        <v>73</v>
      </c>
      <c r="X97" s="48" t="s">
        <v>453</v>
      </c>
      <c r="Y97" s="41"/>
    </row>
    <row r="98" spans="1:25" ht="15" x14ac:dyDescent="0.25">
      <c r="A98">
        <v>1.78</v>
      </c>
      <c r="B98">
        <v>2.02</v>
      </c>
      <c r="C98" s="29">
        <f t="shared" si="25"/>
        <v>5.6847257759483849E-2</v>
      </c>
      <c r="D98" s="30">
        <f>IF(OR($A98="",$B98=""),"",A98*'MPTO_working_2-way'!$G97)</f>
        <v>1.8811881188118813</v>
      </c>
      <c r="E98" s="32">
        <f>IF(OR($A98="",$B98=""),"",B98*'MPTO_working_2-way'!$G97)</f>
        <v>2.1348314606741572</v>
      </c>
      <c r="F98" s="30">
        <f>IF(OR($A98="",$B98=""),"",'MPTO_working_2-way'!D97)</f>
        <v>1.8748566065283139</v>
      </c>
      <c r="G98" s="32">
        <f>IF(OR($A98="",$B98=""),"",'MPTO_working_2-way'!E97)</f>
        <v>2.1430444629872452</v>
      </c>
      <c r="H98" s="30">
        <f>IF(OR($A98="",$B98=""),"",'OddsRatio_working_2-way'!M97)</f>
        <v>1.8744746321952062</v>
      </c>
      <c r="I98" s="30">
        <f>IF(OR($A98="",$B98=""),"",'OddsRatio_working_2-way'!N97)</f>
        <v>2.1435437497937313</v>
      </c>
      <c r="J98" s="30">
        <f>IF('Log_working_2-way'!$D97="","",A98^('Log_working_2-way'!$D97))</f>
        <v>1.8715471181062422</v>
      </c>
      <c r="K98" s="32">
        <f>IF('Log_working_2-way'!$D97="","",B98^('Log_working_2-way'!$D97))</f>
        <v>2.1473848966079383</v>
      </c>
      <c r="L98" s="37">
        <f t="shared" si="17"/>
        <v>0.53157894736842104</v>
      </c>
      <c r="M98" s="37">
        <f t="shared" si="18"/>
        <v>0.46842105263157896</v>
      </c>
      <c r="N98" s="38">
        <v>194</v>
      </c>
      <c r="O98" s="38">
        <f t="shared" si="19"/>
        <v>85.011235955056179</v>
      </c>
      <c r="P98" s="38">
        <f t="shared" si="20"/>
        <v>97.960396039603964</v>
      </c>
      <c r="Q98" s="38">
        <f t="shared" si="21"/>
        <v>96.039603960396036</v>
      </c>
      <c r="R98" s="38">
        <f t="shared" si="22"/>
        <v>108.98876404494382</v>
      </c>
      <c r="S98" s="39">
        <f t="shared" si="23"/>
        <v>-11.028368005339857</v>
      </c>
      <c r="T98" s="39">
        <f t="shared" si="24"/>
        <v>-11.028368005339857</v>
      </c>
      <c r="U98" t="s">
        <v>243</v>
      </c>
      <c r="V98" t="s">
        <v>244</v>
      </c>
      <c r="W98" t="s">
        <v>73</v>
      </c>
      <c r="X98" s="48" t="s">
        <v>453</v>
      </c>
      <c r="Y98" s="41"/>
    </row>
    <row r="99" spans="1:25" ht="15" x14ac:dyDescent="0.25">
      <c r="A99">
        <v>1.91</v>
      </c>
      <c r="B99">
        <v>1.89</v>
      </c>
      <c r="C99" s="29">
        <f t="shared" si="25"/>
        <v>5.2660738524612949E-2</v>
      </c>
      <c r="D99" s="30">
        <f>IF(OR($A99="",$B99=""),"",A99*'MPTO_working_2-way'!$G98)</f>
        <v>2.0105820105820107</v>
      </c>
      <c r="E99" s="32">
        <f>IF(OR($A99="",$B99=""),"",B99*'MPTO_working_2-way'!$G98)</f>
        <v>1.9895287958115184</v>
      </c>
      <c r="F99" s="30">
        <f>IF(OR($A99="",$B99=""),"",'MPTO_working_2-way'!D98)</f>
        <v>2.0111423716538068</v>
      </c>
      <c r="G99" s="32">
        <f>IF(OR($A99="",$B99=""),"",'MPTO_working_2-way'!E98)</f>
        <v>1.9889804126835451</v>
      </c>
      <c r="H99" s="30">
        <f>IF(OR($A99="",$B99=""),"",'OddsRatio_working_2-way'!M98)</f>
        <v>2.0111735311569228</v>
      </c>
      <c r="I99" s="30">
        <f>IF(OR($A99="",$B99=""),"",'OddsRatio_working_2-way'!N98)</f>
        <v>1.9889499370655614</v>
      </c>
      <c r="J99" s="30">
        <f>IF('Log_working_2-way'!$D98="","",A99^('Log_working_2-way'!$D98))</f>
        <v>2.0114329967888307</v>
      </c>
      <c r="K99" s="32">
        <f>IF('Log_working_2-way'!$D98="","",B99^('Log_working_2-way'!$D98))</f>
        <v>1.9886962390721554</v>
      </c>
      <c r="L99" s="37">
        <f t="shared" si="17"/>
        <v>0.49736842105263157</v>
      </c>
      <c r="M99" s="37">
        <f t="shared" si="18"/>
        <v>0.50263157894736843</v>
      </c>
      <c r="N99" s="38">
        <v>195</v>
      </c>
      <c r="O99" s="38">
        <f t="shared" si="19"/>
        <v>92.905759162303653</v>
      </c>
      <c r="P99" s="38">
        <f t="shared" si="20"/>
        <v>91.825396825396822</v>
      </c>
      <c r="Q99" s="38">
        <f t="shared" si="21"/>
        <v>103.17460317460319</v>
      </c>
      <c r="R99" s="38">
        <f t="shared" si="22"/>
        <v>102.09424083769633</v>
      </c>
      <c r="S99" s="39">
        <f t="shared" si="23"/>
        <v>-10.268844012299539</v>
      </c>
      <c r="T99" s="39">
        <f t="shared" si="24"/>
        <v>-10.26884401229951</v>
      </c>
      <c r="U99" t="s">
        <v>245</v>
      </c>
      <c r="V99" t="s">
        <v>246</v>
      </c>
      <c r="W99" t="s">
        <v>73</v>
      </c>
      <c r="X99" s="48" t="s">
        <v>453</v>
      </c>
      <c r="Y99" s="41"/>
    </row>
    <row r="100" spans="1:25" ht="15" x14ac:dyDescent="0.25">
      <c r="A100">
        <v>2.0299999999999998</v>
      </c>
      <c r="B100">
        <v>1.77</v>
      </c>
      <c r="C100" s="29">
        <f t="shared" si="25"/>
        <v>5.7582588850852989E-2</v>
      </c>
      <c r="D100" s="30">
        <f>IF(OR($A100="",$B100=""),"",A100*'MPTO_working_2-way'!$G99)</f>
        <v>2.1468926553672314</v>
      </c>
      <c r="E100" s="32">
        <f>IF(OR($A100="",$B100=""),"",B100*'MPTO_working_2-way'!$G99)</f>
        <v>1.8719211822660098</v>
      </c>
      <c r="F100" s="30">
        <f>IF(OR($A100="",$B100=""),"",'MPTO_working_2-way'!D99)</f>
        <v>2.1560109207644533</v>
      </c>
      <c r="G100" s="32">
        <f>IF(OR($A100="",$B100=""),"",'MPTO_working_2-way'!E99)</f>
        <v>1.8650437310217747</v>
      </c>
      <c r="H100" s="30">
        <f>IF(OR($A100="",$B100=""),"",'OddsRatio_working_2-way'!M99)</f>
        <v>2.1565735331842664</v>
      </c>
      <c r="I100" s="30">
        <f>IF(OR($A100="",$B100=""),"",'OddsRatio_working_2-way'!N99)</f>
        <v>1.8646229325746457</v>
      </c>
      <c r="J100" s="30">
        <f>IF('Log_working_2-way'!$D99="","",A100^('Log_working_2-way'!$D99))</f>
        <v>2.1608440721892874</v>
      </c>
      <c r="K100" s="32">
        <f>IF('Log_working_2-way'!$D99="","",B100^('Log_working_2-way'!$D99))</f>
        <v>1.8614421384872226</v>
      </c>
      <c r="L100" s="37">
        <f t="shared" si="17"/>
        <v>0.46578947368421059</v>
      </c>
      <c r="M100" s="37">
        <f t="shared" si="18"/>
        <v>0.53421052631578947</v>
      </c>
      <c r="N100" s="38">
        <v>196</v>
      </c>
      <c r="O100" s="38">
        <f t="shared" si="19"/>
        <v>99.448275862068954</v>
      </c>
      <c r="P100" s="38">
        <f t="shared" si="20"/>
        <v>85.265536723163848</v>
      </c>
      <c r="Q100" s="38">
        <f t="shared" si="21"/>
        <v>110.73446327683617</v>
      </c>
      <c r="R100" s="38">
        <f t="shared" si="22"/>
        <v>96.551724137931046</v>
      </c>
      <c r="S100" s="39">
        <f t="shared" si="23"/>
        <v>-11.286187414767213</v>
      </c>
      <c r="T100" s="39">
        <f t="shared" si="24"/>
        <v>-11.286187414767198</v>
      </c>
      <c r="U100" t="s">
        <v>247</v>
      </c>
      <c r="V100" t="s">
        <v>248</v>
      </c>
      <c r="W100" t="s">
        <v>73</v>
      </c>
      <c r="X100" s="48" t="s">
        <v>453</v>
      </c>
      <c r="Y100" s="41"/>
    </row>
    <row r="101" spans="1:25" s="35" customFormat="1" ht="15" x14ac:dyDescent="0.25">
      <c r="A101">
        <v>1.96</v>
      </c>
      <c r="B101">
        <v>1.84</v>
      </c>
      <c r="C101" s="29">
        <f t="shared" si="25"/>
        <v>5.3682342502218372E-2</v>
      </c>
      <c r="D101" s="30">
        <f>IF(OR($A101="",$B101=""),"",A101*'MPTO_working_2-way'!$G100)</f>
        <v>2.0652173913043481</v>
      </c>
      <c r="E101" s="32">
        <f>IF(OR($A101="",$B101=""),"",B101*'MPTO_working_2-way'!$G100)</f>
        <v>1.9387755102040818</v>
      </c>
      <c r="F101" s="30">
        <f>IF(OR($A101="",$B101=""),"",'MPTO_working_2-way'!D100)</f>
        <v>2.0688389169343737</v>
      </c>
      <c r="G101" s="32">
        <f>IF(OR($A101="",$B101=""),"",'MPTO_working_2-way'!E100)</f>
        <v>1.9355946758265352</v>
      </c>
      <c r="H101" s="30">
        <f>IF(OR($A101="",$B101=""),"",'OddsRatio_working_2-way'!M100)</f>
        <v>2.0690449676496976</v>
      </c>
      <c r="I101" s="30">
        <f>IF(OR($A101="",$B101=""),"",'OddsRatio_working_2-way'!N100)</f>
        <v>1.9354143466934854</v>
      </c>
      <c r="J101" s="30">
        <f>IF('Log_working_2-way'!$D100="","",A101^('Log_working_2-way'!$D100))</f>
        <v>2.0707275413491004</v>
      </c>
      <c r="K101" s="32">
        <f>IF('Log_working_2-way'!$D100="","",B101^('Log_working_2-way'!$D100))</f>
        <v>1.9339444082463377</v>
      </c>
      <c r="L101" s="37">
        <f t="shared" si="17"/>
        <v>0.48421052631578942</v>
      </c>
      <c r="M101" s="37">
        <f t="shared" si="18"/>
        <v>0.51578947368421046</v>
      </c>
      <c r="N101" s="38">
        <v>197</v>
      </c>
      <c r="O101" s="38">
        <f t="shared" si="19"/>
        <v>96.489795918367349</v>
      </c>
      <c r="P101" s="38">
        <f t="shared" si="20"/>
        <v>89.934782608695656</v>
      </c>
      <c r="Q101" s="38">
        <f t="shared" si="21"/>
        <v>107.06521739130434</v>
      </c>
      <c r="R101" s="38">
        <f t="shared" si="22"/>
        <v>100.51020408163265</v>
      </c>
      <c r="S101" s="39">
        <f t="shared" si="23"/>
        <v>-10.575421472936995</v>
      </c>
      <c r="T101" s="39">
        <f t="shared" si="24"/>
        <v>-10.575421472936995</v>
      </c>
      <c r="U101" t="s">
        <v>249</v>
      </c>
      <c r="V101" t="s">
        <v>85</v>
      </c>
      <c r="W101" t="s">
        <v>73</v>
      </c>
      <c r="X101" s="48" t="s">
        <v>453</v>
      </c>
      <c r="Y101" s="41"/>
    </row>
    <row r="102" spans="1:25" ht="15" x14ac:dyDescent="0.25">
      <c r="A102">
        <v>1.86</v>
      </c>
      <c r="B102">
        <v>1.94</v>
      </c>
      <c r="C102" s="29">
        <f t="shared" si="25"/>
        <v>5.3098326127923645E-2</v>
      </c>
      <c r="D102" s="30">
        <f>IF(OR($A102="",$B102=""),"",A102*'MPTO_working_2-way'!$G101)</f>
        <v>1.9587628865979381</v>
      </c>
      <c r="E102" s="32">
        <f>IF(OR($A102="",$B102=""),"",B102*'MPTO_working_2-way'!$G101)</f>
        <v>2.043010752688172</v>
      </c>
      <c r="F102" s="30">
        <f>IF(OR($A102="",$B102=""),"",'MPTO_working_2-way'!D101)</f>
        <v>1.9566207569677909</v>
      </c>
      <c r="G102" s="32">
        <f>IF(OR($A102="",$B102=""),"",'MPTO_working_2-way'!E101)</f>
        <v>2.0453463326153494</v>
      </c>
      <c r="H102" s="30">
        <f>IF(OR($A102="",$B102=""),"",'OddsRatio_working_2-way'!M101)</f>
        <v>1.9565007145952771</v>
      </c>
      <c r="I102" s="30">
        <f>IF(OR($A102="",$B102=""),"",'OddsRatio_working_2-way'!N101)</f>
        <v>2.0454775252553028</v>
      </c>
      <c r="J102" s="30">
        <f>IF('Log_working_2-way'!$D101="","",A102^('Log_working_2-way'!$D101))</f>
        <v>1.9555105302101192</v>
      </c>
      <c r="K102" s="32">
        <f>IF('Log_working_2-way'!$D101="","",B102^('Log_working_2-way'!$D101))</f>
        <v>2.0465609413834396</v>
      </c>
      <c r="L102" s="37">
        <f t="shared" si="17"/>
        <v>0.51052631578947372</v>
      </c>
      <c r="M102" s="37">
        <f t="shared" si="18"/>
        <v>0.48947368421052634</v>
      </c>
      <c r="N102" s="38">
        <v>198</v>
      </c>
      <c r="O102" s="38">
        <f t="shared" si="19"/>
        <v>91.548387096774206</v>
      </c>
      <c r="P102" s="38">
        <f t="shared" si="20"/>
        <v>95.938144329896915</v>
      </c>
      <c r="Q102" s="38">
        <f t="shared" si="21"/>
        <v>102.0618556701031</v>
      </c>
      <c r="R102" s="38">
        <f t="shared" si="22"/>
        <v>106.45161290322579</v>
      </c>
      <c r="S102" s="39">
        <f t="shared" si="23"/>
        <v>-10.513468573328893</v>
      </c>
      <c r="T102" s="39">
        <f t="shared" si="24"/>
        <v>-10.513468573328879</v>
      </c>
      <c r="U102" t="s">
        <v>250</v>
      </c>
      <c r="V102" t="s">
        <v>251</v>
      </c>
      <c r="W102" t="s">
        <v>73</v>
      </c>
      <c r="X102" s="48" t="s">
        <v>453</v>
      </c>
      <c r="Y102" s="41"/>
    </row>
    <row r="103" spans="1:25" ht="15" x14ac:dyDescent="0.25">
      <c r="A103">
        <v>1.85</v>
      </c>
      <c r="B103">
        <v>1.94</v>
      </c>
      <c r="C103" s="29">
        <f t="shared" si="25"/>
        <v>5.6004458066313711E-2</v>
      </c>
      <c r="D103" s="30">
        <f>IF(OR($A103="",$B103=""),"",A103*'MPTO_working_2-way'!$G102)</f>
        <v>1.9536082474226804</v>
      </c>
      <c r="E103" s="32">
        <f>IF(OR($A103="",$B103=""),"",B103*'MPTO_working_2-way'!$G102)</f>
        <v>2.0486486486486486</v>
      </c>
      <c r="F103" s="30">
        <f>IF(OR($A103="",$B103=""),"",'MPTO_working_2-way'!D102)</f>
        <v>1.9510736613210113</v>
      </c>
      <c r="G103" s="32">
        <f>IF(OR($A103="",$B103=""),"",'MPTO_working_2-way'!E102)</f>
        <v>2.0514432695055729</v>
      </c>
      <c r="H103" s="30">
        <f>IF(OR($A103="",$B103=""),"",'OddsRatio_working_2-way'!M102)</f>
        <v>1.9509234034079384</v>
      </c>
      <c r="I103" s="30">
        <f>IF(OR($A103="",$B103=""),"",'OddsRatio_working_2-way'!N102)</f>
        <v>2.0516094108276013</v>
      </c>
      <c r="J103" s="30">
        <f>IF('Log_working_2-way'!$D102="","",A103^('Log_working_2-way'!$D102))</f>
        <v>1.9497491770292581</v>
      </c>
      <c r="K103" s="32">
        <f>IF('Log_working_2-way'!$D102="","",B103^('Log_working_2-way'!$D102))</f>
        <v>2.052909572531183</v>
      </c>
      <c r="L103" s="37">
        <f t="shared" si="17"/>
        <v>0.51187335092348285</v>
      </c>
      <c r="M103" s="37">
        <f t="shared" si="18"/>
        <v>0.48812664907651715</v>
      </c>
      <c r="N103" s="38">
        <v>199</v>
      </c>
      <c r="O103" s="38">
        <f t="shared" si="19"/>
        <v>91.432432432432435</v>
      </c>
      <c r="P103" s="38">
        <f t="shared" si="20"/>
        <v>96.42268041237115</v>
      </c>
      <c r="Q103" s="38">
        <f t="shared" si="21"/>
        <v>102.57731958762888</v>
      </c>
      <c r="R103" s="38">
        <f t="shared" si="22"/>
        <v>107.56756756756755</v>
      </c>
      <c r="S103" s="39">
        <f t="shared" si="23"/>
        <v>-11.144887155196443</v>
      </c>
      <c r="T103" s="39">
        <f t="shared" si="24"/>
        <v>-11.1448871551964</v>
      </c>
      <c r="U103" t="s">
        <v>252</v>
      </c>
      <c r="V103" t="s">
        <v>253</v>
      </c>
      <c r="W103" t="s">
        <v>73</v>
      </c>
      <c r="X103" s="48" t="s">
        <v>453</v>
      </c>
      <c r="Y103" s="41"/>
    </row>
    <row r="104" spans="1:25" ht="15" x14ac:dyDescent="0.25">
      <c r="A104">
        <v>1.38</v>
      </c>
      <c r="B104">
        <v>2.93</v>
      </c>
      <c r="C104" s="29">
        <f t="shared" si="25"/>
        <v>6.5934609487065421E-2</v>
      </c>
      <c r="D104" s="30">
        <f>IF(OR($A104="",$B104=""),"",A104*'MPTO_working_2-way'!$G103)</f>
        <v>1.4709897610921501</v>
      </c>
      <c r="E104" s="32">
        <f>IF(OR($A104="",$B104=""),"",B104*'MPTO_working_2-way'!$G103)</f>
        <v>3.123188405797102</v>
      </c>
      <c r="F104" s="30">
        <f>IF(OR($A104="",$B104=""),"",'MPTO_working_2-way'!D103)</f>
        <v>1.4457753781242177</v>
      </c>
      <c r="G104" s="32">
        <f>IF(OR($A104="",$B104=""),"",'MPTO_working_2-way'!E103)</f>
        <v>3.2432822651800759</v>
      </c>
      <c r="H104" s="30">
        <f>IF(OR($A104="",$B104=""),"",'OddsRatio_working_2-way'!M103)</f>
        <v>1.4437242293472876</v>
      </c>
      <c r="I104" s="30">
        <f>IF(OR($A104="",$B104=""),"",'OddsRatio_working_2-way'!N103)</f>
        <v>3.2536520069480686</v>
      </c>
      <c r="J104" s="30">
        <f>IF('Log_working_2-way'!$D103="","",A104^('Log_working_2-way'!$D103))</f>
        <v>1.4319859113814559</v>
      </c>
      <c r="K104" s="32">
        <f>IF('Log_working_2-way'!$D103="","",B104^('Log_working_2-way'!$D103))</f>
        <v>3.3148903090667932</v>
      </c>
      <c r="L104" s="37">
        <f t="shared" si="17"/>
        <v>0.67981438515081216</v>
      </c>
      <c r="M104" s="37">
        <f t="shared" si="18"/>
        <v>0.32018561484918789</v>
      </c>
      <c r="N104" s="38">
        <v>200</v>
      </c>
      <c r="O104" s="38">
        <f t="shared" si="19"/>
        <v>55.072463768115952</v>
      </c>
      <c r="P104" s="38">
        <f t="shared" si="20"/>
        <v>131.74061433447099</v>
      </c>
      <c r="Q104" s="38">
        <f t="shared" si="21"/>
        <v>68.25938566552901</v>
      </c>
      <c r="R104" s="38">
        <f t="shared" si="22"/>
        <v>144.92753623188409</v>
      </c>
      <c r="S104" s="39">
        <f t="shared" si="23"/>
        <v>-13.186921897413058</v>
      </c>
      <c r="T104" s="39">
        <f t="shared" si="24"/>
        <v>-13.1869218974131</v>
      </c>
      <c r="U104" t="s">
        <v>254</v>
      </c>
      <c r="V104" t="s">
        <v>255</v>
      </c>
      <c r="W104" t="s">
        <v>73</v>
      </c>
      <c r="X104" s="48" t="s">
        <v>453</v>
      </c>
      <c r="Y104" s="41"/>
    </row>
    <row r="105" spans="1:25" ht="15" x14ac:dyDescent="0.25">
      <c r="A105">
        <v>1.84</v>
      </c>
      <c r="B105">
        <v>1.96</v>
      </c>
      <c r="C105" s="29">
        <f t="shared" si="25"/>
        <v>5.3682342502218372E-2</v>
      </c>
      <c r="D105" s="30">
        <f>IF(OR($A105="",$B105=""),"",A105*'MPTO_working_2-way'!$G104)</f>
        <v>1.9387755102040818</v>
      </c>
      <c r="E105" s="32">
        <f>IF(OR($A105="",$B105=""),"",B105*'MPTO_working_2-way'!$G104)</f>
        <v>2.0652173913043481</v>
      </c>
      <c r="F105" s="30">
        <f>IF(OR($A105="",$B105=""),"",'MPTO_working_2-way'!D104)</f>
        <v>1.9355946758265352</v>
      </c>
      <c r="G105" s="32">
        <f>IF(OR($A105="",$B105=""),"",'MPTO_working_2-way'!E104)</f>
        <v>2.0688389169343737</v>
      </c>
      <c r="H105" s="30">
        <f>IF(OR($A105="",$B105=""),"",'OddsRatio_working_2-way'!M104)</f>
        <v>1.9354143466934854</v>
      </c>
      <c r="I105" s="30">
        <f>IF(OR($A105="",$B105=""),"",'OddsRatio_working_2-way'!N104)</f>
        <v>2.0690449676496976</v>
      </c>
      <c r="J105" s="30">
        <f>IF('Log_working_2-way'!$D104="","",A105^('Log_working_2-way'!$D104))</f>
        <v>1.9339444082463377</v>
      </c>
      <c r="K105" s="32">
        <f>IF('Log_working_2-way'!$D104="","",B105^('Log_working_2-way'!$D104))</f>
        <v>2.0707275413491004</v>
      </c>
      <c r="L105" s="37">
        <f t="shared" si="17"/>
        <v>0.51578947368421046</v>
      </c>
      <c r="M105" s="37">
        <f t="shared" si="18"/>
        <v>0.48421052631578942</v>
      </c>
      <c r="N105" s="38">
        <v>201</v>
      </c>
      <c r="O105" s="38">
        <f t="shared" si="19"/>
        <v>91.760869565217405</v>
      </c>
      <c r="P105" s="38">
        <f t="shared" si="20"/>
        <v>98.448979591836732</v>
      </c>
      <c r="Q105" s="38">
        <f t="shared" si="21"/>
        <v>102.55102040816327</v>
      </c>
      <c r="R105" s="38">
        <f t="shared" si="22"/>
        <v>109.23913043478261</v>
      </c>
      <c r="S105" s="39">
        <f t="shared" si="23"/>
        <v>-10.790150842945863</v>
      </c>
      <c r="T105" s="39">
        <f t="shared" si="24"/>
        <v>-10.790150842945877</v>
      </c>
      <c r="U105" t="s">
        <v>256</v>
      </c>
      <c r="V105" t="s">
        <v>257</v>
      </c>
      <c r="W105" t="s">
        <v>73</v>
      </c>
      <c r="X105" s="48" t="s">
        <v>453</v>
      </c>
      <c r="Y105" s="41"/>
    </row>
    <row r="106" spans="1:25" ht="15" x14ac:dyDescent="0.25">
      <c r="A106">
        <v>1.92</v>
      </c>
      <c r="B106">
        <v>1.88</v>
      </c>
      <c r="C106" s="29">
        <f t="shared" si="25"/>
        <v>5.2748226950354749E-2</v>
      </c>
      <c r="D106" s="30">
        <f>IF(OR($A106="",$B106=""),"",A106*'MPTO_working_2-way'!$G105)</f>
        <v>2.021276595744681</v>
      </c>
      <c r="E106" s="32">
        <f>IF(OR($A106="",$B106=""),"",B106*'MPTO_working_2-way'!$G105)</f>
        <v>1.9791666666666667</v>
      </c>
      <c r="F106" s="30">
        <f>IF(OR($A106="",$B106=""),"",'MPTO_working_2-way'!D105)</f>
        <v>2.0224114746750339</v>
      </c>
      <c r="G106" s="32">
        <f>IF(OR($A106="",$B106=""),"",'MPTO_working_2-way'!E105)</f>
        <v>1.9780797895659799</v>
      </c>
      <c r="H106" s="30">
        <f>IF(OR($A106="",$B106=""),"",'OddsRatio_working_2-way'!M105)</f>
        <v>2.0224747162910903</v>
      </c>
      <c r="I106" s="30">
        <f>IF(OR($A106="",$B106=""),"",'OddsRatio_working_2-way'!N105)</f>
        <v>1.9780192938436518</v>
      </c>
      <c r="J106" s="30">
        <f>IF('Log_working_2-way'!$D105="","",A106^('Log_working_2-way'!$D105))</f>
        <v>2.0230004843181359</v>
      </c>
      <c r="K106" s="32">
        <f>IF('Log_working_2-way'!$D105="","",B106^('Log_working_2-way'!$D105))</f>
        <v>1.9775166437629874</v>
      </c>
      <c r="L106" s="37">
        <f t="shared" si="17"/>
        <v>0.49473684210526314</v>
      </c>
      <c r="M106" s="37">
        <f t="shared" si="18"/>
        <v>0.50526315789473686</v>
      </c>
      <c r="N106" s="38">
        <v>202</v>
      </c>
      <c r="O106" s="38">
        <f t="shared" si="19"/>
        <v>96.791666666666657</v>
      </c>
      <c r="P106" s="38">
        <f t="shared" si="20"/>
        <v>94.553191489361694</v>
      </c>
      <c r="Q106" s="38">
        <f t="shared" si="21"/>
        <v>107.44680851063829</v>
      </c>
      <c r="R106" s="38">
        <f t="shared" si="22"/>
        <v>105.20833333333334</v>
      </c>
      <c r="S106" s="39">
        <f t="shared" si="23"/>
        <v>-10.655141843971634</v>
      </c>
      <c r="T106" s="39">
        <f t="shared" si="24"/>
        <v>-10.655141843971649</v>
      </c>
      <c r="U106" t="s">
        <v>105</v>
      </c>
      <c r="V106" t="s">
        <v>258</v>
      </c>
      <c r="W106" t="s">
        <v>73</v>
      </c>
      <c r="X106" s="48" t="s">
        <v>453</v>
      </c>
      <c r="Y106" s="41"/>
    </row>
    <row r="107" spans="1:25" ht="15" x14ac:dyDescent="0.25">
      <c r="A107">
        <v>2</v>
      </c>
      <c r="B107">
        <v>1.88</v>
      </c>
      <c r="C107" s="29">
        <f t="shared" si="25"/>
        <v>3.1914893617021267E-2</v>
      </c>
      <c r="D107" s="30">
        <f>IF(OR($A107="",$B107=""),"",A107*'MPTO_working_2-way'!$G106)</f>
        <v>2.0638297872340425</v>
      </c>
      <c r="E107" s="32">
        <f>IF(OR($A107="",$B107=""),"",B107*'MPTO_working_2-way'!$G106)</f>
        <v>1.94</v>
      </c>
      <c r="F107" s="30">
        <f>IF(OR($A107="",$B107=""),"",'MPTO_working_2-way'!D106)</f>
        <v>2.0659340659340657</v>
      </c>
      <c r="G107" s="32">
        <f>IF(OR($A107="",$B107=""),"",'MPTO_working_2-way'!E106)</f>
        <v>1.9381443298969072</v>
      </c>
      <c r="H107" s="30">
        <f>IF(OR($A107="",$B107=""),"",'OddsRatio_working_2-way'!M106)</f>
        <v>2.0660035817780522</v>
      </c>
      <c r="I107" s="30">
        <f>IF(OR($A107="",$B107=""),"",'OddsRatio_working_2-way'!N106)</f>
        <v>1.9380831519646857</v>
      </c>
      <c r="J107" s="30">
        <f>IF('Log_working_2-way'!$D106="","",A107^('Log_working_2-way'!$D106))</f>
        <v>2.0669618454035223</v>
      </c>
      <c r="K107" s="32">
        <f>IF('Log_working_2-way'!$D106="","",B107^('Log_working_2-way'!$D106))</f>
        <v>1.9372406373367297</v>
      </c>
      <c r="L107" s="37">
        <f t="shared" si="17"/>
        <v>0.4845360824742268</v>
      </c>
      <c r="M107" s="37">
        <f t="shared" si="18"/>
        <v>0.51546391752577325</v>
      </c>
      <c r="N107" s="38">
        <v>203</v>
      </c>
      <c r="O107" s="38">
        <f t="shared" si="19"/>
        <v>101.5</v>
      </c>
      <c r="P107" s="38">
        <f t="shared" si="20"/>
        <v>95.021276595744666</v>
      </c>
      <c r="Q107" s="38">
        <f t="shared" si="21"/>
        <v>107.97872340425532</v>
      </c>
      <c r="R107" s="38">
        <f t="shared" si="22"/>
        <v>101.5</v>
      </c>
      <c r="S107" s="39">
        <f t="shared" si="23"/>
        <v>-6.4787234042553195</v>
      </c>
      <c r="T107" s="39">
        <f t="shared" si="24"/>
        <v>-6.4787234042553337</v>
      </c>
      <c r="U107" t="s">
        <v>259</v>
      </c>
      <c r="V107" t="s">
        <v>260</v>
      </c>
      <c r="W107" t="s">
        <v>169</v>
      </c>
      <c r="X107" s="48" t="s">
        <v>453</v>
      </c>
      <c r="Y107" s="41"/>
    </row>
    <row r="108" spans="1:25" ht="15" x14ac:dyDescent="0.25">
      <c r="A108">
        <v>1.76</v>
      </c>
      <c r="B108">
        <v>2.13</v>
      </c>
      <c r="C108" s="29">
        <f t="shared" si="25"/>
        <v>3.7665386256935607E-2</v>
      </c>
      <c r="D108" s="30">
        <f>IF(OR($A108="",$B108=""),"",A108*'MPTO_working_2-way'!$G107)</f>
        <v>1.8262910798122067</v>
      </c>
      <c r="E108" s="32">
        <f>IF(OR($A108="",$B108=""),"",B108*'MPTO_working_2-way'!$G107)</f>
        <v>2.2102272727272729</v>
      </c>
      <c r="F108" s="30">
        <f>IF(OR($A108="",$B108=""),"",'MPTO_working_2-way'!D107)</f>
        <v>1.8203360202000585</v>
      </c>
      <c r="G108" s="32">
        <f>IF(OR($A108="",$B108=""),"",'MPTO_working_2-way'!E107)</f>
        <v>2.2190126672191313</v>
      </c>
      <c r="H108" s="30">
        <f>IF(OR($A108="",$B108=""),"",'OddsRatio_working_2-way'!M107)</f>
        <v>1.8201014398727853</v>
      </c>
      <c r="I108" s="30">
        <f>IF(OR($A108="",$B108=""),"",'OddsRatio_working_2-way'!N107)</f>
        <v>2.2193613513897996</v>
      </c>
      <c r="J108" s="30">
        <f>IF('Log_working_2-way'!$D107="","",A108^('Log_working_2-way'!$D107))</f>
        <v>1.8173902621748135</v>
      </c>
      <c r="K108" s="32">
        <f>IF('Log_working_2-way'!$D107="","",B108^('Log_working_2-way'!$D107))</f>
        <v>2.2234058151600675</v>
      </c>
      <c r="L108" s="37">
        <f t="shared" si="17"/>
        <v>0.54755784061696655</v>
      </c>
      <c r="M108" s="37">
        <f t="shared" si="18"/>
        <v>0.45244215938303339</v>
      </c>
      <c r="N108" s="38">
        <v>204</v>
      </c>
      <c r="O108" s="38">
        <f t="shared" si="19"/>
        <v>88.090909090909108</v>
      </c>
      <c r="P108" s="38">
        <f t="shared" si="20"/>
        <v>108.22535211267605</v>
      </c>
      <c r="Q108" s="38">
        <f t="shared" si="21"/>
        <v>95.774647887323951</v>
      </c>
      <c r="R108" s="38">
        <f t="shared" si="22"/>
        <v>115.90909090909092</v>
      </c>
      <c r="S108" s="39">
        <f t="shared" si="23"/>
        <v>-7.6837387964148434</v>
      </c>
      <c r="T108" s="39">
        <f t="shared" si="24"/>
        <v>-7.6837387964148718</v>
      </c>
      <c r="U108" t="s">
        <v>261</v>
      </c>
      <c r="V108" t="s">
        <v>156</v>
      </c>
      <c r="W108" t="s">
        <v>169</v>
      </c>
      <c r="X108" s="48" t="s">
        <v>453</v>
      </c>
      <c r="Y108" s="41"/>
    </row>
    <row r="109" spans="1:25" ht="15" x14ac:dyDescent="0.25">
      <c r="A109">
        <v>1.85</v>
      </c>
      <c r="B109">
        <v>2.0299999999999998</v>
      </c>
      <c r="C109" s="29">
        <f t="shared" si="25"/>
        <v>3.315137797896428E-2</v>
      </c>
      <c r="D109" s="30">
        <f>IF(OR($A109="",$B109=""),"",A109*'MPTO_working_2-way'!$G108)</f>
        <v>1.9113300492610841</v>
      </c>
      <c r="E109" s="32">
        <f>IF(OR($A109="",$B109=""),"",B109*'MPTO_working_2-way'!$G108)</f>
        <v>2.0972972972972972</v>
      </c>
      <c r="F109" s="30">
        <f>IF(OR($A109="",$B109=""),"",'MPTO_working_2-way'!D108)</f>
        <v>1.9085249650616189</v>
      </c>
      <c r="G109" s="32">
        <f>IF(OR($A109="",$B109=""),"",'MPTO_working_2-way'!E108)</f>
        <v>2.1006852188505105</v>
      </c>
      <c r="H109" s="30">
        <f>IF(OR($A109="",$B109=""),"",'OddsRatio_working_2-way'!M108)</f>
        <v>1.9084287085108012</v>
      </c>
      <c r="I109" s="30">
        <f>IF(OR($A109="",$B109=""),"",'OddsRatio_working_2-way'!N108)</f>
        <v>2.1008018467836762</v>
      </c>
      <c r="J109" s="30">
        <f>IF('Log_working_2-way'!$D108="","",A109^('Log_working_2-way'!$D108))</f>
        <v>1.9071545307970494</v>
      </c>
      <c r="K109" s="32">
        <f>IF('Log_working_2-way'!$D108="","",B109^('Log_working_2-way'!$D108))</f>
        <v>2.1023480190539692</v>
      </c>
      <c r="L109" s="37">
        <f t="shared" si="17"/>
        <v>0.52319587628865971</v>
      </c>
      <c r="M109" s="37">
        <f t="shared" si="18"/>
        <v>0.47680412371134023</v>
      </c>
      <c r="N109" s="38">
        <v>205</v>
      </c>
      <c r="O109" s="38">
        <f t="shared" si="19"/>
        <v>94.189189189189179</v>
      </c>
      <c r="P109" s="38">
        <f t="shared" si="20"/>
        <v>104.01477832512316</v>
      </c>
      <c r="Q109" s="38">
        <f t="shared" si="21"/>
        <v>100.98522167487685</v>
      </c>
      <c r="R109" s="38">
        <f t="shared" si="22"/>
        <v>110.81081081081079</v>
      </c>
      <c r="S109" s="39">
        <f t="shared" si="23"/>
        <v>-6.7960324856876753</v>
      </c>
      <c r="T109" s="39">
        <f t="shared" si="24"/>
        <v>-6.7960324856876326</v>
      </c>
      <c r="U109" t="s">
        <v>262</v>
      </c>
      <c r="V109" t="s">
        <v>263</v>
      </c>
      <c r="W109" t="s">
        <v>98</v>
      </c>
      <c r="X109" s="48" t="s">
        <v>453</v>
      </c>
      <c r="Y109" s="41"/>
    </row>
    <row r="110" spans="1:25" ht="15" x14ac:dyDescent="0.25">
      <c r="A110">
        <v>2.2799999999999998</v>
      </c>
      <c r="B110">
        <v>1.65</v>
      </c>
      <c r="C110" s="29">
        <f t="shared" si="25"/>
        <v>4.4657097288676173E-2</v>
      </c>
      <c r="D110" s="30">
        <f>IF(OR($A110="",$B110=""),"",A110*'MPTO_working_2-way'!$G109)</f>
        <v>2.3818181818181814</v>
      </c>
      <c r="E110" s="32">
        <f>IF(OR($A110="",$B110=""),"",B110*'MPTO_working_2-way'!$G109)</f>
        <v>1.7236842105263155</v>
      </c>
      <c r="F110" s="30">
        <f>IF(OR($A110="",$B110=""),"",'MPTO_working_2-way'!D109)</f>
        <v>2.402298850574712</v>
      </c>
      <c r="G110" s="32">
        <f>IF(OR($A110="",$B110=""),"",'MPTO_working_2-way'!E109)</f>
        <v>1.7131147540983604</v>
      </c>
      <c r="H110" s="30">
        <f>IF(OR($A110="",$B110=""),"",'OddsRatio_working_2-way'!M109)</f>
        <v>2.4032928308912465</v>
      </c>
      <c r="I110" s="30">
        <f>IF(OR($A110="",$B110=""),"",'OddsRatio_working_2-way'!N109)</f>
        <v>1.7126096406869604</v>
      </c>
      <c r="J110" s="30">
        <f>IF('Log_working_2-way'!$D109="","",A110^('Log_working_2-way'!$D109))</f>
        <v>2.4128750224751347</v>
      </c>
      <c r="K110" s="32">
        <f>IF('Log_working_2-way'!$D109="","",B110^('Log_working_2-way'!$D109))</f>
        <v>1.7077766851929645</v>
      </c>
      <c r="L110" s="37">
        <f t="shared" si="17"/>
        <v>0.4198473282442749</v>
      </c>
      <c r="M110" s="37">
        <f t="shared" si="18"/>
        <v>0.58015267175572527</v>
      </c>
      <c r="N110" s="38">
        <v>206</v>
      </c>
      <c r="O110" s="38">
        <f t="shared" si="19"/>
        <v>115.64912280701753</v>
      </c>
      <c r="P110" s="38">
        <f t="shared" si="20"/>
        <v>81.151515151515142</v>
      </c>
      <c r="Q110" s="38">
        <f t="shared" si="21"/>
        <v>124.84848484848486</v>
      </c>
      <c r="R110" s="38">
        <f t="shared" si="22"/>
        <v>90.350877192982466</v>
      </c>
      <c r="S110" s="39">
        <f t="shared" si="23"/>
        <v>-9.1993620414673245</v>
      </c>
      <c r="T110" s="39">
        <f t="shared" si="24"/>
        <v>-9.1993620414673245</v>
      </c>
      <c r="U110" t="s">
        <v>264</v>
      </c>
      <c r="V110" t="s">
        <v>158</v>
      </c>
      <c r="W110" t="s">
        <v>98</v>
      </c>
      <c r="X110" s="48" t="s">
        <v>453</v>
      </c>
      <c r="Y110" s="41"/>
    </row>
    <row r="111" spans="1:25" ht="15" x14ac:dyDescent="0.25">
      <c r="A111">
        <v>1.99</v>
      </c>
      <c r="B111">
        <v>1.85</v>
      </c>
      <c r="C111" s="29">
        <f t="shared" si="25"/>
        <v>4.3053103354610656E-2</v>
      </c>
      <c r="D111" s="30">
        <f>IF(OR($A111="",$B111=""),"",A111*'MPTO_working_2-way'!$G110)</f>
        <v>2.0756756756756753</v>
      </c>
      <c r="E111" s="32">
        <f>IF(OR($A111="",$B111=""),"",B111*'MPTO_working_2-way'!$G110)</f>
        <v>1.9296482412060298</v>
      </c>
      <c r="F111" s="30">
        <f>IF(OR($A111="",$B111=""),"",'MPTO_working_2-way'!D110)</f>
        <v>2.0790625441197226</v>
      </c>
      <c r="G111" s="32">
        <f>IF(OR($A111="",$B111=""),"",'MPTO_working_2-way'!E110)</f>
        <v>1.9267303414889438</v>
      </c>
      <c r="H111" s="30">
        <f>IF(OR($A111="",$B111=""),"",'OddsRatio_working_2-way'!M110)</f>
        <v>2.0792154012767514</v>
      </c>
      <c r="I111" s="30">
        <f>IF(OR($A111="",$B111=""),"",'OddsRatio_working_2-way'!N110)</f>
        <v>1.9265990819042815</v>
      </c>
      <c r="J111" s="30">
        <f>IF('Log_working_2-way'!$D110="","",A111^('Log_working_2-way'!$D110))</f>
        <v>2.0807741676242877</v>
      </c>
      <c r="K111" s="32">
        <f>IF('Log_working_2-way'!$D110="","",B111^('Log_working_2-way'!$D110))</f>
        <v>1.9252626773989769</v>
      </c>
      <c r="L111" s="37">
        <f t="shared" ref="L111:L174" si="26">(1/D111)</f>
        <v>0.48177083333333343</v>
      </c>
      <c r="M111" s="37">
        <f t="shared" ref="M111:M174" si="27">(1/E111)</f>
        <v>0.51822916666666674</v>
      </c>
      <c r="N111" s="38">
        <v>207</v>
      </c>
      <c r="O111" s="38">
        <f t="shared" ref="O111:O174" si="28">(1/A111)*((N111*A111)-N111)</f>
        <v>102.97989949748744</v>
      </c>
      <c r="P111" s="38">
        <f t="shared" ref="P111:P174" si="29">(1/B111)*((N111*B111)-N111)</f>
        <v>95.108108108108112</v>
      </c>
      <c r="Q111" s="38">
        <f t="shared" ref="Q111:Q174" si="30">(1/B111)*N111</f>
        <v>111.89189189189187</v>
      </c>
      <c r="R111" s="38">
        <f t="shared" ref="R111:R174" si="31">(1/A111)*N111</f>
        <v>104.02010050251255</v>
      </c>
      <c r="S111" s="39">
        <f t="shared" ref="S111:S174" si="32">O111-Q111</f>
        <v>-8.9119923944044359</v>
      </c>
      <c r="T111" s="39">
        <f t="shared" ref="T111:T174" si="33">P111-R111</f>
        <v>-8.9119923944044359</v>
      </c>
      <c r="U111" t="s">
        <v>265</v>
      </c>
      <c r="V111" t="s">
        <v>147</v>
      </c>
      <c r="W111" t="s">
        <v>98</v>
      </c>
      <c r="X111" s="48" t="s">
        <v>453</v>
      </c>
      <c r="Y111" s="41"/>
    </row>
    <row r="112" spans="1:25" ht="15" x14ac:dyDescent="0.25">
      <c r="A112">
        <v>2.21</v>
      </c>
      <c r="B112">
        <v>1.68</v>
      </c>
      <c r="C112" s="29">
        <f t="shared" si="25"/>
        <v>4.772678302090072E-2</v>
      </c>
      <c r="D112" s="30">
        <f>IF(OR($A112="",$B112=""),"",A112*'MPTO_working_2-way'!$G111)</f>
        <v>2.3154761904761907</v>
      </c>
      <c r="E112" s="32">
        <f>IF(OR($A112="",$B112=""),"",B112*'MPTO_working_2-way'!$G111)</f>
        <v>1.7601809954751131</v>
      </c>
      <c r="F112" s="30">
        <f>IF(OR($A112="",$B112=""),"",'MPTO_working_2-way'!D111)</f>
        <v>2.3330400904863642</v>
      </c>
      <c r="G112" s="32">
        <f>IF(OR($A112="",$B112=""),"",'MPTO_working_2-way'!E111)</f>
        <v>1.7501649853870085</v>
      </c>
      <c r="H112" s="30">
        <f>IF(OR($A112="",$B112=""),"",'OddsRatio_working_2-way'!M111)</f>
        <v>2.3339459376998315</v>
      </c>
      <c r="I112" s="30">
        <f>IF(OR($A112="",$B112=""),"",'OddsRatio_working_2-way'!N111)</f>
        <v>1.7496555682941202</v>
      </c>
      <c r="J112" s="30">
        <f>IF('Log_working_2-way'!$D111="","",A112^('Log_working_2-way'!$D111))</f>
        <v>2.3421626328567902</v>
      </c>
      <c r="K112" s="32">
        <f>IF('Log_working_2-way'!$D111="","",B112^('Log_working_2-way'!$D111))</f>
        <v>1.7450661905782558</v>
      </c>
      <c r="L112" s="37">
        <f t="shared" si="26"/>
        <v>0.43187660668380456</v>
      </c>
      <c r="M112" s="37">
        <f t="shared" si="27"/>
        <v>0.56812339331619544</v>
      </c>
      <c r="N112" s="38">
        <v>208</v>
      </c>
      <c r="O112" s="38">
        <f t="shared" si="28"/>
        <v>113.88235294117648</v>
      </c>
      <c r="P112" s="38">
        <f t="shared" si="29"/>
        <v>84.19047619047619</v>
      </c>
      <c r="Q112" s="38">
        <f t="shared" si="30"/>
        <v>123.80952380952381</v>
      </c>
      <c r="R112" s="38">
        <f t="shared" si="31"/>
        <v>94.117647058823536</v>
      </c>
      <c r="S112" s="39">
        <f t="shared" si="32"/>
        <v>-9.9271708683473321</v>
      </c>
      <c r="T112" s="39">
        <f t="shared" si="33"/>
        <v>-9.9271708683473463</v>
      </c>
      <c r="U112" t="s">
        <v>159</v>
      </c>
      <c r="V112" t="s">
        <v>266</v>
      </c>
      <c r="W112" t="s">
        <v>98</v>
      </c>
      <c r="X112" s="48" t="s">
        <v>453</v>
      </c>
      <c r="Y112" s="41"/>
    </row>
    <row r="113" spans="1:25" s="35" customFormat="1" ht="15" x14ac:dyDescent="0.25">
      <c r="A113">
        <v>2.19</v>
      </c>
      <c r="B113">
        <v>1.69</v>
      </c>
      <c r="C113" s="29">
        <f t="shared" si="25"/>
        <v>4.8336980897571102E-2</v>
      </c>
      <c r="D113" s="30">
        <f>IF(OR($A113="",$B113=""),"",A113*'MPTO_working_2-way'!$G112)</f>
        <v>2.2958579881656807</v>
      </c>
      <c r="E113" s="32">
        <f>IF(OR($A113="",$B113=""),"",B113*'MPTO_working_2-way'!$G112)</f>
        <v>1.7716894977168951</v>
      </c>
      <c r="F113" s="30">
        <f>IF(OR($A113="",$B113=""),"",'MPTO_working_2-way'!D112)</f>
        <v>2.3123926150385805</v>
      </c>
      <c r="G113" s="32">
        <f>IF(OR($A113="",$B113=""),"",'MPTO_working_2-way'!E112)</f>
        <v>1.7619671038537528</v>
      </c>
      <c r="H113" s="30">
        <f>IF(OR($A113="",$B113=""),"",'OddsRatio_working_2-way'!M112)</f>
        <v>2.3132546139874859</v>
      </c>
      <c r="I113" s="30">
        <f>IF(OR($A113="",$B113=""),"",'OddsRatio_working_2-way'!N112)</f>
        <v>1.761466961051567</v>
      </c>
      <c r="J113" s="30">
        <f>IF('Log_working_2-way'!$D112="","",A113^('Log_working_2-way'!$D112))</f>
        <v>2.3209867282319023</v>
      </c>
      <c r="K113" s="32">
        <f>IF('Log_working_2-way'!$D112="","",B113^('Log_working_2-way'!$D112))</f>
        <v>1.7570098765015589</v>
      </c>
      <c r="L113" s="37">
        <f t="shared" si="26"/>
        <v>0.4355670103092783</v>
      </c>
      <c r="M113" s="37">
        <f t="shared" si="27"/>
        <v>0.56443298969072164</v>
      </c>
      <c r="N113" s="38">
        <v>209</v>
      </c>
      <c r="O113" s="38">
        <f t="shared" si="28"/>
        <v>113.5662100456621</v>
      </c>
      <c r="P113" s="38">
        <f t="shared" si="29"/>
        <v>85.331360946745548</v>
      </c>
      <c r="Q113" s="38">
        <f t="shared" si="30"/>
        <v>123.66863905325444</v>
      </c>
      <c r="R113" s="38">
        <f t="shared" si="31"/>
        <v>95.433789954337911</v>
      </c>
      <c r="S113" s="39">
        <f t="shared" si="32"/>
        <v>-10.102429007592335</v>
      </c>
      <c r="T113" s="39">
        <f t="shared" si="33"/>
        <v>-10.102429007592363</v>
      </c>
      <c r="U113" t="s">
        <v>149</v>
      </c>
      <c r="V113" t="s">
        <v>132</v>
      </c>
      <c r="W113" t="s">
        <v>98</v>
      </c>
      <c r="X113" s="48" t="s">
        <v>453</v>
      </c>
      <c r="Y113" s="41"/>
    </row>
    <row r="114" spans="1:25" ht="15" x14ac:dyDescent="0.25">
      <c r="A114">
        <v>2.37</v>
      </c>
      <c r="B114">
        <v>1.6</v>
      </c>
      <c r="C114" s="29">
        <f t="shared" si="25"/>
        <v>4.6940928270042148E-2</v>
      </c>
      <c r="D114" s="30">
        <f>IF(OR($A114="",$B114=""),"",A114*'MPTO_working_2-way'!$G113)</f>
        <v>2.4812500000000002</v>
      </c>
      <c r="E114" s="32">
        <f>IF(OR($A114="",$B114=""),"",B114*'MPTO_working_2-way'!$G113)</f>
        <v>1.6751054852320675</v>
      </c>
      <c r="F114" s="30">
        <f>IF(OR($A114="",$B114=""),"",'MPTO_working_2-way'!D113)</f>
        <v>2.5095962938451355</v>
      </c>
      <c r="G114" s="32">
        <f>IF(OR($A114="",$B114=""),"",'MPTO_working_2-way'!E113)</f>
        <v>1.6624287593160894</v>
      </c>
      <c r="H114" s="30">
        <f>IF(OR($A114="",$B114=""),"",'OddsRatio_working_2-way'!M113)</f>
        <v>2.5110702608857518</v>
      </c>
      <c r="I114" s="30">
        <f>IF(OR($A114="",$B114=""),"",'OddsRatio_working_2-way'!N113)</f>
        <v>1.6617825960083583</v>
      </c>
      <c r="J114" s="30">
        <f>IF('Log_working_2-way'!$D113="","",A114^('Log_working_2-way'!$D113))</f>
        <v>2.524446063100616</v>
      </c>
      <c r="K114" s="32">
        <f>IF('Log_working_2-way'!$D113="","",B114^('Log_working_2-way'!$D113))</f>
        <v>1.6559759798683542</v>
      </c>
      <c r="L114" s="37">
        <f t="shared" si="26"/>
        <v>0.40302267002518888</v>
      </c>
      <c r="M114" s="37">
        <f t="shared" si="27"/>
        <v>0.59697732997481112</v>
      </c>
      <c r="N114" s="38">
        <v>210</v>
      </c>
      <c r="O114" s="38">
        <f t="shared" si="28"/>
        <v>121.39240506329115</v>
      </c>
      <c r="P114" s="38">
        <f t="shared" si="29"/>
        <v>78.75</v>
      </c>
      <c r="Q114" s="38">
        <f t="shared" si="30"/>
        <v>131.25</v>
      </c>
      <c r="R114" s="38">
        <f t="shared" si="31"/>
        <v>88.60759493670885</v>
      </c>
      <c r="S114" s="39">
        <f t="shared" si="32"/>
        <v>-9.8575949367088498</v>
      </c>
      <c r="T114" s="39">
        <f t="shared" si="33"/>
        <v>-9.8575949367088498</v>
      </c>
      <c r="U114" t="s">
        <v>133</v>
      </c>
      <c r="V114" t="s">
        <v>267</v>
      </c>
      <c r="W114" t="s">
        <v>98</v>
      </c>
      <c r="X114" s="48" t="s">
        <v>453</v>
      </c>
      <c r="Y114" s="41"/>
    </row>
    <row r="115" spans="1:25" ht="15" x14ac:dyDescent="0.25">
      <c r="A115">
        <v>2.52</v>
      </c>
      <c r="B115">
        <v>1.53</v>
      </c>
      <c r="C115" s="29">
        <f t="shared" si="25"/>
        <v>5.0420168067226934E-2</v>
      </c>
      <c r="D115" s="30">
        <f>IF(OR($A115="",$B115=""),"",A115*'MPTO_working_2-way'!$G114)</f>
        <v>2.6470588235294117</v>
      </c>
      <c r="E115" s="32">
        <f>IF(OR($A115="",$B115=""),"",B115*'MPTO_working_2-way'!$G114)</f>
        <v>1.6071428571428572</v>
      </c>
      <c r="F115" s="30">
        <f>IF(OR($A115="",$B115=""),"",'MPTO_working_2-way'!D114)</f>
        <v>2.6909547738693469</v>
      </c>
      <c r="G115" s="32">
        <f>IF(OR($A115="",$B115=""),"",'MPTO_working_2-way'!E114)</f>
        <v>1.5913818722139674</v>
      </c>
      <c r="H115" s="30">
        <f>IF(OR($A115="",$B115=""),"",'OddsRatio_working_2-way'!M114)</f>
        <v>2.6934947677220284</v>
      </c>
      <c r="I115" s="30">
        <f>IF(OR($A115="",$B115=""),"",'OddsRatio_working_2-way'!N114)</f>
        <v>1.5904948861136019</v>
      </c>
      <c r="J115" s="30">
        <f>IF('Log_working_2-way'!$D114="","",A115^('Log_working_2-way'!$D114))</f>
        <v>2.7145242613268503</v>
      </c>
      <c r="K115" s="32">
        <f>IF('Log_working_2-way'!$D114="","",B115^('Log_working_2-way'!$D114))</f>
        <v>1.5832521723683286</v>
      </c>
      <c r="L115" s="37">
        <f t="shared" si="26"/>
        <v>0.37777777777777777</v>
      </c>
      <c r="M115" s="37">
        <f t="shared" si="27"/>
        <v>0.62222222222222223</v>
      </c>
      <c r="N115" s="38">
        <v>211</v>
      </c>
      <c r="O115" s="38">
        <f t="shared" si="28"/>
        <v>127.26984126984128</v>
      </c>
      <c r="P115" s="38">
        <f t="shared" si="29"/>
        <v>73.091503267973849</v>
      </c>
      <c r="Q115" s="38">
        <f t="shared" si="30"/>
        <v>137.90849673202615</v>
      </c>
      <c r="R115" s="38">
        <f t="shared" si="31"/>
        <v>83.73015873015872</v>
      </c>
      <c r="S115" s="39">
        <f t="shared" si="32"/>
        <v>-10.638655462184872</v>
      </c>
      <c r="T115" s="39">
        <f t="shared" si="33"/>
        <v>-10.638655462184872</v>
      </c>
      <c r="U115" t="s">
        <v>268</v>
      </c>
      <c r="V115" t="s">
        <v>269</v>
      </c>
      <c r="W115" t="s">
        <v>98</v>
      </c>
      <c r="X115" s="48" t="s">
        <v>453</v>
      </c>
      <c r="Y115" s="41"/>
    </row>
    <row r="116" spans="1:25" ht="15" x14ac:dyDescent="0.25">
      <c r="A116">
        <v>2.35</v>
      </c>
      <c r="B116">
        <v>1.61</v>
      </c>
      <c r="C116" s="29">
        <f t="shared" si="25"/>
        <v>4.664992731597728E-2</v>
      </c>
      <c r="D116" s="30">
        <f>IF(OR($A116="",$B116=""),"",A116*'MPTO_working_2-way'!$G115)</f>
        <v>2.4596273291925468</v>
      </c>
      <c r="E116" s="32">
        <f>IF(OR($A116="",$B116=""),"",B116*'MPTO_working_2-way'!$G115)</f>
        <v>1.6851063829787236</v>
      </c>
      <c r="F116" s="30">
        <f>IF(OR($A116="",$B116=""),"",'MPTO_working_2-way'!D115)</f>
        <v>2.4862822408411369</v>
      </c>
      <c r="G116" s="32">
        <f>IF(OR($A116="",$B116=""),"",'MPTO_working_2-way'!E115)</f>
        <v>1.6728197192439485</v>
      </c>
      <c r="H116" s="30">
        <f>IF(OR($A116="",$B116=""),"",'OddsRatio_working_2-way'!M115)</f>
        <v>2.4876541110413939</v>
      </c>
      <c r="I116" s="30">
        <f>IF(OR($A116="",$B116=""),"",'OddsRatio_working_2-way'!N115)</f>
        <v>1.6721992649890747</v>
      </c>
      <c r="J116" s="30">
        <f>IF('Log_working_2-way'!$D115="","",A116^('Log_working_2-way'!$D115))</f>
        <v>2.5002110391672079</v>
      </c>
      <c r="K116" s="32">
        <f>IF('Log_working_2-way'!$D115="","",B116^('Log_working_2-way'!$D115))</f>
        <v>1.6665728846750132</v>
      </c>
      <c r="L116" s="37">
        <f t="shared" si="26"/>
        <v>0.40656565656565652</v>
      </c>
      <c r="M116" s="37">
        <f t="shared" si="27"/>
        <v>0.59343434343434331</v>
      </c>
      <c r="N116" s="38">
        <v>212</v>
      </c>
      <c r="O116" s="38">
        <f t="shared" si="28"/>
        <v>121.78723404255321</v>
      </c>
      <c r="P116" s="38">
        <f t="shared" si="29"/>
        <v>80.322981366459615</v>
      </c>
      <c r="Q116" s="38">
        <f t="shared" si="30"/>
        <v>131.67701863354037</v>
      </c>
      <c r="R116" s="38">
        <f t="shared" si="31"/>
        <v>90.212765957446805</v>
      </c>
      <c r="S116" s="39">
        <f t="shared" si="32"/>
        <v>-9.889784590987162</v>
      </c>
      <c r="T116" s="39">
        <f t="shared" si="33"/>
        <v>-9.8897845909871904</v>
      </c>
      <c r="U116" t="s">
        <v>270</v>
      </c>
      <c r="V116" t="s">
        <v>150</v>
      </c>
      <c r="W116" t="s">
        <v>98</v>
      </c>
      <c r="X116" s="48" t="s">
        <v>453</v>
      </c>
      <c r="Y116" s="41"/>
    </row>
    <row r="117" spans="1:25" ht="15" x14ac:dyDescent="0.25">
      <c r="A117">
        <v>2.4700000000000002</v>
      </c>
      <c r="B117">
        <v>1.56</v>
      </c>
      <c r="C117" s="29">
        <f t="shared" si="25"/>
        <v>4.5883940620782715E-2</v>
      </c>
      <c r="D117" s="30">
        <f>IF(OR($A117="",$B117=""),"",A117*'MPTO_working_2-way'!$G116)</f>
        <v>2.5833333333333335</v>
      </c>
      <c r="E117" s="32">
        <f>IF(OR($A117="",$B117=""),"",B117*'MPTO_working_2-way'!$G116)</f>
        <v>1.631578947368421</v>
      </c>
      <c r="F117" s="30">
        <f>IF(OR($A117="",$B117=""),"",'MPTO_working_2-way'!D116)</f>
        <v>2.6183745583038869</v>
      </c>
      <c r="G117" s="32">
        <f>IF(OR($A117="",$B117=""),"",'MPTO_working_2-way'!E116)</f>
        <v>1.6179039301310043</v>
      </c>
      <c r="H117" s="30">
        <f>IF(OR($A117="",$B117=""),"",'OddsRatio_working_2-way'!M116)</f>
        <v>2.6201851746019651</v>
      </c>
      <c r="I117" s="30">
        <f>IF(OR($A117="",$B117=""),"",'OddsRatio_working_2-way'!N116)</f>
        <v>1.6172133998483678</v>
      </c>
      <c r="J117" s="30">
        <f>IF('Log_working_2-way'!$D116="","",A117^('Log_working_2-way'!$D116))</f>
        <v>2.6367991566660174</v>
      </c>
      <c r="K117" s="32">
        <f>IF('Log_working_2-way'!$D116="","",B117^('Log_working_2-way'!$D116))</f>
        <v>1.6109485063736875</v>
      </c>
      <c r="L117" s="37">
        <f t="shared" si="26"/>
        <v>0.38709677419354838</v>
      </c>
      <c r="M117" s="37">
        <f t="shared" si="27"/>
        <v>0.61290322580645162</v>
      </c>
      <c r="N117" s="38">
        <v>213</v>
      </c>
      <c r="O117" s="38">
        <f t="shared" si="28"/>
        <v>126.76518218623482</v>
      </c>
      <c r="P117" s="38">
        <f t="shared" si="29"/>
        <v>76.461538461538467</v>
      </c>
      <c r="Q117" s="38">
        <f t="shared" si="30"/>
        <v>136.53846153846152</v>
      </c>
      <c r="R117" s="38">
        <f t="shared" si="31"/>
        <v>86.234817813765176</v>
      </c>
      <c r="S117" s="39">
        <f t="shared" si="32"/>
        <v>-9.7732793522266945</v>
      </c>
      <c r="T117" s="39">
        <f t="shared" si="33"/>
        <v>-9.7732793522267087</v>
      </c>
      <c r="U117" t="s">
        <v>271</v>
      </c>
      <c r="V117" t="s">
        <v>272</v>
      </c>
      <c r="W117" t="s">
        <v>98</v>
      </c>
      <c r="X117" s="48" t="s">
        <v>453</v>
      </c>
      <c r="Y117" s="41"/>
    </row>
    <row r="118" spans="1:25" ht="15" x14ac:dyDescent="0.25">
      <c r="A118">
        <v>1.96</v>
      </c>
      <c r="B118">
        <v>1.84</v>
      </c>
      <c r="C118" s="29">
        <f t="shared" si="25"/>
        <v>5.3682342502218372E-2</v>
      </c>
      <c r="D118" s="30">
        <f>IF(OR($A118="",$B118=""),"",A118*'MPTO_working_2-way'!$G117)</f>
        <v>2.0652173913043481</v>
      </c>
      <c r="E118" s="32">
        <f>IF(OR($A118="",$B118=""),"",B118*'MPTO_working_2-way'!$G117)</f>
        <v>1.9387755102040818</v>
      </c>
      <c r="F118" s="30">
        <f>IF(OR($A118="",$B118=""),"",'MPTO_working_2-way'!D117)</f>
        <v>2.0688389169343737</v>
      </c>
      <c r="G118" s="32">
        <f>IF(OR($A118="",$B118=""),"",'MPTO_working_2-way'!E117)</f>
        <v>1.9355946758265352</v>
      </c>
      <c r="H118" s="30">
        <f>IF(OR($A118="",$B118=""),"",'OddsRatio_working_2-way'!M117)</f>
        <v>2.0690449676496976</v>
      </c>
      <c r="I118" s="30">
        <f>IF(OR($A118="",$B118=""),"",'OddsRatio_working_2-way'!N117)</f>
        <v>1.9354143466934854</v>
      </c>
      <c r="J118" s="30">
        <f>IF('Log_working_2-way'!$D117="","",A118^('Log_working_2-way'!$D117))</f>
        <v>2.0707275413491004</v>
      </c>
      <c r="K118" s="32">
        <f>IF('Log_working_2-way'!$D117="","",B118^('Log_working_2-way'!$D117))</f>
        <v>1.9339444082463377</v>
      </c>
      <c r="L118" s="37">
        <f t="shared" si="26"/>
        <v>0.48421052631578942</v>
      </c>
      <c r="M118" s="37">
        <f t="shared" si="27"/>
        <v>0.51578947368421046</v>
      </c>
      <c r="N118" s="38">
        <v>214</v>
      </c>
      <c r="O118" s="38">
        <f t="shared" si="28"/>
        <v>104.81632653061224</v>
      </c>
      <c r="P118" s="38">
        <f t="shared" si="29"/>
        <v>97.695652173913032</v>
      </c>
      <c r="Q118" s="38">
        <f t="shared" si="30"/>
        <v>116.30434782608695</v>
      </c>
      <c r="R118" s="38">
        <f t="shared" si="31"/>
        <v>109.18367346938776</v>
      </c>
      <c r="S118" s="39">
        <f t="shared" si="32"/>
        <v>-11.488021295474709</v>
      </c>
      <c r="T118" s="39">
        <f t="shared" si="33"/>
        <v>-11.488021295474724</v>
      </c>
      <c r="U118" t="s">
        <v>126</v>
      </c>
      <c r="V118" t="s">
        <v>92</v>
      </c>
      <c r="W118" t="s">
        <v>99</v>
      </c>
      <c r="X118" s="48" t="s">
        <v>453</v>
      </c>
      <c r="Y118" s="41"/>
    </row>
    <row r="119" spans="1:25" ht="15" x14ac:dyDescent="0.25">
      <c r="A119">
        <v>2.39</v>
      </c>
      <c r="B119">
        <v>1.57</v>
      </c>
      <c r="C119" s="29">
        <f t="shared" si="25"/>
        <v>5.5352717000239693E-2</v>
      </c>
      <c r="D119" s="30">
        <f>IF(OR($A119="",$B119=""),"",A119*'MPTO_working_2-way'!$G118)</f>
        <v>2.5222929936305731</v>
      </c>
      <c r="E119" s="32">
        <f>IF(OR($A119="",$B119=""),"",B119*'MPTO_working_2-way'!$G118)</f>
        <v>1.6569037656903765</v>
      </c>
      <c r="F119" s="30">
        <f>IF(OR($A119="",$B119=""),"",'MPTO_working_2-way'!D118)</f>
        <v>2.559287930975684</v>
      </c>
      <c r="G119" s="32">
        <f>IF(OR($A119="",$B119=""),"",'MPTO_working_2-way'!E118)</f>
        <v>1.6413183736850161</v>
      </c>
      <c r="H119" s="30">
        <f>IF(OR($A119="",$B119=""),"",'OddsRatio_working_2-way'!M118)</f>
        <v>2.5616006183490287</v>
      </c>
      <c r="I119" s="30">
        <f>IF(OR($A119="",$B119=""),"",'OddsRatio_working_2-way'!N118)</f>
        <v>1.6403685988913279</v>
      </c>
      <c r="J119" s="30">
        <f>IF('Log_working_2-way'!$D118="","",A119^('Log_working_2-way'!$D118))</f>
        <v>2.5792968217209364</v>
      </c>
      <c r="K119" s="32">
        <f>IF('Log_working_2-way'!$D118="","",B119^('Log_working_2-way'!$D118))</f>
        <v>1.6331931947446374</v>
      </c>
      <c r="L119" s="37">
        <f t="shared" si="26"/>
        <v>0.39646464646464646</v>
      </c>
      <c r="M119" s="37">
        <f t="shared" si="27"/>
        <v>0.60353535353535359</v>
      </c>
      <c r="N119" s="38">
        <v>215</v>
      </c>
      <c r="O119" s="38">
        <f t="shared" si="28"/>
        <v>125.04184100418411</v>
      </c>
      <c r="P119" s="38">
        <f t="shared" si="29"/>
        <v>78.057324840764338</v>
      </c>
      <c r="Q119" s="38">
        <f t="shared" si="30"/>
        <v>136.94267515923565</v>
      </c>
      <c r="R119" s="38">
        <f t="shared" si="31"/>
        <v>89.958158995815893</v>
      </c>
      <c r="S119" s="39">
        <f t="shared" si="32"/>
        <v>-11.900834155051541</v>
      </c>
      <c r="T119" s="39">
        <f t="shared" si="33"/>
        <v>-11.900834155051555</v>
      </c>
      <c r="U119" t="s">
        <v>107</v>
      </c>
      <c r="V119" t="s">
        <v>89</v>
      </c>
      <c r="W119" t="s">
        <v>99</v>
      </c>
      <c r="X119" s="48" t="s">
        <v>453</v>
      </c>
      <c r="Y119" s="41"/>
    </row>
    <row r="120" spans="1:25" ht="15" x14ac:dyDescent="0.25">
      <c r="A120">
        <v>1.63</v>
      </c>
      <c r="B120">
        <v>2.35</v>
      </c>
      <c r="C120" s="29">
        <f t="shared" si="25"/>
        <v>3.9028847408954404E-2</v>
      </c>
      <c r="D120" s="30">
        <f>IF(OR($A120="",$B120=""),"",A120*'MPTO_working_2-way'!$G119)</f>
        <v>1.6936170212765955</v>
      </c>
      <c r="E120" s="32">
        <f>IF(OR($A120="",$B120=""),"",B120*'MPTO_working_2-way'!$G119)</f>
        <v>2.4417177914110431</v>
      </c>
      <c r="F120" s="30">
        <f>IF(OR($A120="",$B120=""),"",'MPTO_working_2-way'!D119)</f>
        <v>1.6835512581035048</v>
      </c>
      <c r="G120" s="32">
        <f>IF(OR($A120="",$B120=""),"",'MPTO_working_2-way'!E119)</f>
        <v>2.4629480790869636</v>
      </c>
      <c r="H120" s="30">
        <f>IF(OR($A120="",$B120=""),"",'OddsRatio_working_2-way'!M119)</f>
        <v>1.6831300510639733</v>
      </c>
      <c r="I120" s="30">
        <f>IF(OR($A120="",$B120=""),"",'OddsRatio_working_2-way'!N119)</f>
        <v>2.4638501094227996</v>
      </c>
      <c r="J120" s="30">
        <f>IF('Log_working_2-way'!$D119="","",A120^('Log_working_2-way'!$D119))</f>
        <v>1.6785422334314666</v>
      </c>
      <c r="K120" s="32">
        <f>IF('Log_working_2-way'!$D119="","",B120^('Log_working_2-way'!$D119))</f>
        <v>2.4737476176576996</v>
      </c>
      <c r="L120" s="37">
        <f t="shared" si="26"/>
        <v>0.59045226130653272</v>
      </c>
      <c r="M120" s="37">
        <f t="shared" si="27"/>
        <v>0.40954773869346733</v>
      </c>
      <c r="N120" s="38">
        <v>216</v>
      </c>
      <c r="O120" s="38">
        <f t="shared" si="28"/>
        <v>83.484662576687114</v>
      </c>
      <c r="P120" s="38">
        <f t="shared" si="29"/>
        <v>124.08510638297874</v>
      </c>
      <c r="Q120" s="38">
        <f t="shared" si="30"/>
        <v>91.914893617021278</v>
      </c>
      <c r="R120" s="38">
        <f t="shared" si="31"/>
        <v>132.51533742331287</v>
      </c>
      <c r="S120" s="39">
        <f t="shared" si="32"/>
        <v>-8.4302310403341636</v>
      </c>
      <c r="T120" s="39">
        <f t="shared" si="33"/>
        <v>-8.4302310403341352</v>
      </c>
      <c r="U120" t="s">
        <v>273</v>
      </c>
      <c r="V120" t="s">
        <v>274</v>
      </c>
      <c r="W120" t="s">
        <v>462</v>
      </c>
      <c r="X120" s="48" t="s">
        <v>453</v>
      </c>
      <c r="Y120" s="41"/>
    </row>
    <row r="121" spans="1:25" ht="15" x14ac:dyDescent="0.25">
      <c r="A121">
        <v>1.73</v>
      </c>
      <c r="B121">
        <v>2.17</v>
      </c>
      <c r="C121" s="29">
        <f t="shared" si="25"/>
        <v>3.8864175168482618E-2</v>
      </c>
      <c r="D121" s="30">
        <f>IF(OR($A121="",$B121=""),"",A121*'MPTO_working_2-way'!$G120)</f>
        <v>1.7972350230414749</v>
      </c>
      <c r="E121" s="32">
        <f>IF(OR($A121="",$B121=""),"",B121*'MPTO_working_2-way'!$G120)</f>
        <v>2.254335260115607</v>
      </c>
      <c r="F121" s="30">
        <f>IF(OR($A121="",$B121=""),"",'MPTO_working_2-way'!D120)</f>
        <v>1.7901814453637255</v>
      </c>
      <c r="G121" s="32">
        <f>IF(OR($A121="",$B121=""),"",'MPTO_working_2-way'!E120)</f>
        <v>2.2655321203343295</v>
      </c>
      <c r="H121" s="30">
        <f>IF(OR($A121="",$B121=""),"",'OddsRatio_working_2-way'!M120)</f>
        <v>1.789893425679455</v>
      </c>
      <c r="I121" s="30">
        <f>IF(OR($A121="",$B121=""),"",'OddsRatio_working_2-way'!N120)</f>
        <v>2.2659935726643319</v>
      </c>
      <c r="J121" s="30">
        <f>IF('Log_working_2-way'!$D120="","",A121^('Log_working_2-way'!$D120))</f>
        <v>1.7866801012683895</v>
      </c>
      <c r="K121" s="32">
        <f>IF('Log_working_2-way'!$D120="","",B121^('Log_working_2-way'!$D120))</f>
        <v>2.2711647318744981</v>
      </c>
      <c r="L121" s="37">
        <f t="shared" si="26"/>
        <v>0.55641025641025632</v>
      </c>
      <c r="M121" s="37">
        <f t="shared" si="27"/>
        <v>0.44358974358974357</v>
      </c>
      <c r="N121" s="38">
        <v>217</v>
      </c>
      <c r="O121" s="38">
        <f t="shared" si="28"/>
        <v>91.566473988439299</v>
      </c>
      <c r="P121" s="38">
        <f t="shared" si="29"/>
        <v>117</v>
      </c>
      <c r="Q121" s="38">
        <f t="shared" si="30"/>
        <v>100</v>
      </c>
      <c r="R121" s="38">
        <f t="shared" si="31"/>
        <v>125.4335260115607</v>
      </c>
      <c r="S121" s="39">
        <f t="shared" si="32"/>
        <v>-8.4335260115607014</v>
      </c>
      <c r="T121" s="39">
        <f t="shared" si="33"/>
        <v>-8.4335260115607014</v>
      </c>
      <c r="U121" t="s">
        <v>275</v>
      </c>
      <c r="V121" t="s">
        <v>276</v>
      </c>
      <c r="W121" t="s">
        <v>462</v>
      </c>
      <c r="X121" s="48" t="s">
        <v>453</v>
      </c>
      <c r="Y121" s="41"/>
    </row>
    <row r="122" spans="1:25" ht="15" x14ac:dyDescent="0.25">
      <c r="A122">
        <v>1.71</v>
      </c>
      <c r="B122">
        <v>2.19</v>
      </c>
      <c r="C122" s="29">
        <f t="shared" si="25"/>
        <v>4.1416326203636888E-2</v>
      </c>
      <c r="D122" s="30">
        <f>IF(OR($A122="",$B122=""),"",A122*'MPTO_working_2-way'!$G121)</f>
        <v>1.780821917808219</v>
      </c>
      <c r="E122" s="32">
        <f>IF(OR($A122="",$B122=""),"",B122*'MPTO_working_2-way'!$G121)</f>
        <v>2.2807017543859649</v>
      </c>
      <c r="F122" s="30">
        <f>IF(OR($A122="",$B122=""),"",'MPTO_working_2-way'!D121)</f>
        <v>1.7727756869985087</v>
      </c>
      <c r="G122" s="32">
        <f>IF(OR($A122="",$B122=""),"",'MPTO_working_2-way'!E121)</f>
        <v>2.2940365707984927</v>
      </c>
      <c r="H122" s="30">
        <f>IF(OR($A122="",$B122=""),"",'OddsRatio_working_2-way'!M121)</f>
        <v>1.7724238832805375</v>
      </c>
      <c r="I122" s="30">
        <f>IF(OR($A122="",$B122=""),"",'OddsRatio_working_2-way'!N121)</f>
        <v>2.2946259452166746</v>
      </c>
      <c r="J122" s="30">
        <f>IF('Log_working_2-way'!$D121="","",A122^('Log_working_2-way'!$D121))</f>
        <v>1.7687522442412873</v>
      </c>
      <c r="K122" s="32">
        <f>IF('Log_working_2-way'!$D121="","",B122^('Log_working_2-way'!$D121))</f>
        <v>2.300809210627615</v>
      </c>
      <c r="L122" s="37">
        <f t="shared" si="26"/>
        <v>0.56153846153846165</v>
      </c>
      <c r="M122" s="37">
        <f t="shared" si="27"/>
        <v>0.43846153846153846</v>
      </c>
      <c r="N122" s="38">
        <v>218</v>
      </c>
      <c r="O122" s="38">
        <f t="shared" si="28"/>
        <v>90.514619883040908</v>
      </c>
      <c r="P122" s="38">
        <f t="shared" si="29"/>
        <v>118.45662100456623</v>
      </c>
      <c r="Q122" s="38">
        <f t="shared" si="30"/>
        <v>99.543378995433798</v>
      </c>
      <c r="R122" s="38">
        <f t="shared" si="31"/>
        <v>127.48538011695906</v>
      </c>
      <c r="S122" s="39">
        <f t="shared" si="32"/>
        <v>-9.0287591123928905</v>
      </c>
      <c r="T122" s="39">
        <f t="shared" si="33"/>
        <v>-9.0287591123928337</v>
      </c>
      <c r="U122" t="s">
        <v>277</v>
      </c>
      <c r="V122" t="s">
        <v>278</v>
      </c>
      <c r="W122" t="s">
        <v>462</v>
      </c>
      <c r="X122" s="48" t="s">
        <v>453</v>
      </c>
      <c r="Y122" s="41"/>
    </row>
    <row r="123" spans="1:25" ht="15" x14ac:dyDescent="0.25">
      <c r="A123">
        <v>2.36</v>
      </c>
      <c r="B123">
        <v>1.64</v>
      </c>
      <c r="C123" s="29">
        <f t="shared" si="25"/>
        <v>3.3484911120297722E-2</v>
      </c>
      <c r="D123" s="30">
        <f>IF(OR($A123="",$B123=""),"",A123*'MPTO_working_2-way'!$G122)</f>
        <v>2.4390243902439024</v>
      </c>
      <c r="E123" s="32">
        <f>IF(OR($A123="",$B123=""),"",B123*'MPTO_working_2-way'!$G122)</f>
        <v>1.6949152542372881</v>
      </c>
      <c r="F123" s="30">
        <f>IF(OR($A123="",$B123=""),"",'MPTO_working_2-way'!D122)</f>
        <v>2.4570848146267141</v>
      </c>
      <c r="G123" s="32">
        <f>IF(OR($A123="",$B123=""),"",'MPTO_working_2-way'!E122)</f>
        <v>1.6863018473335656</v>
      </c>
      <c r="H123" s="30">
        <f>IF(OR($A123="",$B123=""),"",'OddsRatio_working_2-way'!M122)</f>
        <v>2.4577379737113252</v>
      </c>
      <c r="I123" s="30">
        <f>IF(OR($A123="",$B123=""),"",'OddsRatio_working_2-way'!N122)</f>
        <v>1.6859943405700353</v>
      </c>
      <c r="J123" s="30">
        <f>IF('Log_working_2-way'!$D122="","",A123^('Log_working_2-way'!$D122))</f>
        <v>2.4661000827478752</v>
      </c>
      <c r="K123" s="32">
        <f>IF('Log_working_2-way'!$D122="","",B123^('Log_working_2-way'!$D122))</f>
        <v>1.6820816748919711</v>
      </c>
      <c r="L123" s="37">
        <f t="shared" si="26"/>
        <v>0.41000000000000003</v>
      </c>
      <c r="M123" s="37">
        <f t="shared" si="27"/>
        <v>0.59000000000000008</v>
      </c>
      <c r="N123" s="38">
        <v>219</v>
      </c>
      <c r="O123" s="38">
        <f t="shared" si="28"/>
        <v>126.20338983050846</v>
      </c>
      <c r="P123" s="38">
        <f t="shared" si="29"/>
        <v>85.463414634146318</v>
      </c>
      <c r="Q123" s="38">
        <f t="shared" si="30"/>
        <v>133.53658536585365</v>
      </c>
      <c r="R123" s="38">
        <f t="shared" si="31"/>
        <v>92.79661016949153</v>
      </c>
      <c r="S123" s="39">
        <f t="shared" si="32"/>
        <v>-7.3331955353451974</v>
      </c>
      <c r="T123" s="39">
        <f t="shared" si="33"/>
        <v>-7.3331955353452116</v>
      </c>
      <c r="U123" t="s">
        <v>279</v>
      </c>
      <c r="V123" t="s">
        <v>280</v>
      </c>
      <c r="W123" t="s">
        <v>463</v>
      </c>
      <c r="X123" s="48" t="s">
        <v>453</v>
      </c>
      <c r="Y123" s="41"/>
    </row>
    <row r="124" spans="1:25" ht="15" x14ac:dyDescent="0.25">
      <c r="A124">
        <v>2.11</v>
      </c>
      <c r="B124">
        <v>1.78</v>
      </c>
      <c r="C124" s="29">
        <f t="shared" si="25"/>
        <v>3.5731402098088338E-2</v>
      </c>
      <c r="D124" s="30">
        <f>IF(OR($A124="",$B124=""),"",A124*'MPTO_working_2-way'!$G123)</f>
        <v>2.1853932584269664</v>
      </c>
      <c r="E124" s="32">
        <f>IF(OR($A124="",$B124=""),"",B124*'MPTO_working_2-way'!$G123)</f>
        <v>1.8436018957345972</v>
      </c>
      <c r="F124" s="30">
        <f>IF(OR($A124="",$B124=""),"",'MPTO_working_2-way'!D123)</f>
        <v>2.1926557300484557</v>
      </c>
      <c r="G124" s="32">
        <f>IF(OR($A124="",$B124=""),"",'MPTO_working_2-way'!E123)</f>
        <v>1.8384649273092173</v>
      </c>
      <c r="H124" s="30">
        <f>IF(OR($A124="",$B124=""),"",'OddsRatio_working_2-way'!M123)</f>
        <v>2.192927878405448</v>
      </c>
      <c r="I124" s="30">
        <f>IF(OR($A124="",$B124=""),"",'OddsRatio_working_2-way'!N123)</f>
        <v>1.838273644284909</v>
      </c>
      <c r="J124" s="30">
        <f>IF('Log_working_2-way'!$D123="","",A124^('Log_working_2-way'!$D123))</f>
        <v>2.1962612557480616</v>
      </c>
      <c r="K124" s="32">
        <f>IF('Log_working_2-way'!$D123="","",B124^('Log_working_2-way'!$D123))</f>
        <v>1.8359377980310738</v>
      </c>
      <c r="L124" s="37">
        <f t="shared" si="26"/>
        <v>0.45758354755784059</v>
      </c>
      <c r="M124" s="37">
        <f t="shared" si="27"/>
        <v>0.54241645244215941</v>
      </c>
      <c r="N124" s="38">
        <v>220</v>
      </c>
      <c r="O124" s="38">
        <f t="shared" si="28"/>
        <v>115.7345971563981</v>
      </c>
      <c r="P124" s="38">
        <f t="shared" si="29"/>
        <v>96.404494382022492</v>
      </c>
      <c r="Q124" s="38">
        <f t="shared" si="30"/>
        <v>123.59550561797754</v>
      </c>
      <c r="R124" s="38">
        <f t="shared" si="31"/>
        <v>104.26540284360189</v>
      </c>
      <c r="S124" s="39">
        <f t="shared" si="32"/>
        <v>-7.8609084615794416</v>
      </c>
      <c r="T124" s="39">
        <f t="shared" si="33"/>
        <v>-7.8609084615793989</v>
      </c>
      <c r="U124" t="s">
        <v>281</v>
      </c>
      <c r="V124" t="s">
        <v>282</v>
      </c>
      <c r="W124" t="s">
        <v>463</v>
      </c>
      <c r="X124" s="48" t="s">
        <v>453</v>
      </c>
      <c r="Y124" s="41"/>
    </row>
    <row r="125" spans="1:25" ht="15" x14ac:dyDescent="0.25">
      <c r="A125">
        <v>2.1</v>
      </c>
      <c r="B125">
        <v>1.79</v>
      </c>
      <c r="C125" s="29">
        <f t="shared" si="25"/>
        <v>3.4849694067571102E-2</v>
      </c>
      <c r="D125" s="30">
        <f>IF(OR($A125="",$B125=""),"",A125*'MPTO_working_2-way'!$G124)</f>
        <v>2.1731843575418992</v>
      </c>
      <c r="E125" s="32">
        <f>IF(OR($A125="",$B125=""),"",B125*'MPTO_working_2-way'!$G124)</f>
        <v>1.8523809523809522</v>
      </c>
      <c r="F125" s="30">
        <f>IF(OR($A125="",$B125=""),"",'MPTO_working_2-way'!D124)</f>
        <v>2.1797622499275153</v>
      </c>
      <c r="G125" s="32">
        <f>IF(OR($A125="",$B125=""),"",'MPTO_working_2-way'!E124)</f>
        <v>1.8476284099287292</v>
      </c>
      <c r="H125" s="30">
        <f>IF(OR($A125="",$B125=""),"",'OddsRatio_working_2-way'!M124)</f>
        <v>2.1800021454603971</v>
      </c>
      <c r="I125" s="30">
        <f>IF(OR($A125="",$B125=""),"",'OddsRatio_working_2-way'!N124)</f>
        <v>1.8474560862851939</v>
      </c>
      <c r="J125" s="30">
        <f>IF('Log_working_2-way'!$D124="","",A125^('Log_working_2-way'!$D124))</f>
        <v>2.1830172065936067</v>
      </c>
      <c r="K125" s="32">
        <f>IF('Log_working_2-way'!$D124="","",B125^('Log_working_2-way'!$D124))</f>
        <v>1.8452962428833544</v>
      </c>
      <c r="L125" s="37">
        <f t="shared" si="26"/>
        <v>0.46015424164524427</v>
      </c>
      <c r="M125" s="37">
        <f t="shared" si="27"/>
        <v>0.53984575835475579</v>
      </c>
      <c r="N125" s="38">
        <v>221</v>
      </c>
      <c r="O125" s="38">
        <f t="shared" si="28"/>
        <v>115.76190476190476</v>
      </c>
      <c r="P125" s="38">
        <f t="shared" si="29"/>
        <v>97.536312849162016</v>
      </c>
      <c r="Q125" s="38">
        <f t="shared" si="30"/>
        <v>123.46368715083798</v>
      </c>
      <c r="R125" s="38">
        <f t="shared" si="31"/>
        <v>105.23809523809523</v>
      </c>
      <c r="S125" s="39">
        <f t="shared" si="32"/>
        <v>-7.7017823889332249</v>
      </c>
      <c r="T125" s="39">
        <f t="shared" si="33"/>
        <v>-7.7017823889332107</v>
      </c>
      <c r="U125" t="s">
        <v>283</v>
      </c>
      <c r="V125" t="s">
        <v>284</v>
      </c>
      <c r="W125" t="s">
        <v>463</v>
      </c>
      <c r="X125" s="48" t="s">
        <v>453</v>
      </c>
      <c r="Y125" s="41"/>
    </row>
    <row r="126" spans="1:25" ht="15" x14ac:dyDescent="0.25">
      <c r="A126">
        <v>2.12</v>
      </c>
      <c r="B126">
        <v>1.78</v>
      </c>
      <c r="C126" s="29">
        <f t="shared" si="25"/>
        <v>3.3495866016535869E-2</v>
      </c>
      <c r="D126" s="30">
        <f>IF(OR($A126="",$B126=""),"",A126*'MPTO_working_2-way'!$G125)</f>
        <v>2.191011235955056</v>
      </c>
      <c r="E126" s="32">
        <f>IF(OR($A126="",$B126=""),"",B126*'MPTO_working_2-way'!$G125)</f>
        <v>1.8396226415094339</v>
      </c>
      <c r="F126" s="30">
        <f>IF(OR($A126="",$B126=""),"",'MPTO_working_2-way'!D125)</f>
        <v>2.1980428704566637</v>
      </c>
      <c r="G126" s="32">
        <f>IF(OR($A126="",$B126=""),"",'MPTO_working_2-way'!E125)</f>
        <v>1.8346946713341112</v>
      </c>
      <c r="H126" s="30">
        <f>IF(OR($A126="",$B126=""),"",'OddsRatio_working_2-way'!M125)</f>
        <v>2.1982893790305562</v>
      </c>
      <c r="I126" s="30">
        <f>IF(OR($A126="",$B126=""),"",'OddsRatio_working_2-way'!N125)</f>
        <v>1.83452296039628</v>
      </c>
      <c r="J126" s="30">
        <f>IF('Log_working_2-way'!$D125="","",A126^('Log_working_2-way'!$D125))</f>
        <v>2.2015102621380289</v>
      </c>
      <c r="K126" s="32">
        <f>IF('Log_working_2-way'!$D125="","",B126^('Log_working_2-way'!$D125))</f>
        <v>1.8322858584832242</v>
      </c>
      <c r="L126" s="37">
        <f t="shared" si="26"/>
        <v>0.45641025641025645</v>
      </c>
      <c r="M126" s="37">
        <f t="shared" si="27"/>
        <v>0.54358974358974366</v>
      </c>
      <c r="N126" s="38">
        <v>222</v>
      </c>
      <c r="O126" s="38">
        <f t="shared" si="28"/>
        <v>117.28301886792454</v>
      </c>
      <c r="P126" s="38">
        <f t="shared" si="29"/>
        <v>97.280898876404521</v>
      </c>
      <c r="Q126" s="38">
        <f t="shared" si="30"/>
        <v>124.71910112359552</v>
      </c>
      <c r="R126" s="38">
        <f t="shared" si="31"/>
        <v>104.71698113207546</v>
      </c>
      <c r="S126" s="39">
        <f t="shared" si="32"/>
        <v>-7.436082255670982</v>
      </c>
      <c r="T126" s="39">
        <f t="shared" si="33"/>
        <v>-7.4360822556709394</v>
      </c>
      <c r="U126" t="s">
        <v>285</v>
      </c>
      <c r="V126" t="s">
        <v>286</v>
      </c>
      <c r="W126" t="s">
        <v>463</v>
      </c>
      <c r="X126" s="48" t="s">
        <v>453</v>
      </c>
      <c r="Y126" s="41"/>
    </row>
    <row r="127" spans="1:25" ht="15" x14ac:dyDescent="0.25">
      <c r="A127">
        <v>2.17</v>
      </c>
      <c r="B127">
        <v>1.75</v>
      </c>
      <c r="C127" s="29">
        <f t="shared" si="25"/>
        <v>3.2258064516129004E-2</v>
      </c>
      <c r="D127" s="30">
        <f>IF(OR($A127="",$B127=""),"",A127*'MPTO_working_2-way'!$G126)</f>
        <v>2.2399999999999998</v>
      </c>
      <c r="E127" s="32">
        <f>IF(OR($A127="",$B127=""),"",B127*'MPTO_working_2-way'!$G126)</f>
        <v>1.8064516129032258</v>
      </c>
      <c r="F127" s="30">
        <f>IF(OR($A127="",$B127=""),"",'MPTO_working_2-way'!D126)</f>
        <v>2.2487046632124348</v>
      </c>
      <c r="G127" s="32">
        <f>IF(OR($A127="",$B127=""),"",'MPTO_working_2-way'!E126)</f>
        <v>1.8008298755186722</v>
      </c>
      <c r="H127" s="30">
        <f>IF(OR($A127="",$B127=""),"",'OddsRatio_working_2-way'!M126)</f>
        <v>2.2489995996796797</v>
      </c>
      <c r="I127" s="30">
        <f>IF(OR($A127="",$B127=""),"",'OddsRatio_working_2-way'!N126)</f>
        <v>1.8006407690254356</v>
      </c>
      <c r="J127" s="30">
        <f>IF('Log_working_2-way'!$D126="","",A127^('Log_working_2-way'!$D126))</f>
        <v>2.2529893897006406</v>
      </c>
      <c r="K127" s="32">
        <f>IF('Log_working_2-way'!$D126="","",B127^('Log_working_2-way'!$D126))</f>
        <v>1.798091355138193</v>
      </c>
      <c r="L127" s="37">
        <f t="shared" si="26"/>
        <v>0.44642857142857145</v>
      </c>
      <c r="M127" s="37">
        <f t="shared" si="27"/>
        <v>0.5535714285714286</v>
      </c>
      <c r="N127" s="38">
        <v>223</v>
      </c>
      <c r="O127" s="38">
        <f t="shared" si="28"/>
        <v>120.23502304147463</v>
      </c>
      <c r="P127" s="38">
        <f t="shared" si="29"/>
        <v>95.571428571428569</v>
      </c>
      <c r="Q127" s="38">
        <f t="shared" si="30"/>
        <v>127.42857142857142</v>
      </c>
      <c r="R127" s="38">
        <f t="shared" si="31"/>
        <v>102.76497695852535</v>
      </c>
      <c r="S127" s="39">
        <f t="shared" si="32"/>
        <v>-7.1935483870967829</v>
      </c>
      <c r="T127" s="39">
        <f t="shared" si="33"/>
        <v>-7.1935483870967829</v>
      </c>
      <c r="U127" t="s">
        <v>287</v>
      </c>
      <c r="V127" t="s">
        <v>288</v>
      </c>
      <c r="W127" t="s">
        <v>463</v>
      </c>
      <c r="X127" s="48" t="s">
        <v>453</v>
      </c>
      <c r="Y127" s="41"/>
    </row>
    <row r="128" spans="1:25" ht="15" x14ac:dyDescent="0.25">
      <c r="A128">
        <v>2.08</v>
      </c>
      <c r="B128">
        <v>1.83</v>
      </c>
      <c r="C128" s="29">
        <f t="shared" si="25"/>
        <v>2.7217318200924545E-2</v>
      </c>
      <c r="D128" s="30">
        <f>IF(OR($A128="",$B128=""),"",A128*'MPTO_working_2-way'!$G127)</f>
        <v>2.136612021857923</v>
      </c>
      <c r="E128" s="32">
        <f>IF(OR($A128="",$B128=""),"",B128*'MPTO_working_2-way'!$G127)</f>
        <v>1.8798076923076921</v>
      </c>
      <c r="F128" s="30">
        <f>IF(OR($A128="",$B128=""),"",'MPTO_working_2-way'!D127)</f>
        <v>2.1405916094927453</v>
      </c>
      <c r="G128" s="32">
        <f>IF(OR($A128="",$B128=""),"",'MPTO_working_2-way'!E127)</f>
        <v>1.8767379942806428</v>
      </c>
      <c r="H128" s="30">
        <f>IF(OR($A128="",$B128=""),"",'OddsRatio_working_2-way'!M127)</f>
        <v>2.1407036509440598</v>
      </c>
      <c r="I128" s="30">
        <f>IF(OR($A128="",$B128=""),"",'OddsRatio_working_2-way'!N127)</f>
        <v>1.8766518798921943</v>
      </c>
      <c r="J128" s="30">
        <f>IF('Log_working_2-way'!$D127="","",A128^('Log_working_2-way'!$D127))</f>
        <v>2.1425119645428072</v>
      </c>
      <c r="K128" s="32">
        <f>IF('Log_working_2-way'!$D127="","",B128^('Log_working_2-way'!$D127))</f>
        <v>1.875264356990918</v>
      </c>
      <c r="L128" s="37">
        <f t="shared" si="26"/>
        <v>0.46803069053708451</v>
      </c>
      <c r="M128" s="37">
        <f t="shared" si="27"/>
        <v>0.53196930946291565</v>
      </c>
      <c r="N128" s="38">
        <v>224</v>
      </c>
      <c r="O128" s="38">
        <f t="shared" si="28"/>
        <v>116.30769230769231</v>
      </c>
      <c r="P128" s="38">
        <f t="shared" si="29"/>
        <v>101.59562841530054</v>
      </c>
      <c r="Q128" s="38">
        <f t="shared" si="30"/>
        <v>122.40437158469945</v>
      </c>
      <c r="R128" s="38">
        <f t="shared" si="31"/>
        <v>107.69230769230768</v>
      </c>
      <c r="S128" s="39">
        <f t="shared" si="32"/>
        <v>-6.0966792770071407</v>
      </c>
      <c r="T128" s="39">
        <f t="shared" si="33"/>
        <v>-6.0966792770071407</v>
      </c>
      <c r="U128" t="s">
        <v>289</v>
      </c>
      <c r="V128" t="s">
        <v>290</v>
      </c>
      <c r="W128" t="s">
        <v>463</v>
      </c>
      <c r="X128" s="48" t="s">
        <v>453</v>
      </c>
      <c r="Y128" s="41"/>
    </row>
    <row r="129" spans="1:25" s="35" customFormat="1" ht="15" x14ac:dyDescent="0.25">
      <c r="A129">
        <v>1.98</v>
      </c>
      <c r="B129">
        <v>1.91</v>
      </c>
      <c r="C129" s="29">
        <f t="shared" si="25"/>
        <v>2.861071447458885E-2</v>
      </c>
      <c r="D129" s="30">
        <f>IF(OR($A129="",$B129=""),"",A129*'MPTO_working_2-way'!$G128)</f>
        <v>2.0366492146596857</v>
      </c>
      <c r="E129" s="32">
        <f>IF(OR($A129="",$B129=""),"",B129*'MPTO_working_2-way'!$G128)</f>
        <v>1.9646464646464645</v>
      </c>
      <c r="F129" s="30">
        <f>IF(OR($A129="",$B129=""),"",'MPTO_working_2-way'!D128)</f>
        <v>2.0377175494369308</v>
      </c>
      <c r="G129" s="32">
        <f>IF(OR($A129="",$B129=""),"",'MPTO_working_2-way'!E128)</f>
        <v>1.9636533568721115</v>
      </c>
      <c r="H129" s="30">
        <f>IF(OR($A129="",$B129=""),"",'OddsRatio_working_2-way'!M128)</f>
        <v>2.0377490433255412</v>
      </c>
      <c r="I129" s="30">
        <f>IF(OR($A129="",$B129=""),"",'OddsRatio_working_2-way'!N128)</f>
        <v>1.9636241116594322</v>
      </c>
      <c r="J129" s="30">
        <f>IF('Log_working_2-way'!$D128="","",A129^('Log_working_2-way'!$D128))</f>
        <v>2.0382337672504618</v>
      </c>
      <c r="K129" s="32">
        <f>IF('Log_working_2-way'!$D128="","",B129^('Log_working_2-way'!$D128))</f>
        <v>1.9631742210121639</v>
      </c>
      <c r="L129" s="37">
        <f t="shared" si="26"/>
        <v>0.49100257069408743</v>
      </c>
      <c r="M129" s="37">
        <f t="shared" si="27"/>
        <v>0.50899742930591263</v>
      </c>
      <c r="N129" s="38">
        <v>225</v>
      </c>
      <c r="O129" s="38">
        <f t="shared" si="28"/>
        <v>111.36363636363637</v>
      </c>
      <c r="P129" s="38">
        <f t="shared" si="29"/>
        <v>107.19895287958116</v>
      </c>
      <c r="Q129" s="38">
        <f t="shared" si="30"/>
        <v>117.80104712041884</v>
      </c>
      <c r="R129" s="38">
        <f t="shared" si="31"/>
        <v>113.63636363636364</v>
      </c>
      <c r="S129" s="39">
        <f t="shared" si="32"/>
        <v>-6.4374107567824694</v>
      </c>
      <c r="T129" s="39">
        <f t="shared" si="33"/>
        <v>-6.4374107567824836</v>
      </c>
      <c r="U129" t="s">
        <v>291</v>
      </c>
      <c r="V129" t="s">
        <v>292</v>
      </c>
      <c r="W129" t="s">
        <v>463</v>
      </c>
      <c r="X129" s="48" t="s">
        <v>453</v>
      </c>
      <c r="Y129" s="41"/>
    </row>
    <row r="130" spans="1:25" ht="15" x14ac:dyDescent="0.25">
      <c r="A130">
        <v>2.21</v>
      </c>
      <c r="B130">
        <v>1.72</v>
      </c>
      <c r="C130" s="29">
        <f t="shared" si="25"/>
        <v>3.3884036620014824E-2</v>
      </c>
      <c r="D130" s="30">
        <f>IF(OR($A130="",$B130=""),"",A130*'MPTO_working_2-way'!$G129)</f>
        <v>2.2848837209302326</v>
      </c>
      <c r="E130" s="32">
        <f>IF(OR($A130="",$B130=""),"",B130*'MPTO_working_2-way'!$G129)</f>
        <v>1.7782805429864255</v>
      </c>
      <c r="F130" s="30">
        <f>IF(OR($A130="",$B130=""),"",'MPTO_working_2-way'!D129)</f>
        <v>2.2959652089876781</v>
      </c>
      <c r="G130" s="32">
        <f>IF(OR($A130="",$B130=""),"",'MPTO_working_2-way'!E129)</f>
        <v>1.7716256524981358</v>
      </c>
      <c r="H130" s="30">
        <f>IF(OR($A130="",$B130=""),"",'OddsRatio_working_2-way'!M129)</f>
        <v>2.2963624321753371</v>
      </c>
      <c r="I130" s="30">
        <f>IF(OR($A130="",$B130=""),"",'OddsRatio_working_2-way'!N129)</f>
        <v>1.7713892158398703</v>
      </c>
      <c r="J130" s="30">
        <f>IF('Log_working_2-way'!$D129="","",A130^('Log_working_2-way'!$D129))</f>
        <v>2.3014598613122459</v>
      </c>
      <c r="K130" s="32">
        <f>IF('Log_working_2-way'!$D129="","",B130^('Log_working_2-way'!$D129))</f>
        <v>1.7683679149287428</v>
      </c>
      <c r="L130" s="37">
        <f t="shared" si="26"/>
        <v>0.43765903307888038</v>
      </c>
      <c r="M130" s="37">
        <f t="shared" si="27"/>
        <v>0.56234096692111957</v>
      </c>
      <c r="N130" s="38">
        <v>226</v>
      </c>
      <c r="O130" s="38">
        <f t="shared" si="28"/>
        <v>123.73755656108597</v>
      </c>
      <c r="P130" s="38">
        <f t="shared" si="29"/>
        <v>94.604651162790688</v>
      </c>
      <c r="Q130" s="38">
        <f t="shared" si="30"/>
        <v>131.3953488372093</v>
      </c>
      <c r="R130" s="38">
        <f t="shared" si="31"/>
        <v>102.26244343891403</v>
      </c>
      <c r="S130" s="39">
        <f t="shared" si="32"/>
        <v>-7.657792276123331</v>
      </c>
      <c r="T130" s="39">
        <f t="shared" si="33"/>
        <v>-7.6577922761233452</v>
      </c>
      <c r="U130" t="s">
        <v>293</v>
      </c>
      <c r="V130" t="s">
        <v>294</v>
      </c>
      <c r="W130" t="s">
        <v>463</v>
      </c>
      <c r="X130" s="48" t="s">
        <v>453</v>
      </c>
      <c r="Y130" s="41"/>
    </row>
    <row r="131" spans="1:25" ht="15" x14ac:dyDescent="0.25">
      <c r="A131">
        <v>1.61</v>
      </c>
      <c r="B131">
        <v>2.4300000000000002</v>
      </c>
      <c r="C131" s="29">
        <f t="shared" ref="C131:C194" si="34">IF(OR($A131="",$B131=""),"",(1/A131)+(1/B131)-1)</f>
        <v>3.2640646167216181E-2</v>
      </c>
      <c r="D131" s="30">
        <f>IF(OR($A131="",$B131=""),"",A131*'MPTO_working_2-way'!$G130)</f>
        <v>1.6625514403292181</v>
      </c>
      <c r="E131" s="32">
        <f>IF(OR($A131="",$B131=""),"",B131*'MPTO_working_2-way'!$G130)</f>
        <v>2.5093167701863357</v>
      </c>
      <c r="F131" s="30">
        <f>IF(OR($A131="",$B131=""),"",'MPTO_working_2-way'!D130)</f>
        <v>1.6534454704900365</v>
      </c>
      <c r="G131" s="32">
        <f>IF(OR($A131="",$B131=""),"",'MPTO_working_2-way'!E130)</f>
        <v>2.5303495779840248</v>
      </c>
      <c r="H131" s="30">
        <f>IF(OR($A131="",$B131=""),"",'OddsRatio_working_2-way'!M130)</f>
        <v>1.6531258887637414</v>
      </c>
      <c r="I131" s="30">
        <f>IF(OR($A131="",$B131=""),"",'OddsRatio_working_2-way'!N130)</f>
        <v>2.5310983949707371</v>
      </c>
      <c r="J131" s="30">
        <f>IF('Log_working_2-way'!$D130="","",A131^('Log_working_2-way'!$D130))</f>
        <v>1.6489884623355247</v>
      </c>
      <c r="K131" s="32">
        <f>IF('Log_working_2-way'!$D130="","",B131^('Log_working_2-way'!$D130))</f>
        <v>2.5408594420942658</v>
      </c>
      <c r="L131" s="37">
        <f t="shared" si="26"/>
        <v>0.60148514851485146</v>
      </c>
      <c r="M131" s="37">
        <f t="shared" si="27"/>
        <v>0.39851485148514848</v>
      </c>
      <c r="N131" s="38">
        <v>227</v>
      </c>
      <c r="O131" s="38">
        <f t="shared" si="28"/>
        <v>86.006211180124239</v>
      </c>
      <c r="P131" s="38">
        <f t="shared" si="29"/>
        <v>133.58436213991769</v>
      </c>
      <c r="Q131" s="38">
        <f t="shared" si="30"/>
        <v>93.415637860082299</v>
      </c>
      <c r="R131" s="38">
        <f t="shared" si="31"/>
        <v>140.99378881987576</v>
      </c>
      <c r="S131" s="39">
        <f t="shared" si="32"/>
        <v>-7.4094266799580595</v>
      </c>
      <c r="T131" s="39">
        <f t="shared" si="33"/>
        <v>-7.4094266799580737</v>
      </c>
      <c r="U131" t="s">
        <v>295</v>
      </c>
      <c r="V131" t="s">
        <v>296</v>
      </c>
      <c r="W131" t="s">
        <v>464</v>
      </c>
      <c r="X131" s="48" t="s">
        <v>453</v>
      </c>
      <c r="Y131" s="41"/>
    </row>
    <row r="132" spans="1:25" ht="15" x14ac:dyDescent="0.25">
      <c r="A132">
        <v>1.77</v>
      </c>
      <c r="B132">
        <v>2.13</v>
      </c>
      <c r="C132" s="29">
        <f t="shared" si="34"/>
        <v>3.4455319487546765E-2</v>
      </c>
      <c r="D132" s="30">
        <f>IF(OR($A132="",$B132=""),"",A132*'MPTO_working_2-way'!$G131)</f>
        <v>1.8309859154929577</v>
      </c>
      <c r="E132" s="32">
        <f>IF(OR($A132="",$B132=""),"",B132*'MPTO_working_2-way'!$G131)</f>
        <v>2.2033898305084745</v>
      </c>
      <c r="F132" s="30">
        <f>IF(OR($A132="",$B132=""),"",'MPTO_working_2-way'!D131)</f>
        <v>1.8256700806275876</v>
      </c>
      <c r="G132" s="32">
        <f>IF(OR($A132="",$B132=""),"",'MPTO_working_2-way'!E131)</f>
        <v>2.2111375032990233</v>
      </c>
      <c r="H132" s="30">
        <f>IF(OR($A132="",$B132=""),"",'OddsRatio_working_2-way'!M131)</f>
        <v>1.8254792118542653</v>
      </c>
      <c r="I132" s="30">
        <f>IF(OR($A132="",$B132=""),"",'OddsRatio_working_2-way'!N131)</f>
        <v>2.2114175446692466</v>
      </c>
      <c r="J132" s="30">
        <f>IF('Log_working_2-way'!$D131="","",A132^('Log_working_2-way'!$D131))</f>
        <v>1.8230645208160881</v>
      </c>
      <c r="K132" s="32">
        <f>IF('Log_working_2-way'!$D131="","",B132^('Log_working_2-way'!$D131))</f>
        <v>2.2149715784230573</v>
      </c>
      <c r="L132" s="37">
        <f t="shared" si="26"/>
        <v>0.5461538461538461</v>
      </c>
      <c r="M132" s="37">
        <f t="shared" si="27"/>
        <v>0.45384615384615384</v>
      </c>
      <c r="N132" s="38">
        <v>228</v>
      </c>
      <c r="O132" s="38">
        <f t="shared" si="28"/>
        <v>99.186440677966104</v>
      </c>
      <c r="P132" s="38">
        <f t="shared" si="29"/>
        <v>120.95774647887323</v>
      </c>
      <c r="Q132" s="38">
        <f t="shared" si="30"/>
        <v>107.04225352112677</v>
      </c>
      <c r="R132" s="38">
        <f t="shared" si="31"/>
        <v>128.81355932203391</v>
      </c>
      <c r="S132" s="39">
        <f t="shared" si="32"/>
        <v>-7.8558128431606633</v>
      </c>
      <c r="T132" s="39">
        <f t="shared" si="33"/>
        <v>-7.8558128431606775</v>
      </c>
      <c r="U132" t="s">
        <v>297</v>
      </c>
      <c r="V132" t="s">
        <v>298</v>
      </c>
      <c r="W132" t="s">
        <v>464</v>
      </c>
      <c r="X132" s="48" t="s">
        <v>453</v>
      </c>
      <c r="Y132" s="41"/>
    </row>
    <row r="133" spans="1:25" ht="15" x14ac:dyDescent="0.25">
      <c r="A133">
        <v>1.71</v>
      </c>
      <c r="B133">
        <v>2.2200000000000002</v>
      </c>
      <c r="C133" s="29">
        <f t="shared" si="34"/>
        <v>3.5245772087877381E-2</v>
      </c>
      <c r="D133" s="30">
        <f>IF(OR($A133="",$B133=""),"",A133*'MPTO_working_2-way'!$G132)</f>
        <v>1.7702702702702702</v>
      </c>
      <c r="E133" s="32">
        <f>IF(OR($A133="",$B133=""),"",B133*'MPTO_working_2-way'!$G132)</f>
        <v>2.2982456140350882</v>
      </c>
      <c r="F133" s="30">
        <f>IF(OR($A133="",$B133=""),"",'MPTO_working_2-way'!D132)</f>
        <v>1.7631322279503969</v>
      </c>
      <c r="G133" s="32">
        <f>IF(OR($A133="",$B133=""),"",'MPTO_working_2-way'!E132)</f>
        <v>2.3103888990323171</v>
      </c>
      <c r="H133" s="30">
        <f>IF(OR($A133="",$B133=""),"",'OddsRatio_working_2-way'!M132)</f>
        <v>1.7628677559805201</v>
      </c>
      <c r="I133" s="30">
        <f>IF(OR($A133="",$B133=""),"",'OddsRatio_working_2-way'!N132)</f>
        <v>2.310843186332725</v>
      </c>
      <c r="J133" s="30">
        <f>IF('Log_working_2-way'!$D132="","",A133^('Log_working_2-way'!$D132))</f>
        <v>1.7596240997267032</v>
      </c>
      <c r="K133" s="32">
        <f>IF('Log_working_2-way'!$D132="","",B133^('Log_working_2-way'!$D132))</f>
        <v>2.3164405926032319</v>
      </c>
      <c r="L133" s="37">
        <f t="shared" si="26"/>
        <v>0.56488549618320616</v>
      </c>
      <c r="M133" s="37">
        <f t="shared" si="27"/>
        <v>0.43511450381679379</v>
      </c>
      <c r="N133" s="38">
        <v>229</v>
      </c>
      <c r="O133" s="38">
        <f t="shared" si="28"/>
        <v>95.081871345029214</v>
      </c>
      <c r="P133" s="38">
        <f t="shared" si="29"/>
        <v>125.84684684684686</v>
      </c>
      <c r="Q133" s="38">
        <f t="shared" si="30"/>
        <v>103.15315315315314</v>
      </c>
      <c r="R133" s="38">
        <f t="shared" si="31"/>
        <v>133.91812865497076</v>
      </c>
      <c r="S133" s="39">
        <f t="shared" si="32"/>
        <v>-8.0712818081239277</v>
      </c>
      <c r="T133" s="39">
        <f t="shared" si="33"/>
        <v>-8.0712818081238993</v>
      </c>
      <c r="U133" t="s">
        <v>299</v>
      </c>
      <c r="V133" t="s">
        <v>300</v>
      </c>
      <c r="W133" t="s">
        <v>464</v>
      </c>
      <c r="X133" s="48" t="s">
        <v>453</v>
      </c>
      <c r="Y133" s="41"/>
    </row>
    <row r="134" spans="1:25" s="35" customFormat="1" ht="15" x14ac:dyDescent="0.25">
      <c r="A134">
        <v>2.08</v>
      </c>
      <c r="B134">
        <v>1.81</v>
      </c>
      <c r="C134" s="29">
        <f t="shared" si="34"/>
        <v>3.3255418614534626E-2</v>
      </c>
      <c r="D134" s="30">
        <f>IF(OR($A134="",$B134=""),"",A134*'MPTO_working_2-way'!$G133)</f>
        <v>2.1491712707182322</v>
      </c>
      <c r="E134" s="32">
        <f>IF(OR($A134="",$B134=""),"",B134*'MPTO_working_2-way'!$G133)</f>
        <v>1.8701923076923077</v>
      </c>
      <c r="F134" s="30">
        <f>IF(OR($A134="",$B134=""),"",'MPTO_working_2-way'!D133)</f>
        <v>2.1545152798443401</v>
      </c>
      <c r="G134" s="32">
        <f>IF(OR($A134="",$B134=""),"",'MPTO_working_2-way'!E133)</f>
        <v>1.8661643699811639</v>
      </c>
      <c r="H134" s="30">
        <f>IF(OR($A134="",$B134=""),"",'OddsRatio_working_2-way'!M133)</f>
        <v>2.1547005383792519</v>
      </c>
      <c r="I134" s="30">
        <f>IF(OR($A134="",$B134=""),"",'OddsRatio_working_2-way'!N133)</f>
        <v>1.8660254037844384</v>
      </c>
      <c r="J134" s="30">
        <f>IF('Log_working_2-way'!$D133="","",A134^('Log_working_2-way'!$D133))</f>
        <v>2.1571440120474694</v>
      </c>
      <c r="K134" s="32">
        <f>IF('Log_working_2-way'!$D133="","",B134^('Log_working_2-way'!$D133))</f>
        <v>1.8641966683390954</v>
      </c>
      <c r="L134" s="37">
        <f t="shared" si="26"/>
        <v>0.46529562982005135</v>
      </c>
      <c r="M134" s="37">
        <f t="shared" si="27"/>
        <v>0.53470437017994854</v>
      </c>
      <c r="N134" s="38">
        <v>230</v>
      </c>
      <c r="O134" s="38">
        <f t="shared" si="28"/>
        <v>119.42307692307693</v>
      </c>
      <c r="P134" s="38">
        <f t="shared" si="29"/>
        <v>102.92817679558013</v>
      </c>
      <c r="Q134" s="38">
        <f t="shared" si="30"/>
        <v>127.0718232044199</v>
      </c>
      <c r="R134" s="38">
        <f t="shared" si="31"/>
        <v>110.57692307692307</v>
      </c>
      <c r="S134" s="39">
        <f t="shared" si="32"/>
        <v>-7.6487462813429659</v>
      </c>
      <c r="T134" s="39">
        <f t="shared" si="33"/>
        <v>-7.6487462813429374</v>
      </c>
      <c r="U134" t="s">
        <v>301</v>
      </c>
      <c r="V134" t="s">
        <v>302</v>
      </c>
      <c r="W134" t="s">
        <v>464</v>
      </c>
      <c r="X134" s="48" t="s">
        <v>453</v>
      </c>
      <c r="Y134" s="41"/>
    </row>
    <row r="135" spans="1:25" s="35" customFormat="1" ht="15" x14ac:dyDescent="0.25">
      <c r="A135">
        <v>2.09</v>
      </c>
      <c r="B135">
        <v>1.8</v>
      </c>
      <c r="C135" s="29">
        <f t="shared" si="34"/>
        <v>3.4024455077086735E-2</v>
      </c>
      <c r="D135" s="30">
        <f>IF(OR($A135="",$B135=""),"",A135*'MPTO_working_2-way'!$G134)</f>
        <v>2.161111111111111</v>
      </c>
      <c r="E135" s="32">
        <f>IF(OR($A135="",$B135=""),"",B135*'MPTO_working_2-way'!$G134)</f>
        <v>1.8612440191387563</v>
      </c>
      <c r="F135" s="30">
        <f>IF(OR($A135="",$B135=""),"",'MPTO_working_2-way'!D134)</f>
        <v>2.1670506912442398</v>
      </c>
      <c r="G135" s="32">
        <f>IF(OR($A135="",$B135=""),"",'MPTO_working_2-way'!E134)</f>
        <v>1.8568608094768018</v>
      </c>
      <c r="H135" s="30">
        <f>IF(OR($A135="",$B135=""),"",'OddsRatio_working_2-way'!M134)</f>
        <v>2.1672617529928755</v>
      </c>
      <c r="I135" s="30">
        <f>IF(OR($A135="",$B135=""),"",'OddsRatio_working_2-way'!N134)</f>
        <v>1.8567058737562385</v>
      </c>
      <c r="J135" s="30">
        <f>IF('Log_working_2-way'!$D134="","",A135^('Log_working_2-way'!$D134))</f>
        <v>2.1699807722915003</v>
      </c>
      <c r="K135" s="32">
        <f>IF('Log_working_2-way'!$D134="","",B135^('Log_working_2-way'!$D134))</f>
        <v>1.8547149010332622</v>
      </c>
      <c r="L135" s="37">
        <f t="shared" si="26"/>
        <v>0.46272493573264784</v>
      </c>
      <c r="M135" s="37">
        <f t="shared" si="27"/>
        <v>0.53727506426735205</v>
      </c>
      <c r="N135" s="38">
        <v>231</v>
      </c>
      <c r="O135" s="38">
        <f t="shared" si="28"/>
        <v>120.47368421052632</v>
      </c>
      <c r="P135" s="38">
        <f t="shared" si="29"/>
        <v>102.66666666666667</v>
      </c>
      <c r="Q135" s="38">
        <f t="shared" si="30"/>
        <v>128.33333333333334</v>
      </c>
      <c r="R135" s="38">
        <f t="shared" si="31"/>
        <v>110.5263157894737</v>
      </c>
      <c r="S135" s="39">
        <f t="shared" si="32"/>
        <v>-7.8596491228070278</v>
      </c>
      <c r="T135" s="39">
        <f t="shared" si="33"/>
        <v>-7.8596491228070278</v>
      </c>
      <c r="U135" t="s">
        <v>303</v>
      </c>
      <c r="V135" t="s">
        <v>304</v>
      </c>
      <c r="W135" t="s">
        <v>464</v>
      </c>
      <c r="X135" s="48" t="s">
        <v>453</v>
      </c>
      <c r="Y135" s="41"/>
    </row>
    <row r="136" spans="1:25" ht="15" x14ac:dyDescent="0.25">
      <c r="A136">
        <v>2.4</v>
      </c>
      <c r="B136">
        <v>1.62</v>
      </c>
      <c r="C136" s="29">
        <f t="shared" si="34"/>
        <v>3.3950617283950546E-2</v>
      </c>
      <c r="D136" s="30">
        <f>IF(OR($A136="",$B136=""),"",A136*'MPTO_working_2-way'!$G135)</f>
        <v>2.4814814814814814</v>
      </c>
      <c r="E136" s="32">
        <f>IF(OR($A136="",$B136=""),"",B136*'MPTO_working_2-way'!$G135)</f>
        <v>1.675</v>
      </c>
      <c r="F136" s="30">
        <f>IF(OR($A136="",$B136=""),"",'MPTO_working_2-way'!D135)</f>
        <v>2.5019305019305014</v>
      </c>
      <c r="G136" s="32">
        <f>IF(OR($A136="",$B136=""),"",'MPTO_working_2-way'!E135)</f>
        <v>1.6658097686375322</v>
      </c>
      <c r="H136" s="30">
        <f>IF(OR($A136="",$B136=""),"",'OddsRatio_working_2-way'!M135)</f>
        <v>2.502685767593821</v>
      </c>
      <c r="I136" s="30">
        <f>IF(OR($A136="",$B136=""),"",'OddsRatio_working_2-way'!N135)</f>
        <v>1.6654751256486924</v>
      </c>
      <c r="J136" s="30">
        <f>IF('Log_working_2-way'!$D135="","",A136^('Log_working_2-way'!$D135))</f>
        <v>2.5121786003771214</v>
      </c>
      <c r="K136" s="32">
        <f>IF('Log_working_2-way'!$D135="","",B136^('Log_working_2-way'!$D135))</f>
        <v>1.6612975476246807</v>
      </c>
      <c r="L136" s="37">
        <f t="shared" si="26"/>
        <v>0.40298507462686567</v>
      </c>
      <c r="M136" s="37">
        <f t="shared" si="27"/>
        <v>0.59701492537313428</v>
      </c>
      <c r="N136" s="38">
        <v>232</v>
      </c>
      <c r="O136" s="38">
        <f t="shared" si="28"/>
        <v>135.33333333333331</v>
      </c>
      <c r="P136" s="38">
        <f t="shared" si="29"/>
        <v>88.790123456790141</v>
      </c>
      <c r="Q136" s="38">
        <f t="shared" si="30"/>
        <v>143.20987654320987</v>
      </c>
      <c r="R136" s="38">
        <f t="shared" si="31"/>
        <v>96.666666666666671</v>
      </c>
      <c r="S136" s="39">
        <f t="shared" si="32"/>
        <v>-7.8765432098765586</v>
      </c>
      <c r="T136" s="39">
        <f t="shared" si="33"/>
        <v>-7.8765432098765302</v>
      </c>
      <c r="U136" t="s">
        <v>305</v>
      </c>
      <c r="V136" t="s">
        <v>306</v>
      </c>
      <c r="W136" t="s">
        <v>78</v>
      </c>
      <c r="X136" s="48" t="s">
        <v>453</v>
      </c>
      <c r="Y136" s="41"/>
    </row>
    <row r="137" spans="1:25" s="35" customFormat="1" ht="15" x14ac:dyDescent="0.25">
      <c r="A137">
        <v>2.44</v>
      </c>
      <c r="B137">
        <v>1.6</v>
      </c>
      <c r="C137" s="29">
        <f t="shared" si="34"/>
        <v>3.4836065573770503E-2</v>
      </c>
      <c r="D137" s="30">
        <f>IF(OR($A137="",$B137=""),"",A137*'MPTO_working_2-way'!$G136)</f>
        <v>2.5249999999999999</v>
      </c>
      <c r="E137" s="32">
        <f>IF(OR($A137="",$B137=""),"",B137*'MPTO_working_2-way'!$G136)</f>
        <v>1.6557377049180328</v>
      </c>
      <c r="F137" s="30">
        <f>IF(OR($A137="",$B137=""),"",'MPTO_working_2-way'!D136)</f>
        <v>2.548302872062663</v>
      </c>
      <c r="G137" s="32">
        <f>IF(OR($A137="",$B137=""),"",'MPTO_working_2-way'!E136)</f>
        <v>1.6458684654300169</v>
      </c>
      <c r="H137" s="30">
        <f>IF(OR($A137="",$B137=""),"",'OddsRatio_working_2-way'!M136)</f>
        <v>2.5491933384829668</v>
      </c>
      <c r="I137" s="30">
        <f>IF(OR($A137="",$B137=""),"",'OddsRatio_working_2-way'!N136)</f>
        <v>1.6454972243679031</v>
      </c>
      <c r="J137" s="30">
        <f>IF('Log_working_2-way'!$D136="","",A137^('Log_working_2-way'!$D136))</f>
        <v>2.5600465119993632</v>
      </c>
      <c r="K137" s="32">
        <f>IF('Log_working_2-way'!$D136="","",B137^('Log_working_2-way'!$D136))</f>
        <v>1.6410065291696188</v>
      </c>
      <c r="L137" s="37">
        <f t="shared" si="26"/>
        <v>0.39603960396039606</v>
      </c>
      <c r="M137" s="37">
        <f t="shared" si="27"/>
        <v>0.60396039603960394</v>
      </c>
      <c r="N137" s="38">
        <v>233</v>
      </c>
      <c r="O137" s="38">
        <f t="shared" si="28"/>
        <v>137.50819672131146</v>
      </c>
      <c r="P137" s="38">
        <f t="shared" si="29"/>
        <v>87.375</v>
      </c>
      <c r="Q137" s="38">
        <f t="shared" si="30"/>
        <v>145.625</v>
      </c>
      <c r="R137" s="38">
        <f t="shared" si="31"/>
        <v>95.491803278688522</v>
      </c>
      <c r="S137" s="39">
        <f t="shared" si="32"/>
        <v>-8.1168032786885362</v>
      </c>
      <c r="T137" s="39">
        <f t="shared" si="33"/>
        <v>-8.116803278688522</v>
      </c>
      <c r="U137" t="s">
        <v>307</v>
      </c>
      <c r="V137" t="s">
        <v>308</v>
      </c>
      <c r="W137" t="s">
        <v>78</v>
      </c>
      <c r="X137" s="48" t="s">
        <v>453</v>
      </c>
      <c r="Y137" s="41"/>
    </row>
    <row r="138" spans="1:25" ht="15" x14ac:dyDescent="0.25">
      <c r="A138">
        <v>1.9</v>
      </c>
      <c r="B138">
        <v>1.99</v>
      </c>
      <c r="C138" s="29">
        <f t="shared" si="34"/>
        <v>2.8828352287754377E-2</v>
      </c>
      <c r="D138" s="30">
        <f>IF(OR($A138="",$B138=""),"",A138*'MPTO_working_2-way'!$G137)</f>
        <v>1.9547738693467331</v>
      </c>
      <c r="E138" s="32">
        <f>IF(OR($A138="",$B138=""),"",B138*'MPTO_working_2-way'!$G137)</f>
        <v>2.0473684210526311</v>
      </c>
      <c r="F138" s="30">
        <f>IF(OR($A138="",$B138=""),"",'MPTO_working_2-way'!D137)</f>
        <v>1.9535003874967702</v>
      </c>
      <c r="G138" s="32">
        <f>IF(OR($A138="",$B138=""),"",'MPTO_working_2-way'!E137)</f>
        <v>2.0487672717420748</v>
      </c>
      <c r="H138" s="30">
        <f>IF(OR($A138="",$B138=""),"",'OddsRatio_working_2-way'!M137)</f>
        <v>1.9534625892455926</v>
      </c>
      <c r="I138" s="30">
        <f>IF(OR($A138="",$B138=""),"",'OddsRatio_working_2-way'!N137)</f>
        <v>2.0488088481701512</v>
      </c>
      <c r="J138" s="30">
        <f>IF('Log_working_2-way'!$D137="","",A138^('Log_working_2-way'!$D137))</f>
        <v>1.9528856855785393</v>
      </c>
      <c r="K138" s="32">
        <f>IF('Log_working_2-way'!$D137="","",B138^('Log_working_2-way'!$D137))</f>
        <v>2.0494438264048878</v>
      </c>
      <c r="L138" s="37">
        <f t="shared" si="26"/>
        <v>0.51156812339331637</v>
      </c>
      <c r="M138" s="37">
        <f t="shared" si="27"/>
        <v>0.48843187660668391</v>
      </c>
      <c r="N138" s="38">
        <v>234</v>
      </c>
      <c r="O138" s="38">
        <f t="shared" si="28"/>
        <v>110.84210526315788</v>
      </c>
      <c r="P138" s="38">
        <f t="shared" si="29"/>
        <v>116.41206030150754</v>
      </c>
      <c r="Q138" s="38">
        <f t="shared" si="30"/>
        <v>117.58793969849245</v>
      </c>
      <c r="R138" s="38">
        <f t="shared" si="31"/>
        <v>123.1578947368421</v>
      </c>
      <c r="S138" s="39">
        <f t="shared" si="32"/>
        <v>-6.7458344353345723</v>
      </c>
      <c r="T138" s="39">
        <f t="shared" si="33"/>
        <v>-6.7458344353345581</v>
      </c>
      <c r="U138" t="s">
        <v>309</v>
      </c>
      <c r="V138" t="s">
        <v>310</v>
      </c>
      <c r="W138" t="s">
        <v>78</v>
      </c>
      <c r="X138" s="48" t="s">
        <v>453</v>
      </c>
      <c r="Y138" s="41"/>
    </row>
    <row r="139" spans="1:25" ht="15" x14ac:dyDescent="0.25">
      <c r="A139">
        <v>1.93</v>
      </c>
      <c r="B139">
        <v>1.95</v>
      </c>
      <c r="C139" s="29">
        <f t="shared" si="34"/>
        <v>3.0955227846419575E-2</v>
      </c>
      <c r="D139" s="30">
        <f>IF(OR($A139="",$B139=""),"",A139*'MPTO_working_2-way'!$G138)</f>
        <v>1.9897435897435898</v>
      </c>
      <c r="E139" s="32">
        <f>IF(OR($A139="",$B139=""),"",B139*'MPTO_working_2-way'!$G138)</f>
        <v>2.0103626943005182</v>
      </c>
      <c r="F139" s="30">
        <f>IF(OR($A139="",$B139=""),"",'MPTO_working_2-way'!D138)</f>
        <v>1.9894277785119598</v>
      </c>
      <c r="G139" s="32">
        <f>IF(OR($A139="",$B139=""),"",'MPTO_working_2-way'!E138)</f>
        <v>2.0106851876586083</v>
      </c>
      <c r="H139" s="30">
        <f>IF(OR($A139="",$B139=""),"",'OddsRatio_working_2-way'!M138)</f>
        <v>1.9894176915848294</v>
      </c>
      <c r="I139" s="30">
        <f>IF(OR($A139="",$B139=""),"",'OddsRatio_working_2-way'!N138)</f>
        <v>2.0106954914038573</v>
      </c>
      <c r="J139" s="30">
        <f>IF('Log_working_2-way'!$D138="","",A139^('Log_working_2-way'!$D138))</f>
        <v>1.9892742724695103</v>
      </c>
      <c r="K139" s="32">
        <f>IF('Log_working_2-way'!$D138="","",B139^('Log_working_2-way'!$D138))</f>
        <v>2.0108420160403986</v>
      </c>
      <c r="L139" s="37">
        <f t="shared" si="26"/>
        <v>0.50257731958762886</v>
      </c>
      <c r="M139" s="37">
        <f t="shared" si="27"/>
        <v>0.49742268041237114</v>
      </c>
      <c r="N139" s="38">
        <v>235</v>
      </c>
      <c r="O139" s="38">
        <f t="shared" si="28"/>
        <v>113.23834196891194</v>
      </c>
      <c r="P139" s="38">
        <f t="shared" si="29"/>
        <v>114.4871794871795</v>
      </c>
      <c r="Q139" s="38">
        <f t="shared" si="30"/>
        <v>120.51282051282053</v>
      </c>
      <c r="R139" s="38">
        <f t="shared" si="31"/>
        <v>121.7616580310881</v>
      </c>
      <c r="S139" s="39">
        <f t="shared" si="32"/>
        <v>-7.2744785439085859</v>
      </c>
      <c r="T139" s="39">
        <f t="shared" si="33"/>
        <v>-7.2744785439086002</v>
      </c>
      <c r="U139" t="s">
        <v>145</v>
      </c>
      <c r="V139" t="s">
        <v>137</v>
      </c>
      <c r="W139" t="s">
        <v>146</v>
      </c>
      <c r="X139" s="48" t="s">
        <v>453</v>
      </c>
      <c r="Y139" s="41"/>
    </row>
    <row r="140" spans="1:25" ht="15" x14ac:dyDescent="0.25">
      <c r="A140">
        <v>2.2400000000000002</v>
      </c>
      <c r="B140">
        <v>1.7</v>
      </c>
      <c r="C140" s="29">
        <f t="shared" si="34"/>
        <v>3.4663865546218364E-2</v>
      </c>
      <c r="D140" s="30">
        <f>IF(OR($A140="",$B140=""),"",A140*'MPTO_working_2-way'!$G139)</f>
        <v>2.3176470588235292</v>
      </c>
      <c r="E140" s="32">
        <f>IF(OR($A140="",$B140=""),"",B140*'MPTO_working_2-way'!$G139)</f>
        <v>1.7589285714285712</v>
      </c>
      <c r="F140" s="30">
        <f>IF(OR($A140="",$B140=""),"",'MPTO_working_2-way'!D139)</f>
        <v>2.3304773561811505</v>
      </c>
      <c r="G140" s="32">
        <f>IF(OR($A140="",$B140=""),"",'MPTO_working_2-way'!E139)</f>
        <v>1.7516099356025756</v>
      </c>
      <c r="H140" s="30">
        <f>IF(OR($A140="",$B140=""),"",'OddsRatio_working_2-way'!M139)</f>
        <v>2.3309502512973848</v>
      </c>
      <c r="I140" s="30">
        <f>IF(OR($A140="",$B140=""),"",'OddsRatio_working_2-way'!N139)</f>
        <v>1.7513428837969105</v>
      </c>
      <c r="J140" s="30">
        <f>IF('Log_working_2-way'!$D139="","",A140^('Log_working_2-way'!$D139))</f>
        <v>2.3368656510313084</v>
      </c>
      <c r="K140" s="32">
        <f>IF('Log_working_2-way'!$D139="","",B140^('Log_working_2-way'!$D139))</f>
        <v>1.7480183212340654</v>
      </c>
      <c r="L140" s="37">
        <f t="shared" si="26"/>
        <v>0.43147208121827418</v>
      </c>
      <c r="M140" s="37">
        <f t="shared" si="27"/>
        <v>0.56852791878172593</v>
      </c>
      <c r="N140" s="38">
        <v>236</v>
      </c>
      <c r="O140" s="38">
        <f t="shared" si="28"/>
        <v>130.64285714285717</v>
      </c>
      <c r="P140" s="38">
        <f t="shared" si="29"/>
        <v>97.17647058823529</v>
      </c>
      <c r="Q140" s="38">
        <f t="shared" si="30"/>
        <v>138.82352941176472</v>
      </c>
      <c r="R140" s="38">
        <f t="shared" si="31"/>
        <v>105.35714285714285</v>
      </c>
      <c r="S140" s="39">
        <f t="shared" si="32"/>
        <v>-8.1806722689075571</v>
      </c>
      <c r="T140" s="39">
        <f t="shared" si="33"/>
        <v>-8.1806722689075571</v>
      </c>
      <c r="U140" t="s">
        <v>141</v>
      </c>
      <c r="V140" t="s">
        <v>134</v>
      </c>
      <c r="W140" t="s">
        <v>146</v>
      </c>
      <c r="X140" s="48" t="s">
        <v>453</v>
      </c>
      <c r="Y140" s="41"/>
    </row>
    <row r="141" spans="1:25" ht="15" x14ac:dyDescent="0.25">
      <c r="A141">
        <v>2.68</v>
      </c>
      <c r="B141">
        <v>1.51</v>
      </c>
      <c r="C141" s="29">
        <f t="shared" si="34"/>
        <v>3.5385983987348046E-2</v>
      </c>
      <c r="D141" s="30">
        <f>IF(OR($A141="",$B141=""),"",A141*'MPTO_working_2-way'!$G140)</f>
        <v>2.7748344370860929</v>
      </c>
      <c r="E141" s="32">
        <f>IF(OR($A141="",$B141=""),"",B141*'MPTO_working_2-way'!$G140)</f>
        <v>1.5634328358208955</v>
      </c>
      <c r="F141" s="30">
        <f>IF(OR($A141="",$B141=""),"",'MPTO_working_2-way'!D140)</f>
        <v>2.8134037819799778</v>
      </c>
      <c r="G141" s="32">
        <f>IF(OR($A141="",$B141=""),"",'MPTO_working_2-way'!E140)</f>
        <v>1.5514491642386137</v>
      </c>
      <c r="H141" s="30">
        <f>IF(OR($A141="",$B141=""),"",'OddsRatio_working_2-way'!M140)</f>
        <v>2.8149704259460604</v>
      </c>
      <c r="I141" s="30">
        <f>IF(OR($A141="",$B141=""),"",'OddsRatio_working_2-way'!N140)</f>
        <v>1.5509731650193399</v>
      </c>
      <c r="J141" s="30">
        <f>IF('Log_working_2-way'!$D140="","",A141^('Log_working_2-way'!$D140))</f>
        <v>2.8331861979211617</v>
      </c>
      <c r="K141" s="32">
        <f>IF('Log_working_2-way'!$D140="","",B141^('Log_working_2-way'!$D140))</f>
        <v>1.5454983247930623</v>
      </c>
      <c r="L141" s="37">
        <f t="shared" si="26"/>
        <v>0.36038186157517899</v>
      </c>
      <c r="M141" s="37">
        <f t="shared" si="27"/>
        <v>0.63961813842482096</v>
      </c>
      <c r="N141" s="38">
        <v>237</v>
      </c>
      <c r="O141" s="38">
        <f t="shared" si="28"/>
        <v>148.56716417910451</v>
      </c>
      <c r="P141" s="38">
        <f t="shared" si="29"/>
        <v>80.046357615894053</v>
      </c>
      <c r="Q141" s="38">
        <f t="shared" si="30"/>
        <v>156.95364238410596</v>
      </c>
      <c r="R141" s="38">
        <f t="shared" si="31"/>
        <v>88.432835820895519</v>
      </c>
      <c r="S141" s="39">
        <f t="shared" si="32"/>
        <v>-8.3864782050014526</v>
      </c>
      <c r="T141" s="39">
        <f t="shared" si="33"/>
        <v>-8.3864782050014668</v>
      </c>
      <c r="U141" t="s">
        <v>143</v>
      </c>
      <c r="V141" t="s">
        <v>135</v>
      </c>
      <c r="W141" t="s">
        <v>146</v>
      </c>
      <c r="X141" s="48" t="s">
        <v>453</v>
      </c>
      <c r="Y141" s="41"/>
    </row>
    <row r="142" spans="1:25" ht="15" x14ac:dyDescent="0.25">
      <c r="A142">
        <v>2.81</v>
      </c>
      <c r="B142">
        <v>1.47</v>
      </c>
      <c r="C142" s="29">
        <f t="shared" si="34"/>
        <v>3.614399496453391E-2</v>
      </c>
      <c r="D142" s="30">
        <f>IF(OR($A142="",$B142=""),"",A142*'MPTO_working_2-way'!$G141)</f>
        <v>2.9115646258503403</v>
      </c>
      <c r="E142" s="32">
        <f>IF(OR($A142="",$B142=""),"",B142*'MPTO_working_2-way'!$G141)</f>
        <v>1.5231316725978647</v>
      </c>
      <c r="F142" s="30">
        <f>IF(OR($A142="",$B142=""),"",'MPTO_working_2-way'!D141)</f>
        <v>2.9603325330562225</v>
      </c>
      <c r="G142" s="32">
        <f>IF(OR($A142="",$B142=""),"",'MPTO_working_2-way'!E141)</f>
        <v>1.5101175352331511</v>
      </c>
      <c r="H142" s="30">
        <f>IF(OR($A142="",$B142=""),"",'OddsRatio_working_2-way'!M141)</f>
        <v>2.9624127572422765</v>
      </c>
      <c r="I142" s="30">
        <f>IF(OR($A142="",$B142=""),"",'OddsRatio_working_2-way'!N141)</f>
        <v>1.5095767933170556</v>
      </c>
      <c r="J142" s="30">
        <f>IF('Log_working_2-way'!$D141="","",A142^('Log_working_2-way'!$D141))</f>
        <v>2.9856480485138026</v>
      </c>
      <c r="K142" s="32">
        <f>IF('Log_working_2-way'!$D141="","",B142^('Log_working_2-way'!$D141))</f>
        <v>1.5036139212828077</v>
      </c>
      <c r="L142" s="37">
        <f t="shared" si="26"/>
        <v>0.34345794392523366</v>
      </c>
      <c r="M142" s="37">
        <f t="shared" si="27"/>
        <v>0.65654205607476634</v>
      </c>
      <c r="N142" s="38">
        <v>238</v>
      </c>
      <c r="O142" s="38">
        <f t="shared" si="28"/>
        <v>153.30249110320284</v>
      </c>
      <c r="P142" s="38">
        <f t="shared" si="29"/>
        <v>76.095238095238102</v>
      </c>
      <c r="Q142" s="38">
        <f t="shared" si="30"/>
        <v>161.9047619047619</v>
      </c>
      <c r="R142" s="38">
        <f t="shared" si="31"/>
        <v>84.69750889679716</v>
      </c>
      <c r="S142" s="39">
        <f t="shared" si="32"/>
        <v>-8.6022708015590581</v>
      </c>
      <c r="T142" s="39">
        <f t="shared" si="33"/>
        <v>-8.6022708015590581</v>
      </c>
      <c r="U142" t="s">
        <v>144</v>
      </c>
      <c r="V142" t="s">
        <v>136</v>
      </c>
      <c r="W142" t="s">
        <v>146</v>
      </c>
      <c r="X142" s="48" t="s">
        <v>453</v>
      </c>
      <c r="Y142" s="41"/>
    </row>
    <row r="143" spans="1:25" ht="15" x14ac:dyDescent="0.25">
      <c r="A143">
        <v>2.17</v>
      </c>
      <c r="B143">
        <v>1.68</v>
      </c>
      <c r="C143" s="29">
        <f t="shared" si="34"/>
        <v>5.6067588325652729E-2</v>
      </c>
      <c r="D143" s="30">
        <f>IF(OR($A143="",$B143=""),"",A143*'MPTO_working_2-way'!$G142)</f>
        <v>2.2916666666666665</v>
      </c>
      <c r="E143" s="32">
        <f>IF(OR($A143="",$B143=""),"",B143*'MPTO_working_2-way'!$G142)</f>
        <v>1.7741935483870965</v>
      </c>
      <c r="F143" s="30">
        <f>IF(OR($A143="",$B143=""),"",'MPTO_working_2-way'!D142)</f>
        <v>2.3105590062111796</v>
      </c>
      <c r="G143" s="32">
        <f>IF(OR($A143="",$B143=""),"",'MPTO_working_2-way'!E142)</f>
        <v>1.76303317535545</v>
      </c>
      <c r="H143" s="30">
        <f>IF(OR($A143="",$B143=""),"",'OddsRatio_working_2-way'!M142)</f>
        <v>2.311711948292809</v>
      </c>
      <c r="I143" s="30">
        <f>IF(OR($A143="",$B143=""),"",'OddsRatio_working_2-way'!N142)</f>
        <v>1.7623624998624872</v>
      </c>
      <c r="J143" s="30">
        <f>IF('Log_working_2-way'!$D142="","",A143^('Log_working_2-way'!$D142))</f>
        <v>2.3206218174677646</v>
      </c>
      <c r="K143" s="32">
        <f>IF('Log_working_2-way'!$D142="","",B143^('Log_working_2-way'!$D142))</f>
        <v>1.7572190514877359</v>
      </c>
      <c r="L143" s="37">
        <f t="shared" si="26"/>
        <v>0.4363636363636364</v>
      </c>
      <c r="M143" s="37">
        <f t="shared" si="27"/>
        <v>0.56363636363636371</v>
      </c>
      <c r="N143" s="38">
        <v>239</v>
      </c>
      <c r="O143" s="38">
        <f t="shared" si="28"/>
        <v>128.86175115207374</v>
      </c>
      <c r="P143" s="38">
        <f t="shared" si="29"/>
        <v>96.738095238095227</v>
      </c>
      <c r="Q143" s="38">
        <f t="shared" si="30"/>
        <v>142.26190476190476</v>
      </c>
      <c r="R143" s="38">
        <f t="shared" si="31"/>
        <v>110.13824884792626</v>
      </c>
      <c r="S143" s="39">
        <f t="shared" si="32"/>
        <v>-13.400153609831023</v>
      </c>
      <c r="T143" s="39">
        <f t="shared" si="33"/>
        <v>-13.400153609831037</v>
      </c>
      <c r="U143" t="s">
        <v>154</v>
      </c>
      <c r="V143" t="s">
        <v>311</v>
      </c>
      <c r="W143" t="s">
        <v>74</v>
      </c>
      <c r="X143" s="48" t="s">
        <v>453</v>
      </c>
      <c r="Y143" s="41"/>
    </row>
    <row r="144" spans="1:25" ht="15" x14ac:dyDescent="0.25">
      <c r="A144">
        <v>2.09</v>
      </c>
      <c r="B144">
        <v>1.69</v>
      </c>
      <c r="C144" s="29">
        <f t="shared" si="34"/>
        <v>7.0184875852892237E-2</v>
      </c>
      <c r="D144" s="30">
        <f>IF(OR($A144="",$B144=""),"",A144*'MPTO_working_2-way'!$G143)</f>
        <v>2.2366863905325447</v>
      </c>
      <c r="E144" s="32">
        <f>IF(OR($A144="",$B144=""),"",B144*'MPTO_working_2-way'!$G143)</f>
        <v>1.8086124401913879</v>
      </c>
      <c r="F144" s="30">
        <f>IF(OR($A144="",$B144=""),"",'MPTO_working_2-way'!D143)</f>
        <v>2.2554196864723353</v>
      </c>
      <c r="G144" s="32">
        <f>IF(OR($A144="",$B144=""),"",'MPTO_working_2-way'!E143)</f>
        <v>1.7965463747107147</v>
      </c>
      <c r="H144" s="30">
        <f>IF(OR($A144="",$B144=""),"",'OddsRatio_working_2-way'!M143)</f>
        <v>2.2568652055521059</v>
      </c>
      <c r="I144" s="30">
        <f>IF(OR($A144="",$B144=""),"",'OddsRatio_working_2-way'!N143)</f>
        <v>1.7956302677348193</v>
      </c>
      <c r="J144" s="30">
        <f>IF('Log_working_2-way'!$D143="","",A144^('Log_working_2-way'!$D143))</f>
        <v>2.2658085700204231</v>
      </c>
      <c r="K144" s="32">
        <f>IF('Log_working_2-way'!$D143="","",B144^('Log_working_2-way'!$D143))</f>
        <v>1.7900088715374312</v>
      </c>
      <c r="L144" s="37">
        <f t="shared" si="26"/>
        <v>0.44708994708994704</v>
      </c>
      <c r="M144" s="37">
        <f t="shared" si="27"/>
        <v>0.5529100529100528</v>
      </c>
      <c r="N144" s="38">
        <v>240</v>
      </c>
      <c r="O144" s="38">
        <f t="shared" si="28"/>
        <v>125.16746411483254</v>
      </c>
      <c r="P144" s="38">
        <f t="shared" si="29"/>
        <v>97.988165680473358</v>
      </c>
      <c r="Q144" s="38">
        <f t="shared" si="30"/>
        <v>142.01183431952663</v>
      </c>
      <c r="R144" s="38">
        <f t="shared" si="31"/>
        <v>114.83253588516747</v>
      </c>
      <c r="S144" s="39">
        <f t="shared" si="32"/>
        <v>-16.844370204694087</v>
      </c>
      <c r="T144" s="39">
        <f t="shared" si="33"/>
        <v>-16.844370204694116</v>
      </c>
      <c r="U144" t="s">
        <v>312</v>
      </c>
      <c r="V144" t="s">
        <v>313</v>
      </c>
      <c r="W144" t="s">
        <v>74</v>
      </c>
      <c r="X144" s="48" t="s">
        <v>453</v>
      </c>
      <c r="Y144" s="41"/>
    </row>
    <row r="145" spans="1:25" ht="15" x14ac:dyDescent="0.25">
      <c r="A145">
        <v>1.99</v>
      </c>
      <c r="B145">
        <v>1.85</v>
      </c>
      <c r="C145" s="29">
        <f t="shared" si="34"/>
        <v>4.3053103354610656E-2</v>
      </c>
      <c r="D145" s="30">
        <f>IF(OR($A145="",$B145=""),"",A145*'MPTO_working_2-way'!$G144)</f>
        <v>2.0756756756756753</v>
      </c>
      <c r="E145" s="32">
        <f>IF(OR($A145="",$B145=""),"",B145*'MPTO_working_2-way'!$G144)</f>
        <v>1.9296482412060298</v>
      </c>
      <c r="F145" s="30">
        <f>IF(OR($A145="",$B145=""),"",'MPTO_working_2-way'!D144)</f>
        <v>2.0790625441197226</v>
      </c>
      <c r="G145" s="32">
        <f>IF(OR($A145="",$B145=""),"",'MPTO_working_2-way'!E144)</f>
        <v>1.9267303414889438</v>
      </c>
      <c r="H145" s="30">
        <f>IF(OR($A145="",$B145=""),"",'OddsRatio_working_2-way'!M144)</f>
        <v>2.0792154012767514</v>
      </c>
      <c r="I145" s="30">
        <f>IF(OR($A145="",$B145=""),"",'OddsRatio_working_2-way'!N144)</f>
        <v>1.9265990819042815</v>
      </c>
      <c r="J145" s="30">
        <f>IF('Log_working_2-way'!$D144="","",A145^('Log_working_2-way'!$D144))</f>
        <v>2.0807741676242877</v>
      </c>
      <c r="K145" s="32">
        <f>IF('Log_working_2-way'!$D144="","",B145^('Log_working_2-way'!$D144))</f>
        <v>1.9252626773989769</v>
      </c>
      <c r="L145" s="37">
        <f t="shared" si="26"/>
        <v>0.48177083333333343</v>
      </c>
      <c r="M145" s="37">
        <f t="shared" si="27"/>
        <v>0.51822916666666674</v>
      </c>
      <c r="N145" s="38">
        <v>241</v>
      </c>
      <c r="O145" s="38">
        <f t="shared" si="28"/>
        <v>119.89447236180902</v>
      </c>
      <c r="P145" s="38">
        <f t="shared" si="29"/>
        <v>110.72972972972973</v>
      </c>
      <c r="Q145" s="38">
        <f t="shared" si="30"/>
        <v>130.27027027027026</v>
      </c>
      <c r="R145" s="38">
        <f t="shared" si="31"/>
        <v>121.10552763819095</v>
      </c>
      <c r="S145" s="39">
        <f t="shared" si="32"/>
        <v>-10.375797908461237</v>
      </c>
      <c r="T145" s="39">
        <f t="shared" si="33"/>
        <v>-10.375797908461223</v>
      </c>
      <c r="U145" t="s">
        <v>153</v>
      </c>
      <c r="V145" t="s">
        <v>155</v>
      </c>
      <c r="W145" t="s">
        <v>74</v>
      </c>
      <c r="X145" s="48" t="s">
        <v>453</v>
      </c>
      <c r="Y145" s="41"/>
    </row>
    <row r="146" spans="1:25" s="35" customFormat="1" ht="15" x14ac:dyDescent="0.25">
      <c r="A146">
        <v>2.0499999999999998</v>
      </c>
      <c r="B146">
        <v>1.8</v>
      </c>
      <c r="C146" s="29">
        <f t="shared" si="34"/>
        <v>4.3360433604336057E-2</v>
      </c>
      <c r="D146" s="30">
        <f>IF(OR($A146="",$B146=""),"",A146*'MPTO_working_2-way'!$G145)</f>
        <v>2.1388888888888888</v>
      </c>
      <c r="E146" s="32">
        <f>IF(OR($A146="",$B146=""),"",B146*'MPTO_working_2-way'!$G145)</f>
        <v>1.878048780487805</v>
      </c>
      <c r="F146" s="30">
        <f>IF(OR($A146="",$B146=""),"",'MPTO_working_2-way'!D145)</f>
        <v>2.1453488372093021</v>
      </c>
      <c r="G146" s="32">
        <f>IF(OR($A146="",$B146=""),"",'MPTO_working_2-way'!E145)</f>
        <v>1.8730964467005078</v>
      </c>
      <c r="H146" s="30">
        <f>IF(OR($A146="",$B146=""),"",'OddsRatio_working_2-way'!M145)</f>
        <v>2.1456439237389602</v>
      </c>
      <c r="I146" s="30">
        <f>IF(OR($A146="",$B146=""),"",'OddsRatio_working_2-way'!N145)</f>
        <v>1.8728715609439694</v>
      </c>
      <c r="J146" s="30">
        <f>IF('Log_working_2-way'!$D145="","",A146^('Log_working_2-way'!$D145))</f>
        <v>2.1486257153159274</v>
      </c>
      <c r="K146" s="32">
        <f>IF('Log_working_2-way'!$D145="","",B146^('Log_working_2-way'!$D145))</f>
        <v>1.8706056173612808</v>
      </c>
      <c r="L146" s="37">
        <f t="shared" si="26"/>
        <v>0.46753246753246752</v>
      </c>
      <c r="M146" s="37">
        <f t="shared" si="27"/>
        <v>0.53246753246753242</v>
      </c>
      <c r="N146" s="38">
        <v>242</v>
      </c>
      <c r="O146" s="38">
        <f t="shared" si="28"/>
        <v>123.95121951219512</v>
      </c>
      <c r="P146" s="38">
        <f t="shared" si="29"/>
        <v>107.55555555555557</v>
      </c>
      <c r="Q146" s="38">
        <f t="shared" si="30"/>
        <v>134.44444444444446</v>
      </c>
      <c r="R146" s="38">
        <f t="shared" si="31"/>
        <v>118.04878048780489</v>
      </c>
      <c r="S146" s="39">
        <f t="shared" si="32"/>
        <v>-10.493224932249333</v>
      </c>
      <c r="T146" s="39">
        <f t="shared" si="33"/>
        <v>-10.493224932249319</v>
      </c>
      <c r="U146" t="s">
        <v>151</v>
      </c>
      <c r="V146" t="s">
        <v>314</v>
      </c>
      <c r="W146" t="s">
        <v>74</v>
      </c>
      <c r="X146" s="48" t="s">
        <v>453</v>
      </c>
      <c r="Y146" s="41"/>
    </row>
    <row r="147" spans="1:25" ht="15" x14ac:dyDescent="0.25">
      <c r="A147">
        <v>1.86</v>
      </c>
      <c r="B147">
        <v>1.96</v>
      </c>
      <c r="C147" s="29">
        <f t="shared" si="34"/>
        <v>4.7838490234803466E-2</v>
      </c>
      <c r="D147" s="30">
        <f>IF(OR($A147="",$B147=""),"",A147*'MPTO_working_2-way'!$G146)</f>
        <v>1.9489795918367345</v>
      </c>
      <c r="E147" s="32">
        <f>IF(OR($A147="",$B147=""),"",B147*'MPTO_working_2-way'!$G146)</f>
        <v>2.0537634408602146</v>
      </c>
      <c r="F147" s="30">
        <f>IF(OR($A147="",$B147=""),"",'MPTO_working_2-way'!D146)</f>
        <v>1.9466040153780435</v>
      </c>
      <c r="G147" s="32">
        <f>IF(OR($A147="",$B147=""),"",'MPTO_working_2-way'!E146)</f>
        <v>2.0564079422382671</v>
      </c>
      <c r="H147" s="30">
        <f>IF(OR($A147="",$B147=""),"",'OddsRatio_working_2-way'!M146)</f>
        <v>1.9464847243000454</v>
      </c>
      <c r="I147" s="30">
        <f>IF(OR($A147="",$B147=""),"",'OddsRatio_working_2-way'!N146)</f>
        <v>2.0565410875907482</v>
      </c>
      <c r="J147" s="30">
        <f>IF('Log_working_2-way'!$D146="","",A147^('Log_working_2-way'!$D146))</f>
        <v>1.9453918188381349</v>
      </c>
      <c r="K147" s="32">
        <f>IF('Log_working_2-way'!$D146="","",B147^('Log_working_2-way'!$D146))</f>
        <v>2.0577624854299059</v>
      </c>
      <c r="L147" s="37">
        <f t="shared" si="26"/>
        <v>0.51308900523560219</v>
      </c>
      <c r="M147" s="37">
        <f t="shared" si="27"/>
        <v>0.48691099476439803</v>
      </c>
      <c r="N147" s="38">
        <v>243</v>
      </c>
      <c r="O147" s="38">
        <f t="shared" si="28"/>
        <v>112.35483870967742</v>
      </c>
      <c r="P147" s="38">
        <f t="shared" si="29"/>
        <v>119.0204081632653</v>
      </c>
      <c r="Q147" s="38">
        <f t="shared" si="30"/>
        <v>123.9795918367347</v>
      </c>
      <c r="R147" s="38">
        <f t="shared" si="31"/>
        <v>130.64516129032256</v>
      </c>
      <c r="S147" s="39">
        <f t="shared" si="32"/>
        <v>-11.624753127057275</v>
      </c>
      <c r="T147" s="39">
        <f t="shared" si="33"/>
        <v>-11.624753127057261</v>
      </c>
      <c r="U147" t="s">
        <v>315</v>
      </c>
      <c r="V147" t="s">
        <v>316</v>
      </c>
      <c r="W147" t="s">
        <v>465</v>
      </c>
      <c r="X147" s="48" t="s">
        <v>453</v>
      </c>
      <c r="Y147" s="41"/>
    </row>
    <row r="148" spans="1:25" ht="15" x14ac:dyDescent="0.25">
      <c r="A148">
        <v>1.67</v>
      </c>
      <c r="B148">
        <v>2.1</v>
      </c>
      <c r="C148" s="29">
        <f t="shared" si="34"/>
        <v>7.4992871400056949E-2</v>
      </c>
      <c r="D148" s="30">
        <f>IF(OR($A148="",$B148=""),"",A148*'MPTO_working_2-way'!$G147)</f>
        <v>1.7952380952380951</v>
      </c>
      <c r="E148" s="32">
        <f>IF(OR($A148="",$B148=""),"",B148*'MPTO_working_2-way'!$G147)</f>
        <v>2.2574850299401197</v>
      </c>
      <c r="F148" s="30">
        <f>IF(OR($A148="",$B148=""),"",'MPTO_working_2-way'!D147)</f>
        <v>1.7815595631191261</v>
      </c>
      <c r="G148" s="32">
        <f>IF(OR($A148="",$B148=""),"",'MPTO_working_2-way'!E147)</f>
        <v>2.2794930126746831</v>
      </c>
      <c r="H148" s="30">
        <f>IF(OR($A148="",$B148=""),"",'OddsRatio_working_2-way'!M147)</f>
        <v>1.780442764775809</v>
      </c>
      <c r="I148" s="30">
        <f>IF(OR($A148="",$B148=""),"",'OddsRatio_working_2-way'!N147)</f>
        <v>2.2813239421692391</v>
      </c>
      <c r="J148" s="30">
        <f>IF('Log_working_2-way'!$D147="","",A148^('Log_working_2-way'!$D147))</f>
        <v>1.7740511172831077</v>
      </c>
      <c r="K148" s="32">
        <f>IF('Log_working_2-way'!$D147="","",B148^('Log_working_2-way'!$D147))</f>
        <v>2.2919043428072956</v>
      </c>
      <c r="L148" s="37">
        <f t="shared" si="26"/>
        <v>0.55702917771883298</v>
      </c>
      <c r="M148" s="37">
        <f t="shared" si="27"/>
        <v>0.44297082228116713</v>
      </c>
      <c r="N148" s="38">
        <v>244</v>
      </c>
      <c r="O148" s="38">
        <f t="shared" si="28"/>
        <v>97.892215568862255</v>
      </c>
      <c r="P148" s="38">
        <f t="shared" si="29"/>
        <v>127.8095238095238</v>
      </c>
      <c r="Q148" s="38">
        <f t="shared" si="30"/>
        <v>116.19047619047619</v>
      </c>
      <c r="R148" s="38">
        <f t="shared" si="31"/>
        <v>146.10778443113773</v>
      </c>
      <c r="S148" s="39">
        <f t="shared" si="32"/>
        <v>-18.298260621613935</v>
      </c>
      <c r="T148" s="39">
        <f t="shared" si="33"/>
        <v>-18.298260621613935</v>
      </c>
      <c r="U148" t="s">
        <v>317</v>
      </c>
      <c r="V148" t="s">
        <v>318</v>
      </c>
      <c r="W148" t="s">
        <v>465</v>
      </c>
      <c r="X148" s="48" t="s">
        <v>453</v>
      </c>
      <c r="Y148" s="41"/>
    </row>
    <row r="149" spans="1:25" ht="15" x14ac:dyDescent="0.25">
      <c r="A149">
        <v>1.87</v>
      </c>
      <c r="B149">
        <v>1.95</v>
      </c>
      <c r="C149" s="29">
        <f t="shared" si="34"/>
        <v>4.7579871109282745E-2</v>
      </c>
      <c r="D149" s="30">
        <f>IF(OR($A149="",$B149=""),"",A149*'MPTO_working_2-way'!$G148)</f>
        <v>1.9589743589743589</v>
      </c>
      <c r="E149" s="32">
        <f>IF(OR($A149="",$B149=""),"",B149*'MPTO_working_2-way'!$G148)</f>
        <v>2.0427807486631013</v>
      </c>
      <c r="F149" s="30">
        <f>IF(OR($A149="",$B149=""),"",'MPTO_working_2-way'!D148)</f>
        <v>1.9570642694217093</v>
      </c>
      <c r="G149" s="32">
        <f>IF(OR($A149="",$B149=""),"",'MPTO_working_2-way'!E148)</f>
        <v>2.0448619094350202</v>
      </c>
      <c r="H149" s="30">
        <f>IF(OR($A149="",$B149=""),"",'OddsRatio_working_2-way'!M148)</f>
        <v>1.9569688990161649</v>
      </c>
      <c r="I149" s="30">
        <f>IF(OR($A149="",$B149=""),"",'OddsRatio_working_2-way'!N148)</f>
        <v>2.0449660391555815</v>
      </c>
      <c r="J149" s="30">
        <f>IF('Log_working_2-way'!$D148="","",A149^('Log_working_2-way'!$D148))</f>
        <v>1.9560900444564779</v>
      </c>
      <c r="K149" s="32">
        <f>IF('Log_working_2-way'!$D148="","",B149^('Log_working_2-way'!$D148))</f>
        <v>2.0459265900711681</v>
      </c>
      <c r="L149" s="37">
        <f t="shared" si="26"/>
        <v>0.51047120418848169</v>
      </c>
      <c r="M149" s="37">
        <f t="shared" si="27"/>
        <v>0.48952879581151837</v>
      </c>
      <c r="N149" s="38">
        <v>245</v>
      </c>
      <c r="O149" s="38">
        <f t="shared" si="28"/>
        <v>113.98395721925134</v>
      </c>
      <c r="P149" s="38">
        <f t="shared" si="29"/>
        <v>119.35897435897438</v>
      </c>
      <c r="Q149" s="38">
        <f t="shared" si="30"/>
        <v>125.64102564102566</v>
      </c>
      <c r="R149" s="38">
        <f t="shared" si="31"/>
        <v>131.01604278074865</v>
      </c>
      <c r="S149" s="39">
        <f t="shared" si="32"/>
        <v>-11.657068421774326</v>
      </c>
      <c r="T149" s="39">
        <f t="shared" si="33"/>
        <v>-11.657068421774269</v>
      </c>
      <c r="U149" t="s">
        <v>319</v>
      </c>
      <c r="V149" t="s">
        <v>320</v>
      </c>
      <c r="W149" t="s">
        <v>465</v>
      </c>
      <c r="X149" s="48" t="s">
        <v>453</v>
      </c>
      <c r="Y149" s="41"/>
    </row>
    <row r="150" spans="1:25" ht="15" x14ac:dyDescent="0.25">
      <c r="A150">
        <v>1.68</v>
      </c>
      <c r="B150">
        <v>2.17</v>
      </c>
      <c r="C150" s="29">
        <f t="shared" si="34"/>
        <v>5.6067588325652729E-2</v>
      </c>
      <c r="D150" s="30">
        <f>IF(OR($A150="",$B150=""),"",A150*'MPTO_working_2-way'!$G149)</f>
        <v>1.7741935483870965</v>
      </c>
      <c r="E150" s="32">
        <f>IF(OR($A150="",$B150=""),"",B150*'MPTO_working_2-way'!$G149)</f>
        <v>2.2916666666666665</v>
      </c>
      <c r="F150" s="30">
        <f>IF(OR($A150="",$B150=""),"",'MPTO_working_2-way'!D149)</f>
        <v>1.76303317535545</v>
      </c>
      <c r="G150" s="32">
        <f>IF(OR($A150="",$B150=""),"",'MPTO_working_2-way'!E149)</f>
        <v>2.3105590062111796</v>
      </c>
      <c r="H150" s="30">
        <f>IF(OR($A150="",$B150=""),"",'OddsRatio_working_2-way'!M149)</f>
        <v>1.7623624998624872</v>
      </c>
      <c r="I150" s="30">
        <f>IF(OR($A150="",$B150=""),"",'OddsRatio_working_2-way'!N149)</f>
        <v>2.311711948292809</v>
      </c>
      <c r="J150" s="30">
        <f>IF('Log_working_2-way'!$D149="","",A150^('Log_working_2-way'!$D149))</f>
        <v>1.7572190514877359</v>
      </c>
      <c r="K150" s="32">
        <f>IF('Log_working_2-way'!$D149="","",B150^('Log_working_2-way'!$D149))</f>
        <v>2.3206218174677646</v>
      </c>
      <c r="L150" s="37">
        <f t="shared" si="26"/>
        <v>0.56363636363636371</v>
      </c>
      <c r="M150" s="37">
        <f t="shared" si="27"/>
        <v>0.4363636363636364</v>
      </c>
      <c r="N150" s="38">
        <v>246</v>
      </c>
      <c r="O150" s="38">
        <f t="shared" si="28"/>
        <v>99.571428571428555</v>
      </c>
      <c r="P150" s="38">
        <f t="shared" si="29"/>
        <v>132.63594470046081</v>
      </c>
      <c r="Q150" s="38">
        <f t="shared" si="30"/>
        <v>113.36405529953917</v>
      </c>
      <c r="R150" s="38">
        <f t="shared" si="31"/>
        <v>146.42857142857142</v>
      </c>
      <c r="S150" s="39">
        <f t="shared" si="32"/>
        <v>-13.792626728110619</v>
      </c>
      <c r="T150" s="39">
        <f t="shared" si="33"/>
        <v>-13.792626728110605</v>
      </c>
      <c r="U150" t="s">
        <v>321</v>
      </c>
      <c r="V150" t="s">
        <v>322</v>
      </c>
      <c r="W150" t="s">
        <v>465</v>
      </c>
      <c r="X150" s="48" t="s">
        <v>453</v>
      </c>
      <c r="Y150" s="41"/>
    </row>
    <row r="151" spans="1:25" ht="15" x14ac:dyDescent="0.25">
      <c r="A151">
        <v>1.86</v>
      </c>
      <c r="B151">
        <v>1.96</v>
      </c>
      <c r="C151" s="29">
        <f t="shared" si="34"/>
        <v>4.7838490234803466E-2</v>
      </c>
      <c r="D151" s="30">
        <f>IF(OR($A151="",$B151=""),"",A151*'MPTO_working_2-way'!$G150)</f>
        <v>1.9489795918367345</v>
      </c>
      <c r="E151" s="32">
        <f>IF(OR($A151="",$B151=""),"",B151*'MPTO_working_2-way'!$G150)</f>
        <v>2.0537634408602146</v>
      </c>
      <c r="F151" s="30">
        <f>IF(OR($A151="",$B151=""),"",'MPTO_working_2-way'!D150)</f>
        <v>1.9466040153780435</v>
      </c>
      <c r="G151" s="32">
        <f>IF(OR($A151="",$B151=""),"",'MPTO_working_2-way'!E150)</f>
        <v>2.0564079422382671</v>
      </c>
      <c r="H151" s="30">
        <f>IF(OR($A151="",$B151=""),"",'OddsRatio_working_2-way'!M150)</f>
        <v>1.9464847243000454</v>
      </c>
      <c r="I151" s="30">
        <f>IF(OR($A151="",$B151=""),"",'OddsRatio_working_2-way'!N150)</f>
        <v>2.0565410875907482</v>
      </c>
      <c r="J151" s="30">
        <f>IF('Log_working_2-way'!$D150="","",A151^('Log_working_2-way'!$D150))</f>
        <v>1.9453918188381349</v>
      </c>
      <c r="K151" s="32">
        <f>IF('Log_working_2-way'!$D150="","",B151^('Log_working_2-way'!$D150))</f>
        <v>2.0577624854299059</v>
      </c>
      <c r="L151" s="37">
        <f t="shared" si="26"/>
        <v>0.51308900523560219</v>
      </c>
      <c r="M151" s="37">
        <f t="shared" si="27"/>
        <v>0.48691099476439803</v>
      </c>
      <c r="N151" s="38">
        <v>247</v>
      </c>
      <c r="O151" s="38">
        <f t="shared" si="28"/>
        <v>114.20430107526882</v>
      </c>
      <c r="P151" s="38">
        <f t="shared" si="29"/>
        <v>120.9795918367347</v>
      </c>
      <c r="Q151" s="38">
        <f t="shared" si="30"/>
        <v>126.02040816326532</v>
      </c>
      <c r="R151" s="38">
        <f t="shared" si="31"/>
        <v>132.79569892473117</v>
      </c>
      <c r="S151" s="39">
        <f t="shared" si="32"/>
        <v>-11.8161070879965</v>
      </c>
      <c r="T151" s="39">
        <f t="shared" si="33"/>
        <v>-11.816107087996471</v>
      </c>
      <c r="U151" t="s">
        <v>323</v>
      </c>
      <c r="V151" t="s">
        <v>324</v>
      </c>
      <c r="W151" t="s">
        <v>465</v>
      </c>
      <c r="X151" s="48" t="s">
        <v>453</v>
      </c>
      <c r="Y151" s="41"/>
    </row>
    <row r="152" spans="1:25" ht="15" x14ac:dyDescent="0.25">
      <c r="A152">
        <v>1.83</v>
      </c>
      <c r="B152">
        <v>1.99</v>
      </c>
      <c r="C152" s="29">
        <f t="shared" si="34"/>
        <v>4.8960650245764237E-2</v>
      </c>
      <c r="D152" s="30">
        <f>IF(OR($A152="",$B152=""),"",A152*'MPTO_working_2-way'!$G151)</f>
        <v>1.9195979899497486</v>
      </c>
      <c r="E152" s="32">
        <f>IF(OR($A152="",$B152=""),"",B152*'MPTO_working_2-way'!$G151)</f>
        <v>2.0874316939890707</v>
      </c>
      <c r="F152" s="30">
        <f>IF(OR($A152="",$B152=""),"",'MPTO_working_2-way'!D151)</f>
        <v>1.9158271299681719</v>
      </c>
      <c r="G152" s="32">
        <f>IF(OR($A152="",$B152=""),"",'MPTO_working_2-way'!E151)</f>
        <v>2.0919091248528017</v>
      </c>
      <c r="H152" s="30">
        <f>IF(OR($A152="",$B152=""),"",'OddsRatio_working_2-way'!M151)</f>
        <v>1.9156330260447352</v>
      </c>
      <c r="I152" s="30">
        <f>IF(OR($A152="",$B152=""),"",'OddsRatio_working_2-way'!N151)</f>
        <v>2.092140597330467</v>
      </c>
      <c r="J152" s="30">
        <f>IF('Log_working_2-way'!$D151="","",A152^('Log_working_2-way'!$D151))</f>
        <v>1.913898227080558</v>
      </c>
      <c r="K152" s="32">
        <f>IF('Log_working_2-way'!$D151="","",B152^('Log_working_2-way'!$D151))</f>
        <v>2.0942137432454255</v>
      </c>
      <c r="L152" s="37">
        <f t="shared" si="26"/>
        <v>0.52094240837696337</v>
      </c>
      <c r="M152" s="37">
        <f t="shared" si="27"/>
        <v>0.47905759162303674</v>
      </c>
      <c r="N152" s="38">
        <v>248</v>
      </c>
      <c r="O152" s="38">
        <f t="shared" si="28"/>
        <v>112.48087431693989</v>
      </c>
      <c r="P152" s="38">
        <f t="shared" si="29"/>
        <v>123.37688442211054</v>
      </c>
      <c r="Q152" s="38">
        <f t="shared" si="30"/>
        <v>124.62311557788944</v>
      </c>
      <c r="R152" s="38">
        <f t="shared" si="31"/>
        <v>135.51912568306008</v>
      </c>
      <c r="S152" s="39">
        <f t="shared" si="32"/>
        <v>-12.142241260949547</v>
      </c>
      <c r="T152" s="39">
        <f t="shared" si="33"/>
        <v>-12.142241260949547</v>
      </c>
      <c r="U152" t="s">
        <v>325</v>
      </c>
      <c r="V152" t="s">
        <v>326</v>
      </c>
      <c r="W152" t="s">
        <v>466</v>
      </c>
      <c r="X152" s="48" t="s">
        <v>453</v>
      </c>
      <c r="Y152" s="41"/>
    </row>
    <row r="153" spans="1:25" ht="15" x14ac:dyDescent="0.25">
      <c r="A153">
        <v>1.68</v>
      </c>
      <c r="B153">
        <v>2.08</v>
      </c>
      <c r="C153" s="29">
        <f t="shared" si="34"/>
        <v>7.6007326007325959E-2</v>
      </c>
      <c r="D153" s="30">
        <f>IF(OR($A153="",$B153=""),"",A153*'MPTO_working_2-way'!$G152)</f>
        <v>1.8076923076923075</v>
      </c>
      <c r="E153" s="32">
        <f>IF(OR($A153="",$B153=""),"",B153*'MPTO_working_2-way'!$G152)</f>
        <v>2.2380952380952381</v>
      </c>
      <c r="F153" s="30">
        <f>IF(OR($A153="",$B153=""),"",'MPTO_working_2-way'!D152)</f>
        <v>1.7945768282662282</v>
      </c>
      <c r="G153" s="32">
        <f>IF(OR($A153="",$B153=""),"",'MPTO_working_2-way'!E152)</f>
        <v>2.2585315408479834</v>
      </c>
      <c r="H153" s="30">
        <f>IF(OR($A153="",$B153=""),"",'OddsRatio_working_2-way'!M152)</f>
        <v>1.7934920476158724</v>
      </c>
      <c r="I153" s="30">
        <f>IF(OR($A153="",$B153=""),"",'OddsRatio_working_2-way'!N152)</f>
        <v>2.2602520756252096</v>
      </c>
      <c r="J153" s="30">
        <f>IF('Log_working_2-way'!$D152="","",A153^('Log_working_2-way'!$D152))</f>
        <v>1.787356049318833</v>
      </c>
      <c r="K153" s="32">
        <f>IF('Log_working_2-way'!$D152="","",B153^('Log_working_2-way'!$D152))</f>
        <v>2.2700734322623473</v>
      </c>
      <c r="L153" s="37">
        <f t="shared" si="26"/>
        <v>0.55319148936170215</v>
      </c>
      <c r="M153" s="37">
        <f t="shared" si="27"/>
        <v>0.44680851063829785</v>
      </c>
      <c r="N153" s="38">
        <v>249</v>
      </c>
      <c r="O153" s="38">
        <f t="shared" si="28"/>
        <v>100.78571428571428</v>
      </c>
      <c r="P153" s="38">
        <f t="shared" si="29"/>
        <v>129.28846153846158</v>
      </c>
      <c r="Q153" s="38">
        <f t="shared" si="30"/>
        <v>119.71153846153845</v>
      </c>
      <c r="R153" s="38">
        <f t="shared" si="31"/>
        <v>148.21428571428572</v>
      </c>
      <c r="S153" s="39">
        <f t="shared" si="32"/>
        <v>-18.925824175824175</v>
      </c>
      <c r="T153" s="39">
        <f t="shared" si="33"/>
        <v>-18.925824175824147</v>
      </c>
      <c r="U153" t="s">
        <v>327</v>
      </c>
      <c r="V153" t="s">
        <v>328</v>
      </c>
      <c r="W153" t="s">
        <v>466</v>
      </c>
      <c r="X153" s="48" t="s">
        <v>453</v>
      </c>
      <c r="Y153" s="41"/>
    </row>
    <row r="154" spans="1:25" s="35" customFormat="1" ht="15" x14ac:dyDescent="0.25">
      <c r="A154">
        <v>1.66</v>
      </c>
      <c r="B154">
        <v>2.12</v>
      </c>
      <c r="C154" s="29">
        <f t="shared" si="34"/>
        <v>7.4107751761764096E-2</v>
      </c>
      <c r="D154" s="30">
        <f>IF(OR($A154="",$B154=""),"",A154*'MPTO_working_2-way'!$G153)</f>
        <v>1.7830188679245282</v>
      </c>
      <c r="E154" s="32">
        <f>IF(OR($A154="",$B154=""),"",B154*'MPTO_working_2-way'!$G153)</f>
        <v>2.2771084337349401</v>
      </c>
      <c r="F154" s="30">
        <f>IF(OR($A154="",$B154=""),"",'MPTO_working_2-way'!D153)</f>
        <v>1.7687977482911137</v>
      </c>
      <c r="G154" s="32">
        <f>IF(OR($A154="",$B154=""),"",'MPTO_working_2-way'!E153)</f>
        <v>2.3007322175732221</v>
      </c>
      <c r="H154" s="30">
        <f>IF(OR($A154="",$B154=""),"",'OddsRatio_working_2-way'!M153)</f>
        <v>1.7676494735787385</v>
      </c>
      <c r="I154" s="30">
        <f>IF(OR($A154="",$B154=""),"",'OddsRatio_working_2-way'!N153)</f>
        <v>2.3026778945578594</v>
      </c>
      <c r="J154" s="30">
        <f>IF('Log_working_2-way'!$D153="","",A154^('Log_working_2-way'!$D153))</f>
        <v>1.7610113784226966</v>
      </c>
      <c r="K154" s="32">
        <f>IF('Log_working_2-way'!$D153="","",B154^('Log_working_2-way'!$D153))</f>
        <v>2.3140407992940002</v>
      </c>
      <c r="L154" s="37">
        <f t="shared" si="26"/>
        <v>0.56084656084656082</v>
      </c>
      <c r="M154" s="37">
        <f t="shared" si="27"/>
        <v>0.43915343915343907</v>
      </c>
      <c r="N154" s="38">
        <v>250</v>
      </c>
      <c r="O154" s="38">
        <f t="shared" si="28"/>
        <v>99.397590361445793</v>
      </c>
      <c r="P154" s="38">
        <f t="shared" si="29"/>
        <v>132.0754716981132</v>
      </c>
      <c r="Q154" s="38">
        <f t="shared" si="30"/>
        <v>117.92452830188678</v>
      </c>
      <c r="R154" s="38">
        <f t="shared" si="31"/>
        <v>150.60240963855424</v>
      </c>
      <c r="S154" s="39">
        <f t="shared" si="32"/>
        <v>-18.526937940440988</v>
      </c>
      <c r="T154" s="39">
        <f t="shared" si="33"/>
        <v>-18.52693794044103</v>
      </c>
      <c r="U154" t="s">
        <v>329</v>
      </c>
      <c r="V154" t="s">
        <v>330</v>
      </c>
      <c r="W154" t="s">
        <v>466</v>
      </c>
      <c r="X154" s="48" t="s">
        <v>453</v>
      </c>
      <c r="Y154" s="41"/>
    </row>
    <row r="155" spans="1:25" ht="15" x14ac:dyDescent="0.25">
      <c r="A155">
        <v>1.93</v>
      </c>
      <c r="B155">
        <v>1.89</v>
      </c>
      <c r="C155" s="29">
        <f t="shared" si="34"/>
        <v>4.7235244126436093E-2</v>
      </c>
      <c r="D155" s="30">
        <f>IF(OR($A155="",$B155=""),"",A155*'MPTO_working_2-way'!$G154)</f>
        <v>2.0211640211640214</v>
      </c>
      <c r="E155" s="32">
        <f>IF(OR($A155="",$B155=""),"",B155*'MPTO_working_2-way'!$G154)</f>
        <v>1.9792746113989641</v>
      </c>
      <c r="F155" s="30">
        <f>IF(OR($A155="",$B155=""),"",'MPTO_working_2-way'!D154)</f>
        <v>2.0221747928042801</v>
      </c>
      <c r="G155" s="32">
        <f>IF(OR($A155="",$B155=""),"",'MPTO_working_2-way'!E154)</f>
        <v>1.9783062613553166</v>
      </c>
      <c r="H155" s="30">
        <f>IF(OR($A155="",$B155=""),"",'OddsRatio_working_2-way'!M154)</f>
        <v>2.0222249362174249</v>
      </c>
      <c r="I155" s="30">
        <f>IF(OR($A155="",$B155=""),"",'OddsRatio_working_2-way'!N154)</f>
        <v>1.9782582722940953</v>
      </c>
      <c r="J155" s="30">
        <f>IF('Log_working_2-way'!$D154="","",A155^('Log_working_2-way'!$D154))</f>
        <v>2.0226909100425914</v>
      </c>
      <c r="K155" s="32">
        <f>IF('Log_working_2-way'!$D154="","",B155^('Log_working_2-way'!$D154))</f>
        <v>1.9778125435355127</v>
      </c>
      <c r="L155" s="37">
        <f t="shared" si="26"/>
        <v>0.4947643979057591</v>
      </c>
      <c r="M155" s="37">
        <f t="shared" si="27"/>
        <v>0.50523560209424079</v>
      </c>
      <c r="N155" s="38">
        <v>251</v>
      </c>
      <c r="O155" s="38">
        <f t="shared" si="28"/>
        <v>120.94818652849743</v>
      </c>
      <c r="P155" s="38">
        <f t="shared" si="29"/>
        <v>118.1957671957672</v>
      </c>
      <c r="Q155" s="38">
        <f t="shared" si="30"/>
        <v>132.80423280423281</v>
      </c>
      <c r="R155" s="38">
        <f t="shared" si="31"/>
        <v>130.05181347150261</v>
      </c>
      <c r="S155" s="39">
        <f t="shared" si="32"/>
        <v>-11.85604627573538</v>
      </c>
      <c r="T155" s="39">
        <f t="shared" si="33"/>
        <v>-11.856046275735409</v>
      </c>
      <c r="U155" t="s">
        <v>331</v>
      </c>
      <c r="V155" t="s">
        <v>332</v>
      </c>
      <c r="W155" t="s">
        <v>466</v>
      </c>
      <c r="X155" s="48" t="s">
        <v>453</v>
      </c>
      <c r="Y155" s="41"/>
    </row>
    <row r="156" spans="1:25" ht="15" x14ac:dyDescent="0.25">
      <c r="A156">
        <v>1.86</v>
      </c>
      <c r="B156">
        <v>1.96</v>
      </c>
      <c r="C156" s="29">
        <f t="shared" si="34"/>
        <v>4.7838490234803466E-2</v>
      </c>
      <c r="D156" s="30">
        <f>IF(OR($A156="",$B156=""),"",A156*'MPTO_working_2-way'!$G155)</f>
        <v>1.9489795918367345</v>
      </c>
      <c r="E156" s="32">
        <f>IF(OR($A156="",$B156=""),"",B156*'MPTO_working_2-way'!$G155)</f>
        <v>2.0537634408602146</v>
      </c>
      <c r="F156" s="30">
        <f>IF(OR($A156="",$B156=""),"",'MPTO_working_2-way'!D155)</f>
        <v>1.9466040153780435</v>
      </c>
      <c r="G156" s="32">
        <f>IF(OR($A156="",$B156=""),"",'MPTO_working_2-way'!E155)</f>
        <v>2.0564079422382671</v>
      </c>
      <c r="H156" s="30">
        <f>IF(OR($A156="",$B156=""),"",'OddsRatio_working_2-way'!M155)</f>
        <v>1.9464847243000454</v>
      </c>
      <c r="I156" s="30">
        <f>IF(OR($A156="",$B156=""),"",'OddsRatio_working_2-way'!N155)</f>
        <v>2.0565410875907482</v>
      </c>
      <c r="J156" s="30">
        <f>IF('Log_working_2-way'!$D155="","",A156^('Log_working_2-way'!$D155))</f>
        <v>1.9453918188381349</v>
      </c>
      <c r="K156" s="32">
        <f>IF('Log_working_2-way'!$D155="","",B156^('Log_working_2-way'!$D155))</f>
        <v>2.0577624854299059</v>
      </c>
      <c r="L156" s="37">
        <f t="shared" si="26"/>
        <v>0.51308900523560219</v>
      </c>
      <c r="M156" s="37">
        <f t="shared" si="27"/>
        <v>0.48691099476439803</v>
      </c>
      <c r="N156" s="38">
        <v>252</v>
      </c>
      <c r="O156" s="38">
        <f t="shared" si="28"/>
        <v>116.51612903225808</v>
      </c>
      <c r="P156" s="38">
        <f t="shared" si="29"/>
        <v>123.42857142857144</v>
      </c>
      <c r="Q156" s="38">
        <f t="shared" si="30"/>
        <v>128.57142857142858</v>
      </c>
      <c r="R156" s="38">
        <f t="shared" si="31"/>
        <v>135.48387096774192</v>
      </c>
      <c r="S156" s="39">
        <f t="shared" si="32"/>
        <v>-12.055299539170505</v>
      </c>
      <c r="T156" s="39">
        <f t="shared" si="33"/>
        <v>-12.055299539170477</v>
      </c>
      <c r="U156" t="s">
        <v>333</v>
      </c>
      <c r="V156" t="s">
        <v>334</v>
      </c>
      <c r="W156" t="s">
        <v>466</v>
      </c>
      <c r="X156" s="48" t="s">
        <v>453</v>
      </c>
      <c r="Y156" s="41"/>
    </row>
    <row r="157" spans="1:25" ht="15" x14ac:dyDescent="0.25">
      <c r="A157">
        <v>2.5299999999999998</v>
      </c>
      <c r="B157">
        <v>1.55</v>
      </c>
      <c r="C157" s="29">
        <f t="shared" si="34"/>
        <v>4.0418207318628108E-2</v>
      </c>
      <c r="D157" s="30">
        <f>IF(OR($A157="",$B157=""),"",A157*'MPTO_working_2-way'!$G156)</f>
        <v>2.6322580645161291</v>
      </c>
      <c r="E157" s="32">
        <f>IF(OR($A157="",$B157=""),"",B157*'MPTO_working_2-way'!$G156)</f>
        <v>1.6126482213438735</v>
      </c>
      <c r="F157" s="30">
        <f>IF(OR($A157="",$B157=""),"",'MPTO_working_2-way'!D156)</f>
        <v>2.6663267040625529</v>
      </c>
      <c r="G157" s="32">
        <f>IF(OR($A157="",$B157=""),"",'MPTO_working_2-way'!E156)</f>
        <v>1.6001224115066817</v>
      </c>
      <c r="H157" s="30">
        <f>IF(OR($A157="",$B157=""),"",'OddsRatio_working_2-way'!M156)</f>
        <v>2.6678783474277079</v>
      </c>
      <c r="I157" s="30">
        <f>IF(OR($A157="",$B157=""),"",'OddsRatio_working_2-way'!N156)</f>
        <v>1.5995641118204185</v>
      </c>
      <c r="J157" s="30">
        <f>IF('Log_working_2-way'!$D156="","",A157^('Log_working_2-way'!$D156))</f>
        <v>2.6839566506152583</v>
      </c>
      <c r="K157" s="32">
        <f>IF('Log_working_2-way'!$D156="","",B157^('Log_working_2-way'!$D156))</f>
        <v>1.593839514594479</v>
      </c>
      <c r="L157" s="37">
        <f t="shared" si="26"/>
        <v>0.37990196078431371</v>
      </c>
      <c r="M157" s="37">
        <f t="shared" si="27"/>
        <v>0.62009803921568629</v>
      </c>
      <c r="N157" s="38">
        <v>253</v>
      </c>
      <c r="O157" s="38">
        <f t="shared" si="28"/>
        <v>153</v>
      </c>
      <c r="P157" s="38">
        <f t="shared" si="29"/>
        <v>89.774193548387117</v>
      </c>
      <c r="Q157" s="38">
        <f t="shared" si="30"/>
        <v>163.2258064516129</v>
      </c>
      <c r="R157" s="38">
        <f t="shared" si="31"/>
        <v>100.00000000000001</v>
      </c>
      <c r="S157" s="39">
        <f t="shared" si="32"/>
        <v>-10.225806451612897</v>
      </c>
      <c r="T157" s="39">
        <f t="shared" si="33"/>
        <v>-10.225806451612897</v>
      </c>
      <c r="U157" t="s">
        <v>335</v>
      </c>
      <c r="V157" t="s">
        <v>336</v>
      </c>
      <c r="W157" t="s">
        <v>458</v>
      </c>
      <c r="X157" s="48" t="s">
        <v>453</v>
      </c>
      <c r="Y157" s="41"/>
    </row>
    <row r="158" spans="1:25" ht="15" x14ac:dyDescent="0.25">
      <c r="A158">
        <v>2.42</v>
      </c>
      <c r="B158">
        <v>1.6</v>
      </c>
      <c r="C158" s="29">
        <f t="shared" si="34"/>
        <v>3.8223140495867725E-2</v>
      </c>
      <c r="D158" s="30">
        <f>IF(OR($A158="",$B158=""),"",A158*'MPTO_working_2-way'!$G157)</f>
        <v>2.5124999999999997</v>
      </c>
      <c r="E158" s="32">
        <f>IF(OR($A158="",$B158=""),"",B158*'MPTO_working_2-way'!$G157)</f>
        <v>1.6611570247933884</v>
      </c>
      <c r="F158" s="30">
        <f>IF(OR($A158="",$B158=""),"",'MPTO_working_2-way'!D157)</f>
        <v>2.5373525557011791</v>
      </c>
      <c r="G158" s="32">
        <f>IF(OR($A158="",$B158=""),"",'MPTO_working_2-way'!E157)</f>
        <v>1.6504688832054561</v>
      </c>
      <c r="H158" s="30">
        <f>IF(OR($A158="",$B158=""),"",'OddsRatio_working_2-way'!M157)</f>
        <v>2.5383974345619098</v>
      </c>
      <c r="I158" s="30">
        <f>IF(OR($A158="",$B158=""),"",'OddsRatio_working_2-way'!N157)</f>
        <v>1.6500270850261594</v>
      </c>
      <c r="J158" s="30">
        <f>IF('Log_working_2-way'!$D157="","",A158^('Log_working_2-way'!$D157))</f>
        <v>2.5500151185411704</v>
      </c>
      <c r="K158" s="32">
        <f>IF('Log_working_2-way'!$D157="","",B158^('Log_working_2-way'!$D157))</f>
        <v>1.6451549975466908</v>
      </c>
      <c r="L158" s="37">
        <f t="shared" si="26"/>
        <v>0.39800995024875624</v>
      </c>
      <c r="M158" s="37">
        <f t="shared" si="27"/>
        <v>0.60199004975124382</v>
      </c>
      <c r="N158" s="38">
        <v>254</v>
      </c>
      <c r="O158" s="38">
        <f t="shared" si="28"/>
        <v>149.04132231404958</v>
      </c>
      <c r="P158" s="38">
        <f t="shared" si="29"/>
        <v>95.250000000000028</v>
      </c>
      <c r="Q158" s="38">
        <f t="shared" si="30"/>
        <v>158.75</v>
      </c>
      <c r="R158" s="38">
        <f t="shared" si="31"/>
        <v>104.95867768595042</v>
      </c>
      <c r="S158" s="39">
        <f t="shared" si="32"/>
        <v>-9.7086776859504198</v>
      </c>
      <c r="T158" s="39">
        <f t="shared" si="33"/>
        <v>-9.7086776859503914</v>
      </c>
      <c r="U158" t="s">
        <v>337</v>
      </c>
      <c r="V158" t="s">
        <v>338</v>
      </c>
      <c r="W158" t="s">
        <v>458</v>
      </c>
      <c r="X158" s="48" t="s">
        <v>453</v>
      </c>
      <c r="Y158" s="41"/>
    </row>
    <row r="159" spans="1:25" ht="15" x14ac:dyDescent="0.25">
      <c r="A159">
        <v>2.14</v>
      </c>
      <c r="B159">
        <v>1.75</v>
      </c>
      <c r="C159" s="29">
        <f t="shared" si="34"/>
        <v>3.8718291054739673E-2</v>
      </c>
      <c r="D159" s="30">
        <f>IF(OR($A159="",$B159=""),"",A159*'MPTO_working_2-way'!$G158)</f>
        <v>2.2228571428571429</v>
      </c>
      <c r="E159" s="32">
        <f>IF(OR($A159="",$B159=""),"",B159*'MPTO_working_2-way'!$G158)</f>
        <v>1.8177570093457944</v>
      </c>
      <c r="F159" s="30">
        <f>IF(OR($A159="",$B159=""),"",'MPTO_working_2-way'!D158)</f>
        <v>2.2324888226527575</v>
      </c>
      <c r="G159" s="32">
        <f>IF(OR($A159="",$B159=""),"",'MPTO_working_2-way'!E158)</f>
        <v>1.81136638452237</v>
      </c>
      <c r="H159" s="30">
        <f>IF(OR($A159="",$B159=""),"",'OddsRatio_working_2-way'!M158)</f>
        <v>2.2328828005937953</v>
      </c>
      <c r="I159" s="30">
        <f>IF(OR($A159="",$B159=""),"",'OddsRatio_working_2-way'!N158)</f>
        <v>1.8111071056538131</v>
      </c>
      <c r="J159" s="30">
        <f>IF('Log_working_2-way'!$D158="","",A159^('Log_working_2-way'!$D158))</f>
        <v>2.2373241322265098</v>
      </c>
      <c r="K159" s="32">
        <f>IF('Log_working_2-way'!$D158="","",B159^('Log_working_2-way'!$D158))</f>
        <v>1.8081956651086979</v>
      </c>
      <c r="L159" s="37">
        <f t="shared" si="26"/>
        <v>0.44987146529562982</v>
      </c>
      <c r="M159" s="37">
        <f t="shared" si="27"/>
        <v>0.55012853470437018</v>
      </c>
      <c r="N159" s="38">
        <v>255</v>
      </c>
      <c r="O159" s="38">
        <f t="shared" si="28"/>
        <v>135.84112149532712</v>
      </c>
      <c r="P159" s="38">
        <f t="shared" si="29"/>
        <v>109.28571428571428</v>
      </c>
      <c r="Q159" s="38">
        <f t="shared" si="30"/>
        <v>145.71428571428569</v>
      </c>
      <c r="R159" s="38">
        <f t="shared" si="31"/>
        <v>119.1588785046729</v>
      </c>
      <c r="S159" s="39">
        <f t="shared" si="32"/>
        <v>-9.8731642189585784</v>
      </c>
      <c r="T159" s="39">
        <f t="shared" si="33"/>
        <v>-9.8731642189586211</v>
      </c>
      <c r="U159" t="s">
        <v>339</v>
      </c>
      <c r="V159" t="s">
        <v>340</v>
      </c>
      <c r="W159" t="s">
        <v>458</v>
      </c>
      <c r="X159" s="48" t="s">
        <v>453</v>
      </c>
      <c r="Y159" s="41"/>
    </row>
    <row r="160" spans="1:25" ht="15" x14ac:dyDescent="0.25">
      <c r="A160">
        <v>2.61</v>
      </c>
      <c r="B160">
        <v>1.52</v>
      </c>
      <c r="C160" s="29">
        <f t="shared" si="34"/>
        <v>4.1036499294212714E-2</v>
      </c>
      <c r="D160" s="30">
        <f>IF(OR($A160="",$B160=""),"",A160*'MPTO_working_2-way'!$G159)</f>
        <v>2.7171052631578951</v>
      </c>
      <c r="E160" s="32">
        <f>IF(OR($A160="",$B160=""),"",B160*'MPTO_working_2-way'!$G159)</f>
        <v>1.5823754789272033</v>
      </c>
      <c r="F160" s="30">
        <f>IF(OR($A160="",$B160=""),"",'MPTO_working_2-way'!D159)</f>
        <v>2.7576810788266375</v>
      </c>
      <c r="G160" s="32">
        <f>IF(OR($A160="",$B160=""),"",'MPTO_working_2-way'!E159)</f>
        <v>1.5689314245036781</v>
      </c>
      <c r="H160" s="30">
        <f>IF(OR($A160="",$B160=""),"",'OddsRatio_working_2-way'!M159)</f>
        <v>2.7595891128765966</v>
      </c>
      <c r="I160" s="30">
        <f>IF(OR($A160="",$B160=""),"",'OddsRatio_working_2-way'!N159)</f>
        <v>1.5683144960843667</v>
      </c>
      <c r="J160" s="30">
        <f>IF('Log_working_2-way'!$D159="","",A160^('Log_working_2-way'!$D159))</f>
        <v>2.7788497324666475</v>
      </c>
      <c r="K160" s="32">
        <f>IF('Log_working_2-way'!$D159="","",B160^('Log_working_2-way'!$D159))</f>
        <v>1.5621610312258727</v>
      </c>
      <c r="L160" s="37">
        <f t="shared" si="26"/>
        <v>0.36803874092009681</v>
      </c>
      <c r="M160" s="37">
        <f t="shared" si="27"/>
        <v>0.63196125907990308</v>
      </c>
      <c r="N160" s="38">
        <v>256</v>
      </c>
      <c r="O160" s="38">
        <f t="shared" si="28"/>
        <v>157.91570881226053</v>
      </c>
      <c r="P160" s="38">
        <f t="shared" si="29"/>
        <v>87.578947368421055</v>
      </c>
      <c r="Q160" s="38">
        <f t="shared" si="30"/>
        <v>168.42105263157896</v>
      </c>
      <c r="R160" s="38">
        <f t="shared" si="31"/>
        <v>98.084291187739467</v>
      </c>
      <c r="S160" s="39">
        <f t="shared" si="32"/>
        <v>-10.505343819318426</v>
      </c>
      <c r="T160" s="39">
        <f t="shared" si="33"/>
        <v>-10.505343819318412</v>
      </c>
      <c r="U160" t="s">
        <v>341</v>
      </c>
      <c r="V160" t="s">
        <v>342</v>
      </c>
      <c r="W160" t="s">
        <v>458</v>
      </c>
      <c r="X160" s="48" t="s">
        <v>453</v>
      </c>
      <c r="Y160" s="41"/>
    </row>
    <row r="161" spans="1:25" ht="15" x14ac:dyDescent="0.25">
      <c r="A161">
        <v>2.27</v>
      </c>
      <c r="B161">
        <v>1.69</v>
      </c>
      <c r="C161" s="29">
        <f t="shared" si="34"/>
        <v>3.2244610692594433E-2</v>
      </c>
      <c r="D161" s="30">
        <f>IF(OR($A161="",$B161=""),"",A161*'MPTO_working_2-way'!$G160)</f>
        <v>2.3431952662721893</v>
      </c>
      <c r="E161" s="32">
        <f>IF(OR($A161="",$B161=""),"",B161*'MPTO_working_2-way'!$G160)</f>
        <v>1.7444933920704846</v>
      </c>
      <c r="F161" s="30">
        <f>IF(OR($A161="",$B161=""),"",'MPTO_working_2-way'!D160)</f>
        <v>2.3562325338574457</v>
      </c>
      <c r="G161" s="32">
        <f>IF(OR($A161="",$B161=""),"",'MPTO_working_2-way'!E160)</f>
        <v>1.7373366845549443</v>
      </c>
      <c r="H161" s="30">
        <f>IF(OR($A161="",$B161=""),"",'OddsRatio_working_2-way'!M160)</f>
        <v>2.3566796637913199</v>
      </c>
      <c r="I161" s="30">
        <f>IF(OR($A161="",$B161=""),"",'OddsRatio_working_2-way'!N160)</f>
        <v>1.7370936756031574</v>
      </c>
      <c r="J161" s="30">
        <f>IF('Log_working_2-way'!$D160="","",A161^('Log_working_2-way'!$D160))</f>
        <v>2.3626810133503287</v>
      </c>
      <c r="K161" s="32">
        <f>IF('Log_working_2-way'!$D160="","",B161^('Log_working_2-way'!$D160))</f>
        <v>1.733847459679009</v>
      </c>
      <c r="L161" s="37">
        <f t="shared" si="26"/>
        <v>0.4267676767676768</v>
      </c>
      <c r="M161" s="37">
        <f t="shared" si="27"/>
        <v>0.5732323232323232</v>
      </c>
      <c r="N161" s="38">
        <v>257</v>
      </c>
      <c r="O161" s="38">
        <f t="shared" si="28"/>
        <v>143.78414096916299</v>
      </c>
      <c r="P161" s="38">
        <f t="shared" si="29"/>
        <v>104.92899408284023</v>
      </c>
      <c r="Q161" s="38">
        <f t="shared" si="30"/>
        <v>152.07100591715977</v>
      </c>
      <c r="R161" s="38">
        <f t="shared" si="31"/>
        <v>113.215859030837</v>
      </c>
      <c r="S161" s="39">
        <f t="shared" si="32"/>
        <v>-8.2868649479967758</v>
      </c>
      <c r="T161" s="39">
        <f t="shared" si="33"/>
        <v>-8.2868649479967615</v>
      </c>
      <c r="U161" t="s">
        <v>343</v>
      </c>
      <c r="V161" t="s">
        <v>344</v>
      </c>
      <c r="W161" t="s">
        <v>459</v>
      </c>
      <c r="X161" s="48" t="s">
        <v>453</v>
      </c>
      <c r="Y161" s="41"/>
    </row>
    <row r="162" spans="1:25" ht="15" x14ac:dyDescent="0.25">
      <c r="A162">
        <v>2.58</v>
      </c>
      <c r="B162">
        <v>1.53</v>
      </c>
      <c r="C162" s="29">
        <f t="shared" si="34"/>
        <v>4.1191670466636188E-2</v>
      </c>
      <c r="D162" s="30">
        <f>IF(OR($A162="",$B162=""),"",A162*'MPTO_working_2-way'!$G161)</f>
        <v>2.6862745098039214</v>
      </c>
      <c r="E162" s="32">
        <f>IF(OR($A162="",$B162=""),"",B162*'MPTO_working_2-way'!$G161)</f>
        <v>1.5930232558139534</v>
      </c>
      <c r="F162" s="30">
        <f>IF(OR($A162="",$B162=""),"",'MPTO_working_2-way'!D161)</f>
        <v>2.7247877407330705</v>
      </c>
      <c r="G162" s="32">
        <f>IF(OR($A162="",$B162=""),"",'MPTO_working_2-way'!E161)</f>
        <v>1.5797814863729138</v>
      </c>
      <c r="H162" s="30">
        <f>IF(OR($A162="",$B162=""),"",'OddsRatio_working_2-way'!M161)</f>
        <v>2.7265955158842785</v>
      </c>
      <c r="I162" s="30">
        <f>IF(OR($A162="",$B162=""),"",'OddsRatio_working_2-way'!N161)</f>
        <v>1.579174445201688</v>
      </c>
      <c r="J162" s="30">
        <f>IF('Log_working_2-way'!$D161="","",A162^('Log_working_2-way'!$D161))</f>
        <v>2.7448481376925802</v>
      </c>
      <c r="K162" s="32">
        <f>IF('Log_working_2-way'!$D161="","",B162^('Log_working_2-way'!$D161))</f>
        <v>1.5731157791885362</v>
      </c>
      <c r="L162" s="37">
        <f t="shared" si="26"/>
        <v>0.37226277372262778</v>
      </c>
      <c r="M162" s="37">
        <f t="shared" si="27"/>
        <v>0.62773722627737227</v>
      </c>
      <c r="N162" s="38">
        <v>258</v>
      </c>
      <c r="O162" s="38">
        <f t="shared" si="28"/>
        <v>157.99999999999997</v>
      </c>
      <c r="P162" s="38">
        <f t="shared" si="29"/>
        <v>89.372549019607845</v>
      </c>
      <c r="Q162" s="38">
        <f t="shared" si="30"/>
        <v>168.62745098039215</v>
      </c>
      <c r="R162" s="38">
        <f t="shared" si="31"/>
        <v>99.999999999999986</v>
      </c>
      <c r="S162" s="39">
        <f t="shared" si="32"/>
        <v>-10.627450980392183</v>
      </c>
      <c r="T162" s="39">
        <f t="shared" si="33"/>
        <v>-10.62745098039214</v>
      </c>
      <c r="U162" t="s">
        <v>345</v>
      </c>
      <c r="V162" t="s">
        <v>346</v>
      </c>
      <c r="W162" t="s">
        <v>459</v>
      </c>
      <c r="X162" s="48" t="s">
        <v>453</v>
      </c>
      <c r="Y162" s="41"/>
    </row>
    <row r="163" spans="1:25" ht="15" x14ac:dyDescent="0.25">
      <c r="A163">
        <v>2.2400000000000002</v>
      </c>
      <c r="B163">
        <v>1.68</v>
      </c>
      <c r="C163" s="29">
        <f t="shared" si="34"/>
        <v>4.1666666666666519E-2</v>
      </c>
      <c r="D163" s="30">
        <f>IF(OR($A163="",$B163=""),"",A163*'MPTO_working_2-way'!$G162)</f>
        <v>2.333333333333333</v>
      </c>
      <c r="E163" s="32">
        <f>IF(OR($A163="",$B163=""),"",B163*'MPTO_working_2-way'!$G162)</f>
        <v>1.7499999999999998</v>
      </c>
      <c r="F163" s="30">
        <f>IF(OR($A163="",$B163=""),"",'MPTO_working_2-way'!D162)</f>
        <v>2.3496503496503496</v>
      </c>
      <c r="G163" s="32">
        <f>IF(OR($A163="",$B163=""),"",'MPTO_working_2-way'!E162)</f>
        <v>1.7409326424870464</v>
      </c>
      <c r="H163" s="30">
        <f>IF(OR($A163="",$B163=""),"",'OddsRatio_working_2-way'!M162)</f>
        <v>2.3503812097939996</v>
      </c>
      <c r="I163" s="30">
        <f>IF(OR($A163="",$B163=""),"",'OddsRatio_working_2-way'!N162)</f>
        <v>1.7405316311773544</v>
      </c>
      <c r="J163" s="30">
        <f>IF('Log_working_2-way'!$D162="","",A163^('Log_working_2-way'!$D162))</f>
        <v>2.357969334439959</v>
      </c>
      <c r="K163" s="32">
        <f>IF('Log_working_2-way'!$D162="","",B163^('Log_working_2-way'!$D162))</f>
        <v>1.7363936538464513</v>
      </c>
      <c r="L163" s="37">
        <f t="shared" si="26"/>
        <v>0.4285714285714286</v>
      </c>
      <c r="M163" s="37">
        <f t="shared" si="27"/>
        <v>0.57142857142857151</v>
      </c>
      <c r="N163" s="38">
        <v>259</v>
      </c>
      <c r="O163" s="38">
        <f t="shared" si="28"/>
        <v>143.37500000000003</v>
      </c>
      <c r="P163" s="38">
        <f t="shared" si="29"/>
        <v>104.83333333333333</v>
      </c>
      <c r="Q163" s="38">
        <f t="shared" si="30"/>
        <v>154.16666666666666</v>
      </c>
      <c r="R163" s="38">
        <f t="shared" si="31"/>
        <v>115.62499999999999</v>
      </c>
      <c r="S163" s="39">
        <f t="shared" si="32"/>
        <v>-10.791666666666629</v>
      </c>
      <c r="T163" s="39">
        <f t="shared" si="33"/>
        <v>-10.791666666666657</v>
      </c>
      <c r="U163" t="s">
        <v>347</v>
      </c>
      <c r="V163" t="s">
        <v>348</v>
      </c>
      <c r="W163" t="s">
        <v>459</v>
      </c>
      <c r="X163" s="48" t="s">
        <v>453</v>
      </c>
      <c r="Y163" s="41"/>
    </row>
    <row r="164" spans="1:25" ht="15" x14ac:dyDescent="0.25">
      <c r="A164">
        <v>2.2200000000000002</v>
      </c>
      <c r="B164">
        <v>1.69</v>
      </c>
      <c r="C164" s="29">
        <f t="shared" si="34"/>
        <v>4.2166426781811372E-2</v>
      </c>
      <c r="D164" s="30">
        <f>IF(OR($A164="",$B164=""),"",A164*'MPTO_working_2-way'!$G163)</f>
        <v>2.3136094674556213</v>
      </c>
      <c r="E164" s="32">
        <f>IF(OR($A164="",$B164=""),"",B164*'MPTO_working_2-way'!$G163)</f>
        <v>1.7612612612612613</v>
      </c>
      <c r="F164" s="30">
        <f>IF(OR($A164="",$B164=""),"",'MPTO_working_2-way'!D163)</f>
        <v>2.3290086287168665</v>
      </c>
      <c r="G164" s="32">
        <f>IF(OR($A164="",$B164=""),"",'MPTO_working_2-way'!E163)</f>
        <v>1.7524405623803074</v>
      </c>
      <c r="H164" s="30">
        <f>IF(OR($A164="",$B164=""),"",'OddsRatio_working_2-way'!M163)</f>
        <v>2.3297052086943877</v>
      </c>
      <c r="I164" s="30">
        <f>IF(OR($A164="",$B164=""),"",'OddsRatio_working_2-way'!N163)</f>
        <v>1.7520463885238748</v>
      </c>
      <c r="J164" s="30">
        <f>IF('Log_working_2-way'!$D163="","",A164^('Log_working_2-way'!$D163))</f>
        <v>2.3368633562786214</v>
      </c>
      <c r="K164" s="32">
        <f>IF('Log_working_2-way'!$D163="","",B164^('Log_working_2-way'!$D163))</f>
        <v>1.7480196052222718</v>
      </c>
      <c r="L164" s="37">
        <f t="shared" si="26"/>
        <v>0.43222506393861893</v>
      </c>
      <c r="M164" s="37">
        <f t="shared" si="27"/>
        <v>0.56777493606138107</v>
      </c>
      <c r="N164" s="38">
        <v>260</v>
      </c>
      <c r="O164" s="38">
        <f t="shared" si="28"/>
        <v>142.88288288288288</v>
      </c>
      <c r="P164" s="38">
        <f t="shared" si="29"/>
        <v>106.15384615384615</v>
      </c>
      <c r="Q164" s="38">
        <f t="shared" si="30"/>
        <v>153.84615384615384</v>
      </c>
      <c r="R164" s="38">
        <f t="shared" si="31"/>
        <v>117.1171171171171</v>
      </c>
      <c r="S164" s="39">
        <f t="shared" si="32"/>
        <v>-10.963270963270958</v>
      </c>
      <c r="T164" s="39">
        <f t="shared" si="33"/>
        <v>-10.963270963270958</v>
      </c>
      <c r="U164" t="s">
        <v>349</v>
      </c>
      <c r="V164" t="s">
        <v>350</v>
      </c>
      <c r="W164" t="s">
        <v>459</v>
      </c>
      <c r="X164" s="48" t="s">
        <v>453</v>
      </c>
      <c r="Y164" s="41"/>
    </row>
    <row r="165" spans="1:25" ht="15" x14ac:dyDescent="0.25">
      <c r="A165">
        <v>2.48</v>
      </c>
      <c r="B165">
        <v>1.59</v>
      </c>
      <c r="C165" s="29">
        <f t="shared" si="34"/>
        <v>3.2156624061675743E-2</v>
      </c>
      <c r="D165" s="30">
        <f>IF(OR($A165="",$B165=""),"",A165*'MPTO_working_2-way'!$G164)</f>
        <v>2.5597484276729556</v>
      </c>
      <c r="E165" s="32">
        <f>IF(OR($A165="",$B165=""),"",B165*'MPTO_working_2-way'!$G164)</f>
        <v>1.6411290322580645</v>
      </c>
      <c r="F165" s="30">
        <f>IF(OR($A165="",$B165=""),"",'MPTO_working_2-way'!D164)</f>
        <v>2.5829948906065767</v>
      </c>
      <c r="G165" s="32">
        <f>IF(OR($A165="",$B165=""),"",'MPTO_working_2-way'!E164)</f>
        <v>1.6317139783166432</v>
      </c>
      <c r="H165" s="30">
        <f>IF(OR($A165="",$B165=""),"",'OddsRatio_working_2-way'!M164)</f>
        <v>2.583816459148971</v>
      </c>
      <c r="I165" s="30">
        <f>IF(OR($A165="",$B165=""),"",'OddsRatio_working_2-way'!N164)</f>
        <v>1.6313862911472248</v>
      </c>
      <c r="J165" s="30">
        <f>IF('Log_working_2-way'!$D164="","",A165^('Log_working_2-way'!$D164))</f>
        <v>2.5946246664914949</v>
      </c>
      <c r="K165" s="32">
        <f>IF('Log_working_2-way'!$D164="","",B165^('Log_working_2-way'!$D164))</f>
        <v>1.6271068176815173</v>
      </c>
      <c r="L165" s="37">
        <f t="shared" si="26"/>
        <v>0.39066339066339073</v>
      </c>
      <c r="M165" s="37">
        <f t="shared" si="27"/>
        <v>0.60933660933660938</v>
      </c>
      <c r="N165" s="38">
        <v>261</v>
      </c>
      <c r="O165" s="38">
        <f t="shared" si="28"/>
        <v>155.75806451612902</v>
      </c>
      <c r="P165" s="38">
        <f t="shared" si="29"/>
        <v>96.84905660377359</v>
      </c>
      <c r="Q165" s="38">
        <f t="shared" si="30"/>
        <v>164.15094339622641</v>
      </c>
      <c r="R165" s="38">
        <f t="shared" si="31"/>
        <v>105.24193548387098</v>
      </c>
      <c r="S165" s="39">
        <f t="shared" si="32"/>
        <v>-8.3928788800973848</v>
      </c>
      <c r="T165" s="39">
        <f t="shared" si="33"/>
        <v>-8.3928788800973848</v>
      </c>
      <c r="U165" t="s">
        <v>351</v>
      </c>
      <c r="V165" t="s">
        <v>352</v>
      </c>
      <c r="W165" t="s">
        <v>460</v>
      </c>
      <c r="X165" s="48" t="s">
        <v>453</v>
      </c>
      <c r="Y165" s="41"/>
    </row>
    <row r="166" spans="1:25" ht="15" x14ac:dyDescent="0.25">
      <c r="A166">
        <v>1.93</v>
      </c>
      <c r="B166">
        <v>1.96</v>
      </c>
      <c r="C166" s="29">
        <f t="shared" si="34"/>
        <v>2.8338796658559762E-2</v>
      </c>
      <c r="D166" s="30">
        <f>IF(OR($A166="",$B166=""),"",A166*'MPTO_working_2-way'!$G165)</f>
        <v>1.9846938775510203</v>
      </c>
      <c r="E166" s="32">
        <f>IF(OR($A166="",$B166=""),"",B166*'MPTO_working_2-way'!$G165)</f>
        <v>2.0155440414507773</v>
      </c>
      <c r="F166" s="30">
        <f>IF(OR($A166="",$B166=""),"",'MPTO_working_2-way'!D165)</f>
        <v>1.9842635333613092</v>
      </c>
      <c r="G166" s="32">
        <f>IF(OR($A166="",$B166=""),"",'MPTO_working_2-way'!E165)</f>
        <v>2.0159880622468553</v>
      </c>
      <c r="H166" s="30">
        <f>IF(OR($A166="",$B166=""),"",'OddsRatio_working_2-way'!M165)</f>
        <v>1.9842509842514759</v>
      </c>
      <c r="I166" s="30">
        <f>IF(OR($A166="",$B166=""),"",'OddsRatio_working_2-way'!N165)</f>
        <v>2.0160010160015238</v>
      </c>
      <c r="J166" s="30">
        <f>IF('Log_working_2-way'!$D165="","",A166^('Log_working_2-way'!$D165))</f>
        <v>1.9840560014719333</v>
      </c>
      <c r="K166" s="32">
        <f>IF('Log_working_2-way'!$D165="","",B166^('Log_working_2-way'!$D165))</f>
        <v>2.0162023284286739</v>
      </c>
      <c r="L166" s="37">
        <f t="shared" si="26"/>
        <v>0.50385604113110538</v>
      </c>
      <c r="M166" s="37">
        <f t="shared" si="27"/>
        <v>0.49614395886889456</v>
      </c>
      <c r="N166" s="38">
        <v>262</v>
      </c>
      <c r="O166" s="38">
        <f t="shared" si="28"/>
        <v>126.24870466321244</v>
      </c>
      <c r="P166" s="38">
        <f t="shared" si="29"/>
        <v>128.32653061224488</v>
      </c>
      <c r="Q166" s="38">
        <f t="shared" si="30"/>
        <v>133.67346938775509</v>
      </c>
      <c r="R166" s="38">
        <f t="shared" si="31"/>
        <v>135.75129533678759</v>
      </c>
      <c r="S166" s="39">
        <f t="shared" si="32"/>
        <v>-7.4247647245426549</v>
      </c>
      <c r="T166" s="39">
        <f t="shared" si="33"/>
        <v>-7.4247647245427117</v>
      </c>
      <c r="U166" t="s">
        <v>353</v>
      </c>
      <c r="V166" t="s">
        <v>354</v>
      </c>
      <c r="W166" t="s">
        <v>460</v>
      </c>
      <c r="X166" s="48" t="s">
        <v>453</v>
      </c>
      <c r="Y166" s="41"/>
    </row>
    <row r="167" spans="1:25" s="35" customFormat="1" ht="15" x14ac:dyDescent="0.25">
      <c r="A167">
        <v>1.91</v>
      </c>
      <c r="B167">
        <v>1.97</v>
      </c>
      <c r="C167" s="29">
        <f t="shared" si="34"/>
        <v>3.1174422622053388E-2</v>
      </c>
      <c r="D167" s="30">
        <f>IF(OR($A167="",$B167=""),"",A167*'MPTO_working_2-way'!$G166)</f>
        <v>1.969543147208122</v>
      </c>
      <c r="E167" s="32">
        <f>IF(OR($A167="",$B167=""),"",B167*'MPTO_working_2-way'!$G166)</f>
        <v>2.0314136125654452</v>
      </c>
      <c r="F167" s="30">
        <f>IF(OR($A167="",$B167=""),"",'MPTO_working_2-way'!D166)</f>
        <v>1.9686085750909044</v>
      </c>
      <c r="G167" s="32">
        <f>IF(OR($A167="",$B167=""),"",'MPTO_working_2-way'!E166)</f>
        <v>2.0324087827801334</v>
      </c>
      <c r="H167" s="30">
        <f>IF(OR($A167="",$B167=""),"",'OddsRatio_working_2-way'!M166)</f>
        <v>1.9685785099293232</v>
      </c>
      <c r="I167" s="30">
        <f>IF(OR($A167="",$B167=""),"",'OddsRatio_working_2-way'!N166)</f>
        <v>2.032440829265322</v>
      </c>
      <c r="J167" s="30">
        <f>IF('Log_working_2-way'!$D166="","",A167^('Log_working_2-way'!$D166))</f>
        <v>1.9681542022947511</v>
      </c>
      <c r="K167" s="32">
        <f>IF('Log_working_2-way'!$D166="","",B167^('Log_working_2-way'!$D166))</f>
        <v>2.0328933114474355</v>
      </c>
      <c r="L167" s="37">
        <f t="shared" si="26"/>
        <v>0.50773195876288657</v>
      </c>
      <c r="M167" s="37">
        <f t="shared" si="27"/>
        <v>0.49226804123711337</v>
      </c>
      <c r="N167" s="38">
        <v>263</v>
      </c>
      <c r="O167" s="38">
        <f t="shared" si="28"/>
        <v>125.30366492146597</v>
      </c>
      <c r="P167" s="38">
        <f t="shared" si="29"/>
        <v>129.497461928934</v>
      </c>
      <c r="Q167" s="38">
        <f t="shared" si="30"/>
        <v>133.50253807106597</v>
      </c>
      <c r="R167" s="38">
        <f t="shared" si="31"/>
        <v>137.69633507853402</v>
      </c>
      <c r="S167" s="39">
        <f t="shared" si="32"/>
        <v>-8.1988731496000042</v>
      </c>
      <c r="T167" s="39">
        <f t="shared" si="33"/>
        <v>-8.1988731496000185</v>
      </c>
      <c r="U167" t="s">
        <v>355</v>
      </c>
      <c r="V167" t="s">
        <v>356</v>
      </c>
      <c r="W167" t="s">
        <v>460</v>
      </c>
      <c r="X167" s="48" t="s">
        <v>453</v>
      </c>
      <c r="Y167" s="41"/>
    </row>
    <row r="168" spans="1:25" ht="15" x14ac:dyDescent="0.25">
      <c r="A168">
        <v>2.06</v>
      </c>
      <c r="B168">
        <v>1.84</v>
      </c>
      <c r="C168" s="29">
        <f t="shared" si="34"/>
        <v>2.891515407344869E-2</v>
      </c>
      <c r="D168" s="30">
        <f>IF(OR($A168="",$B168=""),"",A168*'MPTO_working_2-way'!$G167)</f>
        <v>2.1195652173913042</v>
      </c>
      <c r="E168" s="32">
        <f>IF(OR($A168="",$B168=""),"",B168*'MPTO_working_2-way'!$G167)</f>
        <v>1.8932038834951457</v>
      </c>
      <c r="F168" s="30">
        <f>IF(OR($A168="",$B168=""),"",'MPTO_working_2-way'!D167)</f>
        <v>2.1232354918216445</v>
      </c>
      <c r="G168" s="32">
        <f>IF(OR($A168="",$B168=""),"",'MPTO_working_2-way'!E167)</f>
        <v>1.8902852583283463</v>
      </c>
      <c r="H168" s="30">
        <f>IF(OR($A168="",$B168=""),"",'OddsRatio_working_2-way'!M167)</f>
        <v>2.123345344008138</v>
      </c>
      <c r="I168" s="30">
        <f>IF(OR($A168="",$B168=""),"",'OddsRatio_working_2-way'!N167)</f>
        <v>1.8901981971385247</v>
      </c>
      <c r="J168" s="30">
        <f>IF('Log_working_2-way'!$D167="","",A168^('Log_working_2-way'!$D167))</f>
        <v>2.1250149218724146</v>
      </c>
      <c r="K168" s="32">
        <f>IF('Log_working_2-way'!$D167="","",B168^('Log_working_2-way'!$D167))</f>
        <v>1.8888770989238437</v>
      </c>
      <c r="L168" s="37">
        <f t="shared" si="26"/>
        <v>0.47179487179487184</v>
      </c>
      <c r="M168" s="37">
        <f t="shared" si="27"/>
        <v>0.52820512820512822</v>
      </c>
      <c r="N168" s="38">
        <v>264</v>
      </c>
      <c r="O168" s="38">
        <f t="shared" si="28"/>
        <v>135.84466019417476</v>
      </c>
      <c r="P168" s="38">
        <f t="shared" si="29"/>
        <v>120.5217391304348</v>
      </c>
      <c r="Q168" s="38">
        <f t="shared" si="30"/>
        <v>143.47826086956522</v>
      </c>
      <c r="R168" s="38">
        <f t="shared" si="31"/>
        <v>128.15533980582524</v>
      </c>
      <c r="S168" s="39">
        <f t="shared" si="32"/>
        <v>-7.6336006753904542</v>
      </c>
      <c r="T168" s="39">
        <f t="shared" si="33"/>
        <v>-7.63360067539044</v>
      </c>
      <c r="U168" t="s">
        <v>357</v>
      </c>
      <c r="V168" t="s">
        <v>358</v>
      </c>
      <c r="W168" t="s">
        <v>460</v>
      </c>
      <c r="X168" s="48" t="s">
        <v>453</v>
      </c>
      <c r="Y168" s="41"/>
    </row>
    <row r="169" spans="1:25" ht="15" x14ac:dyDescent="0.25">
      <c r="A169">
        <v>1.81</v>
      </c>
      <c r="B169">
        <v>2.0299999999999998</v>
      </c>
      <c r="C169" s="29">
        <f t="shared" si="34"/>
        <v>4.5097025283727721E-2</v>
      </c>
      <c r="D169" s="30">
        <f>IF(OR($A169="",$B169=""),"",A169*'MPTO_working_2-way'!$G168)</f>
        <v>1.8916256157635472</v>
      </c>
      <c r="E169" s="32">
        <f>IF(OR($A169="",$B169=""),"",B169*'MPTO_working_2-way'!$G168)</f>
        <v>2.1215469613259672</v>
      </c>
      <c r="F169" s="30">
        <f>IF(OR($A169="",$B169=""),"",'MPTO_working_2-way'!D168)</f>
        <v>1.8870143543127138</v>
      </c>
      <c r="G169" s="32">
        <f>IF(OR($A169="",$B169=""),"",'MPTO_working_2-way'!E168)</f>
        <v>2.1273774715571898</v>
      </c>
      <c r="H169" s="30">
        <f>IF(OR($A169="",$B169=""),"",'OddsRatio_working_2-way'!M168)</f>
        <v>1.8867963503478642</v>
      </c>
      <c r="I169" s="30">
        <f>IF(OR($A169="",$B169=""),"",'OddsRatio_working_2-way'!N168)</f>
        <v>2.1276546183435801</v>
      </c>
      <c r="J169" s="30">
        <f>IF('Log_working_2-way'!$D168="","",A169^('Log_working_2-way'!$D168))</f>
        <v>1.8846829983767455</v>
      </c>
      <c r="K169" s="32">
        <f>IF('Log_working_2-way'!$D168="","",B169^('Log_working_2-way'!$D168))</f>
        <v>2.1303483867491475</v>
      </c>
      <c r="L169" s="37">
        <f t="shared" si="26"/>
        <v>0.52864583333333326</v>
      </c>
      <c r="M169" s="37">
        <f t="shared" si="27"/>
        <v>0.47135416666666657</v>
      </c>
      <c r="N169" s="38">
        <v>265</v>
      </c>
      <c r="O169" s="38">
        <f t="shared" si="28"/>
        <v>118.5911602209945</v>
      </c>
      <c r="P169" s="38">
        <f t="shared" si="29"/>
        <v>134.45812807881771</v>
      </c>
      <c r="Q169" s="38">
        <f t="shared" si="30"/>
        <v>130.54187192118229</v>
      </c>
      <c r="R169" s="38">
        <f t="shared" si="31"/>
        <v>146.40883977900555</v>
      </c>
      <c r="S169" s="39">
        <f t="shared" si="32"/>
        <v>-11.950711700187796</v>
      </c>
      <c r="T169" s="39">
        <f t="shared" si="33"/>
        <v>-11.950711700187838</v>
      </c>
      <c r="U169" t="s">
        <v>359</v>
      </c>
      <c r="V169" t="s">
        <v>360</v>
      </c>
      <c r="W169" t="s">
        <v>129</v>
      </c>
      <c r="X169" s="48" t="s">
        <v>454</v>
      </c>
      <c r="Y169" s="41"/>
    </row>
    <row r="170" spans="1:25" ht="15" x14ac:dyDescent="0.25">
      <c r="A170">
        <v>1.62</v>
      </c>
      <c r="B170">
        <v>2.3199999999999998</v>
      </c>
      <c r="C170" s="29">
        <f t="shared" si="34"/>
        <v>4.8318433375904579E-2</v>
      </c>
      <c r="D170" s="30">
        <f>IF(OR($A170="",$B170=""),"",A170*'MPTO_working_2-way'!$G169)</f>
        <v>1.6982758620689655</v>
      </c>
      <c r="E170" s="32">
        <f>IF(OR($A170="",$B170=""),"",B170*'MPTO_working_2-way'!$G169)</f>
        <v>2.4320987654320985</v>
      </c>
      <c r="F170" s="30">
        <f>IF(OR($A170="",$B170=""),"",'MPTO_working_2-way'!D169)</f>
        <v>1.6859860039476045</v>
      </c>
      <c r="G170" s="32">
        <f>IF(OR($A170="",$B170=""),"",'MPTO_working_2-way'!E169)</f>
        <v>2.4577556892492805</v>
      </c>
      <c r="H170" s="30">
        <f>IF(OR($A170="",$B170=""),"",'OddsRatio_working_2-way'!M169)</f>
        <v>1.6853444168423422</v>
      </c>
      <c r="I170" s="30">
        <f>IF(OR($A170="",$B170=""),"",'OddsRatio_working_2-way'!N169)</f>
        <v>2.45912037134176</v>
      </c>
      <c r="J170" s="30">
        <f>IF('Log_working_2-way'!$D169="","",A170^('Log_working_2-way'!$D169))</f>
        <v>1.6797114176021053</v>
      </c>
      <c r="K170" s="32">
        <f>IF('Log_working_2-way'!$D169="","",B170^('Log_working_2-way'!$D169))</f>
        <v>2.4712125971438774</v>
      </c>
      <c r="L170" s="37">
        <f t="shared" si="26"/>
        <v>0.58883248730964466</v>
      </c>
      <c r="M170" s="37">
        <f t="shared" si="27"/>
        <v>0.4111675126903554</v>
      </c>
      <c r="N170" s="38">
        <v>266</v>
      </c>
      <c r="O170" s="38">
        <f t="shared" si="28"/>
        <v>101.80246913580247</v>
      </c>
      <c r="P170" s="38">
        <f t="shared" si="29"/>
        <v>151.34482758620692</v>
      </c>
      <c r="Q170" s="38">
        <f t="shared" si="30"/>
        <v>114.65517241379311</v>
      </c>
      <c r="R170" s="38">
        <f t="shared" si="31"/>
        <v>164.19753086419752</v>
      </c>
      <c r="S170" s="39">
        <f t="shared" si="32"/>
        <v>-12.852703277990642</v>
      </c>
      <c r="T170" s="39">
        <f t="shared" si="33"/>
        <v>-12.852703277990599</v>
      </c>
      <c r="U170" t="s">
        <v>361</v>
      </c>
      <c r="V170" t="s">
        <v>362</v>
      </c>
      <c r="W170" t="s">
        <v>129</v>
      </c>
      <c r="X170" s="48" t="s">
        <v>454</v>
      </c>
      <c r="Y170" s="41"/>
    </row>
    <row r="171" spans="1:25" ht="15" x14ac:dyDescent="0.25">
      <c r="A171">
        <v>1.65</v>
      </c>
      <c r="B171">
        <v>2.27</v>
      </c>
      <c r="C171" s="29">
        <f t="shared" si="34"/>
        <v>4.658924042183954E-2</v>
      </c>
      <c r="D171" s="30">
        <f>IF(OR($A171="",$B171=""),"",A171*'MPTO_working_2-way'!$G170)</f>
        <v>1.7268722466960351</v>
      </c>
      <c r="E171" s="32">
        <f>IF(OR($A171="",$B171=""),"",B171*'MPTO_working_2-way'!$G170)</f>
        <v>2.375757575757576</v>
      </c>
      <c r="F171" s="30">
        <f>IF(OR($A171="",$B171=""),"",'MPTO_working_2-way'!D170)</f>
        <v>1.7159546443706333</v>
      </c>
      <c r="G171" s="32">
        <f>IF(OR($A171="",$B171=""),"",'MPTO_working_2-way'!E170)</f>
        <v>2.3967365221564547</v>
      </c>
      <c r="H171" s="30">
        <f>IF(OR($A171="",$B171=""),"",'OddsRatio_working_2-way'!M170)</f>
        <v>1.715409689354322</v>
      </c>
      <c r="I171" s="30">
        <f>IF(OR($A171="",$B171=""),"",'OddsRatio_working_2-way'!N170)</f>
        <v>2.3978004699692139</v>
      </c>
      <c r="J171" s="30">
        <f>IF('Log_working_2-way'!$D170="","",A171^('Log_working_2-way'!$D170))</f>
        <v>1.71041144302911</v>
      </c>
      <c r="K171" s="32">
        <f>IF('Log_working_2-way'!$D170="","",B171^('Log_working_2-way'!$D170))</f>
        <v>2.4076349836585891</v>
      </c>
      <c r="L171" s="37">
        <f t="shared" si="26"/>
        <v>0.57908163265306123</v>
      </c>
      <c r="M171" s="37">
        <f t="shared" si="27"/>
        <v>0.42091836734693872</v>
      </c>
      <c r="N171" s="38">
        <v>267</v>
      </c>
      <c r="O171" s="38">
        <f t="shared" si="28"/>
        <v>105.18181818181816</v>
      </c>
      <c r="P171" s="38">
        <f t="shared" si="29"/>
        <v>149.37885462555067</v>
      </c>
      <c r="Q171" s="38">
        <f t="shared" si="30"/>
        <v>117.62114537444934</v>
      </c>
      <c r="R171" s="38">
        <f t="shared" si="31"/>
        <v>161.81818181818181</v>
      </c>
      <c r="S171" s="39">
        <f t="shared" si="32"/>
        <v>-12.439327192631183</v>
      </c>
      <c r="T171" s="39">
        <f t="shared" si="33"/>
        <v>-12.43932719263114</v>
      </c>
      <c r="U171" t="s">
        <v>363</v>
      </c>
      <c r="V171" t="s">
        <v>364</v>
      </c>
      <c r="W171" t="s">
        <v>129</v>
      </c>
      <c r="X171" s="48" t="s">
        <v>454</v>
      </c>
      <c r="Y171" s="41"/>
    </row>
    <row r="172" spans="1:25" ht="15" x14ac:dyDescent="0.25">
      <c r="A172">
        <v>1.48</v>
      </c>
      <c r="B172">
        <v>2.65</v>
      </c>
      <c r="C172" s="29">
        <f t="shared" si="34"/>
        <v>5.3034166241713532E-2</v>
      </c>
      <c r="D172" s="30">
        <f>IF(OR($A172="",$B172=""),"",A172*'MPTO_working_2-way'!$G171)</f>
        <v>1.5584905660377359</v>
      </c>
      <c r="E172" s="32">
        <f>IF(OR($A172="",$B172=""),"",B172*'MPTO_working_2-way'!$G171)</f>
        <v>2.7905405405405408</v>
      </c>
      <c r="F172" s="30">
        <f>IF(OR($A172="",$B172=""),"",'MPTO_working_2-way'!D171)</f>
        <v>1.5404556166535743</v>
      </c>
      <c r="G172" s="32">
        <f>IF(OR($A172="",$B172=""),"",'MPTO_working_2-way'!E171)</f>
        <v>2.8502906976744189</v>
      </c>
      <c r="H172" s="30">
        <f>IF(OR($A172="",$B172=""),"",'OddsRatio_working_2-way'!M171)</f>
        <v>1.539359889970594</v>
      </c>
      <c r="I172" s="30">
        <f>IF(OR($A172="",$B172=""),"",'OddsRatio_working_2-way'!N171)</f>
        <v>2.8540496217739157</v>
      </c>
      <c r="J172" s="30">
        <f>IF('Log_working_2-way'!$D171="","",A172^('Log_working_2-way'!$D171))</f>
        <v>1.5310477961199003</v>
      </c>
      <c r="K172" s="32">
        <f>IF('Log_working_2-way'!$D171="","",B172^('Log_working_2-way'!$D171))</f>
        <v>2.8830696733895005</v>
      </c>
      <c r="L172" s="37">
        <f t="shared" si="26"/>
        <v>0.64164648910411615</v>
      </c>
      <c r="M172" s="37">
        <f t="shared" si="27"/>
        <v>0.35835351089588374</v>
      </c>
      <c r="N172" s="38">
        <v>268</v>
      </c>
      <c r="O172" s="38">
        <f t="shared" si="28"/>
        <v>86.918918918918905</v>
      </c>
      <c r="P172" s="38">
        <f t="shared" si="29"/>
        <v>166.86792452830187</v>
      </c>
      <c r="Q172" s="38">
        <f t="shared" si="30"/>
        <v>101.13207547169812</v>
      </c>
      <c r="R172" s="38">
        <f t="shared" si="31"/>
        <v>181.08108108108107</v>
      </c>
      <c r="S172" s="39">
        <f t="shared" si="32"/>
        <v>-14.213156552779211</v>
      </c>
      <c r="T172" s="39">
        <f t="shared" si="33"/>
        <v>-14.213156552779196</v>
      </c>
      <c r="U172" t="s">
        <v>365</v>
      </c>
      <c r="V172" t="s">
        <v>366</v>
      </c>
      <c r="W172" t="s">
        <v>129</v>
      </c>
      <c r="X172" s="48" t="s">
        <v>454</v>
      </c>
      <c r="Y172" s="41"/>
    </row>
    <row r="173" spans="1:25" ht="15" x14ac:dyDescent="0.25">
      <c r="A173">
        <v>1.38</v>
      </c>
      <c r="B173">
        <v>3.16</v>
      </c>
      <c r="C173" s="29">
        <f t="shared" si="34"/>
        <v>4.1093377361951955E-2</v>
      </c>
      <c r="D173" s="30">
        <f>IF(OR($A173="",$B173=""),"",A173*'MPTO_working_2-way'!$G172)</f>
        <v>1.4367088607594936</v>
      </c>
      <c r="E173" s="32">
        <f>IF(OR($A173="",$B173=""),"",B173*'MPTO_working_2-way'!$G172)</f>
        <v>3.2898550724637685</v>
      </c>
      <c r="F173" s="30">
        <f>IF(OR($A173="",$B173=""),"",'MPTO_working_2-way'!D172)</f>
        <v>1.4202709744658675</v>
      </c>
      <c r="G173" s="32">
        <f>IF(OR($A173="",$B173=""),"",'MPTO_working_2-way'!E172)</f>
        <v>3.3794172349659024</v>
      </c>
      <c r="H173" s="30">
        <f>IF(OR($A173="",$B173=""),"",'OddsRatio_working_2-way'!M172)</f>
        <v>1.4194352464039304</v>
      </c>
      <c r="I173" s="30">
        <f>IF(OR($A173="",$B173=""),"",'OddsRatio_working_2-way'!N172)</f>
        <v>3.3841582427170787</v>
      </c>
      <c r="J173" s="30">
        <f>IF('Log_working_2-way'!$D172="","",A173^('Log_working_2-way'!$D172))</f>
        <v>1.4118299597766102</v>
      </c>
      <c r="K173" s="32">
        <f>IF('Log_working_2-way'!$D172="","",B173^('Log_working_2-way'!$D172))</f>
        <v>3.4281866247403068</v>
      </c>
      <c r="L173" s="37">
        <f t="shared" si="26"/>
        <v>0.69603524229074898</v>
      </c>
      <c r="M173" s="37">
        <f t="shared" si="27"/>
        <v>0.30396475770925108</v>
      </c>
      <c r="N173" s="38">
        <v>269</v>
      </c>
      <c r="O173" s="38">
        <f t="shared" si="28"/>
        <v>74.072463768115938</v>
      </c>
      <c r="P173" s="38">
        <f t="shared" si="29"/>
        <v>183.87341772151899</v>
      </c>
      <c r="Q173" s="38">
        <f t="shared" si="30"/>
        <v>85.12658227848101</v>
      </c>
      <c r="R173" s="38">
        <f t="shared" si="31"/>
        <v>194.92753623188409</v>
      </c>
      <c r="S173" s="39">
        <f t="shared" si="32"/>
        <v>-11.054118510365072</v>
      </c>
      <c r="T173" s="39">
        <f t="shared" si="33"/>
        <v>-11.0541185103651</v>
      </c>
      <c r="U173" t="s">
        <v>367</v>
      </c>
      <c r="V173" t="s">
        <v>368</v>
      </c>
      <c r="W173" t="s">
        <v>456</v>
      </c>
      <c r="X173" s="48" t="s">
        <v>454</v>
      </c>
      <c r="Y173" s="41"/>
    </row>
    <row r="174" spans="1:25" ht="15" x14ac:dyDescent="0.25">
      <c r="A174">
        <v>1.92</v>
      </c>
      <c r="B174">
        <v>1.95</v>
      </c>
      <c r="C174" s="29">
        <f t="shared" si="34"/>
        <v>3.3653846153846256E-2</v>
      </c>
      <c r="D174" s="30">
        <f>IF(OR($A174="",$B174=""),"",A174*'MPTO_working_2-way'!$G173)</f>
        <v>1.9846153846153847</v>
      </c>
      <c r="E174" s="32">
        <f>IF(OR($A174="",$B174=""),"",B174*'MPTO_working_2-way'!$G173)</f>
        <v>2.015625</v>
      </c>
      <c r="F174" s="30">
        <f>IF(OR($A174="",$B174=""),"",'MPTO_working_2-way'!D173)</f>
        <v>1.9841017488076311</v>
      </c>
      <c r="G174" s="32">
        <f>IF(OR($A174="",$B174=""),"",'MPTO_working_2-way'!E173)</f>
        <v>2.0161550888529889</v>
      </c>
      <c r="H174" s="30">
        <f>IF(OR($A174="",$B174=""),"",'OddsRatio_working_2-way'!M173)</f>
        <v>1.9840838646332837</v>
      </c>
      <c r="I174" s="30">
        <f>IF(OR($A174="",$B174=""),"",'OddsRatio_working_2-way'!N173)</f>
        <v>2.0161735558713256</v>
      </c>
      <c r="J174" s="30">
        <f>IF('Log_working_2-way'!$D173="","",A174^('Log_working_2-way'!$D173))</f>
        <v>1.9838501055423525</v>
      </c>
      <c r="K174" s="32">
        <f>IF('Log_working_2-way'!$D173="","",B174^('Log_working_2-way'!$D173))</f>
        <v>2.0164149948926431</v>
      </c>
      <c r="L174" s="37">
        <f t="shared" si="26"/>
        <v>0.50387596899224807</v>
      </c>
      <c r="M174" s="37">
        <f t="shared" si="27"/>
        <v>0.49612403100775193</v>
      </c>
      <c r="N174" s="38">
        <v>270</v>
      </c>
      <c r="O174" s="38">
        <f t="shared" si="28"/>
        <v>129.375</v>
      </c>
      <c r="P174" s="38">
        <f t="shared" si="29"/>
        <v>131.53846153846155</v>
      </c>
      <c r="Q174" s="38">
        <f t="shared" si="30"/>
        <v>138.46153846153848</v>
      </c>
      <c r="R174" s="38">
        <f t="shared" si="31"/>
        <v>140.625</v>
      </c>
      <c r="S174" s="39">
        <f t="shared" si="32"/>
        <v>-9.0865384615384812</v>
      </c>
      <c r="T174" s="39">
        <f t="shared" si="33"/>
        <v>-9.0865384615384528</v>
      </c>
      <c r="U174" t="s">
        <v>369</v>
      </c>
      <c r="V174" t="s">
        <v>370</v>
      </c>
      <c r="W174" t="s">
        <v>456</v>
      </c>
      <c r="X174" s="48" t="s">
        <v>454</v>
      </c>
      <c r="Y174" s="41"/>
    </row>
    <row r="175" spans="1:25" ht="15" x14ac:dyDescent="0.25">
      <c r="A175">
        <v>1.63</v>
      </c>
      <c r="B175">
        <v>2.38</v>
      </c>
      <c r="C175" s="29">
        <f t="shared" si="34"/>
        <v>3.3664999742228252E-2</v>
      </c>
      <c r="D175" s="30">
        <f>IF(OR($A175="",$B175=""),"",A175*'MPTO_working_2-way'!$G174)</f>
        <v>1.6848739495798319</v>
      </c>
      <c r="E175" s="32">
        <f>IF(OR($A175="",$B175=""),"",B175*'MPTO_working_2-way'!$G174)</f>
        <v>2.4601226993865031</v>
      </c>
      <c r="F175" s="30">
        <f>IF(OR($A175="",$B175=""),"",'MPTO_working_2-way'!D174)</f>
        <v>1.6759839288028686</v>
      </c>
      <c r="G175" s="32">
        <f>IF(OR($A175="",$B175=""),"",'MPTO_working_2-way'!E174)</f>
        <v>2.4793251102447753</v>
      </c>
      <c r="H175" s="30">
        <f>IF(OR($A175="",$B175=""),"",'OddsRatio_working_2-way'!M174)</f>
        <v>1.6756639246921761</v>
      </c>
      <c r="I175" s="30">
        <f>IF(OR($A175="",$B175=""),"",'OddsRatio_working_2-way'!N174)</f>
        <v>2.4800257398019103</v>
      </c>
      <c r="J175" s="30">
        <f>IF('Log_working_2-way'!$D174="","",A175^('Log_working_2-way'!$D174))</f>
        <v>1.6716243688761041</v>
      </c>
      <c r="K175" s="32">
        <f>IF('Log_working_2-way'!$D174="","",B175^('Log_working_2-way'!$D174))</f>
        <v>2.4889275111820632</v>
      </c>
      <c r="L175" s="37">
        <f t="shared" ref="L175:L225" si="35">(1/D175)</f>
        <v>0.59351620947630923</v>
      </c>
      <c r="M175" s="37">
        <f t="shared" ref="M175:M225" si="36">(1/E175)</f>
        <v>0.40648379052369077</v>
      </c>
      <c r="N175" s="38">
        <v>271</v>
      </c>
      <c r="O175" s="38">
        <f t="shared" ref="O175:O225" si="37">(1/A175)*((N175*A175)-N175)</f>
        <v>104.74233128834354</v>
      </c>
      <c r="P175" s="38">
        <f t="shared" ref="P175:P225" si="38">(1/B175)*((N175*B175)-N175)</f>
        <v>157.1344537815126</v>
      </c>
      <c r="Q175" s="38">
        <f t="shared" ref="Q175:Q225" si="39">(1/B175)*N175</f>
        <v>113.8655462184874</v>
      </c>
      <c r="R175" s="38">
        <f t="shared" ref="R175:R225" si="40">(1/A175)*N175</f>
        <v>166.25766871165644</v>
      </c>
      <c r="S175" s="39">
        <f t="shared" ref="S175:S225" si="41">O175-Q175</f>
        <v>-9.1232149301438596</v>
      </c>
      <c r="T175" s="39">
        <f t="shared" ref="T175:T225" si="42">P175-R175</f>
        <v>-9.1232149301438312</v>
      </c>
      <c r="U175" t="s">
        <v>371</v>
      </c>
      <c r="V175" t="s">
        <v>372</v>
      </c>
      <c r="W175" t="s">
        <v>457</v>
      </c>
      <c r="X175" s="48" t="s">
        <v>454</v>
      </c>
      <c r="Y175" s="41"/>
    </row>
    <row r="176" spans="1:25" ht="15" x14ac:dyDescent="0.25">
      <c r="A176">
        <v>2.25</v>
      </c>
      <c r="B176">
        <v>1.69</v>
      </c>
      <c r="C176" s="29">
        <f t="shared" si="34"/>
        <v>3.6160420775805502E-2</v>
      </c>
      <c r="D176" s="30">
        <f>IF(OR($A176="",$B176=""),"",A176*'MPTO_working_2-way'!$G175)</f>
        <v>2.3313609467455625</v>
      </c>
      <c r="E176" s="32">
        <f>IF(OR($A176="",$B176=""),"",B176*'MPTO_working_2-way'!$G175)</f>
        <v>1.7511111111111113</v>
      </c>
      <c r="F176" s="30">
        <f>IF(OR($A176="",$B176=""),"",'MPTO_working_2-way'!D175)</f>
        <v>2.3454124903623752</v>
      </c>
      <c r="G176" s="32">
        <f>IF(OR($A176="",$B176=""),"",'MPTO_working_2-way'!E175)</f>
        <v>1.7432664756446994</v>
      </c>
      <c r="H176" s="30">
        <f>IF(OR($A176="",$B176=""),"",'OddsRatio_working_2-way'!M175)</f>
        <v>2.3459547551454145</v>
      </c>
      <c r="I176" s="30">
        <f>IF(OR($A176="",$B176=""),"",'OddsRatio_working_2-way'!N175)</f>
        <v>1.7429670248402687</v>
      </c>
      <c r="J176" s="30">
        <f>IF('Log_working_2-way'!$D175="","",A176^('Log_working_2-way'!$D175))</f>
        <v>2.3524481110664444</v>
      </c>
      <c r="K176" s="32">
        <f>IF('Log_working_2-way'!$D175="","",B176^('Log_working_2-way'!$D175))</f>
        <v>1.7393999014212567</v>
      </c>
      <c r="L176" s="37">
        <f t="shared" si="35"/>
        <v>0.42893401015228422</v>
      </c>
      <c r="M176" s="37">
        <f t="shared" si="36"/>
        <v>0.57106598984771573</v>
      </c>
      <c r="N176" s="38">
        <v>272</v>
      </c>
      <c r="O176" s="38">
        <f t="shared" si="37"/>
        <v>151.11111111111111</v>
      </c>
      <c r="P176" s="38">
        <f t="shared" si="38"/>
        <v>111.05325443786982</v>
      </c>
      <c r="Q176" s="38">
        <f t="shared" si="39"/>
        <v>160.94674556213019</v>
      </c>
      <c r="R176" s="38">
        <f t="shared" si="40"/>
        <v>120.88888888888889</v>
      </c>
      <c r="S176" s="39">
        <f t="shared" si="41"/>
        <v>-9.8356344510190752</v>
      </c>
      <c r="T176" s="39">
        <f t="shared" si="42"/>
        <v>-9.835634451019061</v>
      </c>
      <c r="U176" t="s">
        <v>373</v>
      </c>
      <c r="V176" t="s">
        <v>374</v>
      </c>
      <c r="W176" t="s">
        <v>457</v>
      </c>
      <c r="X176" s="48" t="s">
        <v>454</v>
      </c>
      <c r="Y176" s="41"/>
    </row>
    <row r="177" spans="1:25" ht="15" x14ac:dyDescent="0.25">
      <c r="A177">
        <v>1.79</v>
      </c>
      <c r="B177">
        <v>2.1</v>
      </c>
      <c r="C177" s="29">
        <f t="shared" si="34"/>
        <v>3.4849694067571102E-2</v>
      </c>
      <c r="D177" s="30">
        <f>IF(OR($A177="",$B177=""),"",A177*'MPTO_working_2-way'!$G176)</f>
        <v>1.8523809523809522</v>
      </c>
      <c r="E177" s="32">
        <f>IF(OR($A177="",$B177=""),"",B177*'MPTO_working_2-way'!$G176)</f>
        <v>2.1731843575418992</v>
      </c>
      <c r="F177" s="30">
        <f>IF(OR($A177="",$B177=""),"",'MPTO_working_2-way'!D176)</f>
        <v>1.8476284099287292</v>
      </c>
      <c r="G177" s="32">
        <f>IF(OR($A177="",$B177=""),"",'MPTO_working_2-way'!E176)</f>
        <v>2.1797622499275153</v>
      </c>
      <c r="H177" s="30">
        <f>IF(OR($A177="",$B177=""),"",'OddsRatio_working_2-way'!M176)</f>
        <v>1.8474560862851939</v>
      </c>
      <c r="I177" s="30">
        <f>IF(OR($A177="",$B177=""),"",'OddsRatio_working_2-way'!N176)</f>
        <v>2.1800021454603971</v>
      </c>
      <c r="J177" s="30">
        <f>IF('Log_working_2-way'!$D176="","",A177^('Log_working_2-way'!$D176))</f>
        <v>1.8452962428833544</v>
      </c>
      <c r="K177" s="32">
        <f>IF('Log_working_2-way'!$D176="","",B177^('Log_working_2-way'!$D176))</f>
        <v>2.1830172065936067</v>
      </c>
      <c r="L177" s="37">
        <f t="shared" si="35"/>
        <v>0.53984575835475579</v>
      </c>
      <c r="M177" s="37">
        <f t="shared" si="36"/>
        <v>0.46015424164524427</v>
      </c>
      <c r="N177" s="38">
        <v>273</v>
      </c>
      <c r="O177" s="38">
        <f t="shared" si="37"/>
        <v>120.48603351955308</v>
      </c>
      <c r="P177" s="38">
        <f t="shared" si="38"/>
        <v>143.00000000000003</v>
      </c>
      <c r="Q177" s="38">
        <f t="shared" si="39"/>
        <v>130</v>
      </c>
      <c r="R177" s="38">
        <f t="shared" si="40"/>
        <v>152.51396648044692</v>
      </c>
      <c r="S177" s="39">
        <f t="shared" si="41"/>
        <v>-9.5139664804469248</v>
      </c>
      <c r="T177" s="39">
        <f t="shared" si="42"/>
        <v>-9.5139664804468964</v>
      </c>
      <c r="U177" t="s">
        <v>375</v>
      </c>
      <c r="V177" t="s">
        <v>376</v>
      </c>
      <c r="W177" t="s">
        <v>457</v>
      </c>
      <c r="X177" s="48" t="s">
        <v>454</v>
      </c>
      <c r="Y177" s="41"/>
    </row>
    <row r="178" spans="1:25" s="35" customFormat="1" ht="15" x14ac:dyDescent="0.25">
      <c r="A178">
        <v>1.96</v>
      </c>
      <c r="B178">
        <v>1.91</v>
      </c>
      <c r="C178" s="29">
        <f t="shared" si="34"/>
        <v>3.3764291056736839E-2</v>
      </c>
      <c r="D178" s="30">
        <f>IF(OR($A178="",$B178=""),"",A178*'MPTO_working_2-way'!$G177)</f>
        <v>2.0261780104712042</v>
      </c>
      <c r="E178" s="32">
        <f>IF(OR($A178="",$B178=""),"",B178*'MPTO_working_2-way'!$G177)</f>
        <v>1.9744897959183674</v>
      </c>
      <c r="F178" s="30">
        <f>IF(OR($A178="",$B178=""),"",'MPTO_working_2-way'!D177)</f>
        <v>2.0270738574832143</v>
      </c>
      <c r="G178" s="32">
        <f>IF(OR($A178="",$B178=""),"",'MPTO_working_2-way'!E177)</f>
        <v>1.9736398144242935</v>
      </c>
      <c r="H178" s="30">
        <f>IF(OR($A178="",$B178=""),"",'OddsRatio_working_2-way'!M177)</f>
        <v>2.0271051820261912</v>
      </c>
      <c r="I178" s="30">
        <f>IF(OR($A178="",$B178=""),"",'OddsRatio_working_2-way'!N177)</f>
        <v>1.9736101204623264</v>
      </c>
      <c r="J178" s="30">
        <f>IF('Log_working_2-way'!$D177="","",A178^('Log_working_2-way'!$D177))</f>
        <v>2.0275133700590602</v>
      </c>
      <c r="K178" s="32">
        <f>IF('Log_working_2-way'!$D177="","",B178^('Log_working_2-way'!$D177))</f>
        <v>1.9732233459331785</v>
      </c>
      <c r="L178" s="37">
        <f t="shared" si="35"/>
        <v>0.49354005167958659</v>
      </c>
      <c r="M178" s="37">
        <f t="shared" si="36"/>
        <v>0.50645994832041341</v>
      </c>
      <c r="N178" s="38">
        <v>274</v>
      </c>
      <c r="O178" s="38">
        <f t="shared" si="37"/>
        <v>134.20408163265304</v>
      </c>
      <c r="P178" s="38">
        <f t="shared" si="38"/>
        <v>130.54450261780107</v>
      </c>
      <c r="Q178" s="38">
        <f t="shared" si="39"/>
        <v>143.45549738219896</v>
      </c>
      <c r="R178" s="38">
        <f t="shared" si="40"/>
        <v>139.79591836734693</v>
      </c>
      <c r="S178" s="39">
        <f t="shared" si="41"/>
        <v>-9.2514157495459131</v>
      </c>
      <c r="T178" s="39">
        <f t="shared" si="42"/>
        <v>-9.2514157495458562</v>
      </c>
      <c r="U178" t="s">
        <v>377</v>
      </c>
      <c r="V178" t="s">
        <v>378</v>
      </c>
      <c r="W178" t="s">
        <v>169</v>
      </c>
      <c r="X178" s="48" t="s">
        <v>454</v>
      </c>
      <c r="Y178" s="41"/>
    </row>
    <row r="179" spans="1:25" ht="15" x14ac:dyDescent="0.25">
      <c r="A179">
        <v>1.84</v>
      </c>
      <c r="B179">
        <v>2.04</v>
      </c>
      <c r="C179" s="29">
        <f t="shared" si="34"/>
        <v>3.3674339300937772E-2</v>
      </c>
      <c r="D179" s="30">
        <f>IF(OR($A179="",$B179=""),"",A179*'MPTO_working_2-way'!$G178)</f>
        <v>1.9019607843137256</v>
      </c>
      <c r="E179" s="32">
        <f>IF(OR($A179="",$B179=""),"",B179*'MPTO_working_2-way'!$G178)</f>
        <v>2.1086956521739131</v>
      </c>
      <c r="F179" s="30">
        <f>IF(OR($A179="",$B179=""),"",'MPTO_working_2-way'!D178)</f>
        <v>1.8988263860785108</v>
      </c>
      <c r="G179" s="32">
        <f>IF(OR($A179="",$B179=""),"",'MPTO_working_2-way'!E178)</f>
        <v>2.1125619090499774</v>
      </c>
      <c r="H179" s="30">
        <f>IF(OR($A179="",$B179=""),"",'OddsRatio_working_2-way'!M178)</f>
        <v>1.8987170342729172</v>
      </c>
      <c r="I179" s="30">
        <f>IF(OR($A179="",$B179=""),"",'OddsRatio_working_2-way'!N178)</f>
        <v>2.1126972805283741</v>
      </c>
      <c r="J179" s="30">
        <f>IF('Log_working_2-way'!$D178="","",A179^('Log_working_2-way'!$D178))</f>
        <v>1.8972929050551837</v>
      </c>
      <c r="K179" s="32">
        <f>IF('Log_working_2-way'!$D178="","",B179^('Log_working_2-way'!$D178))</f>
        <v>2.1144632865880677</v>
      </c>
      <c r="L179" s="37">
        <f t="shared" si="35"/>
        <v>0.52577319587628868</v>
      </c>
      <c r="M179" s="37">
        <f t="shared" si="36"/>
        <v>0.47422680412371132</v>
      </c>
      <c r="N179" s="38">
        <v>275</v>
      </c>
      <c r="O179" s="38">
        <f t="shared" si="37"/>
        <v>125.54347826086956</v>
      </c>
      <c r="P179" s="38">
        <f t="shared" si="38"/>
        <v>140.19607843137254</v>
      </c>
      <c r="Q179" s="38">
        <f t="shared" si="39"/>
        <v>134.80392156862746</v>
      </c>
      <c r="R179" s="38">
        <f t="shared" si="40"/>
        <v>149.45652173913044</v>
      </c>
      <c r="S179" s="39">
        <f t="shared" si="41"/>
        <v>-9.260443307757896</v>
      </c>
      <c r="T179" s="39">
        <f t="shared" si="42"/>
        <v>-9.260443307757896</v>
      </c>
      <c r="U179" t="s">
        <v>379</v>
      </c>
      <c r="V179" t="s">
        <v>380</v>
      </c>
      <c r="W179" t="s">
        <v>169</v>
      </c>
      <c r="X179" s="48" t="s">
        <v>454</v>
      </c>
      <c r="Y179" s="41"/>
    </row>
    <row r="180" spans="1:25" ht="15" x14ac:dyDescent="0.25">
      <c r="A180">
        <v>2.04</v>
      </c>
      <c r="B180">
        <v>1.84</v>
      </c>
      <c r="C180" s="29">
        <f t="shared" si="34"/>
        <v>3.3674339300937772E-2</v>
      </c>
      <c r="D180" s="30">
        <f>IF(OR($A180="",$B180=""),"",A180*'MPTO_working_2-way'!$G179)</f>
        <v>2.1086956521739131</v>
      </c>
      <c r="E180" s="32">
        <f>IF(OR($A180="",$B180=""),"",B180*'MPTO_working_2-way'!$G179)</f>
        <v>1.9019607843137256</v>
      </c>
      <c r="F180" s="30">
        <f>IF(OR($A180="",$B180=""),"",'MPTO_working_2-way'!D179)</f>
        <v>2.1125619090499774</v>
      </c>
      <c r="G180" s="32">
        <f>IF(OR($A180="",$B180=""),"",'MPTO_working_2-way'!E179)</f>
        <v>1.8988263860785108</v>
      </c>
      <c r="H180" s="30">
        <f>IF(OR($A180="",$B180=""),"",'OddsRatio_working_2-way'!M179)</f>
        <v>2.1126972805283741</v>
      </c>
      <c r="I180" s="30">
        <f>IF(OR($A180="",$B180=""),"",'OddsRatio_working_2-way'!N179)</f>
        <v>1.8987170342729172</v>
      </c>
      <c r="J180" s="30">
        <f>IF('Log_working_2-way'!$D179="","",A180^('Log_working_2-way'!$D179))</f>
        <v>2.1144632865880677</v>
      </c>
      <c r="K180" s="32">
        <f>IF('Log_working_2-way'!$D179="","",B180^('Log_working_2-way'!$D179))</f>
        <v>1.8972929050551837</v>
      </c>
      <c r="L180" s="37">
        <f t="shared" si="35"/>
        <v>0.47422680412371132</v>
      </c>
      <c r="M180" s="37">
        <f t="shared" si="36"/>
        <v>0.52577319587628868</v>
      </c>
      <c r="N180" s="38">
        <v>276</v>
      </c>
      <c r="O180" s="38">
        <f t="shared" si="37"/>
        <v>140.70588235294116</v>
      </c>
      <c r="P180" s="38">
        <f t="shared" si="38"/>
        <v>126.00000000000001</v>
      </c>
      <c r="Q180" s="38">
        <f t="shared" si="39"/>
        <v>150</v>
      </c>
      <c r="R180" s="38">
        <f t="shared" si="40"/>
        <v>135.29411764705881</v>
      </c>
      <c r="S180" s="39">
        <f t="shared" si="41"/>
        <v>-9.2941176470588402</v>
      </c>
      <c r="T180" s="39">
        <f t="shared" si="42"/>
        <v>-9.2941176470587976</v>
      </c>
      <c r="U180" t="s">
        <v>381</v>
      </c>
      <c r="V180" t="s">
        <v>382</v>
      </c>
      <c r="W180" t="s">
        <v>169</v>
      </c>
      <c r="X180" s="48" t="s">
        <v>454</v>
      </c>
      <c r="Y180" s="41"/>
    </row>
    <row r="181" spans="1:25" s="35" customFormat="1" ht="15" x14ac:dyDescent="0.25">
      <c r="A181">
        <v>2.0099999999999998</v>
      </c>
      <c r="B181">
        <v>1.87</v>
      </c>
      <c r="C181" s="29">
        <f t="shared" si="34"/>
        <v>3.22717960997152E-2</v>
      </c>
      <c r="D181" s="30">
        <f>IF(OR($A181="",$B181=""),"",A181*'MPTO_working_2-way'!$G180)</f>
        <v>2.0748663101604272</v>
      </c>
      <c r="E181" s="32">
        <f>IF(OR($A181="",$B181=""),"",B181*'MPTO_working_2-way'!$G180)</f>
        <v>1.9303482587064675</v>
      </c>
      <c r="F181" s="30">
        <f>IF(OR($A181="",$B181=""),"",'MPTO_working_2-way'!D180)</f>
        <v>2.0773758532069522</v>
      </c>
      <c r="G181" s="32">
        <f>IF(OR($A181="",$B181=""),"",'MPTO_working_2-way'!E180)</f>
        <v>1.9281811886013285</v>
      </c>
      <c r="H181" s="30">
        <f>IF(OR($A181="",$B181=""),"",'OddsRatio_working_2-way'!M180)</f>
        <v>2.0774597626964471</v>
      </c>
      <c r="I181" s="30">
        <f>IF(OR($A181="",$B181=""),"",'OddsRatio_working_2-way'!N180)</f>
        <v>1.9281089045009006</v>
      </c>
      <c r="J181" s="30">
        <f>IF('Log_working_2-way'!$D180="","",A181^('Log_working_2-way'!$D180))</f>
        <v>2.0786033258509891</v>
      </c>
      <c r="K181" s="32">
        <f>IF('Log_working_2-way'!$D180="","",B181^('Log_working_2-way'!$D180))</f>
        <v>1.9271248994258339</v>
      </c>
      <c r="L181" s="37">
        <f t="shared" si="35"/>
        <v>0.48195876288659806</v>
      </c>
      <c r="M181" s="37">
        <f t="shared" si="36"/>
        <v>0.51804123711340211</v>
      </c>
      <c r="N181" s="38">
        <v>277</v>
      </c>
      <c r="O181" s="38">
        <f t="shared" si="37"/>
        <v>139.18905472636817</v>
      </c>
      <c r="P181" s="38">
        <f t="shared" si="38"/>
        <v>128.87165775401067</v>
      </c>
      <c r="Q181" s="38">
        <f t="shared" si="39"/>
        <v>148.12834224598927</v>
      </c>
      <c r="R181" s="38">
        <f t="shared" si="40"/>
        <v>137.81094527363186</v>
      </c>
      <c r="S181" s="39">
        <f t="shared" si="41"/>
        <v>-8.9392875196211037</v>
      </c>
      <c r="T181" s="39">
        <f t="shared" si="42"/>
        <v>-8.9392875196211889</v>
      </c>
      <c r="U181" t="s">
        <v>383</v>
      </c>
      <c r="V181" t="s">
        <v>384</v>
      </c>
      <c r="W181" t="s">
        <v>169</v>
      </c>
      <c r="X181" s="48" t="s">
        <v>454</v>
      </c>
      <c r="Y181" s="41"/>
    </row>
    <row r="182" spans="1:25" s="58" customFormat="1" ht="15" x14ac:dyDescent="0.25">
      <c r="A182">
        <v>2.17</v>
      </c>
      <c r="B182">
        <v>1.74</v>
      </c>
      <c r="C182" s="29">
        <f t="shared" si="34"/>
        <v>3.5542136765718491E-2</v>
      </c>
      <c r="D182" s="30">
        <f>IF(OR($A182="",$B182=""),"",A182*'MPTO_working_2-way'!$G181)</f>
        <v>2.2471264367816088</v>
      </c>
      <c r="E182" s="32">
        <f>IF(OR($A182="",$B182=""),"",B182*'MPTO_working_2-way'!$G181)</f>
        <v>1.8018433179723501</v>
      </c>
      <c r="F182" s="30">
        <f>IF(OR($A182="",$B182=""),"",'MPTO_working_2-way'!D181)</f>
        <v>2.2570386753541753</v>
      </c>
      <c r="G182" s="32">
        <f>IF(OR($A182="",$B182=""),"",'MPTO_working_2-way'!E181)</f>
        <v>1.7955204717295163</v>
      </c>
      <c r="H182" s="30">
        <f>IF(OR($A182="",$B182=""),"",'OddsRatio_working_2-way'!M181)</f>
        <v>2.2574104664273644</v>
      </c>
      <c r="I182" s="30">
        <f>IF(OR($A182="",$B182=""),"",'OddsRatio_working_2-way'!N181)</f>
        <v>1.7952852522702987</v>
      </c>
      <c r="J182" s="30">
        <f>IF('Log_working_2-way'!$D181="","",A182^('Log_working_2-way'!$D181))</f>
        <v>2.2619707702020815</v>
      </c>
      <c r="K182" s="32">
        <f>IF('Log_working_2-way'!$D181="","",B182^('Log_working_2-way'!$D181))</f>
        <v>1.7924113803680148</v>
      </c>
      <c r="L182" s="37">
        <f t="shared" si="35"/>
        <v>0.44501278772378522</v>
      </c>
      <c r="M182" s="37">
        <f t="shared" si="36"/>
        <v>0.55498721227621484</v>
      </c>
      <c r="N182" s="38">
        <v>278</v>
      </c>
      <c r="O182" s="38">
        <f t="shared" si="37"/>
        <v>149.88940092165899</v>
      </c>
      <c r="P182" s="38">
        <f t="shared" si="38"/>
        <v>118.22988505747124</v>
      </c>
      <c r="Q182" s="38">
        <f t="shared" si="39"/>
        <v>159.77011494252872</v>
      </c>
      <c r="R182" s="38">
        <f t="shared" si="40"/>
        <v>128.11059907834101</v>
      </c>
      <c r="S182" s="39">
        <f t="shared" si="41"/>
        <v>-9.8807140208697319</v>
      </c>
      <c r="T182" s="39">
        <f t="shared" si="42"/>
        <v>-9.8807140208697746</v>
      </c>
      <c r="U182" t="s">
        <v>385</v>
      </c>
      <c r="V182" t="s">
        <v>386</v>
      </c>
      <c r="W182" t="s">
        <v>169</v>
      </c>
      <c r="X182" s="48" t="s">
        <v>454</v>
      </c>
      <c r="Y182" s="63"/>
    </row>
    <row r="183" spans="1:25" ht="15" x14ac:dyDescent="0.25">
      <c r="A183">
        <v>1.72</v>
      </c>
      <c r="B183">
        <v>2.1800000000000002</v>
      </c>
      <c r="C183" s="29">
        <f t="shared" si="34"/>
        <v>4.0110945167484591E-2</v>
      </c>
      <c r="D183" s="30">
        <f>IF(OR($A183="",$B183=""),"",A183*'MPTO_working_2-way'!$G182)</f>
        <v>1.7889908256880735</v>
      </c>
      <c r="E183" s="32">
        <f>IF(OR($A183="",$B183=""),"",B183*'MPTO_working_2-way'!$G182)</f>
        <v>2.2674418604651168</v>
      </c>
      <c r="F183" s="30">
        <f>IF(OR($A183="",$B183=""),"",'MPTO_working_2-way'!D182)</f>
        <v>1.7814519194222731</v>
      </c>
      <c r="G183" s="32">
        <f>IF(OR($A183="",$B183=""),"",'MPTO_working_2-way'!E182)</f>
        <v>2.2796692607003894</v>
      </c>
      <c r="H183" s="30">
        <f>IF(OR($A183="",$B183=""),"",'OddsRatio_working_2-way'!M182)</f>
        <v>1.7811334658849434</v>
      </c>
      <c r="I183" s="30">
        <f>IF(OR($A183="",$B183=""),"",'OddsRatio_working_2-way'!N182)</f>
        <v>2.2801909579781015</v>
      </c>
      <c r="J183" s="30">
        <f>IF('Log_working_2-way'!$D182="","",A183^('Log_working_2-way'!$D182))</f>
        <v>1.7776962484765699</v>
      </c>
      <c r="K183" s="32">
        <f>IF('Log_working_2-way'!$D182="","",B183^('Log_working_2-way'!$D182))</f>
        <v>2.2858490727693308</v>
      </c>
      <c r="L183" s="37">
        <f t="shared" si="35"/>
        <v>0.55897435897435888</v>
      </c>
      <c r="M183" s="37">
        <f t="shared" si="36"/>
        <v>0.44102564102564096</v>
      </c>
      <c r="N183" s="38">
        <v>279</v>
      </c>
      <c r="O183" s="38">
        <f t="shared" si="37"/>
        <v>116.79069767441861</v>
      </c>
      <c r="P183" s="38">
        <f t="shared" si="38"/>
        <v>151.0183486238532</v>
      </c>
      <c r="Q183" s="38">
        <f t="shared" si="39"/>
        <v>127.98165137614679</v>
      </c>
      <c r="R183" s="38">
        <f t="shared" si="40"/>
        <v>162.2093023255814</v>
      </c>
      <c r="S183" s="39">
        <f t="shared" si="41"/>
        <v>-11.190953701728176</v>
      </c>
      <c r="T183" s="39">
        <f t="shared" si="42"/>
        <v>-11.190953701728205</v>
      </c>
      <c r="U183" t="s">
        <v>387</v>
      </c>
      <c r="V183" t="s">
        <v>388</v>
      </c>
      <c r="W183" t="s">
        <v>169</v>
      </c>
      <c r="X183" s="48" t="s">
        <v>454</v>
      </c>
      <c r="Y183" s="41"/>
    </row>
    <row r="184" spans="1:25" ht="15" x14ac:dyDescent="0.25">
      <c r="A184">
        <v>1.78</v>
      </c>
      <c r="B184">
        <v>2.1</v>
      </c>
      <c r="C184" s="29">
        <f t="shared" si="34"/>
        <v>3.7988228999465079E-2</v>
      </c>
      <c r="D184" s="30">
        <f>IF(OR($A184="",$B184=""),"",A184*'MPTO_working_2-way'!$G183)</f>
        <v>1.8476190476190479</v>
      </c>
      <c r="E184" s="32">
        <f>IF(OR($A184="",$B184=""),"",B184*'MPTO_working_2-way'!$G183)</f>
        <v>2.1797752808988768</v>
      </c>
      <c r="F184" s="30">
        <f>IF(OR($A184="",$B184=""),"",'MPTO_working_2-way'!D183)</f>
        <v>1.8422868408082802</v>
      </c>
      <c r="G184" s="32">
        <f>IF(OR($A184="",$B184=""),"",'MPTO_working_2-way'!E183)</f>
        <v>2.1872440023405506</v>
      </c>
      <c r="H184" s="30">
        <f>IF(OR($A184="",$B184=""),"",'OddsRatio_working_2-way'!M183)</f>
        <v>1.8420753583206844</v>
      </c>
      <c r="I184" s="30">
        <f>IF(OR($A184="",$B184=""),"",'OddsRatio_working_2-way'!N183)</f>
        <v>2.1875421719907089</v>
      </c>
      <c r="J184" s="30">
        <f>IF('Log_working_2-way'!$D183="","",A184^('Log_working_2-way'!$D183))</f>
        <v>1.8396466235294411</v>
      </c>
      <c r="K184" s="32">
        <f>IF('Log_working_2-way'!$D183="","",B184^('Log_working_2-way'!$D183))</f>
        <v>2.1909772182449698</v>
      </c>
      <c r="L184" s="37">
        <f t="shared" si="35"/>
        <v>0.54123711340206171</v>
      </c>
      <c r="M184" s="37">
        <f t="shared" si="36"/>
        <v>0.45876288659793807</v>
      </c>
      <c r="N184" s="38">
        <v>280</v>
      </c>
      <c r="O184" s="38">
        <f t="shared" si="37"/>
        <v>122.69662921348318</v>
      </c>
      <c r="P184" s="38">
        <f t="shared" si="38"/>
        <v>146.66666666666666</v>
      </c>
      <c r="Q184" s="38">
        <f t="shared" si="39"/>
        <v>133.33333333333331</v>
      </c>
      <c r="R184" s="38">
        <f t="shared" si="40"/>
        <v>157.30337078651687</v>
      </c>
      <c r="S184" s="39">
        <f t="shared" si="41"/>
        <v>-10.636704119850137</v>
      </c>
      <c r="T184" s="39">
        <f t="shared" si="42"/>
        <v>-10.636704119850208</v>
      </c>
      <c r="U184" t="s">
        <v>389</v>
      </c>
      <c r="V184" t="s">
        <v>390</v>
      </c>
      <c r="W184" t="s">
        <v>169</v>
      </c>
      <c r="X184" s="48" t="s">
        <v>454</v>
      </c>
      <c r="Y184" s="41"/>
    </row>
    <row r="185" spans="1:25" ht="15" x14ac:dyDescent="0.25">
      <c r="A185">
        <v>1.82</v>
      </c>
      <c r="B185">
        <v>1.99</v>
      </c>
      <c r="C185" s="29">
        <f t="shared" si="34"/>
        <v>5.1963112264619582E-2</v>
      </c>
      <c r="D185" s="30">
        <f>IF(OR($A185="",$B185=""),"",A185*'MPTO_working_2-way'!$G184)</f>
        <v>1.9145728643216078</v>
      </c>
      <c r="E185" s="32">
        <f>IF(OR($A185="",$B185=""),"",B185*'MPTO_working_2-way'!$G184)</f>
        <v>2.0934065934065931</v>
      </c>
      <c r="F185" s="30">
        <f>IF(OR($A185="",$B185=""),"",'MPTO_working_2-way'!D184)</f>
        <v>1.9103328234611527</v>
      </c>
      <c r="G185" s="32">
        <f>IF(OR($A185="",$B185=""),"",'MPTO_working_2-way'!E184)</f>
        <v>2.0984993336809774</v>
      </c>
      <c r="H185" s="30">
        <f>IF(OR($A185="",$B185=""),"",'OddsRatio_working_2-way'!M184)</f>
        <v>1.9101004495564369</v>
      </c>
      <c r="I185" s="30">
        <f>IF(OR($A185="",$B185=""),"",'OddsRatio_working_2-way'!N184)</f>
        <v>2.0987798110498446</v>
      </c>
      <c r="J185" s="30">
        <f>IF('Log_working_2-way'!$D184="","",A185^('Log_working_2-way'!$D184))</f>
        <v>1.9081454005129785</v>
      </c>
      <c r="K185" s="32">
        <f>IF('Log_working_2-way'!$D184="","",B185^('Log_working_2-way'!$D184))</f>
        <v>2.1011452565126953</v>
      </c>
      <c r="L185" s="37">
        <f t="shared" si="35"/>
        <v>0.52230971128608927</v>
      </c>
      <c r="M185" s="37">
        <f t="shared" si="36"/>
        <v>0.47769028871391084</v>
      </c>
      <c r="N185" s="38">
        <v>281</v>
      </c>
      <c r="O185" s="38">
        <f t="shared" si="37"/>
        <v>126.60439560439559</v>
      </c>
      <c r="P185" s="38">
        <f t="shared" si="38"/>
        <v>139.7939698492462</v>
      </c>
      <c r="Q185" s="38">
        <f t="shared" si="39"/>
        <v>141.20603015075375</v>
      </c>
      <c r="R185" s="38">
        <f t="shared" si="40"/>
        <v>154.39560439560438</v>
      </c>
      <c r="S185" s="39">
        <f t="shared" si="41"/>
        <v>-14.601634546358156</v>
      </c>
      <c r="T185" s="39">
        <f t="shared" si="42"/>
        <v>-14.601634546358184</v>
      </c>
      <c r="U185" t="s">
        <v>94</v>
      </c>
      <c r="V185" t="s">
        <v>91</v>
      </c>
      <c r="W185" t="s">
        <v>99</v>
      </c>
      <c r="X185" s="48" t="s">
        <v>454</v>
      </c>
      <c r="Y185" s="41"/>
    </row>
    <row r="186" spans="1:25" s="35" customFormat="1" ht="15" x14ac:dyDescent="0.25">
      <c r="A186">
        <v>2.16</v>
      </c>
      <c r="B186">
        <v>1.68</v>
      </c>
      <c r="C186" s="29">
        <f t="shared" si="34"/>
        <v>5.8201058201058142E-2</v>
      </c>
      <c r="D186" s="30">
        <f>IF(OR($A186="",$B186=""),"",A186*'MPTO_working_2-way'!$G185)</f>
        <v>2.2857142857142856</v>
      </c>
      <c r="E186" s="32">
        <f>IF(OR($A186="",$B186=""),"",B186*'MPTO_working_2-way'!$G185)</f>
        <v>1.7777777777777777</v>
      </c>
      <c r="F186" s="30">
        <f>IF(OR($A186="",$B186=""),"",'MPTO_working_2-way'!D185)</f>
        <v>2.3048780487804881</v>
      </c>
      <c r="G186" s="32">
        <f>IF(OR($A186="",$B186=""),"",'MPTO_working_2-way'!E185)</f>
        <v>1.7663551401869158</v>
      </c>
      <c r="H186" s="30">
        <f>IF(OR($A186="",$B186=""),"",'OddsRatio_working_2-way'!M185)</f>
        <v>2.3060943124220299</v>
      </c>
      <c r="I186" s="30">
        <f>IF(OR($A186="",$B186=""),"",'OddsRatio_working_2-way'!N185)</f>
        <v>1.7656414934887763</v>
      </c>
      <c r="J186" s="30">
        <f>IF('Log_working_2-way'!$D185="","",A186^('Log_working_2-way'!$D185))</f>
        <v>2.3151507157489588</v>
      </c>
      <c r="K186" s="32">
        <f>IF('Log_working_2-way'!$D185="","",B186^('Log_working_2-way'!$D185))</f>
        <v>1.7603691257746719</v>
      </c>
      <c r="L186" s="37">
        <f t="shared" si="35"/>
        <v>0.4375</v>
      </c>
      <c r="M186" s="37">
        <f t="shared" si="36"/>
        <v>0.5625</v>
      </c>
      <c r="N186" s="38">
        <v>282</v>
      </c>
      <c r="O186" s="38">
        <f t="shared" si="37"/>
        <v>151.44444444444443</v>
      </c>
      <c r="P186" s="38">
        <f t="shared" si="38"/>
        <v>114.14285714285714</v>
      </c>
      <c r="Q186" s="38">
        <f t="shared" si="39"/>
        <v>167.85714285714286</v>
      </c>
      <c r="R186" s="38">
        <f t="shared" si="40"/>
        <v>130.55555555555554</v>
      </c>
      <c r="S186" s="39">
        <f t="shared" si="41"/>
        <v>-16.412698412698433</v>
      </c>
      <c r="T186" s="39">
        <f t="shared" si="42"/>
        <v>-16.412698412698404</v>
      </c>
      <c r="U186" t="s">
        <v>90</v>
      </c>
      <c r="V186" t="s">
        <v>96</v>
      </c>
      <c r="W186" t="s">
        <v>99</v>
      </c>
      <c r="X186" s="48" t="s">
        <v>454</v>
      </c>
      <c r="Y186" s="41"/>
    </row>
    <row r="187" spans="1:25" ht="15" x14ac:dyDescent="0.25">
      <c r="A187">
        <v>2.74</v>
      </c>
      <c r="B187">
        <v>1.43</v>
      </c>
      <c r="C187" s="29">
        <f t="shared" si="34"/>
        <v>6.4264202950334415E-2</v>
      </c>
      <c r="D187" s="30">
        <f>IF(OR($A187="",$B187=""),"",A187*'MPTO_working_2-way'!$G186)</f>
        <v>2.9160839160839167</v>
      </c>
      <c r="E187" s="32">
        <f>IF(OR($A187="",$B187=""),"",B187*'MPTO_working_2-way'!$G186)</f>
        <v>1.5218978102189782</v>
      </c>
      <c r="F187" s="30">
        <f>IF(OR($A187="",$B187=""),"",'MPTO_working_2-way'!D186)</f>
        <v>3.0045241929299906</v>
      </c>
      <c r="G187" s="32">
        <f>IF(OR($A187="",$B187=""),"",'MPTO_working_2-way'!E186)</f>
        <v>1.4988715045331089</v>
      </c>
      <c r="H187" s="30">
        <f>IF(OR($A187="",$B187=""),"",'OddsRatio_working_2-way'!M186)</f>
        <v>3.0115943000284573</v>
      </c>
      <c r="I187" s="30">
        <f>IF(OR($A187="",$B187=""),"",'OddsRatio_working_2-way'!N186)</f>
        <v>1.4971181316162276</v>
      </c>
      <c r="J187" s="30">
        <f>IF('Log_working_2-way'!$D186="","",A187^('Log_working_2-way'!$D186))</f>
        <v>3.0557766428383153</v>
      </c>
      <c r="K187" s="32">
        <f>IF('Log_working_2-way'!$D186="","",B187^('Log_working_2-way'!$D186))</f>
        <v>1.486434167565313</v>
      </c>
      <c r="L187" s="37">
        <f t="shared" si="35"/>
        <v>0.34292565947242198</v>
      </c>
      <c r="M187" s="37">
        <f t="shared" si="36"/>
        <v>0.65707434052757785</v>
      </c>
      <c r="N187" s="38">
        <v>283</v>
      </c>
      <c r="O187" s="38">
        <f t="shared" si="37"/>
        <v>179.71532846715331</v>
      </c>
      <c r="P187" s="38">
        <f t="shared" si="38"/>
        <v>85.097902097902107</v>
      </c>
      <c r="Q187" s="38">
        <f t="shared" si="39"/>
        <v>197.90209790209792</v>
      </c>
      <c r="R187" s="38">
        <f t="shared" si="40"/>
        <v>103.28467153284672</v>
      </c>
      <c r="S187" s="39">
        <f t="shared" si="41"/>
        <v>-18.186769434944608</v>
      </c>
      <c r="T187" s="39">
        <f t="shared" si="42"/>
        <v>-18.186769434944608</v>
      </c>
      <c r="U187" t="s">
        <v>125</v>
      </c>
      <c r="V187" t="s">
        <v>97</v>
      </c>
      <c r="W187" t="s">
        <v>99</v>
      </c>
      <c r="X187" s="48" t="s">
        <v>454</v>
      </c>
      <c r="Y187" s="41"/>
    </row>
    <row r="188" spans="1:25" s="35" customFormat="1" ht="15" x14ac:dyDescent="0.25">
      <c r="A188">
        <v>2.15</v>
      </c>
      <c r="B188">
        <v>1.69</v>
      </c>
      <c r="C188" s="29">
        <f t="shared" si="34"/>
        <v>5.6832255401128462E-2</v>
      </c>
      <c r="D188" s="30">
        <f>IF(OR($A188="",$B188=""),"",A188*'MPTO_working_2-way'!$G187)</f>
        <v>2.2721893491124261</v>
      </c>
      <c r="E188" s="32">
        <f>IF(OR($A188="",$B188=""),"",B188*'MPTO_working_2-way'!$G187)</f>
        <v>1.786046511627907</v>
      </c>
      <c r="F188" s="30">
        <f>IF(OR($A188="",$B188=""),"",'MPTO_working_2-way'!D187)</f>
        <v>2.2899007405073264</v>
      </c>
      <c r="G188" s="32">
        <f>IF(OR($A188="",$B188=""),"",'MPTO_working_2-way'!E187)</f>
        <v>1.7752534505924025</v>
      </c>
      <c r="H188" s="30">
        <f>IF(OR($A188="",$B188=""),"",'OddsRatio_working_2-way'!M187)</f>
        <v>2.2909944487358058</v>
      </c>
      <c r="I188" s="30">
        <f>IF(OR($A188="",$B188=""),"",'OddsRatio_working_2-way'!N187)</f>
        <v>1.7745966692414838</v>
      </c>
      <c r="J188" s="30">
        <f>IF('Log_working_2-way'!$D187="","",A188^('Log_working_2-way'!$D187))</f>
        <v>2.2993445250561972</v>
      </c>
      <c r="K188" s="32">
        <f>IF('Log_working_2-way'!$D187="","",B188^('Log_working_2-way'!$D187))</f>
        <v>1.7696188198841825</v>
      </c>
      <c r="L188" s="37">
        <f t="shared" si="35"/>
        <v>0.44010416666666663</v>
      </c>
      <c r="M188" s="37">
        <f t="shared" si="36"/>
        <v>0.55989583333333337</v>
      </c>
      <c r="N188" s="38">
        <v>284</v>
      </c>
      <c r="O188" s="38">
        <f t="shared" si="37"/>
        <v>151.90697674418607</v>
      </c>
      <c r="P188" s="38">
        <f t="shared" si="38"/>
        <v>115.95266272189349</v>
      </c>
      <c r="Q188" s="38">
        <f t="shared" si="39"/>
        <v>168.04733727810651</v>
      </c>
      <c r="R188" s="38">
        <f t="shared" si="40"/>
        <v>132.09302325581396</v>
      </c>
      <c r="S188" s="39">
        <f t="shared" si="41"/>
        <v>-16.140360533920443</v>
      </c>
      <c r="T188" s="39">
        <f t="shared" si="42"/>
        <v>-16.140360533920472</v>
      </c>
      <c r="U188" t="s">
        <v>95</v>
      </c>
      <c r="V188" t="s">
        <v>93</v>
      </c>
      <c r="W188" t="s">
        <v>99</v>
      </c>
      <c r="X188" s="48" t="s">
        <v>454</v>
      </c>
      <c r="Y188" s="41"/>
    </row>
    <row r="189" spans="1:25" s="35" customFormat="1" ht="15" x14ac:dyDescent="0.25">
      <c r="A189">
        <v>1.43</v>
      </c>
      <c r="B189">
        <v>2.86</v>
      </c>
      <c r="C189" s="29">
        <f t="shared" si="34"/>
        <v>4.8951048951049181E-2</v>
      </c>
      <c r="D189" s="30">
        <f>IF(OR($A189="",$B189=""),"",A189*'MPTO_working_2-way'!$G188)</f>
        <v>1.5000000000000002</v>
      </c>
      <c r="E189" s="32">
        <f>IF(OR($A189="",$B189=""),"",B189*'MPTO_working_2-way'!$G188)</f>
        <v>3.0000000000000004</v>
      </c>
      <c r="F189" s="30">
        <f>IF(OR($A189="",$B189=""),"",'MPTO_working_2-way'!D188)</f>
        <v>1.4818652849740934</v>
      </c>
      <c r="G189" s="32">
        <f>IF(OR($A189="",$B189=""),"",'MPTO_working_2-way'!E188)</f>
        <v>3.0752688172043019</v>
      </c>
      <c r="H189" s="30">
        <f>IF(OR($A189="",$B189=""),"",'OddsRatio_working_2-way'!M188)</f>
        <v>1.4808147207593843</v>
      </c>
      <c r="I189" s="30">
        <f>IF(OR($A189="",$B189=""),"",'OddsRatio_working_2-way'!N188)</f>
        <v>3.0798032107266402</v>
      </c>
      <c r="J189" s="30">
        <f>IF('Log_working_2-way'!$D188="","",A189^('Log_working_2-way'!$D188))</f>
        <v>1.4724457829319435</v>
      </c>
      <c r="K189" s="32">
        <f>IF('Log_working_2-way'!$D188="","",B189^('Log_working_2-way'!$D188))</f>
        <v>3.1166449910681702</v>
      </c>
      <c r="L189" s="37">
        <f t="shared" si="35"/>
        <v>0.66666666666666652</v>
      </c>
      <c r="M189" s="37">
        <f t="shared" si="36"/>
        <v>0.33333333333333326</v>
      </c>
      <c r="N189" s="38">
        <v>285</v>
      </c>
      <c r="O189" s="38">
        <f t="shared" si="37"/>
        <v>85.699300699300679</v>
      </c>
      <c r="P189" s="38">
        <f t="shared" si="38"/>
        <v>185.34965034965035</v>
      </c>
      <c r="Q189" s="38">
        <f t="shared" si="39"/>
        <v>99.650349650349668</v>
      </c>
      <c r="R189" s="38">
        <f t="shared" si="40"/>
        <v>199.30069930069934</v>
      </c>
      <c r="S189" s="39">
        <f t="shared" si="41"/>
        <v>-13.951048951048989</v>
      </c>
      <c r="T189" s="39">
        <f t="shared" si="42"/>
        <v>-13.951048951048989</v>
      </c>
      <c r="U189" t="s">
        <v>391</v>
      </c>
      <c r="V189" t="s">
        <v>392</v>
      </c>
      <c r="W189" t="s">
        <v>462</v>
      </c>
      <c r="X189" s="48" t="s">
        <v>454</v>
      </c>
      <c r="Y189" s="41"/>
    </row>
    <row r="190" spans="1:25" s="35" customFormat="1" ht="15" x14ac:dyDescent="0.25">
      <c r="A190">
        <v>1.64</v>
      </c>
      <c r="B190">
        <v>2.34</v>
      </c>
      <c r="C190" s="29">
        <f t="shared" si="34"/>
        <v>3.7106524911402872E-2</v>
      </c>
      <c r="D190" s="30">
        <f>IF(OR($A190="",$B190=""),"",A190*'MPTO_working_2-way'!$G189)</f>
        <v>1.7008547008547006</v>
      </c>
      <c r="E190" s="32">
        <f>IF(OR($A190="",$B190=""),"",B190*'MPTO_working_2-way'!$G189)</f>
        <v>2.4268292682926824</v>
      </c>
      <c r="F190" s="30">
        <f>IF(OR($A190="",$B190=""),"",'MPTO_working_2-way'!D189)</f>
        <v>1.6914668547249645</v>
      </c>
      <c r="G190" s="32">
        <f>IF(OR($A190="",$B190=""),"",'MPTO_working_2-way'!E189)</f>
        <v>2.4462009178990307</v>
      </c>
      <c r="H190" s="30">
        <f>IF(OR($A190="",$B190=""),"",'OddsRatio_working_2-way'!M189)</f>
        <v>1.6910947404650878</v>
      </c>
      <c r="I190" s="30">
        <f>IF(OR($A190="",$B190=""),"",'OddsRatio_working_2-way'!N189)</f>
        <v>2.4469796128487777</v>
      </c>
      <c r="J190" s="30">
        <f>IF('Log_working_2-way'!$D189="","",A190^('Log_working_2-way'!$D189))</f>
        <v>1.6868213334902025</v>
      </c>
      <c r="K190" s="32">
        <f>IF('Log_working_2-way'!$D189="","",B190^('Log_working_2-way'!$D189))</f>
        <v>2.4559827297707368</v>
      </c>
      <c r="L190" s="37">
        <f t="shared" si="35"/>
        <v>0.58793969849246241</v>
      </c>
      <c r="M190" s="37">
        <f t="shared" si="36"/>
        <v>0.41206030150753775</v>
      </c>
      <c r="N190" s="38">
        <v>286</v>
      </c>
      <c r="O190" s="38">
        <f t="shared" si="37"/>
        <v>111.60975609756095</v>
      </c>
      <c r="P190" s="38">
        <f t="shared" si="38"/>
        <v>163.7777777777778</v>
      </c>
      <c r="Q190" s="38">
        <f t="shared" si="39"/>
        <v>122.22222222222223</v>
      </c>
      <c r="R190" s="38">
        <f t="shared" si="40"/>
        <v>174.39024390243901</v>
      </c>
      <c r="S190" s="39">
        <f t="shared" si="41"/>
        <v>-10.612466124661282</v>
      </c>
      <c r="T190" s="39">
        <f t="shared" si="42"/>
        <v>-10.612466124661211</v>
      </c>
      <c r="U190" t="s">
        <v>393</v>
      </c>
      <c r="V190" t="s">
        <v>394</v>
      </c>
      <c r="W190" t="s">
        <v>462</v>
      </c>
      <c r="X190" s="48" t="s">
        <v>454</v>
      </c>
      <c r="Y190" s="41"/>
    </row>
    <row r="191" spans="1:25" ht="15" x14ac:dyDescent="0.25">
      <c r="A191">
        <v>1.6</v>
      </c>
      <c r="B191">
        <v>2.41</v>
      </c>
      <c r="C191" s="29">
        <f t="shared" si="34"/>
        <v>3.9937759336099443E-2</v>
      </c>
      <c r="D191" s="30">
        <f>IF(OR($A191="",$B191=""),"",A191*'MPTO_working_2-way'!$G190)</f>
        <v>1.6639004149377592</v>
      </c>
      <c r="E191" s="32">
        <f>IF(OR($A191="",$B191=""),"",B191*'MPTO_working_2-way'!$G190)</f>
        <v>2.5062499999999996</v>
      </c>
      <c r="F191" s="30">
        <f>IF(OR($A191="",$B191=""),"",'MPTO_working_2-way'!D190)</f>
        <v>1.6528075439348477</v>
      </c>
      <c r="G191" s="32">
        <f>IF(OR($A191="",$B191=""),"",'MPTO_working_2-way'!E190)</f>
        <v>2.5318450426789227</v>
      </c>
      <c r="H191" s="30">
        <f>IF(OR($A191="",$B191=""),"",'OddsRatio_working_2-way'!M190)</f>
        <v>1.652328073053442</v>
      </c>
      <c r="I191" s="30">
        <f>IF(OR($A191="",$B191=""),"",'OddsRatio_working_2-way'!N190)</f>
        <v>2.532970971675589</v>
      </c>
      <c r="J191" s="30">
        <f>IF('Log_working_2-way'!$D190="","",A191^('Log_working_2-way'!$D190))</f>
        <v>1.6472667918433761</v>
      </c>
      <c r="K191" s="32">
        <f>IF('Log_working_2-way'!$D190="","",B191^('Log_working_2-way'!$D190))</f>
        <v>2.5449579873420185</v>
      </c>
      <c r="L191" s="37">
        <f t="shared" si="35"/>
        <v>0.60099750623441406</v>
      </c>
      <c r="M191" s="37">
        <f t="shared" si="36"/>
        <v>0.39900249376558611</v>
      </c>
      <c r="N191" s="38">
        <v>287</v>
      </c>
      <c r="O191" s="38">
        <f t="shared" si="37"/>
        <v>107.62500000000003</v>
      </c>
      <c r="P191" s="38">
        <f t="shared" si="38"/>
        <v>167.91286307053943</v>
      </c>
      <c r="Q191" s="38">
        <f t="shared" si="39"/>
        <v>119.08713692946057</v>
      </c>
      <c r="R191" s="38">
        <f t="shared" si="40"/>
        <v>179.375</v>
      </c>
      <c r="S191" s="39">
        <f t="shared" si="41"/>
        <v>-11.462136929460542</v>
      </c>
      <c r="T191" s="39">
        <f t="shared" si="42"/>
        <v>-11.46213692946057</v>
      </c>
      <c r="U191" t="s">
        <v>395</v>
      </c>
      <c r="V191" t="s">
        <v>396</v>
      </c>
      <c r="W191" t="s">
        <v>462</v>
      </c>
      <c r="X191" s="48" t="s">
        <v>454</v>
      </c>
      <c r="Y191" s="41"/>
    </row>
    <row r="192" spans="1:25" s="35" customFormat="1" ht="15" x14ac:dyDescent="0.25">
      <c r="A192">
        <v>1.68</v>
      </c>
      <c r="B192">
        <v>2.2599999999999998</v>
      </c>
      <c r="C192" s="29">
        <f t="shared" si="34"/>
        <v>3.7715971344289834E-2</v>
      </c>
      <c r="D192" s="30">
        <f>IF(OR($A192="",$B192=""),"",A192*'MPTO_working_2-way'!$G191)</f>
        <v>1.7433628318584069</v>
      </c>
      <c r="E192" s="32">
        <f>IF(OR($A192="",$B192=""),"",B192*'MPTO_working_2-way'!$G191)</f>
        <v>2.3452380952380949</v>
      </c>
      <c r="F192" s="30">
        <f>IF(OR($A192="",$B192=""),"",'MPTO_working_2-way'!D191)</f>
        <v>1.7349661853408882</v>
      </c>
      <c r="G192" s="32">
        <f>IF(OR($A192="",$B192=""),"",'MPTO_working_2-way'!E191)</f>
        <v>2.3606068142253167</v>
      </c>
      <c r="H192" s="30">
        <f>IF(OR($A192="",$B192=""),"",'OddsRatio_working_2-way'!M191)</f>
        <v>1.7346308866924531</v>
      </c>
      <c r="I192" s="30">
        <f>IF(OR($A192="",$B192=""),"",'OddsRatio_working_2-way'!N191)</f>
        <v>2.3612278194595446</v>
      </c>
      <c r="J192" s="30">
        <f>IF('Log_working_2-way'!$D191="","",A192^('Log_working_2-way'!$D191))</f>
        <v>1.7308087549076629</v>
      </c>
      <c r="K192" s="32">
        <f>IF('Log_working_2-way'!$D191="","",B192^('Log_working_2-way'!$D191))</f>
        <v>2.3683470446740844</v>
      </c>
      <c r="L192" s="37">
        <f t="shared" si="35"/>
        <v>0.57360406091370564</v>
      </c>
      <c r="M192" s="37">
        <f t="shared" si="36"/>
        <v>0.42639593908629447</v>
      </c>
      <c r="N192" s="38">
        <v>288</v>
      </c>
      <c r="O192" s="38">
        <f t="shared" si="37"/>
        <v>116.57142857142856</v>
      </c>
      <c r="P192" s="38">
        <f t="shared" si="38"/>
        <v>160.56637168141589</v>
      </c>
      <c r="Q192" s="38">
        <f t="shared" si="39"/>
        <v>127.43362831858408</v>
      </c>
      <c r="R192" s="38">
        <f t="shared" si="40"/>
        <v>171.42857142857142</v>
      </c>
      <c r="S192" s="39">
        <f t="shared" si="41"/>
        <v>-10.862199747155529</v>
      </c>
      <c r="T192" s="39">
        <f t="shared" si="42"/>
        <v>-10.862199747155529</v>
      </c>
      <c r="U192" t="s">
        <v>397</v>
      </c>
      <c r="V192" t="s">
        <v>398</v>
      </c>
      <c r="W192" t="s">
        <v>462</v>
      </c>
      <c r="X192" s="48" t="s">
        <v>454</v>
      </c>
      <c r="Y192" s="41"/>
    </row>
    <row r="193" spans="1:25" s="35" customFormat="1" ht="15" x14ac:dyDescent="0.25">
      <c r="A193">
        <v>2.1800000000000002</v>
      </c>
      <c r="B193">
        <v>1.73</v>
      </c>
      <c r="C193" s="29">
        <f t="shared" si="34"/>
        <v>3.6750278411200155E-2</v>
      </c>
      <c r="D193" s="30">
        <f>IF(OR($A193="",$B193=""),"",A193*'MPTO_working_2-way'!$G192)</f>
        <v>2.2601156069364166</v>
      </c>
      <c r="E193" s="32">
        <f>IF(OR($A193="",$B193=""),"",B193*'MPTO_working_2-way'!$G192)</f>
        <v>1.7935779816513762</v>
      </c>
      <c r="F193" s="30">
        <f>IF(OR($A193="",$B193=""),"",'MPTO_working_2-way'!D192)</f>
        <v>2.2709700728608424</v>
      </c>
      <c r="G193" s="32">
        <f>IF(OR($A193="",$B193=""),"",'MPTO_working_2-way'!E192)</f>
        <v>1.7868005874828257</v>
      </c>
      <c r="H193" s="30">
        <f>IF(OR($A193="",$B193=""),"",'OddsRatio_working_2-way'!M192)</f>
        <v>2.2713922904298198</v>
      </c>
      <c r="I193" s="30">
        <f>IF(OR($A193="",$B193=""),"",'OddsRatio_working_2-way'!N192)</f>
        <v>1.786539298316753</v>
      </c>
      <c r="J193" s="30">
        <f>IF('Log_working_2-way'!$D192="","",A193^('Log_working_2-way'!$D192))</f>
        <v>2.2763953119018545</v>
      </c>
      <c r="K193" s="32">
        <f>IF('Log_working_2-way'!$D192="","",B193^('Log_working_2-way'!$D192))</f>
        <v>1.7834563404262846</v>
      </c>
      <c r="L193" s="37">
        <f t="shared" si="35"/>
        <v>0.44245524296675187</v>
      </c>
      <c r="M193" s="37">
        <f t="shared" si="36"/>
        <v>0.55754475703324813</v>
      </c>
      <c r="N193" s="38">
        <v>289</v>
      </c>
      <c r="O193" s="38">
        <f t="shared" si="37"/>
        <v>156.43119266055049</v>
      </c>
      <c r="P193" s="38">
        <f t="shared" si="38"/>
        <v>121.94797687861271</v>
      </c>
      <c r="Q193" s="38">
        <f t="shared" si="39"/>
        <v>167.05202312138729</v>
      </c>
      <c r="R193" s="38">
        <f t="shared" si="40"/>
        <v>132.56880733944953</v>
      </c>
      <c r="S193" s="39">
        <f t="shared" si="41"/>
        <v>-10.6208304608368</v>
      </c>
      <c r="T193" s="39">
        <f t="shared" si="42"/>
        <v>-10.620830460836828</v>
      </c>
      <c r="U193" t="s">
        <v>399</v>
      </c>
      <c r="V193" t="s">
        <v>400</v>
      </c>
      <c r="W193" t="s">
        <v>462</v>
      </c>
      <c r="X193" s="48" t="s">
        <v>454</v>
      </c>
      <c r="Y193" s="41"/>
    </row>
    <row r="194" spans="1:25" ht="15" x14ac:dyDescent="0.25">
      <c r="A194">
        <v>1.79</v>
      </c>
      <c r="B194">
        <v>2.08</v>
      </c>
      <c r="C194" s="29">
        <f t="shared" si="34"/>
        <v>3.9428448646325664E-2</v>
      </c>
      <c r="D194" s="30">
        <f>IF(OR($A194="",$B194=""),"",A194*'MPTO_working_2-way'!$G193)</f>
        <v>1.8605769230769229</v>
      </c>
      <c r="E194" s="32">
        <f>IF(OR($A194="",$B194=""),"",B194*'MPTO_working_2-way'!$G193)</f>
        <v>2.1620111731843576</v>
      </c>
      <c r="F194" s="30">
        <f>IF(OR($A194="",$B194=""),"",'MPTO_working_2-way'!D193)</f>
        <v>1.8554769261437256</v>
      </c>
      <c r="G194" s="32">
        <f>IF(OR($A194="",$B194=""),"",'MPTO_working_2-way'!E193)</f>
        <v>2.1689385995572641</v>
      </c>
      <c r="H194" s="30">
        <f>IF(OR($A194="",$B194=""),"",'OddsRatio_working_2-way'!M193)</f>
        <v>1.8552669065744805</v>
      </c>
      <c r="I194" s="30">
        <f>IF(OR($A194="",$B194=""),"",'OddsRatio_working_2-way'!N193)</f>
        <v>2.1692256444309357</v>
      </c>
      <c r="J194" s="30">
        <f>IF('Log_working_2-way'!$D193="","",A194^('Log_working_2-way'!$D193))</f>
        <v>1.8529410467292624</v>
      </c>
      <c r="K194" s="32">
        <f>IF('Log_working_2-way'!$D193="","",B194^('Log_working_2-way'!$D193))</f>
        <v>2.1724139714397546</v>
      </c>
      <c r="L194" s="37">
        <f t="shared" si="35"/>
        <v>0.53746770025839796</v>
      </c>
      <c r="M194" s="37">
        <f t="shared" si="36"/>
        <v>0.46253229974160204</v>
      </c>
      <c r="N194" s="38">
        <v>290</v>
      </c>
      <c r="O194" s="38">
        <f t="shared" si="37"/>
        <v>127.98882681564247</v>
      </c>
      <c r="P194" s="38">
        <f t="shared" si="38"/>
        <v>150.57692307692309</v>
      </c>
      <c r="Q194" s="38">
        <f t="shared" si="39"/>
        <v>139.42307692307691</v>
      </c>
      <c r="R194" s="38">
        <f t="shared" si="40"/>
        <v>162.01117318435755</v>
      </c>
      <c r="S194" s="39">
        <f t="shared" si="41"/>
        <v>-11.434250107434437</v>
      </c>
      <c r="T194" s="39">
        <f t="shared" si="42"/>
        <v>-11.434250107434451</v>
      </c>
      <c r="U194" t="s">
        <v>401</v>
      </c>
      <c r="V194" t="s">
        <v>402</v>
      </c>
      <c r="W194" t="s">
        <v>462</v>
      </c>
      <c r="X194" s="48" t="s">
        <v>454</v>
      </c>
      <c r="Y194" s="41"/>
    </row>
    <row r="195" spans="1:25" ht="15" x14ac:dyDescent="0.25">
      <c r="A195">
        <v>2.04</v>
      </c>
      <c r="B195">
        <v>1.85</v>
      </c>
      <c r="C195" s="29">
        <f t="shared" ref="C195:C225" si="43">IF(OR($A195="",$B195=""),"",(1/A195)+(1/B195)-1)</f>
        <v>3.0736618971912932E-2</v>
      </c>
      <c r="D195" s="30">
        <f>IF(OR($A195="",$B195=""),"",A195*'MPTO_working_2-way'!$G194)</f>
        <v>2.1027027027027025</v>
      </c>
      <c r="E195" s="32">
        <f>IF(OR($A195="",$B195=""),"",B195*'MPTO_working_2-way'!$G194)</f>
        <v>1.9068627450980391</v>
      </c>
      <c r="F195" s="30">
        <f>IF(OR($A195="",$B195=""),"",'MPTO_working_2-way'!D194)</f>
        <v>2.1060267857142851</v>
      </c>
      <c r="G195" s="32">
        <f>IF(OR($A195="",$B195=""),"",'MPTO_working_2-way'!E194)</f>
        <v>1.9041372351160444</v>
      </c>
      <c r="H195" s="30">
        <f>IF(OR($A195="",$B195=""),"",'OddsRatio_working_2-way'!M194)</f>
        <v>2.1061326375099441</v>
      </c>
      <c r="I195" s="30">
        <f>IF(OR($A195="",$B195=""),"",'OddsRatio_working_2-way'!N194)</f>
        <v>1.904050713349474</v>
      </c>
      <c r="J195" s="30">
        <f>IF('Log_working_2-way'!$D194="","",A195^('Log_working_2-way'!$D194))</f>
        <v>2.1076465292124213</v>
      </c>
      <c r="K195" s="32">
        <f>IF('Log_working_2-way'!$D194="","",B195^('Log_working_2-way'!$D194))</f>
        <v>1.9028150891340896</v>
      </c>
      <c r="L195" s="37">
        <f t="shared" si="35"/>
        <v>0.47557840616966585</v>
      </c>
      <c r="M195" s="37">
        <f t="shared" si="36"/>
        <v>0.52442159383033427</v>
      </c>
      <c r="N195" s="38">
        <v>291</v>
      </c>
      <c r="O195" s="38">
        <f t="shared" si="37"/>
        <v>148.35294117647058</v>
      </c>
      <c r="P195" s="38">
        <f t="shared" si="38"/>
        <v>133.70270270270271</v>
      </c>
      <c r="Q195" s="38">
        <f t="shared" si="39"/>
        <v>157.29729729729726</v>
      </c>
      <c r="R195" s="38">
        <f t="shared" si="40"/>
        <v>142.64705882352939</v>
      </c>
      <c r="S195" s="39">
        <f t="shared" si="41"/>
        <v>-8.9443561208266829</v>
      </c>
      <c r="T195" s="39">
        <f t="shared" si="42"/>
        <v>-8.9443561208266829</v>
      </c>
      <c r="U195" t="s">
        <v>403</v>
      </c>
      <c r="V195" t="s">
        <v>404</v>
      </c>
      <c r="W195" t="s">
        <v>463</v>
      </c>
      <c r="X195" s="48" t="s">
        <v>454</v>
      </c>
      <c r="Y195" s="41"/>
    </row>
    <row r="196" spans="1:25" ht="15" x14ac:dyDescent="0.25">
      <c r="A196">
        <v>2.2000000000000002</v>
      </c>
      <c r="B196">
        <v>1.73</v>
      </c>
      <c r="C196" s="29">
        <f t="shared" si="43"/>
        <v>3.2580136626379375E-2</v>
      </c>
      <c r="D196" s="30">
        <f>IF(OR($A196="",$B196=""),"",A196*'MPTO_working_2-way'!$G195)</f>
        <v>2.2716763005780347</v>
      </c>
      <c r="E196" s="32">
        <f>IF(OR($A196="",$B196=""),"",B196*'MPTO_working_2-way'!$G195)</f>
        <v>1.7863636363636364</v>
      </c>
      <c r="F196" s="30">
        <f>IF(OR($A196="",$B196=""),"",'MPTO_working_2-way'!D195)</f>
        <v>2.2817745803357314</v>
      </c>
      <c r="G196" s="32">
        <f>IF(OR($A196="",$B196=""),"",'MPTO_working_2-way'!E195)</f>
        <v>1.7801683816651075</v>
      </c>
      <c r="H196" s="30">
        <f>IF(OR($A196="",$B196=""),"",'OddsRatio_working_2-way'!M195)</f>
        <v>2.2821215295120645</v>
      </c>
      <c r="I196" s="30">
        <f>IF(OR($A196="",$B196=""),"",'OddsRatio_working_2-way'!N195)</f>
        <v>1.7799572637865058</v>
      </c>
      <c r="J196" s="30">
        <f>IF('Log_working_2-way'!$D195="","",A196^('Log_working_2-way'!$D195))</f>
        <v>2.2867575998445693</v>
      </c>
      <c r="K196" s="32">
        <f>IF('Log_working_2-way'!$D195="","",B196^('Log_working_2-way'!$D195))</f>
        <v>1.7771471488652957</v>
      </c>
      <c r="L196" s="37">
        <f t="shared" si="35"/>
        <v>0.44020356234096691</v>
      </c>
      <c r="M196" s="37">
        <f t="shared" si="36"/>
        <v>0.55979643765903309</v>
      </c>
      <c r="N196" s="38">
        <v>292</v>
      </c>
      <c r="O196" s="38">
        <f t="shared" si="37"/>
        <v>159.27272727272731</v>
      </c>
      <c r="P196" s="38">
        <f t="shared" si="38"/>
        <v>123.21387283236993</v>
      </c>
      <c r="Q196" s="38">
        <f t="shared" si="39"/>
        <v>168.78612716763007</v>
      </c>
      <c r="R196" s="38">
        <f t="shared" si="40"/>
        <v>132.72727272727272</v>
      </c>
      <c r="S196" s="39">
        <f t="shared" si="41"/>
        <v>-9.5133998949027614</v>
      </c>
      <c r="T196" s="39">
        <f t="shared" si="42"/>
        <v>-9.5133998949027898</v>
      </c>
      <c r="U196" t="s">
        <v>405</v>
      </c>
      <c r="V196" t="s">
        <v>406</v>
      </c>
      <c r="W196" t="s">
        <v>463</v>
      </c>
      <c r="X196" s="48" t="s">
        <v>454</v>
      </c>
      <c r="Y196" s="41"/>
    </row>
    <row r="197" spans="1:25" ht="15" x14ac:dyDescent="0.25">
      <c r="A197">
        <v>1.64</v>
      </c>
      <c r="B197">
        <v>2.34</v>
      </c>
      <c r="C197" s="29">
        <f t="shared" si="43"/>
        <v>3.7106524911402872E-2</v>
      </c>
      <c r="D197" s="30">
        <f>IF(OR($A197="",$B197=""),"",A197*'MPTO_working_2-way'!$G196)</f>
        <v>1.7008547008547006</v>
      </c>
      <c r="E197" s="32">
        <f>IF(OR($A197="",$B197=""),"",B197*'MPTO_working_2-way'!$G196)</f>
        <v>2.4268292682926824</v>
      </c>
      <c r="F197" s="30">
        <f>IF(OR($A197="",$B197=""),"",'MPTO_working_2-way'!D196)</f>
        <v>1.6914668547249645</v>
      </c>
      <c r="G197" s="32">
        <f>IF(OR($A197="",$B197=""),"",'MPTO_working_2-way'!E196)</f>
        <v>2.4462009178990307</v>
      </c>
      <c r="H197" s="30">
        <f>IF(OR($A197="",$B197=""),"",'OddsRatio_working_2-way'!M196)</f>
        <v>1.6910947404650878</v>
      </c>
      <c r="I197" s="30">
        <f>IF(OR($A197="",$B197=""),"",'OddsRatio_working_2-way'!N196)</f>
        <v>2.4469796128487777</v>
      </c>
      <c r="J197" s="30">
        <f>IF('Log_working_2-way'!$D196="","",A197^('Log_working_2-way'!$D196))</f>
        <v>1.6868213334902025</v>
      </c>
      <c r="K197" s="32">
        <f>IF('Log_working_2-way'!$D196="","",B197^('Log_working_2-way'!$D196))</f>
        <v>2.4559827297707368</v>
      </c>
      <c r="L197" s="37">
        <f t="shared" si="35"/>
        <v>0.58793969849246241</v>
      </c>
      <c r="M197" s="37">
        <f t="shared" si="36"/>
        <v>0.41206030150753775</v>
      </c>
      <c r="N197" s="38">
        <v>293</v>
      </c>
      <c r="O197" s="38">
        <f t="shared" si="37"/>
        <v>114.34146341463413</v>
      </c>
      <c r="P197" s="38">
        <f t="shared" si="38"/>
        <v>167.7863247863248</v>
      </c>
      <c r="Q197" s="38">
        <f t="shared" si="39"/>
        <v>125.21367521367523</v>
      </c>
      <c r="R197" s="38">
        <f t="shared" si="40"/>
        <v>178.65853658536585</v>
      </c>
      <c r="S197" s="39">
        <f t="shared" si="41"/>
        <v>-10.872211799041096</v>
      </c>
      <c r="T197" s="39">
        <f t="shared" si="42"/>
        <v>-10.872211799041054</v>
      </c>
      <c r="U197" t="s">
        <v>407</v>
      </c>
      <c r="V197" t="s">
        <v>408</v>
      </c>
      <c r="W197" t="s">
        <v>464</v>
      </c>
      <c r="X197" s="48" t="s">
        <v>454</v>
      </c>
      <c r="Y197" s="41"/>
    </row>
    <row r="198" spans="1:25" s="35" customFormat="1" ht="15" x14ac:dyDescent="0.25">
      <c r="A198">
        <v>2.2599999999999998</v>
      </c>
      <c r="B198">
        <v>1.69</v>
      </c>
      <c r="C198" s="29">
        <f t="shared" si="43"/>
        <v>3.4193852437555794E-2</v>
      </c>
      <c r="D198" s="30">
        <f>IF(OR($A198="",$B198=""),"",A198*'MPTO_working_2-way'!$G197)</f>
        <v>2.3372781065088759</v>
      </c>
      <c r="E198" s="32">
        <f>IF(OR($A198="",$B198=""),"",B198*'MPTO_working_2-way'!$G197)</f>
        <v>1.7477876106194692</v>
      </c>
      <c r="F198" s="30">
        <f>IF(OR($A198="",$B198=""),"",'MPTO_working_2-way'!D197)</f>
        <v>2.3508340001231001</v>
      </c>
      <c r="G198" s="32">
        <f>IF(OR($A198="",$B198=""),"",'MPTO_working_2-way'!E197)</f>
        <v>1.740283410033262</v>
      </c>
      <c r="H198" s="30">
        <f>IF(OR($A198="",$B198=""),"",'OddsRatio_working_2-way'!M197)</f>
        <v>2.351327849384353</v>
      </c>
      <c r="I198" s="30">
        <f>IF(OR($A198="",$B198=""),"",'OddsRatio_working_2-way'!N197)</f>
        <v>1.7400128699009547</v>
      </c>
      <c r="J198" s="30">
        <f>IF('Log_working_2-way'!$D197="","",A198^('Log_working_2-way'!$D197))</f>
        <v>2.3575800032398484</v>
      </c>
      <c r="K198" s="32">
        <f>IF('Log_working_2-way'!$D197="","",B198^('Log_working_2-way'!$D197))</f>
        <v>1.7366048392090647</v>
      </c>
      <c r="L198" s="37">
        <f t="shared" si="35"/>
        <v>0.42784810126582273</v>
      </c>
      <c r="M198" s="37">
        <f t="shared" si="36"/>
        <v>0.57215189873417716</v>
      </c>
      <c r="N198" s="38">
        <v>294</v>
      </c>
      <c r="O198" s="38">
        <f t="shared" si="37"/>
        <v>163.91150442477874</v>
      </c>
      <c r="P198" s="38">
        <f t="shared" si="38"/>
        <v>120.03550295857985</v>
      </c>
      <c r="Q198" s="38">
        <f t="shared" si="39"/>
        <v>173.96449704142012</v>
      </c>
      <c r="R198" s="38">
        <f t="shared" si="40"/>
        <v>130.08849557522126</v>
      </c>
      <c r="S198" s="39">
        <f t="shared" si="41"/>
        <v>-10.052992616641376</v>
      </c>
      <c r="T198" s="39">
        <f t="shared" si="42"/>
        <v>-10.052992616641404</v>
      </c>
      <c r="U198" t="s">
        <v>409</v>
      </c>
      <c r="V198" t="s">
        <v>410</v>
      </c>
      <c r="W198" t="s">
        <v>464</v>
      </c>
      <c r="X198" s="48" t="s">
        <v>454</v>
      </c>
      <c r="Y198" s="41"/>
    </row>
    <row r="199" spans="1:25" ht="15" x14ac:dyDescent="0.25">
      <c r="A199">
        <v>2.0299999999999998</v>
      </c>
      <c r="B199">
        <v>1.86</v>
      </c>
      <c r="C199" s="29">
        <f t="shared" si="43"/>
        <v>3.0245246040574214E-2</v>
      </c>
      <c r="D199" s="30">
        <f>IF(OR($A199="",$B199=""),"",A199*'MPTO_working_2-way'!$G198)</f>
        <v>2.0913978494623655</v>
      </c>
      <c r="E199" s="32">
        <f>IF(OR($A199="",$B199=""),"",B199*'MPTO_working_2-way'!$G198)</f>
        <v>1.9162561576354682</v>
      </c>
      <c r="F199" s="30">
        <f>IF(OR($A199="",$B199=""),"",'MPTO_working_2-way'!D198)</f>
        <v>2.0942925287037548</v>
      </c>
      <c r="G199" s="32">
        <f>IF(OR($A199="",$B199=""),"",'MPTO_working_2-way'!E198)</f>
        <v>1.9138324294186226</v>
      </c>
      <c r="H199" s="30">
        <f>IF(OR($A199="",$B199=""),"",'OddsRatio_working_2-way'!M198)</f>
        <v>2.0943831224048783</v>
      </c>
      <c r="I199" s="30">
        <f>IF(OR($A199="",$B199=""),"",'OddsRatio_working_2-way'!N198)</f>
        <v>1.9137567818137824</v>
      </c>
      <c r="J199" s="30">
        <f>IF('Log_working_2-way'!$D198="","",A199^('Log_working_2-way'!$D198))</f>
        <v>2.0957003958101184</v>
      </c>
      <c r="K199" s="32">
        <f>IF('Log_working_2-way'!$D198="","",B199^('Log_working_2-way'!$D198))</f>
        <v>1.9126582447390832</v>
      </c>
      <c r="L199" s="37">
        <f t="shared" si="35"/>
        <v>0.47814910025706941</v>
      </c>
      <c r="M199" s="37">
        <f t="shared" si="36"/>
        <v>0.52185089974293053</v>
      </c>
      <c r="N199" s="38">
        <v>295</v>
      </c>
      <c r="O199" s="38">
        <f t="shared" si="37"/>
        <v>149.679802955665</v>
      </c>
      <c r="P199" s="38">
        <f t="shared" si="38"/>
        <v>136.3978494623656</v>
      </c>
      <c r="Q199" s="38">
        <f t="shared" si="39"/>
        <v>158.6021505376344</v>
      </c>
      <c r="R199" s="38">
        <f t="shared" si="40"/>
        <v>145.320197044335</v>
      </c>
      <c r="S199" s="39">
        <f t="shared" si="41"/>
        <v>-8.9223475819694045</v>
      </c>
      <c r="T199" s="39">
        <f t="shared" si="42"/>
        <v>-8.9223475819694045</v>
      </c>
      <c r="U199" t="s">
        <v>411</v>
      </c>
      <c r="V199" t="s">
        <v>412</v>
      </c>
      <c r="W199" t="s">
        <v>464</v>
      </c>
      <c r="X199" s="48" t="s">
        <v>454</v>
      </c>
      <c r="Y199" s="41"/>
    </row>
    <row r="200" spans="1:25" s="35" customFormat="1" ht="15" x14ac:dyDescent="0.25">
      <c r="A200">
        <v>1.28</v>
      </c>
      <c r="B200">
        <v>3.71</v>
      </c>
      <c r="C200" s="29">
        <f t="shared" si="43"/>
        <v>5.0791778975741275E-2</v>
      </c>
      <c r="D200" s="30">
        <f>IF(OR($A200="",$B200=""),"",A200*'MPTO_working_2-way'!$G199)</f>
        <v>1.3450134770889488</v>
      </c>
      <c r="E200" s="32">
        <f>IF(OR($A200="",$B200=""),"",B200*'MPTO_working_2-way'!$G199)</f>
        <v>3.8984375</v>
      </c>
      <c r="F200" s="30">
        <f>IF(OR($A200="",$B200=""),"",'MPTO_working_2-way'!D199)</f>
        <v>1.3230066306346464</v>
      </c>
      <c r="G200" s="32">
        <f>IF(OR($A200="",$B200=""),"",'MPTO_working_2-way'!E199)</f>
        <v>4.0959116784543728</v>
      </c>
      <c r="H200" s="30">
        <f>IF(OR($A200="",$B200=""),"",'OddsRatio_working_2-way'!M199)</f>
        <v>1.3214358928469754</v>
      </c>
      <c r="I200" s="30">
        <f>IF(OR($A200="",$B200=""),"",'OddsRatio_working_2-way'!N199)</f>
        <v>4.1110402486260815</v>
      </c>
      <c r="J200" s="30">
        <f>IF('Log_working_2-way'!$D199="","",A200^('Log_working_2-way'!$D199))</f>
        <v>1.3110971645979068</v>
      </c>
      <c r="K200" s="32">
        <f>IF('Log_working_2-way'!$D199="","",B200^('Log_working_2-way'!$D199))</f>
        <v>4.2144298107235043</v>
      </c>
      <c r="L200" s="37">
        <f t="shared" si="35"/>
        <v>0.74348697394789576</v>
      </c>
      <c r="M200" s="37">
        <f t="shared" si="36"/>
        <v>0.25651302605210419</v>
      </c>
      <c r="N200" s="38">
        <v>296</v>
      </c>
      <c r="O200" s="38">
        <f t="shared" si="37"/>
        <v>64.75</v>
      </c>
      <c r="P200" s="38">
        <f t="shared" si="38"/>
        <v>216.21563342318061</v>
      </c>
      <c r="Q200" s="38">
        <f t="shared" si="39"/>
        <v>79.784366576819394</v>
      </c>
      <c r="R200" s="38">
        <f t="shared" si="40"/>
        <v>231.25</v>
      </c>
      <c r="S200" s="39">
        <f t="shared" si="41"/>
        <v>-15.034366576819394</v>
      </c>
      <c r="T200" s="39">
        <f t="shared" si="42"/>
        <v>-15.034366576819394</v>
      </c>
      <c r="U200" t="s">
        <v>413</v>
      </c>
      <c r="V200" t="s">
        <v>414</v>
      </c>
      <c r="W200" t="s">
        <v>464</v>
      </c>
      <c r="X200" s="48" t="s">
        <v>454</v>
      </c>
      <c r="Y200" s="41"/>
    </row>
    <row r="201" spans="1:25" s="35" customFormat="1" ht="15" x14ac:dyDescent="0.25">
      <c r="A201">
        <v>2.2400000000000002</v>
      </c>
      <c r="B201">
        <v>1.7</v>
      </c>
      <c r="C201" s="29">
        <f t="shared" si="43"/>
        <v>3.4663865546218364E-2</v>
      </c>
      <c r="D201" s="30">
        <f>IF(OR($A201="",$B201=""),"",A201*'MPTO_working_2-way'!$G200)</f>
        <v>2.3176470588235292</v>
      </c>
      <c r="E201" s="32">
        <f>IF(OR($A201="",$B201=""),"",B201*'MPTO_working_2-way'!$G200)</f>
        <v>1.7589285714285712</v>
      </c>
      <c r="F201" s="30">
        <f>IF(OR($A201="",$B201=""),"",'MPTO_working_2-way'!D200)</f>
        <v>2.3304773561811505</v>
      </c>
      <c r="G201" s="32">
        <f>IF(OR($A201="",$B201=""),"",'MPTO_working_2-way'!E200)</f>
        <v>1.7516099356025756</v>
      </c>
      <c r="H201" s="30">
        <f>IF(OR($A201="",$B201=""),"",'OddsRatio_working_2-way'!M200)</f>
        <v>2.3309502512973848</v>
      </c>
      <c r="I201" s="30">
        <f>IF(OR($A201="",$B201=""),"",'OddsRatio_working_2-way'!N200)</f>
        <v>1.7513428837969105</v>
      </c>
      <c r="J201" s="30">
        <f>IF('Log_working_2-way'!$D200="","",A201^('Log_working_2-way'!$D200))</f>
        <v>2.3368656510313084</v>
      </c>
      <c r="K201" s="32">
        <f>IF('Log_working_2-way'!$D200="","",B201^('Log_working_2-way'!$D200))</f>
        <v>1.7480183212340654</v>
      </c>
      <c r="L201" s="37">
        <f t="shared" si="35"/>
        <v>0.43147208121827418</v>
      </c>
      <c r="M201" s="37">
        <f t="shared" si="36"/>
        <v>0.56852791878172593</v>
      </c>
      <c r="N201" s="38">
        <v>297</v>
      </c>
      <c r="O201" s="38">
        <f t="shared" si="37"/>
        <v>164.41071428571431</v>
      </c>
      <c r="P201" s="38">
        <f t="shared" si="38"/>
        <v>122.29411764705881</v>
      </c>
      <c r="Q201" s="38">
        <f t="shared" si="39"/>
        <v>174.70588235294119</v>
      </c>
      <c r="R201" s="38">
        <f t="shared" si="40"/>
        <v>132.58928571428569</v>
      </c>
      <c r="S201" s="39">
        <f t="shared" si="41"/>
        <v>-10.295168067226882</v>
      </c>
      <c r="T201" s="39">
        <f t="shared" si="42"/>
        <v>-10.295168067226882</v>
      </c>
      <c r="U201" t="s">
        <v>161</v>
      </c>
      <c r="V201" t="s">
        <v>415</v>
      </c>
      <c r="W201" t="s">
        <v>78</v>
      </c>
      <c r="X201" s="48" t="s">
        <v>454</v>
      </c>
      <c r="Y201" s="41"/>
    </row>
    <row r="202" spans="1:25" s="35" customFormat="1" ht="15" x14ac:dyDescent="0.25">
      <c r="A202">
        <v>2.21</v>
      </c>
      <c r="B202">
        <v>1.72</v>
      </c>
      <c r="C202" s="29">
        <f t="shared" si="43"/>
        <v>3.3884036620014824E-2</v>
      </c>
      <c r="D202" s="30">
        <f>IF(OR($A202="",$B202=""),"",A202*'MPTO_working_2-way'!$G201)</f>
        <v>2.2848837209302326</v>
      </c>
      <c r="E202" s="32">
        <f>IF(OR($A202="",$B202=""),"",B202*'MPTO_working_2-way'!$G201)</f>
        <v>1.7782805429864255</v>
      </c>
      <c r="F202" s="30">
        <f>IF(OR($A202="",$B202=""),"",'MPTO_working_2-way'!D201)</f>
        <v>2.2959652089876781</v>
      </c>
      <c r="G202" s="32">
        <f>IF(OR($A202="",$B202=""),"",'MPTO_working_2-way'!E201)</f>
        <v>1.7716256524981358</v>
      </c>
      <c r="H202" s="30">
        <f>IF(OR($A202="",$B202=""),"",'OddsRatio_working_2-way'!M201)</f>
        <v>2.2963624321753371</v>
      </c>
      <c r="I202" s="30">
        <f>IF(OR($A202="",$B202=""),"",'OddsRatio_working_2-way'!N201)</f>
        <v>1.7713892158398703</v>
      </c>
      <c r="J202" s="30">
        <f>IF('Log_working_2-way'!$D201="","",A202^('Log_working_2-way'!$D201))</f>
        <v>2.3014598613122459</v>
      </c>
      <c r="K202" s="32">
        <f>IF('Log_working_2-way'!$D201="","",B202^('Log_working_2-way'!$D201))</f>
        <v>1.7683679149287428</v>
      </c>
      <c r="L202" s="37">
        <f t="shared" si="35"/>
        <v>0.43765903307888038</v>
      </c>
      <c r="M202" s="37">
        <f t="shared" si="36"/>
        <v>0.56234096692111957</v>
      </c>
      <c r="N202" s="38">
        <v>298</v>
      </c>
      <c r="O202" s="38">
        <f t="shared" si="37"/>
        <v>163.15837104072401</v>
      </c>
      <c r="P202" s="38">
        <f t="shared" si="38"/>
        <v>124.7441860465116</v>
      </c>
      <c r="Q202" s="38">
        <f t="shared" si="39"/>
        <v>173.25581395348837</v>
      </c>
      <c r="R202" s="38">
        <f t="shared" si="40"/>
        <v>134.84162895927602</v>
      </c>
      <c r="S202" s="39">
        <f t="shared" si="41"/>
        <v>-10.097442912764365</v>
      </c>
      <c r="T202" s="39">
        <f t="shared" si="42"/>
        <v>-10.097442912764421</v>
      </c>
      <c r="U202" t="s">
        <v>163</v>
      </c>
      <c r="V202" t="s">
        <v>160</v>
      </c>
      <c r="W202" t="s">
        <v>78</v>
      </c>
      <c r="X202" s="48" t="s">
        <v>454</v>
      </c>
      <c r="Y202" s="41"/>
    </row>
    <row r="203" spans="1:25" ht="15" x14ac:dyDescent="0.25">
      <c r="A203">
        <v>1.63</v>
      </c>
      <c r="B203">
        <v>2.38</v>
      </c>
      <c r="C203" s="29">
        <f t="shared" si="43"/>
        <v>3.3664999742228252E-2</v>
      </c>
      <c r="D203" s="30">
        <f>IF(OR($A203="",$B203=""),"",A203*'MPTO_working_2-way'!$G202)</f>
        <v>1.6848739495798319</v>
      </c>
      <c r="E203" s="32">
        <f>IF(OR($A203="",$B203=""),"",B203*'MPTO_working_2-way'!$G202)</f>
        <v>2.4601226993865031</v>
      </c>
      <c r="F203" s="30">
        <f>IF(OR($A203="",$B203=""),"",'MPTO_working_2-way'!D202)</f>
        <v>1.6759839288028686</v>
      </c>
      <c r="G203" s="32">
        <f>IF(OR($A203="",$B203=""),"",'MPTO_working_2-way'!E202)</f>
        <v>2.4793251102447753</v>
      </c>
      <c r="H203" s="30">
        <f>IF(OR($A203="",$B203=""),"",'OddsRatio_working_2-way'!M202)</f>
        <v>1.6756639246921761</v>
      </c>
      <c r="I203" s="30">
        <f>IF(OR($A203="",$B203=""),"",'OddsRatio_working_2-way'!N202)</f>
        <v>2.4800257398019103</v>
      </c>
      <c r="J203" s="30">
        <f>IF('Log_working_2-way'!$D202="","",A203^('Log_working_2-way'!$D202))</f>
        <v>1.6716243688761041</v>
      </c>
      <c r="K203" s="32">
        <f>IF('Log_working_2-way'!$D202="","",B203^('Log_working_2-way'!$D202))</f>
        <v>2.4889275111820632</v>
      </c>
      <c r="L203" s="37">
        <f t="shared" si="35"/>
        <v>0.59351620947630923</v>
      </c>
      <c r="M203" s="37">
        <f t="shared" si="36"/>
        <v>0.40648379052369077</v>
      </c>
      <c r="N203" s="38">
        <v>299</v>
      </c>
      <c r="O203" s="38">
        <f t="shared" si="37"/>
        <v>115.56441717791408</v>
      </c>
      <c r="P203" s="38">
        <f t="shared" si="38"/>
        <v>173.36974789915968</v>
      </c>
      <c r="Q203" s="38">
        <f t="shared" si="39"/>
        <v>125.63025210084034</v>
      </c>
      <c r="R203" s="38">
        <f t="shared" si="40"/>
        <v>183.43558282208591</v>
      </c>
      <c r="S203" s="39">
        <f t="shared" si="41"/>
        <v>-10.065834922926257</v>
      </c>
      <c r="T203" s="39">
        <f t="shared" si="42"/>
        <v>-10.065834922926229</v>
      </c>
      <c r="U203" t="s">
        <v>416</v>
      </c>
      <c r="V203" t="s">
        <v>417</v>
      </c>
      <c r="W203" t="s">
        <v>78</v>
      </c>
      <c r="X203" s="48" t="s">
        <v>454</v>
      </c>
      <c r="Y203" s="41"/>
    </row>
    <row r="204" spans="1:25" ht="15" x14ac:dyDescent="0.25">
      <c r="A204">
        <v>1.76</v>
      </c>
      <c r="B204">
        <v>2.15</v>
      </c>
      <c r="C204" s="29">
        <f t="shared" si="43"/>
        <v>3.3298097251585723E-2</v>
      </c>
      <c r="D204" s="30">
        <f>IF(OR($A204="",$B204=""),"",A204*'MPTO_working_2-way'!$G203)</f>
        <v>1.8186046511627909</v>
      </c>
      <c r="E204" s="32">
        <f>IF(OR($A204="",$B204=""),"",B204*'MPTO_working_2-way'!$G203)</f>
        <v>2.2215909090909092</v>
      </c>
      <c r="F204" s="30">
        <f>IF(OR($A204="",$B204=""),"",'MPTO_working_2-way'!D203)</f>
        <v>1.8131288931480596</v>
      </c>
      <c r="G204" s="32">
        <f>IF(OR($A204="",$B204=""),"",'MPTO_working_2-way'!E203)</f>
        <v>2.2298173246906305</v>
      </c>
      <c r="H204" s="30">
        <f>IF(OR($A204="",$B204=""),"",'OddsRatio_working_2-way'!M203)</f>
        <v>1.8129388446970602</v>
      </c>
      <c r="I204" s="30">
        <f>IF(OR($A204="",$B204=""),"",'OddsRatio_working_2-way'!N203)</f>
        <v>2.2301048307916052</v>
      </c>
      <c r="J204" s="30">
        <f>IF('Log_working_2-way'!$D203="","",A204^('Log_working_2-way'!$D203))</f>
        <v>1.8104537322239227</v>
      </c>
      <c r="K204" s="32">
        <f>IF('Log_working_2-way'!$D203="","",B204^('Log_working_2-way'!$D203))</f>
        <v>2.2338767288490446</v>
      </c>
      <c r="L204" s="37">
        <f t="shared" si="35"/>
        <v>0.54987212276214825</v>
      </c>
      <c r="M204" s="37">
        <f t="shared" si="36"/>
        <v>0.45012787723785164</v>
      </c>
      <c r="N204" s="38">
        <v>300</v>
      </c>
      <c r="O204" s="38">
        <f t="shared" si="37"/>
        <v>129.54545454545456</v>
      </c>
      <c r="P204" s="38">
        <f t="shared" si="38"/>
        <v>160.46511627906978</v>
      </c>
      <c r="Q204" s="38">
        <f t="shared" si="39"/>
        <v>139.53488372093022</v>
      </c>
      <c r="R204" s="38">
        <f t="shared" si="40"/>
        <v>170.45454545454547</v>
      </c>
      <c r="S204" s="39">
        <f t="shared" si="41"/>
        <v>-9.9894291754756637</v>
      </c>
      <c r="T204" s="39">
        <f t="shared" si="42"/>
        <v>-9.9894291754756921</v>
      </c>
      <c r="U204" t="s">
        <v>165</v>
      </c>
      <c r="V204" t="s">
        <v>418</v>
      </c>
      <c r="W204" t="s">
        <v>78</v>
      </c>
      <c r="X204" s="48" t="s">
        <v>454</v>
      </c>
      <c r="Y204" s="41"/>
    </row>
    <row r="205" spans="1:25" s="35" customFormat="1" ht="15" x14ac:dyDescent="0.25">
      <c r="A205">
        <v>1.71</v>
      </c>
      <c r="B205">
        <v>2.2200000000000002</v>
      </c>
      <c r="C205" s="29">
        <f t="shared" si="43"/>
        <v>3.5245772087877381E-2</v>
      </c>
      <c r="D205" s="30">
        <f>IF(OR($A205="",$B205=""),"",A205*'MPTO_working_2-way'!$G204)</f>
        <v>1.7702702702702702</v>
      </c>
      <c r="E205" s="32">
        <f>IF(OR($A205="",$B205=""),"",B205*'MPTO_working_2-way'!$G204)</f>
        <v>2.2982456140350882</v>
      </c>
      <c r="F205" s="30">
        <f>IF(OR($A205="",$B205=""),"",'MPTO_working_2-way'!D204)</f>
        <v>1.7631322279503969</v>
      </c>
      <c r="G205" s="32">
        <f>IF(OR($A205="",$B205=""),"",'MPTO_working_2-way'!E204)</f>
        <v>2.3103888990323171</v>
      </c>
      <c r="H205" s="30">
        <f>IF(OR($A205="",$B205=""),"",'OddsRatio_working_2-way'!M204)</f>
        <v>1.7628677559805201</v>
      </c>
      <c r="I205" s="30">
        <f>IF(OR($A205="",$B205=""),"",'OddsRatio_working_2-way'!N204)</f>
        <v>2.310843186332725</v>
      </c>
      <c r="J205" s="30">
        <f>IF('Log_working_2-way'!$D204="","",A205^('Log_working_2-way'!$D204))</f>
        <v>1.7596240997267032</v>
      </c>
      <c r="K205" s="32">
        <f>IF('Log_working_2-way'!$D204="","",B205^('Log_working_2-way'!$D204))</f>
        <v>2.3164405926032319</v>
      </c>
      <c r="L205" s="37">
        <f t="shared" si="35"/>
        <v>0.56488549618320616</v>
      </c>
      <c r="M205" s="37">
        <f t="shared" si="36"/>
        <v>0.43511450381679379</v>
      </c>
      <c r="N205" s="38">
        <v>301</v>
      </c>
      <c r="O205" s="38">
        <f t="shared" si="37"/>
        <v>124.97660818713452</v>
      </c>
      <c r="P205" s="38">
        <f t="shared" si="38"/>
        <v>165.41441441441441</v>
      </c>
      <c r="Q205" s="38">
        <f t="shared" si="39"/>
        <v>135.58558558558556</v>
      </c>
      <c r="R205" s="38">
        <f t="shared" si="40"/>
        <v>176.0233918128655</v>
      </c>
      <c r="S205" s="39">
        <f t="shared" si="41"/>
        <v>-10.608977398451046</v>
      </c>
      <c r="T205" s="39">
        <f t="shared" si="42"/>
        <v>-10.608977398451088</v>
      </c>
      <c r="U205" t="s">
        <v>140</v>
      </c>
      <c r="V205" t="s">
        <v>139</v>
      </c>
      <c r="W205" t="s">
        <v>146</v>
      </c>
      <c r="X205" s="48" t="s">
        <v>454</v>
      </c>
      <c r="Y205" s="41"/>
    </row>
    <row r="206" spans="1:25" ht="15" x14ac:dyDescent="0.25">
      <c r="A206">
        <v>1.81</v>
      </c>
      <c r="B206">
        <v>2.08</v>
      </c>
      <c r="C206" s="29">
        <f t="shared" si="43"/>
        <v>3.3255418614534626E-2</v>
      </c>
      <c r="D206" s="30">
        <f>IF(OR($A206="",$B206=""),"",A206*'MPTO_working_2-way'!$G205)</f>
        <v>1.8701923076923077</v>
      </c>
      <c r="E206" s="32">
        <f>IF(OR($A206="",$B206=""),"",B206*'MPTO_working_2-way'!$G205)</f>
        <v>2.1491712707182322</v>
      </c>
      <c r="F206" s="30">
        <f>IF(OR($A206="",$B206=""),"",'MPTO_working_2-way'!D205)</f>
        <v>1.8661643699811639</v>
      </c>
      <c r="G206" s="32">
        <f>IF(OR($A206="",$B206=""),"",'MPTO_working_2-way'!E205)</f>
        <v>2.1545152798443401</v>
      </c>
      <c r="H206" s="30">
        <f>IF(OR($A206="",$B206=""),"",'OddsRatio_working_2-way'!M205)</f>
        <v>1.8660254037844384</v>
      </c>
      <c r="I206" s="30">
        <f>IF(OR($A206="",$B206=""),"",'OddsRatio_working_2-way'!N205)</f>
        <v>2.1547005383792519</v>
      </c>
      <c r="J206" s="30">
        <f>IF('Log_working_2-way'!$D205="","",A206^('Log_working_2-way'!$D205))</f>
        <v>1.8641966683390954</v>
      </c>
      <c r="K206" s="32">
        <f>IF('Log_working_2-way'!$D205="","",B206^('Log_working_2-way'!$D205))</f>
        <v>2.1571440120474694</v>
      </c>
      <c r="L206" s="37">
        <f t="shared" si="35"/>
        <v>0.53470437017994854</v>
      </c>
      <c r="M206" s="37">
        <f t="shared" si="36"/>
        <v>0.46529562982005135</v>
      </c>
      <c r="N206" s="38">
        <v>302</v>
      </c>
      <c r="O206" s="38">
        <f t="shared" si="37"/>
        <v>135.14917127071826</v>
      </c>
      <c r="P206" s="38">
        <f t="shared" si="38"/>
        <v>156.80769230769229</v>
      </c>
      <c r="Q206" s="38">
        <f t="shared" si="39"/>
        <v>145.19230769230768</v>
      </c>
      <c r="R206" s="38">
        <f t="shared" si="40"/>
        <v>166.85082872928177</v>
      </c>
      <c r="S206" s="39">
        <f t="shared" si="41"/>
        <v>-10.043136421589423</v>
      </c>
      <c r="T206" s="39">
        <f t="shared" si="42"/>
        <v>-10.04313642158948</v>
      </c>
      <c r="U206" t="s">
        <v>142</v>
      </c>
      <c r="V206" t="s">
        <v>138</v>
      </c>
      <c r="W206" t="s">
        <v>146</v>
      </c>
      <c r="X206" s="48" t="s">
        <v>454</v>
      </c>
      <c r="Y206" s="41"/>
    </row>
    <row r="207" spans="1:25" ht="15" x14ac:dyDescent="0.25">
      <c r="A207">
        <v>2.0699999999999998</v>
      </c>
      <c r="B207">
        <v>1.8</v>
      </c>
      <c r="C207" s="29">
        <f t="shared" si="43"/>
        <v>3.8647342995169254E-2</v>
      </c>
      <c r="D207" s="30">
        <f>IF(OR($A207="",$B207=""),"",A207*'MPTO_working_2-way'!$G206)</f>
        <v>2.1500000000000004</v>
      </c>
      <c r="E207" s="32">
        <f>IF(OR($A207="",$B207=""),"",B207*'MPTO_working_2-way'!$G206)</f>
        <v>1.8695652173913047</v>
      </c>
      <c r="F207" s="30">
        <f>IF(OR($A207="",$B207=""),"",'MPTO_working_2-way'!D206)</f>
        <v>2.15625</v>
      </c>
      <c r="G207" s="32">
        <f>IF(OR($A207="",$B207=""),"",'MPTO_working_2-way'!E206)</f>
        <v>1.8648648648648651</v>
      </c>
      <c r="H207" s="30">
        <f>IF(OR($A207="",$B207=""),"",'OddsRatio_working_2-way'!M206)</f>
        <v>2.1565033506220384</v>
      </c>
      <c r="I207" s="30">
        <f>IF(OR($A207="",$B207=""),"",'OddsRatio_working_2-way'!N206)</f>
        <v>1.8646754023342345</v>
      </c>
      <c r="J207" s="30">
        <f>IF('Log_working_2-way'!$D206="","",A207^('Log_working_2-way'!$D206))</f>
        <v>2.1593762623614712</v>
      </c>
      <c r="K207" s="32">
        <f>IF('Log_working_2-way'!$D206="","",B207^('Log_working_2-way'!$D206))</f>
        <v>1.8625327535713179</v>
      </c>
      <c r="L207" s="37">
        <f t="shared" si="35"/>
        <v>0.46511627906976738</v>
      </c>
      <c r="M207" s="37">
        <f t="shared" si="36"/>
        <v>0.53488372093023251</v>
      </c>
      <c r="N207" s="38">
        <v>303</v>
      </c>
      <c r="O207" s="38">
        <f t="shared" si="37"/>
        <v>156.62318840579707</v>
      </c>
      <c r="P207" s="38">
        <f t="shared" si="38"/>
        <v>134.66666666666666</v>
      </c>
      <c r="Q207" s="38">
        <f t="shared" si="39"/>
        <v>168.33333333333334</v>
      </c>
      <c r="R207" s="38">
        <f t="shared" si="40"/>
        <v>146.37681159420291</v>
      </c>
      <c r="S207" s="39">
        <f t="shared" si="41"/>
        <v>-11.710144927536277</v>
      </c>
      <c r="T207" s="39">
        <f t="shared" si="42"/>
        <v>-11.710144927536248</v>
      </c>
      <c r="U207" t="s">
        <v>419</v>
      </c>
      <c r="V207" t="s">
        <v>420</v>
      </c>
      <c r="W207" t="s">
        <v>458</v>
      </c>
      <c r="X207" s="48" t="s">
        <v>454</v>
      </c>
      <c r="Y207" s="41"/>
    </row>
    <row r="208" spans="1:25" ht="15" x14ac:dyDescent="0.25">
      <c r="A208">
        <v>2.11</v>
      </c>
      <c r="B208">
        <v>1.77</v>
      </c>
      <c r="C208" s="29">
        <f t="shared" si="43"/>
        <v>3.8905400701529036E-2</v>
      </c>
      <c r="D208" s="30">
        <f>IF(OR($A208="",$B208=""),"",A208*'MPTO_working_2-way'!$G207)</f>
        <v>2.1920903954802262</v>
      </c>
      <c r="E208" s="32">
        <f>IF(OR($A208="",$B208=""),"",B208*'MPTO_working_2-way'!$G207)</f>
        <v>1.8388625592417065</v>
      </c>
      <c r="F208" s="30">
        <f>IF(OR($A208="",$B208=""),"",'MPTO_working_2-way'!D207)</f>
        <v>2.2003122514507911</v>
      </c>
      <c r="G208" s="32">
        <f>IF(OR($A208="",$B208=""),"",'MPTO_working_2-way'!E207)</f>
        <v>1.8331165484575556</v>
      </c>
      <c r="H208" s="30">
        <f>IF(OR($A208="",$B208=""),"",'OddsRatio_working_2-way'!M207)</f>
        <v>2.2006491750542465</v>
      </c>
      <c r="I208" s="30">
        <f>IF(OR($A208="",$B208=""),"",'OddsRatio_working_2-way'!N207)</f>
        <v>1.8328827610736662</v>
      </c>
      <c r="J208" s="30">
        <f>IF('Log_working_2-way'!$D207="","",A208^('Log_working_2-way'!$D207))</f>
        <v>2.2044360761738599</v>
      </c>
      <c r="K208" s="32">
        <f>IF('Log_working_2-way'!$D207="","",B208^('Log_working_2-way'!$D207))</f>
        <v>1.8302640711133078</v>
      </c>
      <c r="L208" s="37">
        <f t="shared" si="35"/>
        <v>0.45618556701030921</v>
      </c>
      <c r="M208" s="37">
        <f t="shared" si="36"/>
        <v>0.54381443298969068</v>
      </c>
      <c r="N208" s="38">
        <v>304</v>
      </c>
      <c r="O208" s="38">
        <f t="shared" si="37"/>
        <v>159.92417061611371</v>
      </c>
      <c r="P208" s="38">
        <f t="shared" si="38"/>
        <v>132.24858757062148</v>
      </c>
      <c r="Q208" s="38">
        <f t="shared" si="39"/>
        <v>171.75141242937855</v>
      </c>
      <c r="R208" s="38">
        <f t="shared" si="40"/>
        <v>144.07582938388626</v>
      </c>
      <c r="S208" s="39">
        <f t="shared" si="41"/>
        <v>-11.827241813264834</v>
      </c>
      <c r="T208" s="39">
        <f t="shared" si="42"/>
        <v>-11.827241813264777</v>
      </c>
      <c r="U208" t="s">
        <v>421</v>
      </c>
      <c r="V208" t="s">
        <v>422</v>
      </c>
      <c r="W208" t="s">
        <v>458</v>
      </c>
      <c r="X208" s="48" t="s">
        <v>454</v>
      </c>
      <c r="Y208" s="41"/>
    </row>
    <row r="209" spans="1:25" ht="15" x14ac:dyDescent="0.25">
      <c r="A209">
        <v>1.71</v>
      </c>
      <c r="B209">
        <v>2.2000000000000002</v>
      </c>
      <c r="C209" s="29">
        <f t="shared" si="43"/>
        <v>3.9340776182881454E-2</v>
      </c>
      <c r="D209" s="30">
        <f>IF(OR($A209="",$B209=""),"",A209*'MPTO_working_2-way'!$G208)</f>
        <v>1.7772727272727273</v>
      </c>
      <c r="E209" s="32">
        <f>IF(OR($A209="",$B209=""),"",B209*'MPTO_working_2-way'!$G208)</f>
        <v>2.2865497076023393</v>
      </c>
      <c r="F209" s="30">
        <f>IF(OR($A209="",$B209=""),"",'MPTO_working_2-way'!D208)</f>
        <v>1.7695202257761053</v>
      </c>
      <c r="G209" s="32">
        <f>IF(OR($A209="",$B209=""),"",'MPTO_working_2-way'!E208)</f>
        <v>2.2995110024449881</v>
      </c>
      <c r="H209" s="30">
        <f>IF(OR($A209="",$B209=""),"",'OddsRatio_working_2-way'!M208)</f>
        <v>1.7691987172809549</v>
      </c>
      <c r="I209" s="30">
        <f>IF(OR($A209="",$B209=""),"",'OddsRatio_working_2-way'!N208)</f>
        <v>2.3000541700523187</v>
      </c>
      <c r="J209" s="30">
        <f>IF('Log_working_2-way'!$D208="","",A209^('Log_working_2-way'!$D208))</f>
        <v>1.7656661334886148</v>
      </c>
      <c r="K209" s="32">
        <f>IF('Log_working_2-way'!$D208="","",B209^('Log_working_2-way'!$D208))</f>
        <v>2.3060522808335469</v>
      </c>
      <c r="L209" s="37">
        <f t="shared" si="35"/>
        <v>0.5626598465473146</v>
      </c>
      <c r="M209" s="37">
        <f t="shared" si="36"/>
        <v>0.4373401534526854</v>
      </c>
      <c r="N209" s="38">
        <v>305</v>
      </c>
      <c r="O209" s="38">
        <f t="shared" si="37"/>
        <v>126.63742690058476</v>
      </c>
      <c r="P209" s="38">
        <f t="shared" si="38"/>
        <v>166.36363636363635</v>
      </c>
      <c r="Q209" s="38">
        <f t="shared" si="39"/>
        <v>138.63636363636363</v>
      </c>
      <c r="R209" s="38">
        <f t="shared" si="40"/>
        <v>178.36257309941519</v>
      </c>
      <c r="S209" s="39">
        <f t="shared" si="41"/>
        <v>-11.998936735778869</v>
      </c>
      <c r="T209" s="39">
        <f t="shared" si="42"/>
        <v>-11.998936735778841</v>
      </c>
      <c r="U209" t="s">
        <v>423</v>
      </c>
      <c r="V209" t="s">
        <v>424</v>
      </c>
      <c r="W209" t="s">
        <v>458</v>
      </c>
      <c r="X209" s="48" t="s">
        <v>454</v>
      </c>
      <c r="Y209" s="41"/>
    </row>
    <row r="210" spans="1:25" ht="15" x14ac:dyDescent="0.25">
      <c r="A210">
        <v>1.47</v>
      </c>
      <c r="B210">
        <v>2.72</v>
      </c>
      <c r="C210" s="29">
        <f t="shared" si="43"/>
        <v>4.791916766706672E-2</v>
      </c>
      <c r="D210" s="30">
        <f>IF(OR($A210="",$B210=""),"",A210*'MPTO_working_2-way'!$G209)</f>
        <v>1.5404411764705881</v>
      </c>
      <c r="E210" s="32">
        <f>IF(OR($A210="",$B210=""),"",B210*'MPTO_working_2-way'!$G209)</f>
        <v>2.8503401360544216</v>
      </c>
      <c r="F210" s="30">
        <f>IF(OR($A210="",$B210=""),"",'MPTO_working_2-way'!D209)</f>
        <v>1.523664354851002</v>
      </c>
      <c r="G210" s="32">
        <f>IF(OR($A210="",$B210=""),"",'MPTO_working_2-way'!E209)</f>
        <v>2.9096201426284378</v>
      </c>
      <c r="H210" s="30">
        <f>IF(OR($A210="",$B210=""),"",'OddsRatio_working_2-way'!M209)</f>
        <v>1.5227387626276516</v>
      </c>
      <c r="I210" s="30">
        <f>IF(OR($A210="",$B210=""),"",'OddsRatio_working_2-way'!N209)</f>
        <v>2.913001429190555</v>
      </c>
      <c r="J210" s="30">
        <f>IF('Log_working_2-way'!$D209="","",A210^('Log_working_2-way'!$D209))</f>
        <v>1.5150187734871223</v>
      </c>
      <c r="K210" s="32">
        <f>IF('Log_working_2-way'!$D209="","",B210^('Log_working_2-way'!$D209))</f>
        <v>2.9416767921406897</v>
      </c>
      <c r="L210" s="37">
        <f t="shared" si="35"/>
        <v>0.64916467780429599</v>
      </c>
      <c r="M210" s="37">
        <f t="shared" si="36"/>
        <v>0.35083532219570407</v>
      </c>
      <c r="N210" s="38">
        <v>306</v>
      </c>
      <c r="O210" s="38">
        <f t="shared" si="37"/>
        <v>97.836734693877546</v>
      </c>
      <c r="P210" s="38">
        <f t="shared" si="38"/>
        <v>193.5</v>
      </c>
      <c r="Q210" s="38">
        <f t="shared" si="39"/>
        <v>112.49999999999999</v>
      </c>
      <c r="R210" s="38">
        <f t="shared" si="40"/>
        <v>208.16326530612244</v>
      </c>
      <c r="S210" s="39">
        <f t="shared" si="41"/>
        <v>-14.66326530612244</v>
      </c>
      <c r="T210" s="39">
        <f t="shared" si="42"/>
        <v>-14.66326530612244</v>
      </c>
      <c r="U210" t="s">
        <v>425</v>
      </c>
      <c r="V210" t="s">
        <v>426</v>
      </c>
      <c r="W210" t="s">
        <v>458</v>
      </c>
      <c r="X210" s="48" t="s">
        <v>454</v>
      </c>
      <c r="Y210" s="41"/>
    </row>
    <row r="211" spans="1:25" ht="15" x14ac:dyDescent="0.25">
      <c r="A211">
        <v>2.5299999999999998</v>
      </c>
      <c r="B211">
        <v>1.54</v>
      </c>
      <c r="C211" s="29">
        <f t="shared" si="43"/>
        <v>4.4607566346696714E-2</v>
      </c>
      <c r="D211" s="30">
        <f>IF(OR($A211="",$B211=""),"",A211*'MPTO_working_2-way'!$G210)</f>
        <v>2.6428571428571423</v>
      </c>
      <c r="E211" s="32">
        <f>IF(OR($A211="",$B211=""),"",B211*'MPTO_working_2-way'!$G210)</f>
        <v>1.6086956521739131</v>
      </c>
      <c r="F211" s="30">
        <f>IF(OR($A211="",$B211=""),"",'MPTO_working_2-way'!D210)</f>
        <v>2.6813020439061312</v>
      </c>
      <c r="G211" s="32">
        <f>IF(OR($A211="",$B211=""),"",'MPTO_working_2-way'!E210)</f>
        <v>1.594777127420081</v>
      </c>
      <c r="H211" s="30">
        <f>IF(OR($A211="",$B211=""),"",'OddsRatio_working_2-way'!M210)</f>
        <v>2.6832508230603458</v>
      </c>
      <c r="I211" s="30">
        <f>IF(OR($A211="",$B211=""),"",'OddsRatio_working_2-way'!N210)</f>
        <v>1.5940885257860045</v>
      </c>
      <c r="J211" s="30">
        <f>IF('Log_working_2-way'!$D210="","",A211^('Log_working_2-way'!$D210))</f>
        <v>2.7015124337025407</v>
      </c>
      <c r="K211" s="32">
        <f>IF('Log_working_2-way'!$D210="","",B211^('Log_working_2-way'!$D210))</f>
        <v>1.5877124258345114</v>
      </c>
      <c r="L211" s="37">
        <f t="shared" si="35"/>
        <v>0.37837837837837845</v>
      </c>
      <c r="M211" s="37">
        <f t="shared" si="36"/>
        <v>0.6216216216216216</v>
      </c>
      <c r="N211" s="38">
        <v>307</v>
      </c>
      <c r="O211" s="38">
        <f t="shared" si="37"/>
        <v>185.65612648221344</v>
      </c>
      <c r="P211" s="38">
        <f t="shared" si="38"/>
        <v>107.64935064935067</v>
      </c>
      <c r="Q211" s="38">
        <f t="shared" si="39"/>
        <v>199.35064935064935</v>
      </c>
      <c r="R211" s="38">
        <f t="shared" si="40"/>
        <v>121.34387351778658</v>
      </c>
      <c r="S211" s="39">
        <f t="shared" si="41"/>
        <v>-13.694522868435911</v>
      </c>
      <c r="T211" s="39">
        <f t="shared" si="42"/>
        <v>-13.694522868435911</v>
      </c>
      <c r="U211" t="s">
        <v>427</v>
      </c>
      <c r="V211" t="s">
        <v>428</v>
      </c>
      <c r="W211" t="s">
        <v>459</v>
      </c>
      <c r="X211" s="48" t="s">
        <v>454</v>
      </c>
      <c r="Y211" s="41"/>
    </row>
    <row r="212" spans="1:25" ht="15" x14ac:dyDescent="0.25">
      <c r="A212">
        <v>2.2200000000000002</v>
      </c>
      <c r="B212">
        <v>1.69</v>
      </c>
      <c r="C212" s="29">
        <f t="shared" si="43"/>
        <v>4.2166426781811372E-2</v>
      </c>
      <c r="D212" s="30">
        <f>IF(OR($A212="",$B212=""),"",A212*'MPTO_working_2-way'!$G211)</f>
        <v>2.3136094674556213</v>
      </c>
      <c r="E212" s="32">
        <f>IF(OR($A212="",$B212=""),"",B212*'MPTO_working_2-way'!$G211)</f>
        <v>1.7612612612612613</v>
      </c>
      <c r="F212" s="30">
        <f>IF(OR($A212="",$B212=""),"",'MPTO_working_2-way'!D211)</f>
        <v>2.3290086287168665</v>
      </c>
      <c r="G212" s="32">
        <f>IF(OR($A212="",$B212=""),"",'MPTO_working_2-way'!E211)</f>
        <v>1.7524405623803074</v>
      </c>
      <c r="H212" s="30">
        <f>IF(OR($A212="",$B212=""),"",'OddsRatio_working_2-way'!M211)</f>
        <v>2.3297052086943877</v>
      </c>
      <c r="I212" s="30">
        <f>IF(OR($A212="",$B212=""),"",'OddsRatio_working_2-way'!N211)</f>
        <v>1.7520463885238748</v>
      </c>
      <c r="J212" s="30">
        <f>IF('Log_working_2-way'!$D211="","",A212^('Log_working_2-way'!$D211))</f>
        <v>2.3368633562786214</v>
      </c>
      <c r="K212" s="32">
        <f>IF('Log_working_2-way'!$D211="","",B212^('Log_working_2-way'!$D211))</f>
        <v>1.7480196052222718</v>
      </c>
      <c r="L212" s="37">
        <f t="shared" si="35"/>
        <v>0.43222506393861893</v>
      </c>
      <c r="M212" s="37">
        <f t="shared" si="36"/>
        <v>0.56777493606138107</v>
      </c>
      <c r="N212" s="38">
        <v>308</v>
      </c>
      <c r="O212" s="38">
        <f t="shared" si="37"/>
        <v>169.2612612612613</v>
      </c>
      <c r="P212" s="38">
        <f t="shared" si="38"/>
        <v>125.75147928994082</v>
      </c>
      <c r="Q212" s="38">
        <f t="shared" si="39"/>
        <v>182.24852071005918</v>
      </c>
      <c r="R212" s="38">
        <f t="shared" si="40"/>
        <v>138.73873873873873</v>
      </c>
      <c r="S212" s="39">
        <f t="shared" si="41"/>
        <v>-12.987259448797886</v>
      </c>
      <c r="T212" s="39">
        <f t="shared" si="42"/>
        <v>-12.987259448797914</v>
      </c>
      <c r="U212" t="s">
        <v>429</v>
      </c>
      <c r="V212" t="s">
        <v>430</v>
      </c>
      <c r="W212" t="s">
        <v>459</v>
      </c>
      <c r="X212" s="48" t="s">
        <v>454</v>
      </c>
      <c r="Y212" s="41"/>
    </row>
    <row r="213" spans="1:25" ht="15" x14ac:dyDescent="0.25">
      <c r="A213">
        <v>2.19</v>
      </c>
      <c r="B213">
        <v>1.71</v>
      </c>
      <c r="C213" s="29">
        <f t="shared" si="43"/>
        <v>4.1416326203636888E-2</v>
      </c>
      <c r="D213" s="30">
        <f>IF(OR($A213="",$B213=""),"",A213*'MPTO_working_2-way'!$G212)</f>
        <v>2.2807017543859649</v>
      </c>
      <c r="E213" s="32">
        <f>IF(OR($A213="",$B213=""),"",B213*'MPTO_working_2-way'!$G212)</f>
        <v>1.780821917808219</v>
      </c>
      <c r="F213" s="30">
        <f>IF(OR($A213="",$B213=""),"",'MPTO_working_2-way'!D212)</f>
        <v>2.2940365707984927</v>
      </c>
      <c r="G213" s="32">
        <f>IF(OR($A213="",$B213=""),"",'MPTO_working_2-way'!E212)</f>
        <v>1.7727756869985087</v>
      </c>
      <c r="H213" s="30">
        <f>IF(OR($A213="",$B213=""),"",'OddsRatio_working_2-way'!M212)</f>
        <v>2.2946259452166746</v>
      </c>
      <c r="I213" s="30">
        <f>IF(OR($A213="",$B213=""),"",'OddsRatio_working_2-way'!N212)</f>
        <v>1.7724238832805375</v>
      </c>
      <c r="J213" s="30">
        <f>IF('Log_working_2-way'!$D212="","",A213^('Log_working_2-way'!$D212))</f>
        <v>2.300809210627615</v>
      </c>
      <c r="K213" s="32">
        <f>IF('Log_working_2-way'!$D212="","",B213^('Log_working_2-way'!$D212))</f>
        <v>1.7687522442412873</v>
      </c>
      <c r="L213" s="37">
        <f t="shared" si="35"/>
        <v>0.43846153846153846</v>
      </c>
      <c r="M213" s="37">
        <f t="shared" si="36"/>
        <v>0.56153846153846165</v>
      </c>
      <c r="N213" s="38">
        <v>309</v>
      </c>
      <c r="O213" s="38">
        <f t="shared" si="37"/>
        <v>167.90410958904113</v>
      </c>
      <c r="P213" s="38">
        <f t="shared" si="38"/>
        <v>128.29824561403507</v>
      </c>
      <c r="Q213" s="38">
        <f t="shared" si="39"/>
        <v>180.7017543859649</v>
      </c>
      <c r="R213" s="38">
        <f t="shared" si="40"/>
        <v>141.0958904109589</v>
      </c>
      <c r="S213" s="39">
        <f t="shared" si="41"/>
        <v>-12.797644796923777</v>
      </c>
      <c r="T213" s="39">
        <f t="shared" si="42"/>
        <v>-12.797644796923834</v>
      </c>
      <c r="U213" t="s">
        <v>431</v>
      </c>
      <c r="V213" t="s">
        <v>432</v>
      </c>
      <c r="W213" t="s">
        <v>459</v>
      </c>
      <c r="X213" s="48" t="s">
        <v>454</v>
      </c>
      <c r="Y213" s="41"/>
    </row>
    <row r="214" spans="1:25" ht="15" x14ac:dyDescent="0.25">
      <c r="A214">
        <v>2.23</v>
      </c>
      <c r="B214">
        <v>1.68</v>
      </c>
      <c r="C214" s="29">
        <f t="shared" si="43"/>
        <v>4.3668588511637907E-2</v>
      </c>
      <c r="D214" s="30">
        <f>IF(OR($A214="",$B214=""),"",A214*'MPTO_working_2-way'!$G213)</f>
        <v>2.3273809523809526</v>
      </c>
      <c r="E214" s="32">
        <f>IF(OR($A214="",$B214=""),"",B214*'MPTO_working_2-way'!$G213)</f>
        <v>1.7533632286995515</v>
      </c>
      <c r="F214" s="30">
        <f>IF(OR($A214="",$B214=""),"",'MPTO_working_2-way'!D213)</f>
        <v>2.3441371542985863</v>
      </c>
      <c r="G214" s="32">
        <f>IF(OR($A214="",$B214=""),"",'MPTO_working_2-way'!E213)</f>
        <v>1.7439716972348942</v>
      </c>
      <c r="H214" s="30">
        <f>IF(OR($A214="",$B214=""),"",'OddsRatio_working_2-way'!M213)</f>
        <v>2.3449251017851385</v>
      </c>
      <c r="I214" s="30">
        <f>IF(OR($A214="",$B214=""),"",'OddsRatio_working_2-way'!N213)</f>
        <v>1.743535828629182</v>
      </c>
      <c r="J214" s="30">
        <f>IF('Log_working_2-way'!$D213="","",A214^('Log_working_2-way'!$D213))</f>
        <v>2.3527328444015367</v>
      </c>
      <c r="K214" s="32">
        <f>IF('Log_working_2-way'!$D213="","",B214^('Log_working_2-way'!$D213))</f>
        <v>1.7392442669948964</v>
      </c>
      <c r="L214" s="37">
        <f t="shared" si="35"/>
        <v>0.42966751918158563</v>
      </c>
      <c r="M214" s="37">
        <f t="shared" si="36"/>
        <v>0.57033248081841437</v>
      </c>
      <c r="N214" s="38">
        <v>310</v>
      </c>
      <c r="O214" s="38">
        <f t="shared" si="37"/>
        <v>170.98654708520178</v>
      </c>
      <c r="P214" s="38">
        <f t="shared" si="38"/>
        <v>125.47619047619045</v>
      </c>
      <c r="Q214" s="38">
        <f t="shared" si="39"/>
        <v>184.52380952380952</v>
      </c>
      <c r="R214" s="38">
        <f t="shared" si="40"/>
        <v>139.01345291479822</v>
      </c>
      <c r="S214" s="39">
        <f t="shared" si="41"/>
        <v>-13.53726243860774</v>
      </c>
      <c r="T214" s="39">
        <f t="shared" si="42"/>
        <v>-13.537262438607769</v>
      </c>
      <c r="U214" t="s">
        <v>433</v>
      </c>
      <c r="V214" t="s">
        <v>434</v>
      </c>
      <c r="W214" t="s">
        <v>459</v>
      </c>
      <c r="X214" s="48" t="s">
        <v>454</v>
      </c>
      <c r="Y214" s="41"/>
    </row>
    <row r="215" spans="1:25" ht="15" x14ac:dyDescent="0.25">
      <c r="A215">
        <v>2.61</v>
      </c>
      <c r="B215">
        <v>1.52</v>
      </c>
      <c r="C215" s="29">
        <f t="shared" si="43"/>
        <v>4.1036499294212714E-2</v>
      </c>
      <c r="D215" s="30">
        <f>IF(OR($A215="",$B215=""),"",A215*'MPTO_working_2-way'!$G214)</f>
        <v>2.7171052631578951</v>
      </c>
      <c r="E215" s="32">
        <f>IF(OR($A215="",$B215=""),"",B215*'MPTO_working_2-way'!$G214)</f>
        <v>1.5823754789272033</v>
      </c>
      <c r="F215" s="30">
        <f>IF(OR($A215="",$B215=""),"",'MPTO_working_2-way'!D214)</f>
        <v>2.7576810788266375</v>
      </c>
      <c r="G215" s="32">
        <f>IF(OR($A215="",$B215=""),"",'MPTO_working_2-way'!E214)</f>
        <v>1.5689314245036781</v>
      </c>
      <c r="H215" s="30">
        <f>IF(OR($A215="",$B215=""),"",'OddsRatio_working_2-way'!M214)</f>
        <v>2.7595891128765966</v>
      </c>
      <c r="I215" s="30">
        <f>IF(OR($A215="",$B215=""),"",'OddsRatio_working_2-way'!N214)</f>
        <v>1.5683144960843667</v>
      </c>
      <c r="J215" s="30">
        <f>IF('Log_working_2-way'!$D214="","",A215^('Log_working_2-way'!$D214))</f>
        <v>2.7788497324666475</v>
      </c>
      <c r="K215" s="32">
        <f>IF('Log_working_2-way'!$D214="","",B215^('Log_working_2-way'!$D214))</f>
        <v>1.5621610312258727</v>
      </c>
      <c r="L215" s="37">
        <f t="shared" si="35"/>
        <v>0.36803874092009681</v>
      </c>
      <c r="M215" s="37">
        <f t="shared" si="36"/>
        <v>0.63196125907990308</v>
      </c>
      <c r="N215" s="38">
        <v>311</v>
      </c>
      <c r="O215" s="38">
        <f t="shared" si="37"/>
        <v>191.84291187739461</v>
      </c>
      <c r="P215" s="38">
        <f t="shared" si="38"/>
        <v>106.39473684210529</v>
      </c>
      <c r="Q215" s="38">
        <f t="shared" si="39"/>
        <v>204.60526315789474</v>
      </c>
      <c r="R215" s="38">
        <f t="shared" si="40"/>
        <v>119.15708812260537</v>
      </c>
      <c r="S215" s="39">
        <f t="shared" si="41"/>
        <v>-12.762351280500127</v>
      </c>
      <c r="T215" s="39">
        <f t="shared" si="42"/>
        <v>-12.762351280500084</v>
      </c>
      <c r="U215" t="s">
        <v>435</v>
      </c>
      <c r="V215" t="s">
        <v>436</v>
      </c>
      <c r="W215" t="s">
        <v>459</v>
      </c>
      <c r="X215" s="48" t="s">
        <v>454</v>
      </c>
      <c r="Y215" s="41"/>
    </row>
    <row r="216" spans="1:25" ht="15" x14ac:dyDescent="0.25">
      <c r="A216">
        <v>1.8</v>
      </c>
      <c r="B216">
        <v>2.09</v>
      </c>
      <c r="C216" s="29">
        <f t="shared" si="43"/>
        <v>3.4024455077086735E-2</v>
      </c>
      <c r="D216" s="30">
        <f>IF(OR($A216="",$B216=""),"",A216*'MPTO_working_2-way'!$G215)</f>
        <v>1.8612440191387563</v>
      </c>
      <c r="E216" s="32">
        <f>IF(OR($A216="",$B216=""),"",B216*'MPTO_working_2-way'!$G215)</f>
        <v>2.161111111111111</v>
      </c>
      <c r="F216" s="30">
        <f>IF(OR($A216="",$B216=""),"",'MPTO_working_2-way'!D215)</f>
        <v>1.8568608094768018</v>
      </c>
      <c r="G216" s="32">
        <f>IF(OR($A216="",$B216=""),"",'MPTO_working_2-way'!E215)</f>
        <v>2.1670506912442398</v>
      </c>
      <c r="H216" s="30">
        <f>IF(OR($A216="",$B216=""),"",'OddsRatio_working_2-way'!M215)</f>
        <v>1.8567058737562385</v>
      </c>
      <c r="I216" s="30">
        <f>IF(OR($A216="",$B216=""),"",'OddsRatio_working_2-way'!N215)</f>
        <v>2.1672617529928755</v>
      </c>
      <c r="J216" s="30">
        <f>IF('Log_working_2-way'!$D215="","",A216^('Log_working_2-way'!$D215))</f>
        <v>1.8547149010332622</v>
      </c>
      <c r="K216" s="32">
        <f>IF('Log_working_2-way'!$D215="","",B216^('Log_working_2-way'!$D215))</f>
        <v>2.1699807722915003</v>
      </c>
      <c r="L216" s="37">
        <f t="shared" si="35"/>
        <v>0.53727506426735205</v>
      </c>
      <c r="M216" s="37">
        <f t="shared" si="36"/>
        <v>0.46272493573264784</v>
      </c>
      <c r="N216" s="38">
        <v>312</v>
      </c>
      <c r="O216" s="38">
        <f t="shared" si="37"/>
        <v>138.66666666666669</v>
      </c>
      <c r="P216" s="38">
        <f t="shared" si="38"/>
        <v>162.71770334928229</v>
      </c>
      <c r="Q216" s="38">
        <f t="shared" si="39"/>
        <v>149.28229665071771</v>
      </c>
      <c r="R216" s="38">
        <f t="shared" si="40"/>
        <v>173.33333333333334</v>
      </c>
      <c r="S216" s="39">
        <f t="shared" si="41"/>
        <v>-10.615629984051026</v>
      </c>
      <c r="T216" s="39">
        <f t="shared" si="42"/>
        <v>-10.615629984051054</v>
      </c>
      <c r="U216" t="s">
        <v>437</v>
      </c>
      <c r="V216" t="s">
        <v>438</v>
      </c>
      <c r="W216" t="s">
        <v>460</v>
      </c>
      <c r="X216" s="48" t="s">
        <v>454</v>
      </c>
      <c r="Y216" s="41"/>
    </row>
    <row r="217" spans="1:25" ht="15" x14ac:dyDescent="0.25">
      <c r="A217">
        <v>1.93</v>
      </c>
      <c r="B217">
        <v>1.96</v>
      </c>
      <c r="C217" s="29">
        <f t="shared" si="43"/>
        <v>2.8338796658559762E-2</v>
      </c>
      <c r="D217" s="30">
        <f>IF(OR($A217="",$B217=""),"",A217*'MPTO_working_2-way'!$G216)</f>
        <v>1.9846938775510203</v>
      </c>
      <c r="E217" s="32">
        <f>IF(OR($A217="",$B217=""),"",B217*'MPTO_working_2-way'!$G216)</f>
        <v>2.0155440414507773</v>
      </c>
      <c r="F217" s="30">
        <f>IF(OR($A217="",$B217=""),"",'MPTO_working_2-way'!D216)</f>
        <v>1.9842635333613092</v>
      </c>
      <c r="G217" s="32">
        <f>IF(OR($A217="",$B217=""),"",'MPTO_working_2-way'!E216)</f>
        <v>2.0159880622468553</v>
      </c>
      <c r="H217" s="30">
        <f>IF(OR($A217="",$B217=""),"",'OddsRatio_working_2-way'!M216)</f>
        <v>1.9842509842514759</v>
      </c>
      <c r="I217" s="30">
        <f>IF(OR($A217="",$B217=""),"",'OddsRatio_working_2-way'!N216)</f>
        <v>2.0160010160015238</v>
      </c>
      <c r="J217" s="30">
        <f>IF('Log_working_2-way'!$D216="","",A217^('Log_working_2-way'!$D216))</f>
        <v>1.9840560014719333</v>
      </c>
      <c r="K217" s="32">
        <f>IF('Log_working_2-way'!$D216="","",B217^('Log_working_2-way'!$D216))</f>
        <v>2.0162023284286739</v>
      </c>
      <c r="L217" s="37">
        <f t="shared" si="35"/>
        <v>0.50385604113110538</v>
      </c>
      <c r="M217" s="37">
        <f t="shared" si="36"/>
        <v>0.49614395886889456</v>
      </c>
      <c r="N217" s="38">
        <v>313</v>
      </c>
      <c r="O217" s="38">
        <f t="shared" si="37"/>
        <v>150.82383419689123</v>
      </c>
      <c r="P217" s="38">
        <f t="shared" si="38"/>
        <v>153.30612244897961</v>
      </c>
      <c r="Q217" s="38">
        <f t="shared" si="39"/>
        <v>159.69387755102042</v>
      </c>
      <c r="R217" s="38">
        <f t="shared" si="40"/>
        <v>162.17616580310883</v>
      </c>
      <c r="S217" s="39">
        <f t="shared" si="41"/>
        <v>-8.8700433541291943</v>
      </c>
      <c r="T217" s="39">
        <f t="shared" si="42"/>
        <v>-8.8700433541292227</v>
      </c>
      <c r="U217" t="s">
        <v>439</v>
      </c>
      <c r="V217" t="s">
        <v>440</v>
      </c>
      <c r="W217" t="s">
        <v>460</v>
      </c>
      <c r="X217" s="48" t="s">
        <v>454</v>
      </c>
      <c r="Y217" s="41"/>
    </row>
    <row r="218" spans="1:25" ht="15" x14ac:dyDescent="0.25">
      <c r="A218">
        <v>1.87</v>
      </c>
      <c r="B218">
        <v>2.02</v>
      </c>
      <c r="C218" s="29">
        <f t="shared" si="43"/>
        <v>2.9808863239265015E-2</v>
      </c>
      <c r="D218" s="30">
        <f>IF(OR($A218="",$B218=""),"",A218*'MPTO_working_2-way'!$G217)</f>
        <v>1.9257425742574257</v>
      </c>
      <c r="E218" s="32">
        <f>IF(OR($A218="",$B218=""),"",B218*'MPTO_working_2-way'!$G217)</f>
        <v>2.0802139037433154</v>
      </c>
      <c r="F218" s="30">
        <f>IF(OR($A218="",$B218=""),"",'MPTO_working_2-way'!D217)</f>
        <v>1.9236135865967305</v>
      </c>
      <c r="G218" s="32">
        <f>IF(OR($A218="",$B218=""),"",'MPTO_working_2-way'!E217)</f>
        <v>2.082703865027292</v>
      </c>
      <c r="H218" s="30">
        <f>IF(OR($A218="",$B218=""),"",'OddsRatio_working_2-way'!M217)</f>
        <v>1.9235481451827992</v>
      </c>
      <c r="I218" s="30">
        <f>IF(OR($A218="",$B218=""),"",'OddsRatio_working_2-way'!N217)</f>
        <v>2.0827805840074194</v>
      </c>
      <c r="J218" s="30">
        <f>IF('Log_working_2-way'!$D217="","",A218^('Log_working_2-way'!$D217))</f>
        <v>1.9225833907877643</v>
      </c>
      <c r="K218" s="32">
        <f>IF('Log_working_2-way'!$D217="","",B218^('Log_working_2-way'!$D217))</f>
        <v>2.0839128581602959</v>
      </c>
      <c r="L218" s="37">
        <f t="shared" si="35"/>
        <v>0.51928020565552702</v>
      </c>
      <c r="M218" s="37">
        <f t="shared" si="36"/>
        <v>0.48071979434447304</v>
      </c>
      <c r="N218" s="38">
        <v>314</v>
      </c>
      <c r="O218" s="38">
        <f t="shared" si="37"/>
        <v>146.08556149732621</v>
      </c>
      <c r="P218" s="38">
        <f t="shared" si="38"/>
        <v>158.55445544554453</v>
      </c>
      <c r="Q218" s="38">
        <f t="shared" si="39"/>
        <v>155.44554455445544</v>
      </c>
      <c r="R218" s="38">
        <f t="shared" si="40"/>
        <v>167.91443850267376</v>
      </c>
      <c r="S218" s="39">
        <f t="shared" si="41"/>
        <v>-9.3599830571292273</v>
      </c>
      <c r="T218" s="39">
        <f t="shared" si="42"/>
        <v>-9.3599830571292273</v>
      </c>
      <c r="U218" t="s">
        <v>441</v>
      </c>
      <c r="V218" t="s">
        <v>442</v>
      </c>
      <c r="W218" t="s">
        <v>460</v>
      </c>
      <c r="X218" s="48" t="s">
        <v>454</v>
      </c>
      <c r="Y218" s="41"/>
    </row>
    <row r="219" spans="1:25" ht="15" x14ac:dyDescent="0.25">
      <c r="A219">
        <v>1.86</v>
      </c>
      <c r="B219">
        <v>2.0299999999999998</v>
      </c>
      <c r="C219" s="29">
        <f t="shared" si="43"/>
        <v>3.0245246040574214E-2</v>
      </c>
      <c r="D219" s="30">
        <f>IF(OR($A219="",$B219=""),"",A219*'MPTO_working_2-way'!$G218)</f>
        <v>1.9162561576354682</v>
      </c>
      <c r="E219" s="32">
        <f>IF(OR($A219="",$B219=""),"",B219*'MPTO_working_2-way'!$G218)</f>
        <v>2.0913978494623655</v>
      </c>
      <c r="F219" s="30">
        <f>IF(OR($A219="",$B219=""),"",'MPTO_working_2-way'!D218)</f>
        <v>1.9138324294186226</v>
      </c>
      <c r="G219" s="32">
        <f>IF(OR($A219="",$B219=""),"",'MPTO_working_2-way'!E218)</f>
        <v>2.0942925287037548</v>
      </c>
      <c r="H219" s="30">
        <f>IF(OR($A219="",$B219=""),"",'OddsRatio_working_2-way'!M218)</f>
        <v>1.9137567818137824</v>
      </c>
      <c r="I219" s="30">
        <f>IF(OR($A219="",$B219=""),"",'OddsRatio_working_2-way'!N218)</f>
        <v>2.0943831224048783</v>
      </c>
      <c r="J219" s="30">
        <f>IF('Log_working_2-way'!$D218="","",A219^('Log_working_2-way'!$D218))</f>
        <v>1.9126582447390832</v>
      </c>
      <c r="K219" s="32">
        <f>IF('Log_working_2-way'!$D218="","",B219^('Log_working_2-way'!$D218))</f>
        <v>2.0957003958101184</v>
      </c>
      <c r="L219" s="37">
        <f t="shared" si="35"/>
        <v>0.52185089974293053</v>
      </c>
      <c r="M219" s="37">
        <f t="shared" si="36"/>
        <v>0.47814910025706941</v>
      </c>
      <c r="N219" s="38">
        <v>315</v>
      </c>
      <c r="O219" s="38">
        <f t="shared" si="37"/>
        <v>145.64516129032256</v>
      </c>
      <c r="P219" s="38">
        <f t="shared" si="38"/>
        <v>159.82758620689654</v>
      </c>
      <c r="Q219" s="38">
        <f t="shared" si="39"/>
        <v>155.17241379310346</v>
      </c>
      <c r="R219" s="38">
        <f t="shared" si="40"/>
        <v>169.35483870967741</v>
      </c>
      <c r="S219" s="39">
        <f t="shared" si="41"/>
        <v>-9.5272525027808967</v>
      </c>
      <c r="T219" s="39">
        <f t="shared" si="42"/>
        <v>-9.5272525027808683</v>
      </c>
      <c r="U219" t="s">
        <v>443</v>
      </c>
      <c r="V219" t="s">
        <v>444</v>
      </c>
      <c r="W219" t="s">
        <v>460</v>
      </c>
      <c r="X219" s="48" t="s">
        <v>454</v>
      </c>
      <c r="Y219" s="41"/>
    </row>
    <row r="220" spans="1:25" ht="15" x14ac:dyDescent="0.25">
      <c r="A220">
        <v>2.64</v>
      </c>
      <c r="B220">
        <v>1.5</v>
      </c>
      <c r="C220" s="29">
        <f t="shared" si="43"/>
        <v>4.5454545454545414E-2</v>
      </c>
      <c r="D220" s="30">
        <f>IF(OR($A220="",$B220=""),"",A220*'MPTO_working_2-way'!$G219)</f>
        <v>2.7600000000000002</v>
      </c>
      <c r="E220" s="32">
        <f>IF(OR($A220="",$B220=""),"",B220*'MPTO_working_2-way'!$G219)</f>
        <v>1.5681818181818181</v>
      </c>
      <c r="F220" s="30">
        <f>IF(OR($A220="",$B220=""),"",'MPTO_working_2-way'!D219)</f>
        <v>2.8085106382978724</v>
      </c>
      <c r="G220" s="32">
        <f>IF(OR($A220="",$B220=""),"",'MPTO_working_2-way'!E219)</f>
        <v>1.5529411764705883</v>
      </c>
      <c r="H220" s="30">
        <f>IF(OR($A220="",$B220=""),"",'OddsRatio_working_2-way'!M219)</f>
        <v>2.811077027627483</v>
      </c>
      <c r="I220" s="30">
        <f>IF(OR($A220="",$B220=""),"",'OddsRatio_working_2-way'!N219)</f>
        <v>1.5521576303742324</v>
      </c>
      <c r="J220" s="30">
        <f>IF('Log_working_2-way'!$D219="","",A220^('Log_working_2-way'!$D219))</f>
        <v>2.8343166972166882</v>
      </c>
      <c r="K220" s="32">
        <f>IF('Log_working_2-way'!$D219="","",B220^('Log_working_2-way'!$D219))</f>
        <v>1.5451621312261112</v>
      </c>
      <c r="L220" s="37">
        <f t="shared" si="35"/>
        <v>0.36231884057971009</v>
      </c>
      <c r="M220" s="37">
        <f t="shared" si="36"/>
        <v>0.63768115942028991</v>
      </c>
      <c r="N220" s="38">
        <v>316</v>
      </c>
      <c r="O220" s="38">
        <f t="shared" si="37"/>
        <v>196.30303030303031</v>
      </c>
      <c r="P220" s="38">
        <f t="shared" si="38"/>
        <v>105.33333333333333</v>
      </c>
      <c r="Q220" s="38">
        <f t="shared" si="39"/>
        <v>210.66666666666666</v>
      </c>
      <c r="R220" s="38">
        <f t="shared" si="40"/>
        <v>119.6969696969697</v>
      </c>
      <c r="S220" s="39">
        <f t="shared" si="41"/>
        <v>-14.363636363636346</v>
      </c>
      <c r="T220" s="39">
        <f t="shared" si="42"/>
        <v>-14.363636363636374</v>
      </c>
      <c r="U220" t="s">
        <v>148</v>
      </c>
      <c r="V220" t="s">
        <v>445</v>
      </c>
      <c r="W220" t="s">
        <v>98</v>
      </c>
      <c r="X220" s="48" t="s">
        <v>455</v>
      </c>
      <c r="Y220" s="41"/>
    </row>
    <row r="221" spans="1:25" ht="15" x14ac:dyDescent="0.25">
      <c r="A221">
        <v>2.1</v>
      </c>
      <c r="B221">
        <v>1.72</v>
      </c>
      <c r="C221" s="29">
        <f t="shared" si="43"/>
        <v>5.75858250276855E-2</v>
      </c>
      <c r="D221" s="30">
        <f>IF(OR($A221="",$B221=""),"",A221*'MPTO_working_2-way'!$G220)</f>
        <v>2.2209302325581395</v>
      </c>
      <c r="E221" s="32">
        <f>IF(OR($A221="",$B221=""),"",B221*'MPTO_working_2-way'!$G220)</f>
        <v>1.819047619047619</v>
      </c>
      <c r="F221" s="30">
        <f>IF(OR($A221="",$B221=""),"",'MPTO_working_2-way'!D220)</f>
        <v>2.2351485148514851</v>
      </c>
      <c r="G221" s="32">
        <f>IF(OR($A221="",$B221=""),"",'MPTO_working_2-way'!E220)</f>
        <v>1.8096192384769538</v>
      </c>
      <c r="H221" s="30">
        <f>IF(OR($A221="",$B221=""),"",'OddsRatio_working_2-way'!M220)</f>
        <v>2.2360330811826108</v>
      </c>
      <c r="I221" s="30">
        <f>IF(OR($A221="",$B221=""),"",'OddsRatio_working_2-way'!N220)</f>
        <v>1.8090398349558905</v>
      </c>
      <c r="J221" s="30">
        <f>IF('Log_working_2-way'!$D220="","",A221^('Log_working_2-way'!$D220))</f>
        <v>2.2427209680817906</v>
      </c>
      <c r="K221" s="32">
        <f>IF('Log_working_2-way'!$D220="","",B221^('Log_working_2-way'!$D220))</f>
        <v>1.8046858672870141</v>
      </c>
      <c r="L221" s="37">
        <f t="shared" si="35"/>
        <v>0.45026178010471207</v>
      </c>
      <c r="M221" s="37">
        <f t="shared" si="36"/>
        <v>0.54973821989528793</v>
      </c>
      <c r="N221" s="38">
        <v>317</v>
      </c>
      <c r="O221" s="38">
        <f t="shared" si="37"/>
        <v>166.04761904761907</v>
      </c>
      <c r="P221" s="38">
        <f t="shared" si="38"/>
        <v>132.69767441860466</v>
      </c>
      <c r="Q221" s="38">
        <f t="shared" si="39"/>
        <v>184.30232558139537</v>
      </c>
      <c r="R221" s="38">
        <f t="shared" si="40"/>
        <v>150.95238095238093</v>
      </c>
      <c r="S221" s="39">
        <f t="shared" si="41"/>
        <v>-18.2547065337763</v>
      </c>
      <c r="T221" s="39">
        <f t="shared" si="42"/>
        <v>-18.254706533776272</v>
      </c>
      <c r="U221" t="s">
        <v>128</v>
      </c>
      <c r="V221" t="s">
        <v>88</v>
      </c>
      <c r="W221" t="s">
        <v>99</v>
      </c>
      <c r="X221" s="48" t="s">
        <v>455</v>
      </c>
      <c r="Y221" s="41"/>
    </row>
    <row r="222" spans="1:25" ht="15" x14ac:dyDescent="0.25">
      <c r="A222">
        <v>1.96</v>
      </c>
      <c r="B222">
        <v>1.91</v>
      </c>
      <c r="C222" s="29">
        <f t="shared" si="43"/>
        <v>3.3764291056736839E-2</v>
      </c>
      <c r="D222" s="30">
        <f>IF(OR($A222="",$B222=""),"",A222*'MPTO_working_2-way'!$G221)</f>
        <v>2.0261780104712042</v>
      </c>
      <c r="E222" s="32">
        <f>IF(OR($A222="",$B222=""),"",B222*'MPTO_working_2-way'!$G221)</f>
        <v>1.9744897959183674</v>
      </c>
      <c r="F222" s="30">
        <f>IF(OR($A222="",$B222=""),"",'MPTO_working_2-way'!D221)</f>
        <v>2.0270738574832143</v>
      </c>
      <c r="G222" s="32">
        <f>IF(OR($A222="",$B222=""),"",'MPTO_working_2-way'!E221)</f>
        <v>1.9736398144242935</v>
      </c>
      <c r="H222" s="30">
        <f>IF(OR($A222="",$B222=""),"",'OddsRatio_working_2-way'!M221)</f>
        <v>2.0271051820261912</v>
      </c>
      <c r="I222" s="30">
        <f>IF(OR($A222="",$B222=""),"",'OddsRatio_working_2-way'!N221)</f>
        <v>1.9736101204623264</v>
      </c>
      <c r="J222" s="30">
        <f>IF('Log_working_2-way'!$D221="","",A222^('Log_working_2-way'!$D221))</f>
        <v>2.0275133700590602</v>
      </c>
      <c r="K222" s="32">
        <f>IF('Log_working_2-way'!$D221="","",B222^('Log_working_2-way'!$D221))</f>
        <v>1.9732233459331785</v>
      </c>
      <c r="L222" s="37">
        <f t="shared" si="35"/>
        <v>0.49354005167958659</v>
      </c>
      <c r="M222" s="37">
        <f t="shared" si="36"/>
        <v>0.50645994832041341</v>
      </c>
      <c r="N222" s="38">
        <v>318</v>
      </c>
      <c r="O222" s="38">
        <f t="shared" si="37"/>
        <v>155.75510204081633</v>
      </c>
      <c r="P222" s="38">
        <f t="shared" si="38"/>
        <v>151.50785340314135</v>
      </c>
      <c r="Q222" s="38">
        <f t="shared" si="39"/>
        <v>166.49214659685865</v>
      </c>
      <c r="R222" s="38">
        <f t="shared" si="40"/>
        <v>162.24489795918367</v>
      </c>
      <c r="S222" s="39">
        <f t="shared" si="41"/>
        <v>-10.737044556042321</v>
      </c>
      <c r="T222" s="39">
        <f t="shared" si="42"/>
        <v>-10.737044556042321</v>
      </c>
      <c r="U222" t="s">
        <v>446</v>
      </c>
      <c r="V222" t="s">
        <v>447</v>
      </c>
      <c r="W222" t="s">
        <v>462</v>
      </c>
      <c r="X222" s="48" t="s">
        <v>455</v>
      </c>
      <c r="Y222" s="41"/>
    </row>
    <row r="223" spans="1:25" ht="15" x14ac:dyDescent="0.25">
      <c r="A223">
        <v>1.51</v>
      </c>
      <c r="B223">
        <v>2.63</v>
      </c>
      <c r="C223" s="29">
        <f t="shared" si="43"/>
        <v>4.2479792511268322E-2</v>
      </c>
      <c r="D223" s="30">
        <f>IF(OR($A223="",$B223=""),"",A223*'MPTO_working_2-way'!$G222)</f>
        <v>1.5741444866920151</v>
      </c>
      <c r="E223" s="32">
        <f>IF(OR($A223="",$B223=""),"",B223*'MPTO_working_2-way'!$G222)</f>
        <v>2.7417218543046356</v>
      </c>
      <c r="F223" s="30">
        <f>IF(OR($A223="",$B223=""),"",'MPTO_working_2-way'!D222)</f>
        <v>1.5600337831202247</v>
      </c>
      <c r="G223" s="32">
        <f>IF(OR($A223="",$B223=""),"",'MPTO_working_2-way'!E222)</f>
        <v>2.7856065654262965</v>
      </c>
      <c r="H223" s="30">
        <f>IF(OR($A223="",$B223=""),"",'OddsRatio_working_2-way'!M222)</f>
        <v>1.5593598444497263</v>
      </c>
      <c r="I223" s="30">
        <f>IF(OR($A223="",$B223=""),"",'OddsRatio_working_2-way'!N222)</f>
        <v>2.7877579342216747</v>
      </c>
      <c r="J223" s="30">
        <f>IF('Log_working_2-way'!$D222="","",A223^('Log_working_2-way'!$D222))</f>
        <v>1.5528942236384655</v>
      </c>
      <c r="K223" s="32">
        <f>IF('Log_working_2-way'!$D222="","",B223^('Log_working_2-way'!$D222))</f>
        <v>2.8086642204693022</v>
      </c>
      <c r="L223" s="37">
        <f t="shared" si="35"/>
        <v>0.63526570048309183</v>
      </c>
      <c r="M223" s="37">
        <f t="shared" si="36"/>
        <v>0.36473429951690822</v>
      </c>
      <c r="N223" s="38">
        <v>319</v>
      </c>
      <c r="O223" s="38">
        <f t="shared" si="37"/>
        <v>107.74172185430464</v>
      </c>
      <c r="P223" s="38">
        <f t="shared" si="38"/>
        <v>197.70722433460074</v>
      </c>
      <c r="Q223" s="38">
        <f t="shared" si="39"/>
        <v>121.29277566539925</v>
      </c>
      <c r="R223" s="38">
        <f t="shared" si="40"/>
        <v>211.25827814569539</v>
      </c>
      <c r="S223" s="39">
        <f t="shared" si="41"/>
        <v>-13.551053811094604</v>
      </c>
      <c r="T223" s="39">
        <f t="shared" si="42"/>
        <v>-13.551053811094647</v>
      </c>
      <c r="U223" t="s">
        <v>448</v>
      </c>
      <c r="V223" t="s">
        <v>162</v>
      </c>
      <c r="W223" t="s">
        <v>78</v>
      </c>
      <c r="X223" s="48" t="s">
        <v>455</v>
      </c>
      <c r="Y223" s="41"/>
    </row>
    <row r="224" spans="1:25" ht="15" x14ac:dyDescent="0.25">
      <c r="A224">
        <v>2.27</v>
      </c>
      <c r="B224">
        <v>1.68</v>
      </c>
      <c r="C224" s="29">
        <f t="shared" si="43"/>
        <v>3.5766729599328695E-2</v>
      </c>
      <c r="D224" s="30">
        <f>IF(OR($A224="",$B224=""),"",A224*'MPTO_working_2-way'!$G223)</f>
        <v>2.3511904761904763</v>
      </c>
      <c r="E224" s="32">
        <f>IF(OR($A224="",$B224=""),"",B224*'MPTO_working_2-way'!$G223)</f>
        <v>1.7400881057268722</v>
      </c>
      <c r="F224" s="30">
        <f>IF(OR($A224="",$B224=""),"",'MPTO_working_2-way'!D223)</f>
        <v>2.3660503784588656</v>
      </c>
      <c r="G224" s="32">
        <f>IF(OR($A224="",$B224=""),"",'MPTO_working_2-way'!E223)</f>
        <v>1.7320374239258789</v>
      </c>
      <c r="H224" s="30">
        <f>IF(OR($A224="",$B224=""),"",'OddsRatio_working_2-way'!M223)</f>
        <v>2.3666188418222287</v>
      </c>
      <c r="I224" s="30">
        <f>IF(OR($A224="",$B224=""),"",'OddsRatio_working_2-way'!N223)</f>
        <v>1.7317329231804059</v>
      </c>
      <c r="J224" s="30">
        <f>IF('Log_working_2-way'!$D223="","",A224^('Log_working_2-way'!$D223))</f>
        <v>2.37348902776783</v>
      </c>
      <c r="K224" s="32">
        <f>IF('Log_working_2-way'!$D223="","",B224^('Log_working_2-way'!$D223))</f>
        <v>1.72807279838637</v>
      </c>
      <c r="L224" s="37">
        <f t="shared" si="35"/>
        <v>0.42531645569620252</v>
      </c>
      <c r="M224" s="37">
        <f t="shared" si="36"/>
        <v>0.57468354430379742</v>
      </c>
      <c r="N224" s="38">
        <v>320</v>
      </c>
      <c r="O224" s="38">
        <f t="shared" si="37"/>
        <v>179.03083700440527</v>
      </c>
      <c r="P224" s="38">
        <f t="shared" si="38"/>
        <v>129.52380952380955</v>
      </c>
      <c r="Q224" s="38">
        <f t="shared" si="39"/>
        <v>190.47619047619048</v>
      </c>
      <c r="R224" s="38">
        <f t="shared" si="40"/>
        <v>140.9691629955947</v>
      </c>
      <c r="S224" s="39">
        <f t="shared" si="41"/>
        <v>-11.445353471785211</v>
      </c>
      <c r="T224" s="39">
        <f t="shared" si="42"/>
        <v>-11.445353471785154</v>
      </c>
      <c r="U224" t="s">
        <v>449</v>
      </c>
      <c r="V224" t="s">
        <v>164</v>
      </c>
      <c r="W224" t="s">
        <v>78</v>
      </c>
      <c r="X224" s="48" t="s">
        <v>455</v>
      </c>
      <c r="Y224" s="41"/>
    </row>
    <row r="225" spans="1:25" ht="15" x14ac:dyDescent="0.25">
      <c r="A225">
        <v>2.12</v>
      </c>
      <c r="B225">
        <v>1.76</v>
      </c>
      <c r="C225" s="29">
        <f t="shared" si="43"/>
        <v>3.9879931389365408E-2</v>
      </c>
      <c r="D225" s="30">
        <f>IF(OR($A225="",$B225=""),"",A225*'MPTO_working_2-way'!$G224)</f>
        <v>2.2045454545454546</v>
      </c>
      <c r="E225" s="32">
        <f>IF(OR($A225="",$B225=""),"",B225*'MPTO_working_2-way'!$G224)</f>
        <v>1.8301886792452831</v>
      </c>
      <c r="F225" s="30">
        <f>IF(OR($A225="",$B225=""),"",'MPTO_working_2-way'!D224)</f>
        <v>2.213573801613669</v>
      </c>
      <c r="G225" s="32">
        <f>IF(OR($A225="",$B225=""),"",'MPTO_working_2-way'!E224)</f>
        <v>1.8240125146656239</v>
      </c>
      <c r="H225" s="30">
        <f>IF(OR($A225="",$B225=""),"",'OddsRatio_working_2-way'!M224)</f>
        <v>2.2139539573337679</v>
      </c>
      <c r="I225" s="30">
        <f>IF(OR($A225="",$B225=""),"",'OddsRatio_working_2-way'!N224)</f>
        <v>1.8237544710479137</v>
      </c>
      <c r="J225" s="30">
        <f>IF('Log_working_2-way'!$D224="","",A225^('Log_working_2-way'!$D224))</f>
        <v>2.2181187217362539</v>
      </c>
      <c r="K225" s="32">
        <f>IF('Log_working_2-way'!$D224="","",B225^('Log_working_2-way'!$D224))</f>
        <v>1.8209380433579214</v>
      </c>
      <c r="L225" s="37">
        <f t="shared" si="35"/>
        <v>0.45360824742268041</v>
      </c>
      <c r="M225" s="37">
        <f t="shared" si="36"/>
        <v>0.54639175257731953</v>
      </c>
      <c r="N225" s="38">
        <v>321</v>
      </c>
      <c r="O225" s="38">
        <f t="shared" si="37"/>
        <v>169.58490566037733</v>
      </c>
      <c r="P225" s="38">
        <f t="shared" si="38"/>
        <v>138.6136363636364</v>
      </c>
      <c r="Q225" s="38">
        <f t="shared" si="39"/>
        <v>182.38636363636365</v>
      </c>
      <c r="R225" s="38">
        <f t="shared" si="40"/>
        <v>151.41509433962261</v>
      </c>
      <c r="S225" s="39">
        <f t="shared" si="41"/>
        <v>-12.801457975986324</v>
      </c>
      <c r="T225" s="39">
        <f t="shared" si="42"/>
        <v>-12.80145797598621</v>
      </c>
      <c r="U225" t="s">
        <v>450</v>
      </c>
      <c r="V225" t="s">
        <v>451</v>
      </c>
      <c r="W225" t="s">
        <v>458</v>
      </c>
      <c r="X225" s="48" t="s">
        <v>455</v>
      </c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 s="48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 s="48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 s="48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 s="48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 s="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 s="48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 s="48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 s="48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 s="48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 s="48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200" activePane="bottomLeft" state="frozen"/>
      <selection pane="bottomLeft" activeCell="S47" sqref="S47:S22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66" t="s">
        <v>9</v>
      </c>
      <c r="B1" s="66"/>
      <c r="C1" s="67"/>
      <c r="D1" s="18"/>
      <c r="E1" s="68" t="s">
        <v>25</v>
      </c>
      <c r="F1" s="66"/>
      <c r="G1" s="67"/>
      <c r="H1" s="68" t="s">
        <v>23</v>
      </c>
      <c r="I1" s="66"/>
      <c r="J1" s="67"/>
      <c r="K1" s="68" t="s">
        <v>11</v>
      </c>
      <c r="L1" s="66"/>
      <c r="M1" s="67"/>
      <c r="N1" s="68" t="s">
        <v>35</v>
      </c>
      <c r="O1" s="66"/>
      <c r="P1" s="66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2.57</v>
      </c>
      <c r="B3">
        <v>3.04</v>
      </c>
      <c r="C3">
        <v>3.23</v>
      </c>
      <c r="D3" s="20">
        <f>IF(OR($A3="",$B3="",$C3=""),"",(1/A3)+(1/B3)+(1/C3)-1)</f>
        <v>2.7649950006625623E-2</v>
      </c>
      <c r="E3" s="17">
        <f>IF(OR($A3="",$B3="",$C3=""),"",A3*'MPTO_working_3-way'!$I2)</f>
        <v>2.6410603715170278</v>
      </c>
      <c r="F3" s="21">
        <f>IF(OR($A3="",$B3="",$C3=""),"",B3*'MPTO_working_3-way'!$I2)</f>
        <v>3.1240558480201419</v>
      </c>
      <c r="G3" s="22">
        <f>IF(OR($A3="",$B3="",$C3=""),"",C3*'MPTO_working_3-way'!$I2)</f>
        <v>3.3193093385214008</v>
      </c>
      <c r="H3" s="17">
        <f>IF(OR($A3="",$B3="",$C3=""),"",'MPTO_working_3-way'!E2)</f>
        <v>2.6323519696421158</v>
      </c>
      <c r="I3" s="21">
        <f>IF(OR($A3="",$B3="",$C3=""),"",'MPTO_working_3-way'!F2)</f>
        <v>3.1276319177127361</v>
      </c>
      <c r="J3" s="22">
        <f>IF(OR($A3="",$B3="",$C3=""),"",'MPTO_working_3-way'!G2)</f>
        <v>3.3291067746366374</v>
      </c>
      <c r="K3" s="17">
        <f>IF(OR($A3="",$B3="",$C3=""),"",'OddsRatio_working_3-way'!H2)</f>
        <v>2.6363712056761028</v>
      </c>
      <c r="L3" s="21">
        <f>IF(OR($A3="",$B3="",$C3=""),"",'OddsRatio_working_3-way'!I2)</f>
        <v>3.1262402927256372</v>
      </c>
      <c r="M3" s="22">
        <f>IF(OR($A3="",$B3="",$C3=""),"",'OddsRatio_working_3-way'!J2)</f>
        <v>3.3242724768520442</v>
      </c>
      <c r="N3" s="23">
        <f>(1/E3)* 100</f>
        <v>37.863579749432198</v>
      </c>
      <c r="O3" s="24">
        <f>(1/F3)* 100</f>
        <v>32.009671038171291</v>
      </c>
      <c r="P3" s="24">
        <f>(1/G3)* 100</f>
        <v>30.126749212396515</v>
      </c>
      <c r="Q3" t="s">
        <v>115</v>
      </c>
      <c r="R3" t="s">
        <v>116</v>
      </c>
      <c r="S3" s="48" t="s">
        <v>166</v>
      </c>
      <c r="T3" s="35">
        <v>100</v>
      </c>
      <c r="U3" s="35">
        <f>(1/A4)*((T3*A4)-T3)</f>
        <v>55.947136563876647</v>
      </c>
      <c r="V3" s="35">
        <f>(1/B4)*((T3*B4)-T3)</f>
        <v>69.040247678018574</v>
      </c>
      <c r="W3" s="35">
        <f>(1/C4)*((T3*C4)-T3)</f>
        <v>72.29916897506925</v>
      </c>
      <c r="X3" s="35">
        <f>((1/B4)+(1/C4))*T3</f>
        <v>58.660583346912176</v>
      </c>
      <c r="Y3" s="35">
        <f>((1/A4)+(1/C4))*T3</f>
        <v>71.753694461054096</v>
      </c>
      <c r="Z3" s="35">
        <f>((1/A4)+(1/B4))*T3</f>
        <v>75.012615758104772</v>
      </c>
      <c r="AA3" s="35">
        <f t="shared" ref="AA3" si="0">U3-X3</f>
        <v>-2.7134467830355291</v>
      </c>
      <c r="AB3" s="35">
        <f t="shared" ref="AB3" si="1">V3-Y3</f>
        <v>-2.713446783035522</v>
      </c>
      <c r="AC3" s="35">
        <f t="shared" ref="AC3" si="2">W3-Z3</f>
        <v>-2.713446783035522</v>
      </c>
      <c r="AD3" s="27"/>
      <c r="AE3" s="27"/>
      <c r="AF3">
        <v>2.59</v>
      </c>
      <c r="AG3">
        <v>1.55</v>
      </c>
      <c r="AH3" s="41"/>
      <c r="AI3" s="27"/>
      <c r="AJ3" t="s">
        <v>108</v>
      </c>
    </row>
    <row r="4" spans="1:36" ht="15" x14ac:dyDescent="0.25">
      <c r="A4">
        <v>2.27</v>
      </c>
      <c r="B4">
        <v>3.23</v>
      </c>
      <c r="C4">
        <v>3.61</v>
      </c>
      <c r="D4" s="20">
        <f t="shared" ref="D4:D67" si="3">IF(OR($A4="",$B4="",$C4=""),"",(1/A4)+(1/B4)+(1/C4)-1)</f>
        <v>2.7134467830355113E-2</v>
      </c>
      <c r="E4" s="17">
        <f>IF(OR($A4="",$B4="",$C4=""),"",A4*'MPTO_working_3-way'!$I3)</f>
        <v>2.331595241974906</v>
      </c>
      <c r="F4" s="21">
        <f>IF(OR($A4="",$B4="",$C4=""),"",B4*'MPTO_working_3-way'!$I3)</f>
        <v>3.3176443310920471</v>
      </c>
      <c r="G4" s="22">
        <f>IF(OR($A4="",$B4="",$C4=""),"",C4*'MPTO_working_3-way'!$I3)</f>
        <v>3.707955428867582</v>
      </c>
      <c r="H4" s="17">
        <f>IF(OR($A4="",$B4="",$C4=""),"",'MPTO_working_3-way'!E3)</f>
        <v>2.3175840501214715</v>
      </c>
      <c r="I4" s="21">
        <f>IF(OR($A4="",$B4="",$C4=""),"",'MPTO_working_3-way'!F3)</f>
        <v>3.3272035086406402</v>
      </c>
      <c r="J4" s="22">
        <f>IF(OR($A4="",$B4="",$C4=""),"",'MPTO_working_3-way'!G3)</f>
        <v>3.7318517116275665</v>
      </c>
      <c r="K4" s="17">
        <f>IF(OR($A4="",$B4="",$C4=""),"",'OddsRatio_working_3-way'!H3)</f>
        <v>2.3236092091988332</v>
      </c>
      <c r="L4" s="21">
        <f>IF(OR($A4="",$B4="",$C4=""),"",'OddsRatio_working_3-way'!I3)</f>
        <v>3.3241327059160621</v>
      </c>
      <c r="M4" s="22">
        <f>IF(OR($A4="",$B4="",$C4=""),"",'OddsRatio_working_3-way'!J3)</f>
        <v>3.7201732566999648</v>
      </c>
      <c r="N4" s="23">
        <f t="shared" ref="N4" si="4">(1/E4)* 100</f>
        <v>42.889090782025306</v>
      </c>
      <c r="O4" s="24">
        <f t="shared" ref="O4" si="5">(1/F4)* 100</f>
        <v>30.141868753931096</v>
      </c>
      <c r="P4" s="24">
        <f t="shared" ref="P4" si="6">(1/G4)* 100</f>
        <v>26.969040464043609</v>
      </c>
      <c r="Q4" t="s">
        <v>114</v>
      </c>
      <c r="R4" t="s">
        <v>111</v>
      </c>
      <c r="S4" s="48" t="s">
        <v>166</v>
      </c>
      <c r="T4" s="35">
        <v>100</v>
      </c>
      <c r="U4" s="35">
        <f t="shared" ref="U4" si="7">(1/A5)*((T4*A5)-T4)</f>
        <v>61.240310077519375</v>
      </c>
      <c r="V4" s="35">
        <f t="shared" ref="V4" si="8">(1/B5)*((T4*B5)-T4)</f>
        <v>69.040247678018574</v>
      </c>
      <c r="W4" s="35">
        <f t="shared" ref="W4" si="9">(1/C5)*((T4*C5)-T4)</f>
        <v>66.555183946488299</v>
      </c>
      <c r="X4" s="35">
        <f t="shared" ref="X4" si="10">((1/B5)+(1/C5))*T4</f>
        <v>64.404568375493128</v>
      </c>
      <c r="Y4" s="35">
        <f t="shared" ref="Y4" si="11">((1/A5)+(1/C5))*T4</f>
        <v>72.204505975992333</v>
      </c>
      <c r="Z4" s="35">
        <f t="shared" ref="Z4" si="12">((1/A5)+(1/B5))*T4</f>
        <v>69.719442244462044</v>
      </c>
      <c r="AA4" s="35">
        <f t="shared" ref="AA4" si="13">U4-X4</f>
        <v>-3.1642582979737526</v>
      </c>
      <c r="AB4" s="35">
        <f t="shared" ref="AB4" si="14">V4-Y4</f>
        <v>-3.1642582979737597</v>
      </c>
      <c r="AC4" s="35">
        <f t="shared" ref="AC4" si="15">W4-Z4</f>
        <v>-3.1642582979737455</v>
      </c>
      <c r="AD4" s="4"/>
      <c r="AE4" s="4"/>
      <c r="AF4">
        <v>2.5099999999999998</v>
      </c>
      <c r="AG4">
        <v>1.57</v>
      </c>
      <c r="AH4" s="4"/>
      <c r="AI4" s="4"/>
      <c r="AJ4" t="s">
        <v>108</v>
      </c>
    </row>
    <row r="5" spans="1:36" s="12" customFormat="1" ht="15" x14ac:dyDescent="0.25">
      <c r="A5">
        <v>2.58</v>
      </c>
      <c r="B5">
        <v>3.23</v>
      </c>
      <c r="C5">
        <v>2.99</v>
      </c>
      <c r="D5" s="20">
        <f t="shared" si="3"/>
        <v>3.1642582979737544E-2</v>
      </c>
      <c r="E5" s="17">
        <f>IF(OR($A5="",$B5="",$C5=""),"",A5*'MPTO_working_3-way'!$I4)</f>
        <v>2.661637864087723</v>
      </c>
      <c r="F5" s="21">
        <f>IF(OR($A5="",$B5="",$C5=""),"",B5*'MPTO_working_3-way'!$I4)</f>
        <v>3.3322055430245521</v>
      </c>
      <c r="G5" s="22">
        <f>IF(OR($A5="",$B5="",$C5=""),"",C5*'MPTO_working_3-way'!$I4)</f>
        <v>3.0846113231094154</v>
      </c>
      <c r="H5" s="17">
        <f>IF(OR($A5="",$B5="",$C5=""),"",'MPTO_working_3-way'!E4)</f>
        <v>2.6521725678778667</v>
      </c>
      <c r="I5" s="21">
        <f>IF(OR($A5="",$B5="",$C5=""),"",'MPTO_working_3-way'!F4)</f>
        <v>3.3439224706482</v>
      </c>
      <c r="J5" s="22">
        <f>IF(OR($A5="",$B5="",$C5=""),"",'MPTO_working_3-way'!G4)</f>
        <v>3.0873666134060609</v>
      </c>
      <c r="K5" s="17">
        <f>IF(OR($A5="",$B5="",$C5=""),"",'OddsRatio_working_3-way'!H4)</f>
        <v>2.6565636365469181</v>
      </c>
      <c r="L5" s="21">
        <f>IF(OR($A5="",$B5="",$C5=""),"",'OddsRatio_working_3-way'!I4)</f>
        <v>3.338061335126346</v>
      </c>
      <c r="M5" s="22">
        <f>IF(OR($A5="",$B5="",$C5=""),"",'OddsRatio_working_3-way'!J4)</f>
        <v>3.086431415650865</v>
      </c>
      <c r="N5" s="23">
        <f t="shared" ref="N5:N46" si="16">(1/E5)* 100</f>
        <v>37.570851147428733</v>
      </c>
      <c r="O5" s="24">
        <f t="shared" ref="O5:O46" si="17">(1/F5)* 100</f>
        <v>30.010153548100977</v>
      </c>
      <c r="P5" s="24">
        <f t="shared" ref="P5:P46" si="18">(1/G5)* 100</f>
        <v>32.418995304470286</v>
      </c>
      <c r="Q5" t="s">
        <v>100</v>
      </c>
      <c r="R5" t="s">
        <v>68</v>
      </c>
      <c r="S5" s="48" t="s">
        <v>166</v>
      </c>
      <c r="T5" s="35">
        <v>100</v>
      </c>
      <c r="U5" s="35">
        <f t="shared" ref="U5:U46" si="19">(1/A6)*((T5*A6)-T5)</f>
        <v>89.258861439312568</v>
      </c>
      <c r="V5" s="35">
        <f t="shared" ref="V5:V46" si="20">(1/B6)*((T5*B6)-T5)</f>
        <v>78.94736842105263</v>
      </c>
      <c r="W5" s="35">
        <f t="shared" ref="W5:W46" si="21">(1/C6)*((T5*C6)-T5)</f>
        <v>28.057553956834536</v>
      </c>
      <c r="X5" s="35">
        <f t="shared" ref="X5:X46" si="22">((1/B6)+(1/C6))*T5</f>
        <v>92.995077622112845</v>
      </c>
      <c r="Y5" s="35">
        <f t="shared" ref="Y5:Y46" si="23">((1/A6)+(1/C6))*T5</f>
        <v>82.683584603852907</v>
      </c>
      <c r="Z5" s="35">
        <f t="shared" ref="Z5:Z46" si="24">((1/A6)+(1/B6))*T5</f>
        <v>31.793770139634802</v>
      </c>
      <c r="AA5" s="35">
        <f t="shared" ref="AA5:AA46" si="25">U5-X5</f>
        <v>-3.7362161828002769</v>
      </c>
      <c r="AB5" s="35">
        <f t="shared" ref="AB5:AB46" si="26">V5-Y5</f>
        <v>-3.7362161828002769</v>
      </c>
      <c r="AC5" s="35">
        <f t="shared" ref="AC5:AC46" si="27">W5-Z5</f>
        <v>-3.7362161828002662</v>
      </c>
      <c r="AD5" s="27"/>
      <c r="AE5" s="27"/>
      <c r="AF5">
        <v>2.1800000000000002</v>
      </c>
      <c r="AG5">
        <v>1.72</v>
      </c>
      <c r="AH5" s="36"/>
      <c r="AI5" s="27"/>
      <c r="AJ5" t="s">
        <v>71</v>
      </c>
    </row>
    <row r="6" spans="1:36" s="12" customFormat="1" ht="15" x14ac:dyDescent="0.25">
      <c r="A6">
        <v>9.31</v>
      </c>
      <c r="B6">
        <v>4.75</v>
      </c>
      <c r="C6">
        <v>1.39</v>
      </c>
      <c r="D6" s="20">
        <f t="shared" si="3"/>
        <v>3.7362161828002893E-2</v>
      </c>
      <c r="E6" s="17">
        <f>IF(OR($A6="",$B6="",$C6=""),"",A6*'MPTO_working_3-way'!$I5)</f>
        <v>9.6578417266187078</v>
      </c>
      <c r="F6" s="21">
        <f>IF(OR($A6="",$B6="",$C6=""),"",B6*'MPTO_working_3-way'!$I5)</f>
        <v>4.9274702686830141</v>
      </c>
      <c r="G6" s="22">
        <f>IF(OR($A6="",$B6="",$C6=""),"",C6*'MPTO_working_3-way'!$I5)</f>
        <v>1.4419334049409238</v>
      </c>
      <c r="H6" s="17">
        <f>IF(OR($A6="",$B6="",$C6=""),"",'MPTO_working_3-way'!E5)</f>
        <v>10.531045707310463</v>
      </c>
      <c r="I6" s="21">
        <f>IF(OR($A6="",$B6="",$C6=""),"",'MPTO_working_3-way'!F5)</f>
        <v>5.0486624965863447</v>
      </c>
      <c r="J6" s="22">
        <f>IF(OR($A6="",$B6="",$C6=""),"",'MPTO_working_3-way'!G5)</f>
        <v>1.4144863643816152</v>
      </c>
      <c r="K6" s="17">
        <f>IF(OR($A6="",$B6="",$C6=""),"",'OddsRatio_working_3-way'!H5)</f>
        <v>10.012222928367216</v>
      </c>
      <c r="L6" s="21">
        <f>IF(OR($A6="",$B6="",$C6=""),"",'OddsRatio_working_3-way'!I5)</f>
        <v>5.0668876030537975</v>
      </c>
      <c r="M6" s="22">
        <f>IF(OR($A6="",$B6="",$C6=""),"",'OddsRatio_working_3-way'!J5)</f>
        <v>1.4229563107175949</v>
      </c>
      <c r="N6" s="23">
        <f t="shared" si="16"/>
        <v>10.354280265784688</v>
      </c>
      <c r="O6" s="24">
        <f t="shared" si="17"/>
        <v>20.294389320937988</v>
      </c>
      <c r="P6" s="24">
        <f t="shared" si="18"/>
        <v>69.35133041327731</v>
      </c>
      <c r="Q6" t="s">
        <v>84</v>
      </c>
      <c r="R6" t="s">
        <v>119</v>
      </c>
      <c r="S6" s="48" t="s">
        <v>166</v>
      </c>
      <c r="T6" s="35">
        <v>100</v>
      </c>
      <c r="U6" s="35">
        <f t="shared" si="19"/>
        <v>58.50622406639004</v>
      </c>
      <c r="V6" s="35">
        <f t="shared" si="20"/>
        <v>70.059880239520965</v>
      </c>
      <c r="W6" s="35">
        <f t="shared" si="21"/>
        <v>68.152866242038215</v>
      </c>
      <c r="X6" s="35">
        <f t="shared" si="22"/>
        <v>61.787253518440835</v>
      </c>
      <c r="Y6" s="35">
        <f t="shared" si="23"/>
        <v>73.340909691571738</v>
      </c>
      <c r="Z6" s="35">
        <f t="shared" si="24"/>
        <v>71.433895694089003</v>
      </c>
      <c r="AA6" s="35">
        <f t="shared" si="25"/>
        <v>-3.2810294520507952</v>
      </c>
      <c r="AB6" s="35">
        <f t="shared" si="26"/>
        <v>-3.2810294520507739</v>
      </c>
      <c r="AC6" s="35">
        <f t="shared" si="27"/>
        <v>-3.2810294520507881</v>
      </c>
      <c r="AD6" s="27"/>
      <c r="AE6" s="27"/>
      <c r="AF6">
        <v>1.82</v>
      </c>
      <c r="AG6">
        <v>2.0499999999999998</v>
      </c>
      <c r="AH6" s="36"/>
      <c r="AI6" s="27"/>
      <c r="AJ6" t="s">
        <v>71</v>
      </c>
    </row>
    <row r="7" spans="1:36" s="12" customFormat="1" ht="15" x14ac:dyDescent="0.25">
      <c r="A7">
        <v>2.41</v>
      </c>
      <c r="B7">
        <v>3.34</v>
      </c>
      <c r="C7">
        <v>3.14</v>
      </c>
      <c r="D7" s="20">
        <f t="shared" si="3"/>
        <v>3.2810294520507766E-2</v>
      </c>
      <c r="E7" s="17">
        <f>IF(OR($A7="",$B7="",$C7=""),"",A7*'MPTO_working_3-way'!$I6)</f>
        <v>2.4890728097944237</v>
      </c>
      <c r="F7" s="21">
        <f>IF(OR($A7="",$B7="",$C7=""),"",B7*'MPTO_working_3-way'!$I6)</f>
        <v>3.4495863836984957</v>
      </c>
      <c r="G7" s="22">
        <f>IF(OR($A7="",$B7="",$C7=""),"",C7*'MPTO_working_3-way'!$I6)</f>
        <v>3.2430243247943946</v>
      </c>
      <c r="H7" s="17">
        <f>IF(OR($A7="",$B7="",$C7=""),"",'MPTO_working_3-way'!E6)</f>
        <v>2.4752414316397764</v>
      </c>
      <c r="I7" s="21">
        <f>IF(OR($A7="",$B7="",$C7=""),"",'MPTO_working_3-way'!F6)</f>
        <v>3.4666318839243924</v>
      </c>
      <c r="J7" s="22">
        <f>IF(OR($A7="",$B7="",$C7=""),"",'MPTO_working_3-way'!G6)</f>
        <v>3.2516669299722163</v>
      </c>
      <c r="K7" s="17">
        <f>IF(OR($A7="",$B7="",$C7=""),"",'OddsRatio_working_3-way'!H6)</f>
        <v>2.4813744282979502</v>
      </c>
      <c r="L7" s="21">
        <f>IF(OR($A7="",$B7="",$C7=""),"",'OddsRatio_working_3-way'!I6)</f>
        <v>3.4584511788774486</v>
      </c>
      <c r="M7" s="22">
        <f>IF(OR($A7="",$B7="",$C7=""),"",'OddsRatio_working_3-way'!J6)</f>
        <v>3.2483271464947614</v>
      </c>
      <c r="N7" s="23">
        <f t="shared" si="16"/>
        <v>40.175602580407904</v>
      </c>
      <c r="O7" s="24">
        <f t="shared" si="17"/>
        <v>28.988982700234445</v>
      </c>
      <c r="P7" s="24">
        <f t="shared" si="18"/>
        <v>30.835414719357658</v>
      </c>
      <c r="Q7" t="s">
        <v>79</v>
      </c>
      <c r="R7" t="s">
        <v>106</v>
      </c>
      <c r="S7" s="48" t="s">
        <v>166</v>
      </c>
      <c r="T7" s="35">
        <v>100</v>
      </c>
      <c r="U7" s="35">
        <f t="shared" si="19"/>
        <v>35.483870967741936</v>
      </c>
      <c r="V7" s="35">
        <f t="shared" si="20"/>
        <v>75.247524752475243</v>
      </c>
      <c r="W7" s="35">
        <f t="shared" si="21"/>
        <v>85.337243401759522</v>
      </c>
      <c r="X7" s="35">
        <f t="shared" si="22"/>
        <v>39.41523184576522</v>
      </c>
      <c r="Y7" s="35">
        <f t="shared" si="23"/>
        <v>79.178885630498527</v>
      </c>
      <c r="Z7" s="35">
        <f t="shared" si="24"/>
        <v>89.268604279782821</v>
      </c>
      <c r="AA7" s="35">
        <f t="shared" si="25"/>
        <v>-3.931360878023284</v>
      </c>
      <c r="AB7" s="35">
        <f t="shared" si="26"/>
        <v>-3.931360878023284</v>
      </c>
      <c r="AC7" s="35">
        <f t="shared" si="27"/>
        <v>-3.9313608780232983</v>
      </c>
      <c r="AD7" s="27"/>
      <c r="AE7" s="27"/>
      <c r="AF7">
        <v>2.1</v>
      </c>
      <c r="AG7">
        <v>1.78</v>
      </c>
      <c r="AH7" s="36"/>
      <c r="AI7" s="27"/>
      <c r="AJ7" t="s">
        <v>71</v>
      </c>
    </row>
    <row r="8" spans="1:36" ht="15" x14ac:dyDescent="0.25">
      <c r="A8">
        <v>1.55</v>
      </c>
      <c r="B8">
        <v>4.04</v>
      </c>
      <c r="C8">
        <v>6.82</v>
      </c>
      <c r="D8" s="20">
        <f t="shared" si="3"/>
        <v>3.9313608780232823E-2</v>
      </c>
      <c r="E8" s="17">
        <f>IF(OR($A8="",$B8="",$C8=""),"",A8*'MPTO_working_3-way'!$I7)</f>
        <v>1.6109360936093609</v>
      </c>
      <c r="F8" s="21">
        <f>IF(OR($A8="",$B8="",$C8=""),"",B8*'MPTO_working_3-way'!$I7)</f>
        <v>4.1988269794721402</v>
      </c>
      <c r="G8" s="22">
        <f>IF(OR($A8="",$B8="",$C8=""),"",C8*'MPTO_working_3-way'!$I7)</f>
        <v>7.0881188118811878</v>
      </c>
      <c r="H8" s="17">
        <f>IF(OR($A8="",$B8="",$C8=""),"",'MPTO_working_3-way'!E7)</f>
        <v>1.5821364040057577</v>
      </c>
      <c r="I8" s="21">
        <f>IF(OR($A8="",$B8="",$C8=""),"",'MPTO_working_3-way'!F7)</f>
        <v>4.2658436893604721</v>
      </c>
      <c r="J8" s="22">
        <f>IF(OR($A8="",$B8="",$C8=""),"",'MPTO_working_3-way'!G7)</f>
        <v>7.4893447376051023</v>
      </c>
      <c r="K8" s="17">
        <f>IF(OR($A8="",$B8="",$C8=""),"",'OddsRatio_working_3-way'!H7)</f>
        <v>1.5918575363795817</v>
      </c>
      <c r="L8" s="21">
        <f>IF(OR($A8="",$B8="",$C8=""),"",'OddsRatio_working_3-way'!I7)</f>
        <v>4.2713580192616893</v>
      </c>
      <c r="M8" s="22">
        <f>IF(OR($A8="",$B8="",$C8=""),"",'OddsRatio_working_3-way'!J7)</f>
        <v>7.2629288395075768</v>
      </c>
      <c r="N8" s="23">
        <f t="shared" si="16"/>
        <v>62.07570889789077</v>
      </c>
      <c r="O8" s="24">
        <f t="shared" si="17"/>
        <v>23.816175443497698</v>
      </c>
      <c r="P8" s="24">
        <f t="shared" si="18"/>
        <v>14.108115658611538</v>
      </c>
      <c r="Q8" t="s">
        <v>121</v>
      </c>
      <c r="R8" t="s">
        <v>117</v>
      </c>
      <c r="S8" s="48" t="s">
        <v>166</v>
      </c>
      <c r="T8" s="35">
        <v>100</v>
      </c>
      <c r="U8" s="35">
        <f t="shared" si="19"/>
        <v>51.219512195121943</v>
      </c>
      <c r="V8" s="35">
        <f t="shared" si="20"/>
        <v>72.527472527472526</v>
      </c>
      <c r="W8" s="35">
        <f t="shared" si="21"/>
        <v>72.899728997289984</v>
      </c>
      <c r="X8" s="35">
        <f t="shared" si="22"/>
        <v>54.572798475237505</v>
      </c>
      <c r="Y8" s="35">
        <f t="shared" si="23"/>
        <v>75.880758807588094</v>
      </c>
      <c r="Z8" s="35">
        <f t="shared" si="24"/>
        <v>76.253015277405524</v>
      </c>
      <c r="AA8" s="35">
        <f t="shared" si="25"/>
        <v>-3.3532862801155616</v>
      </c>
      <c r="AB8" s="35">
        <f t="shared" si="26"/>
        <v>-3.3532862801155687</v>
      </c>
      <c r="AC8" s="35">
        <f t="shared" si="27"/>
        <v>-3.3532862801155403</v>
      </c>
      <c r="AF8">
        <v>1.89</v>
      </c>
      <c r="AG8">
        <v>1.97</v>
      </c>
      <c r="AJ8" t="s">
        <v>71</v>
      </c>
    </row>
    <row r="9" spans="1:36" ht="15" x14ac:dyDescent="0.25">
      <c r="A9">
        <v>2.0499999999999998</v>
      </c>
      <c r="B9">
        <v>3.64</v>
      </c>
      <c r="C9">
        <v>3.69</v>
      </c>
      <c r="D9" s="20">
        <f t="shared" si="3"/>
        <v>3.3532862801155527E-2</v>
      </c>
      <c r="E9" s="17">
        <f>IF(OR($A9="",$B9="",$C9=""),"",A9*'MPTO_working_3-way'!$I8)</f>
        <v>2.1187423687423688</v>
      </c>
      <c r="F9" s="21">
        <f>IF(OR($A9="",$B9="",$C9=""),"",B9*'MPTO_working_3-way'!$I8)</f>
        <v>3.7620596205962062</v>
      </c>
      <c r="G9" s="22">
        <f>IF(OR($A9="",$B9="",$C9=""),"",C9*'MPTO_working_3-way'!$I8)</f>
        <v>3.813736263736264</v>
      </c>
      <c r="H9" s="17">
        <f>IF(OR($A9="",$B9="",$C9=""),"",'MPTO_working_3-way'!E8)</f>
        <v>2.0980755612946225</v>
      </c>
      <c r="I9" s="21">
        <f>IF(OR($A9="",$B9="",$C9=""),"",'MPTO_working_3-way'!F8)</f>
        <v>3.7943802026441675</v>
      </c>
      <c r="J9" s="22">
        <f>IF(OR($A9="",$B9="",$C9=""),"",'MPTO_working_3-way'!G8)</f>
        <v>3.8487430274318029</v>
      </c>
      <c r="K9" s="17">
        <f>IF(OR($A9="",$B9="",$C9=""),"",'OddsRatio_working_3-way'!H8)</f>
        <v>2.1063276461240394</v>
      </c>
      <c r="L9" s="21">
        <f>IF(OR($A9="",$B9="",$C9=""),"",'OddsRatio_working_3-way'!I8)</f>
        <v>3.781623795969014</v>
      </c>
      <c r="M9" s="22">
        <f>IF(OR($A9="",$B9="",$C9=""),"",'OddsRatio_working_3-way'!J8)</f>
        <v>3.834306064832063</v>
      </c>
      <c r="N9" s="23">
        <f t="shared" si="16"/>
        <v>47.197810113816452</v>
      </c>
      <c r="O9" s="24">
        <f t="shared" si="17"/>
        <v>26.58118426739663</v>
      </c>
      <c r="P9" s="24">
        <f t="shared" si="18"/>
        <v>26.221005618786918</v>
      </c>
      <c r="Q9" t="s">
        <v>118</v>
      </c>
      <c r="R9" t="s">
        <v>75</v>
      </c>
      <c r="S9" s="48" t="s">
        <v>166</v>
      </c>
      <c r="T9" s="35">
        <v>100</v>
      </c>
      <c r="U9" s="35">
        <f t="shared" si="19"/>
        <v>44.134078212290497</v>
      </c>
      <c r="V9" s="35">
        <f t="shared" si="20"/>
        <v>73.544973544973558</v>
      </c>
      <c r="W9" s="35">
        <f t="shared" si="21"/>
        <v>78.632478632478637</v>
      </c>
      <c r="X9" s="35">
        <f t="shared" si="22"/>
        <v>47.822547822547826</v>
      </c>
      <c r="Y9" s="35">
        <f t="shared" si="23"/>
        <v>77.233443155230859</v>
      </c>
      <c r="Z9" s="35">
        <f t="shared" si="24"/>
        <v>82.320948242735952</v>
      </c>
      <c r="AA9" s="35">
        <f t="shared" si="25"/>
        <v>-3.6884696102573287</v>
      </c>
      <c r="AB9" s="35">
        <f t="shared" si="26"/>
        <v>-3.6884696102573002</v>
      </c>
      <c r="AC9" s="35">
        <f t="shared" si="27"/>
        <v>-3.6884696102573145</v>
      </c>
      <c r="AF9">
        <v>1.81</v>
      </c>
      <c r="AG9">
        <v>2.06</v>
      </c>
      <c r="AJ9" t="s">
        <v>71</v>
      </c>
    </row>
    <row r="10" spans="1:36" ht="15" x14ac:dyDescent="0.25">
      <c r="A10">
        <v>1.79</v>
      </c>
      <c r="B10">
        <v>3.78</v>
      </c>
      <c r="C10">
        <v>4.68</v>
      </c>
      <c r="D10" s="20">
        <f t="shared" si="3"/>
        <v>3.6884696102573056E-2</v>
      </c>
      <c r="E10" s="17">
        <f>IF(OR($A10="",$B10="",$C10=""),"",A10*'MPTO_working_3-way'!$I9)</f>
        <v>1.8560236060236057</v>
      </c>
      <c r="F10" s="21">
        <f>IF(OR($A10="",$B10="",$C10=""),"",B10*'MPTO_working_3-way'!$I9)</f>
        <v>3.9194241512677261</v>
      </c>
      <c r="G10" s="22">
        <f>IF(OR($A10="",$B10="",$C10=""),"",C10*'MPTO_working_3-way'!$I9)</f>
        <v>4.8526203777600418</v>
      </c>
      <c r="H10" s="17">
        <f>IF(OR($A10="",$B10="",$C10=""),"",'MPTO_working_3-way'!E9)</f>
        <v>1.8302805745216251</v>
      </c>
      <c r="I10" s="21">
        <f>IF(OR($A10="",$B10="",$C10=""),"",'MPTO_working_3-way'!F9)</f>
        <v>3.9642367829629714</v>
      </c>
      <c r="J10" s="22">
        <f>IF(OR($A10="",$B10="",$C10=""),"",'MPTO_working_3-way'!G9)</f>
        <v>4.9657286519158594</v>
      </c>
      <c r="K10" s="17">
        <f>IF(OR($A10="",$B10="",$C10=""),"",'OddsRatio_working_3-way'!H9)</f>
        <v>1.8397299834167573</v>
      </c>
      <c r="L10" s="21">
        <f>IF(OR($A10="",$B10="",$C10=""),"",'OddsRatio_working_3-way'!I9)</f>
        <v>3.9549991821501056</v>
      </c>
      <c r="M10" s="22">
        <f>IF(OR($A10="",$B10="",$C10=""),"",'OddsRatio_working_3-way'!J9)</f>
        <v>4.9116535936375501</v>
      </c>
      <c r="N10" s="23">
        <f t="shared" si="16"/>
        <v>53.878625075379652</v>
      </c>
      <c r="O10" s="24">
        <f t="shared" si="17"/>
        <v>25.513952085960202</v>
      </c>
      <c r="P10" s="24">
        <f t="shared" si="18"/>
        <v>20.607422838660163</v>
      </c>
      <c r="Q10" t="s">
        <v>101</v>
      </c>
      <c r="R10" t="s">
        <v>120</v>
      </c>
      <c r="S10" s="48" t="s">
        <v>166</v>
      </c>
      <c r="T10" s="35">
        <v>100</v>
      </c>
      <c r="U10" s="35">
        <f t="shared" si="19"/>
        <v>57.627118644067799</v>
      </c>
      <c r="V10" s="35">
        <f t="shared" si="20"/>
        <v>69.230769230769241</v>
      </c>
      <c r="W10" s="35">
        <f t="shared" si="21"/>
        <v>69.78851963746223</v>
      </c>
      <c r="X10" s="35">
        <f t="shared" si="22"/>
        <v>60.98071113176853</v>
      </c>
      <c r="Y10" s="35">
        <f t="shared" si="23"/>
        <v>72.584361718469964</v>
      </c>
      <c r="Z10" s="35">
        <f t="shared" si="24"/>
        <v>73.142112125162967</v>
      </c>
      <c r="AA10" s="35">
        <f t="shared" si="25"/>
        <v>-3.3535924877007304</v>
      </c>
      <c r="AB10" s="35">
        <f t="shared" si="26"/>
        <v>-3.3535924877007233</v>
      </c>
      <c r="AC10" s="35">
        <f t="shared" si="27"/>
        <v>-3.3535924877007375</v>
      </c>
      <c r="AF10">
        <v>1.95</v>
      </c>
      <c r="AG10">
        <v>1.92</v>
      </c>
      <c r="AJ10" t="s">
        <v>71</v>
      </c>
    </row>
    <row r="11" spans="1:36" ht="15" x14ac:dyDescent="0.25">
      <c r="A11">
        <v>2.36</v>
      </c>
      <c r="B11">
        <v>3.25</v>
      </c>
      <c r="C11">
        <v>3.31</v>
      </c>
      <c r="D11" s="20">
        <f t="shared" si="3"/>
        <v>3.3535924877007295E-2</v>
      </c>
      <c r="E11" s="17">
        <f>IF(OR($A11="",$B11="",$C11=""),"",A11*'MPTO_working_3-way'!$I10)</f>
        <v>2.4391447827097372</v>
      </c>
      <c r="F11" s="21">
        <f>IF(OR($A11="",$B11="",$C11=""),"",B11*'MPTO_working_3-way'!$I10)</f>
        <v>3.3589917558502735</v>
      </c>
      <c r="G11" s="22">
        <f>IF(OR($A11="",$B11="",$C11=""),"",C11*'MPTO_working_3-way'!$I10)</f>
        <v>3.4210039113428943</v>
      </c>
      <c r="H11" s="17">
        <f>IF(OR($A11="",$B11="",$C11=""),"",'MPTO_working_3-way'!E10)</f>
        <v>2.4239476020890423</v>
      </c>
      <c r="I11" s="21">
        <f>IF(OR($A11="",$B11="",$C11=""),"",'MPTO_working_3-way'!F10)</f>
        <v>3.3725258375621028</v>
      </c>
      <c r="J11" s="22">
        <f>IF(OR($A11="",$B11="",$C11=""),"",'MPTO_working_3-way'!G10)</f>
        <v>3.4371801467601739</v>
      </c>
      <c r="K11" s="17">
        <f>IF(OR($A11="",$B11="",$C11=""),"",'OddsRatio_working_3-way'!H10)</f>
        <v>2.4305807942985562</v>
      </c>
      <c r="L11" s="21">
        <f>IF(OR($A11="",$B11="",$C11=""),"",'OddsRatio_working_3-way'!I10)</f>
        <v>3.3667696964498175</v>
      </c>
      <c r="M11" s="22">
        <f>IF(OR($A11="",$B11="",$C11=""),"",'OddsRatio_working_3-way'!J10)</f>
        <v>3.4298835550218132</v>
      </c>
      <c r="N11" s="23">
        <f t="shared" si="16"/>
        <v>40.99797630254087</v>
      </c>
      <c r="O11" s="24">
        <f t="shared" si="17"/>
        <v>29.770838176614294</v>
      </c>
      <c r="P11" s="24">
        <f t="shared" si="18"/>
        <v>29.23118552084485</v>
      </c>
      <c r="Q11" t="s">
        <v>80</v>
      </c>
      <c r="R11" t="s">
        <v>131</v>
      </c>
      <c r="S11" s="48" t="s">
        <v>166</v>
      </c>
      <c r="T11" s="35">
        <v>100</v>
      </c>
      <c r="U11" s="35">
        <f t="shared" si="19"/>
        <v>68.35443037974683</v>
      </c>
      <c r="V11" s="35">
        <f t="shared" si="20"/>
        <v>68.944099378881987</v>
      </c>
      <c r="W11" s="35">
        <f t="shared" si="21"/>
        <v>59.349593495934961</v>
      </c>
      <c r="X11" s="35">
        <f t="shared" si="22"/>
        <v>71.706307125183045</v>
      </c>
      <c r="Y11" s="35">
        <f t="shared" si="23"/>
        <v>72.295976124318202</v>
      </c>
      <c r="Z11" s="35">
        <f t="shared" si="24"/>
        <v>62.701470241371169</v>
      </c>
      <c r="AA11" s="35">
        <f t="shared" si="25"/>
        <v>-3.3518767454362148</v>
      </c>
      <c r="AB11" s="35">
        <f t="shared" si="26"/>
        <v>-3.3518767454362148</v>
      </c>
      <c r="AC11" s="35">
        <f t="shared" si="27"/>
        <v>-3.3518767454362077</v>
      </c>
      <c r="AF11">
        <v>2.16</v>
      </c>
      <c r="AG11">
        <v>1.74</v>
      </c>
      <c r="AJ11" t="s">
        <v>72</v>
      </c>
    </row>
    <row r="12" spans="1:36" ht="15" x14ac:dyDescent="0.25">
      <c r="A12">
        <v>3.16</v>
      </c>
      <c r="B12">
        <v>3.22</v>
      </c>
      <c r="C12">
        <v>2.46</v>
      </c>
      <c r="D12" s="20">
        <f t="shared" si="3"/>
        <v>3.3518767454362219E-2</v>
      </c>
      <c r="E12" s="17">
        <f>IF(OR($A12="",$B12="",$C12=""),"",A12*'MPTO_working_3-way'!$I11)</f>
        <v>3.2659193051557849</v>
      </c>
      <c r="F12" s="21">
        <f>IF(OR($A12="",$B12="",$C12=""),"",B12*'MPTO_working_3-way'!$I11)</f>
        <v>3.3279304312030464</v>
      </c>
      <c r="G12" s="22">
        <f>IF(OR($A12="",$B12="",$C12=""),"",C12*'MPTO_working_3-way'!$I11)</f>
        <v>2.5424561679377309</v>
      </c>
      <c r="H12" s="17">
        <f>IF(OR($A12="",$B12="",$C12=""),"",'MPTO_working_3-way'!E11)</f>
        <v>3.2756515797533066</v>
      </c>
      <c r="I12" s="21">
        <f>IF(OR($A12="",$B12="",$C12=""),"",'MPTO_working_3-way'!F11)</f>
        <v>3.3401686128934918</v>
      </c>
      <c r="J12" s="22">
        <f>IF(OR($A12="",$B12="",$C12=""),"",'MPTO_working_3-way'!G11)</f>
        <v>2.5295249788187206</v>
      </c>
      <c r="K12" s="17">
        <f>IF(OR($A12="",$B12="",$C12=""),"",'OddsRatio_working_3-way'!H11)</f>
        <v>3.2714205800699681</v>
      </c>
      <c r="L12" s="21">
        <f>IF(OR($A12="",$B12="",$C12=""),"",'OddsRatio_working_3-way'!I11)</f>
        <v>3.3345155961830222</v>
      </c>
      <c r="M12" s="22">
        <f>IF(OR($A12="",$B12="",$C12=""),"",'OddsRatio_working_3-way'!J11)</f>
        <v>2.5353120587509967</v>
      </c>
      <c r="N12" s="23">
        <f t="shared" si="16"/>
        <v>30.619250096637028</v>
      </c>
      <c r="O12" s="24">
        <f t="shared" si="17"/>
        <v>30.048705063780439</v>
      </c>
      <c r="P12" s="24">
        <f t="shared" si="18"/>
        <v>39.33204483958253</v>
      </c>
      <c r="Q12" t="s">
        <v>76</v>
      </c>
      <c r="R12" t="s">
        <v>69</v>
      </c>
      <c r="S12" s="48" t="s">
        <v>166</v>
      </c>
      <c r="T12" s="35">
        <v>100</v>
      </c>
      <c r="U12" s="35">
        <f t="shared" si="19"/>
        <v>65.03496503496504</v>
      </c>
      <c r="V12" s="35">
        <f t="shared" si="20"/>
        <v>70.414201183431956</v>
      </c>
      <c r="W12" s="35">
        <f t="shared" si="21"/>
        <v>61.089494163424128</v>
      </c>
      <c r="X12" s="35">
        <f t="shared" si="22"/>
        <v>68.496304653143923</v>
      </c>
      <c r="Y12" s="35">
        <f t="shared" si="23"/>
        <v>73.875540801610853</v>
      </c>
      <c r="Z12" s="35">
        <f t="shared" si="24"/>
        <v>64.550833781603018</v>
      </c>
      <c r="AA12" s="35">
        <f t="shared" si="25"/>
        <v>-3.4613396181788829</v>
      </c>
      <c r="AB12" s="35">
        <f t="shared" si="26"/>
        <v>-3.4613396181788971</v>
      </c>
      <c r="AC12" s="35">
        <f t="shared" si="27"/>
        <v>-3.46133961817889</v>
      </c>
      <c r="AF12">
        <v>2.11</v>
      </c>
      <c r="AG12">
        <v>1.77</v>
      </c>
      <c r="AJ12" t="s">
        <v>72</v>
      </c>
    </row>
    <row r="13" spans="1:36" ht="15" x14ac:dyDescent="0.25">
      <c r="A13">
        <v>2.86</v>
      </c>
      <c r="B13">
        <v>3.38</v>
      </c>
      <c r="C13">
        <v>2.57</v>
      </c>
      <c r="D13" s="20">
        <f t="shared" si="3"/>
        <v>3.4613396181788936E-2</v>
      </c>
      <c r="E13" s="17">
        <f>IF(OR($A13="",$B13="",$C13=""),"",A13*'MPTO_working_3-way'!$I12)</f>
        <v>2.9589943130799163</v>
      </c>
      <c r="F13" s="21">
        <f>IF(OR($A13="",$B13="",$C13=""),"",B13*'MPTO_working_3-way'!$I12)</f>
        <v>3.4969932790944465</v>
      </c>
      <c r="G13" s="22">
        <f>IF(OR($A13="",$B13="",$C13=""),"",C13*'MPTO_working_3-way'!$I12)</f>
        <v>2.6589564281871976</v>
      </c>
      <c r="H13" s="17">
        <f>IF(OR($A13="",$B13="",$C13=""),"",'MPTO_working_3-way'!E12)</f>
        <v>2.9575950294358595</v>
      </c>
      <c r="I13" s="21">
        <f>IF(OR($A13="",$B13="",$C13=""),"",'MPTO_working_3-way'!F12)</f>
        <v>3.5171614157094377</v>
      </c>
      <c r="J13" s="22">
        <f>IF(OR($A13="",$B13="",$C13=""),"",'MPTO_working_3-way'!G12)</f>
        <v>2.6485347298318622</v>
      </c>
      <c r="K13" s="17">
        <f>IF(OR($A13="",$B13="",$C13=""),"",'OddsRatio_working_3-way'!H12)</f>
        <v>2.9589225981395728</v>
      </c>
      <c r="L13" s="21">
        <f>IF(OR($A13="",$B13="",$C13=""),"",'OddsRatio_working_3-way'!I12)</f>
        <v>3.5065783782646149</v>
      </c>
      <c r="M13" s="22">
        <f>IF(OR($A13="",$B13="",$C13=""),"",'OddsRatio_working_3-way'!J12)</f>
        <v>2.6534991823006071</v>
      </c>
      <c r="N13" s="23">
        <f t="shared" si="16"/>
        <v>33.795266032773618</v>
      </c>
      <c r="O13" s="24">
        <f t="shared" si="17"/>
        <v>28.595994335423828</v>
      </c>
      <c r="P13" s="24">
        <f t="shared" si="18"/>
        <v>37.608739631802543</v>
      </c>
      <c r="Q13" t="s">
        <v>122</v>
      </c>
      <c r="R13" t="s">
        <v>102</v>
      </c>
      <c r="S13" s="48" t="s">
        <v>166</v>
      </c>
      <c r="T13" s="35">
        <v>100</v>
      </c>
      <c r="U13" s="35">
        <f t="shared" si="19"/>
        <v>48.453608247422686</v>
      </c>
      <c r="V13" s="35">
        <f t="shared" si="20"/>
        <v>70.760233918128648</v>
      </c>
      <c r="W13" s="35">
        <f t="shared" si="21"/>
        <v>77.116704805491992</v>
      </c>
      <c r="X13" s="35">
        <f t="shared" si="22"/>
        <v>52.12306127637936</v>
      </c>
      <c r="Y13" s="35">
        <f t="shared" si="23"/>
        <v>74.429686947085344</v>
      </c>
      <c r="Z13" s="35">
        <f t="shared" si="24"/>
        <v>80.786157834448673</v>
      </c>
      <c r="AA13" s="35">
        <f t="shared" si="25"/>
        <v>-3.6694530289566742</v>
      </c>
      <c r="AB13" s="35">
        <f t="shared" si="26"/>
        <v>-3.6694530289566956</v>
      </c>
      <c r="AC13" s="35">
        <f t="shared" si="27"/>
        <v>-3.6694530289566814</v>
      </c>
      <c r="AF13">
        <v>1.96</v>
      </c>
      <c r="AG13">
        <v>1.91</v>
      </c>
      <c r="AJ13" t="s">
        <v>72</v>
      </c>
    </row>
    <row r="14" spans="1:36" ht="15" x14ac:dyDescent="0.25">
      <c r="A14">
        <v>1.94</v>
      </c>
      <c r="B14">
        <v>3.42</v>
      </c>
      <c r="C14">
        <v>4.37</v>
      </c>
      <c r="D14" s="20">
        <f t="shared" si="3"/>
        <v>3.6694530289566707E-2</v>
      </c>
      <c r="E14" s="17">
        <f>IF(OR($A14="",$B14="",$C14=""),"",A14*'MPTO_working_3-way'!$I13)</f>
        <v>2.0111873887617593</v>
      </c>
      <c r="F14" s="21">
        <f>IF(OR($A14="",$B14="",$C14=""),"",B14*'MPTO_working_3-way'!$I13)</f>
        <v>3.5454952935903181</v>
      </c>
      <c r="G14" s="22">
        <f>IF(OR($A14="",$B14="",$C14=""),"",C14*'MPTO_working_3-way'!$I13)</f>
        <v>4.5303550973654065</v>
      </c>
      <c r="H14" s="17">
        <f>IF(OR($A14="",$B14="",$C14=""),"",'MPTO_working_3-way'!E13)</f>
        <v>1.9871534210375537</v>
      </c>
      <c r="I14" s="21">
        <f>IF(OR($A14="",$B14="",$C14=""),"",'MPTO_working_3-way'!F13)</f>
        <v>3.5693105588318761</v>
      </c>
      <c r="J14" s="22">
        <f>IF(OR($A14="",$B14="",$C14=""),"",'MPTO_working_3-way'!G13)</f>
        <v>4.6167744381829836</v>
      </c>
      <c r="K14" s="17">
        <f>IF(OR($A14="",$B14="",$C14=""),"",'OddsRatio_working_3-way'!H13)</f>
        <v>1.9965662546208389</v>
      </c>
      <c r="L14" s="21">
        <f>IF(OR($A14="",$B14="",$C14=""),"",'OddsRatio_working_3-way'!I13)</f>
        <v>3.5656280172153521</v>
      </c>
      <c r="M14" s="22">
        <f>IF(OR($A14="",$B14="",$C14=""),"",'OddsRatio_working_3-way'!J13)</f>
        <v>4.5727960405023707</v>
      </c>
      <c r="N14" s="23">
        <f t="shared" si="16"/>
        <v>49.721871049304681</v>
      </c>
      <c r="O14" s="24">
        <f t="shared" si="17"/>
        <v>28.204804045512009</v>
      </c>
      <c r="P14" s="24">
        <f t="shared" si="18"/>
        <v>22.073324905183313</v>
      </c>
      <c r="Q14" t="s">
        <v>83</v>
      </c>
      <c r="R14" t="s">
        <v>123</v>
      </c>
      <c r="S14" s="48" t="s">
        <v>166</v>
      </c>
      <c r="T14" s="35">
        <v>100</v>
      </c>
      <c r="U14" s="35">
        <f t="shared" si="19"/>
        <v>69.969969969969966</v>
      </c>
      <c r="V14" s="35">
        <f t="shared" si="20"/>
        <v>69.879518072289159</v>
      </c>
      <c r="W14" s="35">
        <f t="shared" si="21"/>
        <v>56.896551724137922</v>
      </c>
      <c r="X14" s="35">
        <f t="shared" si="22"/>
        <v>73.22393020357292</v>
      </c>
      <c r="Y14" s="35">
        <f t="shared" si="23"/>
        <v>73.133478305892098</v>
      </c>
      <c r="Z14" s="35">
        <f t="shared" si="24"/>
        <v>60.150511957740882</v>
      </c>
      <c r="AA14" s="35">
        <f t="shared" si="25"/>
        <v>-3.2539602336029532</v>
      </c>
      <c r="AB14" s="35">
        <f t="shared" si="26"/>
        <v>-3.253960233602939</v>
      </c>
      <c r="AC14" s="35">
        <f t="shared" si="27"/>
        <v>-3.2539602336029603</v>
      </c>
      <c r="AF14">
        <v>2.52</v>
      </c>
      <c r="AG14">
        <v>1.56</v>
      </c>
      <c r="AJ14" t="s">
        <v>72</v>
      </c>
    </row>
    <row r="15" spans="1:36" ht="15" x14ac:dyDescent="0.25">
      <c r="A15">
        <v>3.33</v>
      </c>
      <c r="B15">
        <v>3.32</v>
      </c>
      <c r="C15">
        <v>2.3199999999999998</v>
      </c>
      <c r="D15" s="20">
        <f t="shared" si="3"/>
        <v>3.2539602336029594E-2</v>
      </c>
      <c r="E15" s="17">
        <f>IF(OR($A15="",$B15="",$C15=""),"",A15*'MPTO_working_3-way'!$I14)</f>
        <v>3.4383568757789784</v>
      </c>
      <c r="F15" s="21">
        <f>IF(OR($A15="",$B15="",$C15=""),"",B15*'MPTO_working_3-way'!$I14)</f>
        <v>3.4280314797556182</v>
      </c>
      <c r="G15" s="22">
        <f>IF(OR($A15="",$B15="",$C15=""),"",C15*'MPTO_working_3-way'!$I14)</f>
        <v>2.3954918774195884</v>
      </c>
      <c r="H15" s="17">
        <f>IF(OR($A15="",$B15="",$C15=""),"",'MPTO_working_3-way'!E14)</f>
        <v>3.4547831702749288</v>
      </c>
      <c r="I15" s="21">
        <f>IF(OR($A15="",$B15="",$C15=""),"",'MPTO_working_3-way'!F14)</f>
        <v>3.4440208910567063</v>
      </c>
      <c r="J15" s="22">
        <f>IF(OR($A15="",$B15="",$C15=""),"",'MPTO_working_3-way'!G14)</f>
        <v>2.3798873890146388</v>
      </c>
      <c r="K15" s="17">
        <f>IF(OR($A15="",$B15="",$C15=""),"",'OddsRatio_working_3-way'!H14)</f>
        <v>3.4476083824528851</v>
      </c>
      <c r="L15" s="21">
        <f>IF(OR($A15="",$B15="",$C15=""),"",'OddsRatio_working_3-way'!I14)</f>
        <v>3.4371036254466496</v>
      </c>
      <c r="M15" s="22">
        <f>IF(OR($A15="",$B15="",$C15=""),"",'OddsRatio_working_3-way'!J14)</f>
        <v>2.3866279248230935</v>
      </c>
      <c r="N15" s="23">
        <f t="shared" si="16"/>
        <v>29.083659321240312</v>
      </c>
      <c r="O15" s="24">
        <f t="shared" si="17"/>
        <v>29.171260704738021</v>
      </c>
      <c r="P15" s="24">
        <f t="shared" si="18"/>
        <v>41.745079974021657</v>
      </c>
      <c r="Q15" t="s">
        <v>124</v>
      </c>
      <c r="R15" t="s">
        <v>104</v>
      </c>
      <c r="S15" s="48" t="s">
        <v>166</v>
      </c>
      <c r="T15" s="35">
        <v>100</v>
      </c>
      <c r="U15" s="35">
        <f t="shared" si="19"/>
        <v>50</v>
      </c>
      <c r="V15" s="35">
        <f t="shared" si="20"/>
        <v>70.414201183431956</v>
      </c>
      <c r="W15" s="35">
        <f t="shared" si="21"/>
        <v>76.19047619047619</v>
      </c>
      <c r="X15" s="35">
        <f t="shared" si="22"/>
        <v>53.395322626091854</v>
      </c>
      <c r="Y15" s="35">
        <f t="shared" si="23"/>
        <v>73.80952380952381</v>
      </c>
      <c r="Z15" s="35">
        <f t="shared" si="24"/>
        <v>79.585798816568044</v>
      </c>
      <c r="AA15" s="35">
        <f t="shared" si="25"/>
        <v>-3.3953226260918541</v>
      </c>
      <c r="AB15" s="35">
        <f t="shared" si="26"/>
        <v>-3.3953226260918541</v>
      </c>
      <c r="AC15" s="35">
        <f t="shared" si="27"/>
        <v>-3.3953226260918541</v>
      </c>
      <c r="AF15">
        <v>2.11</v>
      </c>
      <c r="AG15">
        <v>1.77</v>
      </c>
      <c r="AJ15" t="s">
        <v>72</v>
      </c>
    </row>
    <row r="16" spans="1:36" ht="15" x14ac:dyDescent="0.25">
      <c r="A16">
        <v>2</v>
      </c>
      <c r="B16">
        <v>3.38</v>
      </c>
      <c r="C16">
        <v>4.2</v>
      </c>
      <c r="D16" s="20">
        <f t="shared" si="3"/>
        <v>3.3953226260918568E-2</v>
      </c>
      <c r="E16" s="17">
        <f>IF(OR($A16="",$B16="",$C16=""),"",A16*'MPTO_working_3-way'!$I15)</f>
        <v>2.0679064525218371</v>
      </c>
      <c r="F16" s="21">
        <f>IF(OR($A16="",$B16="",$C16=""),"",B16*'MPTO_working_3-way'!$I15)</f>
        <v>3.4947619047619045</v>
      </c>
      <c r="G16" s="22">
        <f>IF(OR($A16="",$B16="",$C16=""),"",C16*'MPTO_working_3-way'!$I15)</f>
        <v>4.3426035502958582</v>
      </c>
      <c r="H16" s="17">
        <f>IF(OR($A16="",$B16="",$C16=""),"",'MPTO_working_3-way'!E15)</f>
        <v>2.046319431097444</v>
      </c>
      <c r="I16" s="21">
        <f>IF(OR($A16="",$B16="",$C16=""),"",'MPTO_working_3-way'!F15)</f>
        <v>3.5144413269516424</v>
      </c>
      <c r="J16" s="22">
        <f>IF(OR($A16="",$B16="",$C16=""),"",'MPTO_working_3-way'!G15)</f>
        <v>4.4096086146200051</v>
      </c>
      <c r="K16" s="17">
        <f>IF(OR($A16="",$B16="",$C16=""),"",'OddsRatio_working_3-way'!H15)</f>
        <v>2.0549404576166945</v>
      </c>
      <c r="L16" s="21">
        <f>IF(OR($A16="",$B16="",$C16=""),"",'OddsRatio_working_3-way'!I15)</f>
        <v>3.5107582891277329</v>
      </c>
      <c r="M16" s="22">
        <f>IF(OR($A16="",$B16="",$C16=""),"",'OddsRatio_working_3-way'!J15)</f>
        <v>4.3758094643734227</v>
      </c>
      <c r="N16" s="23">
        <f t="shared" si="16"/>
        <v>48.358086932824634</v>
      </c>
      <c r="O16" s="24">
        <f t="shared" si="17"/>
        <v>28.614252622973158</v>
      </c>
      <c r="P16" s="24">
        <f t="shared" si="18"/>
        <v>23.027660444202205</v>
      </c>
      <c r="Q16" t="s">
        <v>87</v>
      </c>
      <c r="R16" t="s">
        <v>82</v>
      </c>
      <c r="S16" s="48" t="s">
        <v>166</v>
      </c>
      <c r="T16" s="35">
        <v>100</v>
      </c>
      <c r="U16" s="35">
        <f t="shared" si="19"/>
        <v>45.054945054945051</v>
      </c>
      <c r="V16" s="35">
        <f t="shared" si="20"/>
        <v>73.958333333333343</v>
      </c>
      <c r="W16" s="35">
        <f t="shared" si="21"/>
        <v>77.426636568848764</v>
      </c>
      <c r="X16" s="35">
        <f t="shared" si="22"/>
        <v>48.615030097817915</v>
      </c>
      <c r="Y16" s="35">
        <f t="shared" si="23"/>
        <v>77.518418376206185</v>
      </c>
      <c r="Z16" s="35">
        <f t="shared" si="24"/>
        <v>80.986721611721606</v>
      </c>
      <c r="AA16" s="35">
        <f t="shared" si="25"/>
        <v>-3.5600850428728634</v>
      </c>
      <c r="AB16" s="35">
        <f t="shared" si="26"/>
        <v>-3.5600850428728421</v>
      </c>
      <c r="AC16" s="35">
        <f t="shared" si="27"/>
        <v>-3.5600850428728421</v>
      </c>
      <c r="AF16">
        <v>2.3199999999999998</v>
      </c>
      <c r="AG16">
        <v>1.65</v>
      </c>
      <c r="AJ16" t="s">
        <v>72</v>
      </c>
    </row>
    <row r="17" spans="1:36" ht="15" x14ac:dyDescent="0.25">
      <c r="A17">
        <v>1.82</v>
      </c>
      <c r="B17">
        <v>3.84</v>
      </c>
      <c r="C17">
        <v>4.43</v>
      </c>
      <c r="D17" s="20">
        <f t="shared" si="3"/>
        <v>3.5600850428728403E-2</v>
      </c>
      <c r="E17" s="17">
        <f>IF(OR($A17="",$B17="",$C17=""),"",A17*'MPTO_working_3-way'!$I16)</f>
        <v>1.8847935477802857</v>
      </c>
      <c r="F17" s="21">
        <f>IF(OR($A17="",$B17="",$C17=""),"",B17*'MPTO_working_3-way'!$I16)</f>
        <v>3.9767072656463167</v>
      </c>
      <c r="G17" s="22">
        <f>IF(OR($A17="",$B17="",$C17=""),"",C17*'MPTO_working_3-way'!$I16)</f>
        <v>4.5877117673992664</v>
      </c>
      <c r="H17" s="17">
        <f>IF(OR($A17="",$B17="",$C17=""),"",'MPTO_working_3-way'!E16)</f>
        <v>1.8601757964489829</v>
      </c>
      <c r="I17" s="21">
        <f>IF(OR($A17="",$B17="",$C17=""),"",'MPTO_working_3-way'!F16)</f>
        <v>4.0233399337006146</v>
      </c>
      <c r="J17" s="22">
        <f>IF(OR($A17="",$B17="",$C17=""),"",'MPTO_working_3-way'!G16)</f>
        <v>4.6758100911670963</v>
      </c>
      <c r="K17" s="17">
        <f>IF(OR($A17="",$B17="",$C17=""),"",'OddsRatio_working_3-way'!H16)</f>
        <v>1.8692752910436312</v>
      </c>
      <c r="L17" s="21">
        <f>IF(OR($A17="",$B17="",$C17=""),"",'OddsRatio_working_3-way'!I16)</f>
        <v>4.0106607641023322</v>
      </c>
      <c r="M17" s="22">
        <f>IF(OR($A17="",$B17="",$C17=""),"",'OddsRatio_working_3-way'!J16)</f>
        <v>4.6361149369264067</v>
      </c>
      <c r="N17" s="23">
        <f t="shared" si="16"/>
        <v>53.056208791551526</v>
      </c>
      <c r="O17" s="24">
        <f t="shared" si="17"/>
        <v>25.146432291829115</v>
      </c>
      <c r="P17" s="24">
        <f t="shared" si="18"/>
        <v>21.797358916619366</v>
      </c>
      <c r="Q17" t="s">
        <v>103</v>
      </c>
      <c r="R17" t="s">
        <v>81</v>
      </c>
      <c r="S17" s="48" t="s">
        <v>166</v>
      </c>
      <c r="T17" s="35">
        <v>100</v>
      </c>
      <c r="U17" s="35">
        <f t="shared" si="19"/>
        <v>52.606635071090047</v>
      </c>
      <c r="V17" s="35">
        <f t="shared" si="20"/>
        <v>69.418960244648318</v>
      </c>
      <c r="W17" s="35">
        <f t="shared" si="21"/>
        <v>74.619289340101517</v>
      </c>
      <c r="X17" s="35">
        <f t="shared" si="22"/>
        <v>55.961750415250158</v>
      </c>
      <c r="Y17" s="35">
        <f t="shared" si="23"/>
        <v>72.774075588808429</v>
      </c>
      <c r="Z17" s="35">
        <f t="shared" si="24"/>
        <v>77.974404684261629</v>
      </c>
      <c r="AA17" s="35">
        <f t="shared" si="25"/>
        <v>-3.3551153441601116</v>
      </c>
      <c r="AB17" s="35">
        <f t="shared" si="26"/>
        <v>-3.3551153441601116</v>
      </c>
      <c r="AC17" s="35">
        <f t="shared" si="27"/>
        <v>-3.3551153441601116</v>
      </c>
      <c r="AF17">
        <v>1.83</v>
      </c>
      <c r="AG17">
        <v>2.0499999999999998</v>
      </c>
      <c r="AJ17" t="s">
        <v>72</v>
      </c>
    </row>
    <row r="18" spans="1:36" ht="15" x14ac:dyDescent="0.25">
      <c r="A18">
        <v>2.11</v>
      </c>
      <c r="B18">
        <v>3.27</v>
      </c>
      <c r="C18">
        <v>3.94</v>
      </c>
      <c r="D18" s="20">
        <f t="shared" si="3"/>
        <v>3.3551153441601089E-2</v>
      </c>
      <c r="E18" s="17">
        <f>IF(OR($A18="",$B18="",$C18=""),"",A18*'MPTO_working_3-way'!$I17)</f>
        <v>2.180792933761778</v>
      </c>
      <c r="F18" s="21">
        <f>IF(OR($A18="",$B18="",$C18=""),"",B18*'MPTO_working_3-way'!$I17)</f>
        <v>3.3797122717540358</v>
      </c>
      <c r="G18" s="22">
        <f>IF(OR($A18="",$B18="",$C18=""),"",C18*'MPTO_working_3-way'!$I17)</f>
        <v>4.0721915445599084</v>
      </c>
      <c r="H18" s="17">
        <f>IF(OR($A18="",$B18="",$C18=""),"",'MPTO_working_3-way'!E17)</f>
        <v>2.1609943772698808</v>
      </c>
      <c r="I18" s="21">
        <f>IF(OR($A18="",$B18="",$C18=""),"",'MPTO_working_3-way'!F17)</f>
        <v>3.3941257488414203</v>
      </c>
      <c r="J18" s="22">
        <f>IF(OR($A18="",$B18="",$C18=""),"",'MPTO_working_3-way'!G17)</f>
        <v>4.1216141815810756</v>
      </c>
      <c r="K18" s="17">
        <f>IF(OR($A18="",$B18="",$C18=""),"",'OddsRatio_working_3-way'!H17)</f>
        <v>2.1691723812040546</v>
      </c>
      <c r="L18" s="21">
        <f>IF(OR($A18="",$B18="",$C18=""),"",'OddsRatio_working_3-way'!I17)</f>
        <v>3.3910101849848675</v>
      </c>
      <c r="M18" s="22">
        <f>IF(OR($A18="",$B18="",$C18=""),"",'OddsRatio_working_3-way'!J17)</f>
        <v>4.0967268475134411</v>
      </c>
      <c r="N18" s="23">
        <f t="shared" si="16"/>
        <v>45.854880787560205</v>
      </c>
      <c r="O18" s="24">
        <f t="shared" si="17"/>
        <v>29.588317572401223</v>
      </c>
      <c r="P18" s="24">
        <f t="shared" si="18"/>
        <v>24.556801640038582</v>
      </c>
      <c r="Q18" t="s">
        <v>70</v>
      </c>
      <c r="R18" t="s">
        <v>77</v>
      </c>
      <c r="S18" s="48" t="s">
        <v>166</v>
      </c>
      <c r="T18" s="35">
        <v>100</v>
      </c>
      <c r="U18" s="35">
        <f t="shared" si="19"/>
        <v>50.980392156862742</v>
      </c>
      <c r="V18" s="35">
        <f t="shared" si="20"/>
        <v>72.375690607734811</v>
      </c>
      <c r="W18" s="35">
        <f t="shared" si="21"/>
        <v>72.14484679665739</v>
      </c>
      <c r="X18" s="35">
        <f t="shared" si="22"/>
        <v>55.479462595607806</v>
      </c>
      <c r="Y18" s="35">
        <f t="shared" si="23"/>
        <v>76.874761046479875</v>
      </c>
      <c r="Z18" s="35">
        <f t="shared" si="24"/>
        <v>76.643917235402455</v>
      </c>
      <c r="AA18" s="35">
        <f t="shared" si="25"/>
        <v>-4.4990704387450648</v>
      </c>
      <c r="AB18" s="35">
        <f t="shared" si="26"/>
        <v>-4.4990704387450648</v>
      </c>
      <c r="AC18" s="35">
        <f t="shared" si="27"/>
        <v>-4.4990704387450648</v>
      </c>
      <c r="AF18">
        <v>2.2599999999999998</v>
      </c>
      <c r="AG18">
        <v>1.68</v>
      </c>
      <c r="AJ18" t="s">
        <v>72</v>
      </c>
    </row>
    <row r="19" spans="1:36" ht="15" x14ac:dyDescent="0.25">
      <c r="A19">
        <v>2.04</v>
      </c>
      <c r="B19">
        <v>3.62</v>
      </c>
      <c r="C19">
        <v>3.59</v>
      </c>
      <c r="D19" s="20">
        <f t="shared" si="3"/>
        <v>4.4990704387450675E-2</v>
      </c>
      <c r="E19" s="17">
        <f>IF(OR($A19="",$B19="",$C19=""),"",A19*'MPTO_working_3-way'!$I18)</f>
        <v>2.1317810369503993</v>
      </c>
      <c r="F19" s="21">
        <f>IF(OR($A19="",$B19="",$C19=""),"",B19*'MPTO_working_3-way'!$I18)</f>
        <v>3.7828663498825716</v>
      </c>
      <c r="G19" s="22">
        <f>IF(OR($A19="",$B19="",$C19=""),"",C19*'MPTO_working_3-way'!$I18)</f>
        <v>3.7515166287509478</v>
      </c>
      <c r="H19" s="17">
        <f>IF(OR($A19="",$B19="",$C19=""),"",'MPTO_working_3-way'!E18)</f>
        <v>2.104380749096856</v>
      </c>
      <c r="I19" s="21">
        <f>IF(OR($A19="",$B19="",$C19=""),"",'MPTO_working_3-way'!F18)</f>
        <v>3.8278069838375455</v>
      </c>
      <c r="J19" s="22">
        <f>IF(OR($A19="",$B19="",$C19=""),"",'MPTO_working_3-way'!G18)</f>
        <v>3.7942797583699588</v>
      </c>
      <c r="K19" s="17">
        <f>IF(OR($A19="",$B19="",$C19=""),"",'OddsRatio_working_3-way'!H18)</f>
        <v>2.1152260040772988</v>
      </c>
      <c r="L19" s="21">
        <f>IF(OR($A19="",$B19="",$C19=""),"",'OddsRatio_working_3-way'!I18)</f>
        <v>3.8095116641178097</v>
      </c>
      <c r="M19" s="22">
        <f>IF(OR($A19="",$B19="",$C19=""),"",'OddsRatio_working_3-way'!J18)</f>
        <v>3.7773416832309645</v>
      </c>
      <c r="N19" s="23">
        <f t="shared" si="16"/>
        <v>46.909132911255334</v>
      </c>
      <c r="O19" s="24">
        <f t="shared" si="17"/>
        <v>26.434980977613503</v>
      </c>
      <c r="P19" s="24">
        <f t="shared" si="18"/>
        <v>26.655886111131167</v>
      </c>
      <c r="Q19" t="s">
        <v>86</v>
      </c>
      <c r="R19" t="s">
        <v>152</v>
      </c>
      <c r="S19" s="48" t="s">
        <v>166</v>
      </c>
      <c r="T19" s="35">
        <v>100</v>
      </c>
      <c r="U19" s="35">
        <f t="shared" si="19"/>
        <v>38.271604938271601</v>
      </c>
      <c r="V19" s="35">
        <f t="shared" si="20"/>
        <v>75.609756097560975</v>
      </c>
      <c r="W19" s="35">
        <f t="shared" si="21"/>
        <v>81.096408317580341</v>
      </c>
      <c r="X19" s="35">
        <f t="shared" si="22"/>
        <v>43.293835584858684</v>
      </c>
      <c r="Y19" s="35">
        <f t="shared" si="23"/>
        <v>80.631986744148051</v>
      </c>
      <c r="Z19" s="35">
        <f t="shared" si="24"/>
        <v>86.118638964167417</v>
      </c>
      <c r="AA19" s="35">
        <f t="shared" si="25"/>
        <v>-5.022230646587083</v>
      </c>
      <c r="AB19" s="35">
        <f t="shared" si="26"/>
        <v>-5.0222306465870759</v>
      </c>
      <c r="AC19" s="35">
        <f t="shared" si="27"/>
        <v>-5.0222306465870759</v>
      </c>
      <c r="AF19">
        <v>2.0299999999999998</v>
      </c>
      <c r="AG19">
        <v>1.81</v>
      </c>
      <c r="AJ19" t="s">
        <v>73</v>
      </c>
    </row>
    <row r="20" spans="1:36" ht="15" x14ac:dyDescent="0.25">
      <c r="A20">
        <v>1.62</v>
      </c>
      <c r="B20">
        <v>4.0999999999999996</v>
      </c>
      <c r="C20">
        <v>5.29</v>
      </c>
      <c r="D20" s="20">
        <f t="shared" si="3"/>
        <v>5.022230646587067E-2</v>
      </c>
      <c r="E20" s="17">
        <f>IF(OR($A20="",$B20="",$C20=""),"",A20*'MPTO_working_3-way'!$I19)</f>
        <v>1.7013601364747106</v>
      </c>
      <c r="F20" s="21">
        <f>IF(OR($A20="",$B20="",$C20=""),"",B20*'MPTO_working_3-way'!$I19)</f>
        <v>4.3059114565100698</v>
      </c>
      <c r="G20" s="22">
        <f>IF(OR($A20="",$B20="",$C20=""),"",C20*'MPTO_working_3-way'!$I19)</f>
        <v>5.5556760012044561</v>
      </c>
      <c r="H20" s="17">
        <f>IF(OR($A20="",$B20="",$C20=""),"",'MPTO_working_3-way'!E19)</f>
        <v>1.6651591930666745</v>
      </c>
      <c r="I20" s="21">
        <f>IF(OR($A20="",$B20="",$C20=""),"",'MPTO_working_3-way'!F19)</f>
        <v>4.402151116026122</v>
      </c>
      <c r="J20" s="22">
        <f>IF(OR($A20="",$B20="",$C20=""),"",'MPTO_working_3-way'!G19)</f>
        <v>5.8039939696212501</v>
      </c>
      <c r="K20" s="17">
        <f>IF(OR($A20="",$B20="",$C20=""),"",'OddsRatio_working_3-way'!H19)</f>
        <v>1.677329181240077</v>
      </c>
      <c r="L20" s="21">
        <f>IF(OR($A20="",$B20="",$C20=""),"",'OddsRatio_working_3-way'!I19)</f>
        <v>4.3866459062003829</v>
      </c>
      <c r="M20" s="22">
        <f>IF(OR($A20="",$B20="",$C20=""),"",'OddsRatio_working_3-way'!J19)</f>
        <v>5.6866809476127891</v>
      </c>
      <c r="N20" s="23">
        <f t="shared" si="16"/>
        <v>58.776503490439239</v>
      </c>
      <c r="O20" s="24">
        <f t="shared" si="17"/>
        <v>23.223886745002819</v>
      </c>
      <c r="P20" s="24">
        <f t="shared" si="18"/>
        <v>17.999609764557949</v>
      </c>
      <c r="Q20" t="s">
        <v>105</v>
      </c>
      <c r="R20" t="s">
        <v>85</v>
      </c>
      <c r="S20" s="48" t="s">
        <v>166</v>
      </c>
      <c r="T20" s="35">
        <v>100</v>
      </c>
      <c r="U20" s="35">
        <f t="shared" si="19"/>
        <v>65.397923875432525</v>
      </c>
      <c r="V20" s="35">
        <f t="shared" si="20"/>
        <v>70.149253731343279</v>
      </c>
      <c r="W20" s="35">
        <f t="shared" si="21"/>
        <v>62.264150943396231</v>
      </c>
      <c r="X20" s="35">
        <f t="shared" si="22"/>
        <v>67.58659532526049</v>
      </c>
      <c r="Y20" s="35">
        <f t="shared" si="23"/>
        <v>72.337925181171244</v>
      </c>
      <c r="Z20" s="35">
        <f t="shared" si="24"/>
        <v>64.452822393224181</v>
      </c>
      <c r="AA20" s="35">
        <f t="shared" si="25"/>
        <v>-2.1886714498279645</v>
      </c>
      <c r="AB20" s="35">
        <f t="shared" si="26"/>
        <v>-2.1886714498279645</v>
      </c>
      <c r="AC20" s="35">
        <f t="shared" si="27"/>
        <v>-2.1886714498279503</v>
      </c>
      <c r="AF20">
        <v>1.85</v>
      </c>
      <c r="AG20">
        <v>1.99</v>
      </c>
      <c r="AJ20" t="s">
        <v>73</v>
      </c>
    </row>
    <row r="21" spans="1:36" ht="15" x14ac:dyDescent="0.25">
      <c r="A21">
        <v>2.89</v>
      </c>
      <c r="B21">
        <v>3.35</v>
      </c>
      <c r="C21">
        <v>2.65</v>
      </c>
      <c r="D21" s="20">
        <f t="shared" si="3"/>
        <v>2.1886714498279503E-2</v>
      </c>
      <c r="E21" s="17">
        <f>IF(OR($A21="",$B21="",$C21=""),"",A21*'MPTO_working_3-way'!$I20)</f>
        <v>2.9532526049000278</v>
      </c>
      <c r="F21" s="21">
        <f>IF(OR($A21="",$B21="",$C21=""),"",B21*'MPTO_working_3-way'!$I20)</f>
        <v>3.4233204935692365</v>
      </c>
      <c r="G21" s="22">
        <f>IF(OR($A21="",$B21="",$C21=""),"",C21*'MPTO_working_3-way'!$I20)</f>
        <v>2.7079997934204405</v>
      </c>
      <c r="H21" s="17">
        <f>IF(OR($A21="",$B21="",$C21=""),"",'MPTO_working_3-way'!E20)</f>
        <v>2.9522457445492538</v>
      </c>
      <c r="I21" s="21">
        <f>IF(OR($A21="",$B21="",$C21=""),"",'MPTO_working_3-way'!F20)</f>
        <v>3.4339257092952051</v>
      </c>
      <c r="J21" s="22">
        <f>IF(OR($A21="",$B21="",$C21=""),"",'MPTO_working_3-way'!G20)</f>
        <v>2.7022431821114186</v>
      </c>
      <c r="K21" s="17">
        <f>IF(OR($A21="",$B21="",$C21=""),"",'OddsRatio_working_3-way'!H20)</f>
        <v>2.9530334408571983</v>
      </c>
      <c r="L21" s="21">
        <f>IF(OR($A21="",$B21="",$C21=""),"",'OddsRatio_working_3-way'!I20)</f>
        <v>3.4283749132351407</v>
      </c>
      <c r="M21" s="22">
        <f>IF(OR($A21="",$B21="",$C21=""),"",'OddsRatio_working_3-way'!J20)</f>
        <v>2.7050291943991414</v>
      </c>
      <c r="N21" s="23">
        <f t="shared" si="16"/>
        <v>33.860970725660344</v>
      </c>
      <c r="O21" s="24">
        <f t="shared" si="17"/>
        <v>29.211404596166684</v>
      </c>
      <c r="P21" s="24">
        <f t="shared" si="18"/>
        <v>36.927624678172982</v>
      </c>
      <c r="Q21" t="s">
        <v>156</v>
      </c>
      <c r="R21" t="s">
        <v>157</v>
      </c>
      <c r="S21" s="48" t="s">
        <v>166</v>
      </c>
      <c r="T21" s="35">
        <v>100</v>
      </c>
      <c r="U21" s="35">
        <f t="shared" si="19"/>
        <v>55.947136563876647</v>
      </c>
      <c r="V21" s="35">
        <f t="shared" si="20"/>
        <v>69.418960244648318</v>
      </c>
      <c r="W21" s="35">
        <f t="shared" si="21"/>
        <v>71.264367816091948</v>
      </c>
      <c r="X21" s="35">
        <f t="shared" si="22"/>
        <v>59.316671939259727</v>
      </c>
      <c r="Y21" s="35">
        <f t="shared" si="23"/>
        <v>72.788495620031384</v>
      </c>
      <c r="Z21" s="35">
        <f t="shared" si="24"/>
        <v>74.633903191475028</v>
      </c>
      <c r="AA21" s="35">
        <f t="shared" si="25"/>
        <v>-3.3695353753830801</v>
      </c>
      <c r="AB21" s="35">
        <f t="shared" si="26"/>
        <v>-3.3695353753830659</v>
      </c>
      <c r="AC21" s="35">
        <f t="shared" si="27"/>
        <v>-3.3695353753830801</v>
      </c>
      <c r="AF21">
        <v>2.09</v>
      </c>
      <c r="AG21">
        <v>1.81</v>
      </c>
      <c r="AJ21" t="s">
        <v>169</v>
      </c>
    </row>
    <row r="22" spans="1:36" ht="15" x14ac:dyDescent="0.25">
      <c r="A22">
        <v>2.27</v>
      </c>
      <c r="B22">
        <v>3.27</v>
      </c>
      <c r="C22">
        <v>3.48</v>
      </c>
      <c r="D22" s="20">
        <f t="shared" si="3"/>
        <v>3.3695353753830704E-2</v>
      </c>
      <c r="E22" s="17">
        <f>IF(OR($A22="",$B22="",$C22=""),"",A22*'MPTO_working_3-way'!$I21)</f>
        <v>2.3464884530211956</v>
      </c>
      <c r="F22" s="21">
        <f>IF(OR($A22="",$B22="",$C22=""),"",B22*'MPTO_working_3-way'!$I21)</f>
        <v>3.3801838067750265</v>
      </c>
      <c r="G22" s="22">
        <f>IF(OR($A22="",$B22="",$C22=""),"",C22*'MPTO_working_3-way'!$I21)</f>
        <v>3.5972598310633308</v>
      </c>
      <c r="H22" s="17">
        <f>IF(OR($A22="",$B22="",$C22=""),"",'MPTO_working_3-way'!E21)</f>
        <v>2.3293904917316111</v>
      </c>
      <c r="I22" s="21">
        <f>IF(OR($A22="",$B22="",$C22=""),"",'MPTO_working_3-way'!F21)</f>
        <v>3.3946795727005212</v>
      </c>
      <c r="J22" s="22">
        <f>IF(OR($A22="",$B22="",$C22=""),"",'MPTO_working_3-way'!G21)</f>
        <v>3.6215542810613104</v>
      </c>
      <c r="K22" s="17">
        <f>IF(OR($A22="",$B22="",$C22=""),"",'OddsRatio_working_3-way'!H21)</f>
        <v>2.3366925035452693</v>
      </c>
      <c r="L22" s="21">
        <f>IF(OR($A22="",$B22="",$C22=""),"",'OddsRatio_working_3-way'!I21)</f>
        <v>3.3892062858643799</v>
      </c>
      <c r="M22" s="22">
        <f>IF(OR($A22="",$B22="",$C22=""),"",'OddsRatio_working_3-way'!J21)</f>
        <v>3.6102341801513926</v>
      </c>
      <c r="N22" s="23">
        <f t="shared" si="16"/>
        <v>42.616872830226846</v>
      </c>
      <c r="O22" s="24">
        <f t="shared" si="17"/>
        <v>29.5841900075275</v>
      </c>
      <c r="P22" s="24">
        <f t="shared" si="18"/>
        <v>27.798937162245668</v>
      </c>
      <c r="Q22" t="s">
        <v>147</v>
      </c>
      <c r="R22" t="s">
        <v>148</v>
      </c>
      <c r="S22" s="48" t="s">
        <v>166</v>
      </c>
      <c r="T22" s="35">
        <v>100</v>
      </c>
      <c r="U22" s="35">
        <f t="shared" si="19"/>
        <v>48.717948717948723</v>
      </c>
      <c r="V22" s="35">
        <f t="shared" si="20"/>
        <v>69.696969696969703</v>
      </c>
      <c r="W22" s="35">
        <f t="shared" si="21"/>
        <v>78.021978021978015</v>
      </c>
      <c r="X22" s="35">
        <f t="shared" si="22"/>
        <v>52.28105228105229</v>
      </c>
      <c r="Y22" s="35">
        <f t="shared" si="23"/>
        <v>73.26007326007327</v>
      </c>
      <c r="Z22" s="35">
        <f t="shared" si="24"/>
        <v>81.585081585081596</v>
      </c>
      <c r="AA22" s="35">
        <f t="shared" si="25"/>
        <v>-3.5631035631035672</v>
      </c>
      <c r="AB22" s="35">
        <f t="shared" si="26"/>
        <v>-3.5631035631035672</v>
      </c>
      <c r="AC22" s="35">
        <f t="shared" si="27"/>
        <v>-3.5631035631035815</v>
      </c>
      <c r="AF22">
        <v>2.09</v>
      </c>
      <c r="AG22">
        <v>1.79</v>
      </c>
      <c r="AJ22" t="s">
        <v>98</v>
      </c>
    </row>
    <row r="23" spans="1:36" ht="15" x14ac:dyDescent="0.25">
      <c r="A23">
        <v>1.95</v>
      </c>
      <c r="B23">
        <v>3.3</v>
      </c>
      <c r="C23">
        <v>4.55</v>
      </c>
      <c r="D23" s="20">
        <f t="shared" si="3"/>
        <v>3.5631035631035868E-2</v>
      </c>
      <c r="E23" s="17">
        <f>IF(OR($A23="",$B23="",$C23=""),"",A23*'MPTO_working_3-way'!$I22)</f>
        <v>2.0194805194805201</v>
      </c>
      <c r="F23" s="21">
        <f>IF(OR($A23="",$B23="",$C23=""),"",B23*'MPTO_working_3-way'!$I22)</f>
        <v>3.4175824175824183</v>
      </c>
      <c r="G23" s="22">
        <f>IF(OR($A23="",$B23="",$C23=""),"",C23*'MPTO_working_3-way'!$I22)</f>
        <v>4.7121212121212128</v>
      </c>
      <c r="H23" s="17">
        <f>IF(OR($A23="",$B23="",$C23=""),"",'MPTO_working_3-way'!E22)</f>
        <v>1.9962331043651675</v>
      </c>
      <c r="I23" s="21">
        <f>IF(OR($A23="",$B23="",$C23=""),"",'MPTO_working_3-way'!F22)</f>
        <v>3.4346168509340456</v>
      </c>
      <c r="J23" s="22">
        <f>IF(OR($A23="",$B23="",$C23=""),"",'MPTO_working_3-way'!G22)</f>
        <v>4.8099305926321421</v>
      </c>
      <c r="K23" s="17">
        <f>IF(OR($A23="",$B23="",$C23=""),"",'OddsRatio_working_3-way'!H22)</f>
        <v>2.0055035600559354</v>
      </c>
      <c r="L23" s="21">
        <f>IF(OR($A23="",$B23="",$C23=""),"",'OddsRatio_working_3-way'!I22)</f>
        <v>3.434377040135423</v>
      </c>
      <c r="M23" s="22">
        <f>IF(OR($A23="",$B23="",$C23=""),"",'OddsRatio_working_3-way'!J22)</f>
        <v>4.7574080402090235</v>
      </c>
      <c r="N23" s="23">
        <f t="shared" si="16"/>
        <v>49.517684887459787</v>
      </c>
      <c r="O23" s="24">
        <f t="shared" si="17"/>
        <v>29.2604501607717</v>
      </c>
      <c r="P23" s="24">
        <f t="shared" si="18"/>
        <v>21.221864951768485</v>
      </c>
      <c r="Q23" t="s">
        <v>133</v>
      </c>
      <c r="R23" t="s">
        <v>132</v>
      </c>
      <c r="S23" s="48" t="s">
        <v>166</v>
      </c>
      <c r="T23" s="35">
        <v>100</v>
      </c>
      <c r="U23" s="35">
        <f t="shared" si="19"/>
        <v>58.333333333333336</v>
      </c>
      <c r="V23" s="35">
        <f t="shared" si="20"/>
        <v>69.040247678018574</v>
      </c>
      <c r="W23" s="35">
        <f t="shared" si="21"/>
        <v>69.325153374233125</v>
      </c>
      <c r="X23" s="35">
        <f t="shared" si="22"/>
        <v>61.634598947748302</v>
      </c>
      <c r="Y23" s="35">
        <f t="shared" si="23"/>
        <v>72.341513292433547</v>
      </c>
      <c r="Z23" s="35">
        <f t="shared" si="24"/>
        <v>72.626418988648098</v>
      </c>
      <c r="AA23" s="35">
        <f t="shared" si="25"/>
        <v>-3.3012656144149659</v>
      </c>
      <c r="AB23" s="35">
        <f t="shared" si="26"/>
        <v>-3.301265614414973</v>
      </c>
      <c r="AC23" s="35">
        <f t="shared" si="27"/>
        <v>-3.301265614414973</v>
      </c>
      <c r="AF23">
        <v>2.41</v>
      </c>
      <c r="AG23">
        <v>1.6</v>
      </c>
      <c r="AJ23" t="s">
        <v>98</v>
      </c>
    </row>
    <row r="24" spans="1:36" ht="15" x14ac:dyDescent="0.25">
      <c r="A24">
        <v>2.4</v>
      </c>
      <c r="B24">
        <v>3.23</v>
      </c>
      <c r="C24">
        <v>3.26</v>
      </c>
      <c r="D24" s="20">
        <f t="shared" si="3"/>
        <v>3.3012656144149721E-2</v>
      </c>
      <c r="E24" s="17">
        <f>IF(OR($A24="",$B24="",$C24=""),"",A24*'MPTO_working_3-way'!$I23)</f>
        <v>2.4792303747459594</v>
      </c>
      <c r="F24" s="21">
        <f>IF(OR($A24="",$B24="",$C24=""),"",B24*'MPTO_working_3-way'!$I23)</f>
        <v>3.3366308793456034</v>
      </c>
      <c r="G24" s="22">
        <f>IF(OR($A24="",$B24="",$C24=""),"",C24*'MPTO_working_3-way'!$I23)</f>
        <v>3.3676212590299279</v>
      </c>
      <c r="H24" s="17">
        <f>IF(OR($A24="",$B24="",$C24=""),"",'MPTO_working_3-way'!E23)</f>
        <v>2.4651036965552402</v>
      </c>
      <c r="I24" s="21">
        <f>IF(OR($A24="",$B24="",$C24=""),"",'MPTO_working_3-way'!F23)</f>
        <v>3.3490369171453662</v>
      </c>
      <c r="J24" s="22">
        <f>IF(OR($A24="",$B24="",$C24=""),"",'MPTO_working_3-way'!G23)</f>
        <v>3.3812999181151135</v>
      </c>
      <c r="K24" s="17">
        <f>IF(OR($A24="",$B24="",$C24=""),"",'OddsRatio_working_3-way'!H23)</f>
        <v>2.4713322106771383</v>
      </c>
      <c r="L24" s="21">
        <f>IF(OR($A24="",$B24="",$C24=""),"",'OddsRatio_working_3-way'!I23)</f>
        <v>3.3436220212928709</v>
      </c>
      <c r="M24" s="22">
        <f>IF(OR($A24="",$B24="",$C24=""),"",'OddsRatio_working_3-way'!J23)</f>
        <v>3.3751505686645236</v>
      </c>
      <c r="N24" s="23">
        <f t="shared" si="16"/>
        <v>40.335097947582526</v>
      </c>
      <c r="O24" s="24">
        <f t="shared" si="17"/>
        <v>29.970351416160391</v>
      </c>
      <c r="P24" s="24">
        <f t="shared" si="18"/>
        <v>29.694550636257077</v>
      </c>
      <c r="Q24" t="s">
        <v>158</v>
      </c>
      <c r="R24" t="s">
        <v>149</v>
      </c>
      <c r="S24" s="48" t="s">
        <v>166</v>
      </c>
      <c r="T24" s="35">
        <v>100</v>
      </c>
      <c r="U24" s="35">
        <f t="shared" si="19"/>
        <v>58.50622406639004</v>
      </c>
      <c r="V24" s="35">
        <f t="shared" si="20"/>
        <v>67.948717948717942</v>
      </c>
      <c r="W24" s="35">
        <f t="shared" si="21"/>
        <v>70.326409495548958</v>
      </c>
      <c r="X24" s="35">
        <f t="shared" si="22"/>
        <v>61.724872555733093</v>
      </c>
      <c r="Y24" s="35">
        <f t="shared" si="23"/>
        <v>71.167366438060981</v>
      </c>
      <c r="Z24" s="35">
        <f t="shared" si="24"/>
        <v>73.545057984891997</v>
      </c>
      <c r="AA24" s="35">
        <f t="shared" si="25"/>
        <v>-3.2186484893430531</v>
      </c>
      <c r="AB24" s="35">
        <f t="shared" si="26"/>
        <v>-3.2186484893430389</v>
      </c>
      <c r="AC24" s="35">
        <f t="shared" si="27"/>
        <v>-3.2186484893430389</v>
      </c>
      <c r="AF24">
        <v>2.1</v>
      </c>
      <c r="AG24">
        <v>1.78</v>
      </c>
      <c r="AJ24" t="s">
        <v>98</v>
      </c>
    </row>
    <row r="25" spans="1:36" ht="15" x14ac:dyDescent="0.25">
      <c r="A25">
        <v>2.41</v>
      </c>
      <c r="B25">
        <v>3.12</v>
      </c>
      <c r="C25">
        <v>3.37</v>
      </c>
      <c r="D25" s="20">
        <f t="shared" si="3"/>
        <v>3.2186484893430345E-2</v>
      </c>
      <c r="E25" s="17">
        <f>IF(OR($A25="",$B25="",$C25=""),"",A25*'MPTO_working_3-way'!$I24)</f>
        <v>2.4875694285931673</v>
      </c>
      <c r="F25" s="21">
        <f>IF(OR($A25="",$B25="",$C25=""),"",B25*'MPTO_working_3-way'!$I24)</f>
        <v>3.2204218328675029</v>
      </c>
      <c r="G25" s="22">
        <f>IF(OR($A25="",$B25="",$C25=""),"",C25*'MPTO_working_3-way'!$I24)</f>
        <v>3.4784684540908604</v>
      </c>
      <c r="H25" s="17">
        <f>IF(OR($A25="",$B25="",$C25=""),"",'MPTO_working_3-way'!E24)</f>
        <v>2.4739680972196854</v>
      </c>
      <c r="I25" s="21">
        <f>IF(OR($A25="",$B25="",$C25=""),"",'MPTO_working_3-way'!F24)</f>
        <v>3.228055758626593</v>
      </c>
      <c r="J25" s="22">
        <f>IF(OR($A25="",$B25="",$C25=""),"",'MPTO_working_3-way'!G24)</f>
        <v>3.4964169816177009</v>
      </c>
      <c r="K25" s="17">
        <f>IF(OR($A25="",$B25="",$C25=""),"",'OddsRatio_working_3-way'!H24)</f>
        <v>2.4800105384932585</v>
      </c>
      <c r="L25" s="21">
        <f>IF(OR($A25="",$B25="",$C25=""),"",'OddsRatio_working_3-way'!I24)</f>
        <v>3.225264072060785</v>
      </c>
      <c r="M25" s="22">
        <f>IF(OR($A25="",$B25="",$C25=""),"",'OddsRatio_working_3-way'!J24)</f>
        <v>3.4876772881056897</v>
      </c>
      <c r="N25" s="23">
        <f t="shared" si="16"/>
        <v>40.199883006503462</v>
      </c>
      <c r="O25" s="24">
        <f t="shared" si="17"/>
        <v>31.051832706946588</v>
      </c>
      <c r="P25" s="24">
        <f t="shared" si="18"/>
        <v>28.748284286549957</v>
      </c>
      <c r="Q25" t="s">
        <v>150</v>
      </c>
      <c r="R25" t="s">
        <v>159</v>
      </c>
      <c r="S25" s="48" t="s">
        <v>166</v>
      </c>
      <c r="T25" s="35">
        <v>100</v>
      </c>
      <c r="U25" s="35">
        <f t="shared" si="19"/>
        <v>55.156950672645742</v>
      </c>
      <c r="V25" s="35">
        <f t="shared" si="20"/>
        <v>67.741935483870961</v>
      </c>
      <c r="W25" s="35">
        <f t="shared" si="21"/>
        <v>74.424552429667528</v>
      </c>
      <c r="X25" s="35">
        <f t="shared" si="22"/>
        <v>57.833512086461511</v>
      </c>
      <c r="Y25" s="35">
        <f t="shared" si="23"/>
        <v>70.418496897686751</v>
      </c>
      <c r="Z25" s="35">
        <f t="shared" si="24"/>
        <v>77.10111384348329</v>
      </c>
      <c r="AA25" s="35">
        <f t="shared" si="25"/>
        <v>-2.6765614138157687</v>
      </c>
      <c r="AB25" s="35">
        <f t="shared" si="26"/>
        <v>-2.67656141381579</v>
      </c>
      <c r="AC25" s="35">
        <f t="shared" si="27"/>
        <v>-2.6765614138157616</v>
      </c>
      <c r="AF25">
        <v>2.16</v>
      </c>
      <c r="AG25">
        <v>1.74</v>
      </c>
      <c r="AJ25" t="s">
        <v>98</v>
      </c>
    </row>
    <row r="26" spans="1:36" ht="15" x14ac:dyDescent="0.25">
      <c r="A26">
        <v>2.23</v>
      </c>
      <c r="B26">
        <v>3.1</v>
      </c>
      <c r="C26">
        <v>3.91</v>
      </c>
      <c r="D26" s="20">
        <f t="shared" si="3"/>
        <v>2.6765614138157812E-2</v>
      </c>
      <c r="E26" s="17">
        <f>IF(OR($A26="",$B26="",$C26=""),"",A26*'MPTO_working_3-way'!$I25)</f>
        <v>2.2896873195280918</v>
      </c>
      <c r="F26" s="21">
        <f>IF(OR($A26="",$B26="",$C26=""),"",B26*'MPTO_working_3-way'!$I25)</f>
        <v>3.1829734038282895</v>
      </c>
      <c r="G26" s="22">
        <f>IF(OR($A26="",$B26="",$C26=""),"",C26*'MPTO_working_3-way'!$I25)</f>
        <v>4.0146535512801975</v>
      </c>
      <c r="H26" s="17">
        <f>IF(OR($A26="",$B26="",$C26=""),"",'MPTO_working_3-way'!E25)</f>
        <v>2.2752682204282717</v>
      </c>
      <c r="I26" s="21">
        <f>IF(OR($A26="",$B26="",$C26=""),"",'MPTO_working_3-way'!F25)</f>
        <v>3.1881779933735492</v>
      </c>
      <c r="J26" s="22">
        <f>IF(OR($A26="",$B26="",$C26=""),"",'MPTO_working_3-way'!G25)</f>
        <v>4.0513286433084712</v>
      </c>
      <c r="K26" s="17">
        <f>IF(OR($A26="",$B26="",$C26=""),"",'OddsRatio_working_3-way'!H25)</f>
        <v>2.2815340985775778</v>
      </c>
      <c r="L26" s="21">
        <f>IF(OR($A26="",$B26="",$C26=""),"",'OddsRatio_working_3-way'!I25)</f>
        <v>3.1879850463519626</v>
      </c>
      <c r="M26" s="22">
        <f>IF(OR($A26="",$B26="",$C26=""),"",'OddsRatio_working_3-way'!J25)</f>
        <v>4.0319221356591477</v>
      </c>
      <c r="N26" s="23">
        <f t="shared" si="16"/>
        <v>43.674085604234456</v>
      </c>
      <c r="O26" s="24">
        <f t="shared" si="17"/>
        <v>31.417164805626712</v>
      </c>
      <c r="P26" s="24">
        <f t="shared" si="18"/>
        <v>24.908749590138825</v>
      </c>
      <c r="Q26" t="s">
        <v>160</v>
      </c>
      <c r="R26" t="s">
        <v>161</v>
      </c>
      <c r="S26" s="48" t="s">
        <v>166</v>
      </c>
      <c r="T26" s="35">
        <v>100</v>
      </c>
      <c r="U26" s="35">
        <f t="shared" si="19"/>
        <v>61.685823754789276</v>
      </c>
      <c r="V26" s="35">
        <f t="shared" si="20"/>
        <v>68.35443037974683</v>
      </c>
      <c r="W26" s="35">
        <f t="shared" si="21"/>
        <v>67.10526315789474</v>
      </c>
      <c r="X26" s="35">
        <f t="shared" si="22"/>
        <v>64.540306462358416</v>
      </c>
      <c r="Y26" s="35">
        <f t="shared" si="23"/>
        <v>71.208913087315992</v>
      </c>
      <c r="Z26" s="35">
        <f t="shared" si="24"/>
        <v>69.959745865463901</v>
      </c>
      <c r="AA26" s="35">
        <f t="shared" si="25"/>
        <v>-2.8544827075691401</v>
      </c>
      <c r="AB26" s="35">
        <f t="shared" si="26"/>
        <v>-2.8544827075691614</v>
      </c>
      <c r="AC26" s="35">
        <f t="shared" si="27"/>
        <v>-2.8544827075691614</v>
      </c>
      <c r="AF26">
        <v>2.61</v>
      </c>
      <c r="AG26">
        <v>1.54</v>
      </c>
      <c r="AJ26" t="s">
        <v>78</v>
      </c>
    </row>
    <row r="27" spans="1:36" ht="15" x14ac:dyDescent="0.25">
      <c r="A27">
        <v>2.61</v>
      </c>
      <c r="B27">
        <v>3.16</v>
      </c>
      <c r="C27">
        <v>3.04</v>
      </c>
      <c r="D27" s="20">
        <f t="shared" si="3"/>
        <v>2.8544827075691614E-2</v>
      </c>
      <c r="E27" s="17">
        <f>IF(OR($A27="",$B27="",$C27=""),"",A27*'MPTO_working_3-way'!$I26)</f>
        <v>2.6845019986675549</v>
      </c>
      <c r="F27" s="21">
        <f>IF(OR($A27="",$B27="",$C27=""),"",B27*'MPTO_working_3-way'!$I26)</f>
        <v>3.2502016535591856</v>
      </c>
      <c r="G27" s="22">
        <f>IF(OR($A27="",$B27="",$C27=""),"",C27*'MPTO_working_3-way'!$I26)</f>
        <v>3.1267762743101026</v>
      </c>
      <c r="H27" s="17">
        <f>IF(OR($A27="",$B27="",$C27=""),"",'MPTO_working_3-way'!E26)</f>
        <v>2.6764673899738622</v>
      </c>
      <c r="I27" s="21">
        <f>IF(OR($A27="",$B27="",$C27=""),"",'MPTO_working_3-way'!F26)</f>
        <v>3.2579577246635241</v>
      </c>
      <c r="J27" s="22">
        <f>IF(OR($A27="",$B27="",$C27=""),"",'MPTO_working_3-way'!G26)</f>
        <v>3.1305525626392599</v>
      </c>
      <c r="K27" s="17">
        <f>IF(OR($A27="",$B27="",$C27=""),"",'OddsRatio_working_3-way'!H26)</f>
        <v>2.6801988811873239</v>
      </c>
      <c r="L27" s="21">
        <f>IF(OR($A27="",$B27="",$C27=""),"",'OddsRatio_working_3-way'!I26)</f>
        <v>3.2541798654438625</v>
      </c>
      <c r="M27" s="22">
        <f>IF(OR($A27="",$B27="",$C27=""),"",'OddsRatio_working_3-way'!J26)</f>
        <v>3.1289476506969809</v>
      </c>
      <c r="N27" s="23">
        <f t="shared" si="16"/>
        <v>37.250856974453633</v>
      </c>
      <c r="O27" s="24">
        <f t="shared" si="17"/>
        <v>30.767321741558217</v>
      </c>
      <c r="P27" s="24">
        <f t="shared" si="18"/>
        <v>31.98182128398815</v>
      </c>
      <c r="Q27" t="s">
        <v>145</v>
      </c>
      <c r="R27" t="s">
        <v>136</v>
      </c>
      <c r="S27" s="48" t="s">
        <v>166</v>
      </c>
      <c r="T27" s="35">
        <v>100</v>
      </c>
      <c r="U27" s="35">
        <f t="shared" si="19"/>
        <v>66.101694915254228</v>
      </c>
      <c r="V27" s="35">
        <f t="shared" si="20"/>
        <v>68.152866242038215</v>
      </c>
      <c r="W27" s="35">
        <f t="shared" si="21"/>
        <v>62.962962962962962</v>
      </c>
      <c r="X27" s="35">
        <f t="shared" si="22"/>
        <v>68.884170794998823</v>
      </c>
      <c r="Y27" s="35">
        <f t="shared" si="23"/>
        <v>70.935342121782796</v>
      </c>
      <c r="Z27" s="35">
        <f t="shared" si="24"/>
        <v>65.745438842707543</v>
      </c>
      <c r="AA27" s="35">
        <f t="shared" si="25"/>
        <v>-2.7824758797445952</v>
      </c>
      <c r="AB27" s="35">
        <f t="shared" si="26"/>
        <v>-2.782475879744581</v>
      </c>
      <c r="AC27" s="35">
        <f t="shared" si="27"/>
        <v>-2.782475879744581</v>
      </c>
      <c r="AF27">
        <v>2.2799999999999998</v>
      </c>
      <c r="AG27">
        <v>1.68</v>
      </c>
      <c r="AJ27" t="s">
        <v>146</v>
      </c>
    </row>
    <row r="28" spans="1:36" ht="15" x14ac:dyDescent="0.25">
      <c r="A28">
        <v>2.95</v>
      </c>
      <c r="B28">
        <v>3.14</v>
      </c>
      <c r="C28">
        <v>2.7</v>
      </c>
      <c r="D28" s="20">
        <f t="shared" si="3"/>
        <v>2.7824758797445615E-2</v>
      </c>
      <c r="E28" s="17">
        <f>IF(OR($A28="",$B28="",$C28=""),"",A28*'MPTO_working_3-way'!$I27)</f>
        <v>3.0320830384524649</v>
      </c>
      <c r="F28" s="21">
        <f>IF(OR($A28="",$B28="",$C28=""),"",B28*'MPTO_working_3-way'!$I27)</f>
        <v>3.2273697426239796</v>
      </c>
      <c r="G28" s="22">
        <f>IF(OR($A28="",$B28="",$C28=""),"",C28*'MPTO_working_3-way'!$I27)</f>
        <v>2.7751268487531036</v>
      </c>
      <c r="H28" s="17">
        <f>IF(OR($A28="",$B28="",$C28=""),"",'MPTO_working_3-way'!E27)</f>
        <v>3.0329855566919042</v>
      </c>
      <c r="I28" s="21">
        <f>IF(OR($A28="",$B28="",$C28=""),"",'MPTO_working_3-way'!F27)</f>
        <v>3.2341901194442877</v>
      </c>
      <c r="J28" s="22">
        <f>IF(OR($A28="",$B28="",$C28=""),"",'MPTO_working_3-way'!G27)</f>
        <v>2.7693508679331638</v>
      </c>
      <c r="K28" s="17">
        <f>IF(OR($A28="",$B28="",$C28=""),"",'OddsRatio_working_3-way'!H27)</f>
        <v>3.0327053389503424</v>
      </c>
      <c r="L28" s="21">
        <f>IF(OR($A28="",$B28="",$C28=""),"",'OddsRatio_working_3-way'!I27)</f>
        <v>3.2307638078737089</v>
      </c>
      <c r="M28" s="22">
        <f>IF(OR($A28="",$B28="",$C28=""),"",'OddsRatio_working_3-way'!J27)</f>
        <v>2.7721020903669658</v>
      </c>
      <c r="N28" s="23">
        <f t="shared" si="16"/>
        <v>32.980627090951529</v>
      </c>
      <c r="O28" s="24">
        <f t="shared" si="17"/>
        <v>30.984984050416248</v>
      </c>
      <c r="P28" s="24">
        <f t="shared" si="18"/>
        <v>36.034388858632227</v>
      </c>
      <c r="Q28" t="s">
        <v>141</v>
      </c>
      <c r="R28" t="s">
        <v>138</v>
      </c>
      <c r="S28" s="48" t="s">
        <v>166</v>
      </c>
      <c r="T28" s="35">
        <v>100</v>
      </c>
      <c r="U28" s="35">
        <f t="shared" si="19"/>
        <v>54.128440366972484</v>
      </c>
      <c r="V28" s="35">
        <f t="shared" si="20"/>
        <v>66.996699669967001</v>
      </c>
      <c r="W28" s="35">
        <f t="shared" si="21"/>
        <v>75.961538461538453</v>
      </c>
      <c r="X28" s="35">
        <f t="shared" si="22"/>
        <v>57.041761868494547</v>
      </c>
      <c r="Y28" s="35">
        <f t="shared" si="23"/>
        <v>69.910021171489063</v>
      </c>
      <c r="Z28" s="35">
        <f t="shared" si="24"/>
        <v>78.874859963060516</v>
      </c>
      <c r="AA28" s="35">
        <f t="shared" si="25"/>
        <v>-2.9133215015220628</v>
      </c>
      <c r="AB28" s="35">
        <f t="shared" si="26"/>
        <v>-2.9133215015220628</v>
      </c>
      <c r="AC28" s="35">
        <f t="shared" si="27"/>
        <v>-2.9133215015220628</v>
      </c>
      <c r="AF28">
        <v>2.3199999999999998</v>
      </c>
      <c r="AG28">
        <v>1.66</v>
      </c>
      <c r="AJ28" t="s">
        <v>146</v>
      </c>
    </row>
    <row r="29" spans="1:36" ht="15" x14ac:dyDescent="0.25">
      <c r="A29">
        <v>2.1800000000000002</v>
      </c>
      <c r="B29">
        <v>3.03</v>
      </c>
      <c r="C29">
        <v>4.16</v>
      </c>
      <c r="D29" s="20">
        <f t="shared" si="3"/>
        <v>2.9133215015220593E-2</v>
      </c>
      <c r="E29" s="17">
        <f>IF(OR($A29="",$B29="",$C29=""),"",A29*'MPTO_working_3-way'!$I28)</f>
        <v>2.2435104087331812</v>
      </c>
      <c r="F29" s="21">
        <f>IF(OR($A29="",$B29="",$C29=""),"",B29*'MPTO_working_3-way'!$I28)</f>
        <v>3.1182736414961183</v>
      </c>
      <c r="G29" s="22">
        <f>IF(OR($A29="",$B29="",$C29=""),"",C29*'MPTO_working_3-way'!$I28)</f>
        <v>4.2811941744633177</v>
      </c>
      <c r="H29" s="17">
        <f>IF(OR($A29="",$B29="",$C29=""),"",'MPTO_working_3-way'!E28)</f>
        <v>2.227149048799661</v>
      </c>
      <c r="I29" s="21">
        <f>IF(OR($A29="",$B29="",$C29=""),"",'MPTO_working_3-way'!F28)</f>
        <v>3.121859296101805</v>
      </c>
      <c r="J29" s="22">
        <f>IF(OR($A29="",$B29="",$C29=""),"",'MPTO_working_3-way'!G28)</f>
        <v>4.3351308689509862</v>
      </c>
      <c r="K29" s="17">
        <f>IF(OR($A29="",$B29="",$C29=""),"",'OddsRatio_working_3-way'!H28)</f>
        <v>2.2342916384599709</v>
      </c>
      <c r="L29" s="21">
        <f>IF(OR($A29="",$B29="",$C29=""),"",'OddsRatio_working_3-way'!I28)</f>
        <v>3.1234000220963911</v>
      </c>
      <c r="M29" s="22">
        <f>IF(OR($A29="",$B29="",$C29=""),"",'OddsRatio_working_3-way'!J28)</f>
        <v>4.3053911674012788</v>
      </c>
      <c r="N29" s="23">
        <f t="shared" si="16"/>
        <v>44.573004703136597</v>
      </c>
      <c r="O29" s="24">
        <f t="shared" si="17"/>
        <v>32.069026486085086</v>
      </c>
      <c r="P29" s="24">
        <f t="shared" si="18"/>
        <v>23.357968810778317</v>
      </c>
      <c r="Q29" t="s">
        <v>143</v>
      </c>
      <c r="R29" t="s">
        <v>144</v>
      </c>
      <c r="S29" s="48" t="s">
        <v>166</v>
      </c>
      <c r="T29" s="35">
        <v>100</v>
      </c>
      <c r="U29" s="35">
        <f t="shared" si="19"/>
        <v>71.014492753623188</v>
      </c>
      <c r="V29" s="35">
        <f t="shared" si="20"/>
        <v>69.135802469135797</v>
      </c>
      <c r="W29" s="35">
        <f t="shared" si="21"/>
        <v>57.081545064377686</v>
      </c>
      <c r="X29" s="35">
        <f t="shared" si="22"/>
        <v>73.782652466486525</v>
      </c>
      <c r="Y29" s="35">
        <f t="shared" si="23"/>
        <v>71.90396218199912</v>
      </c>
      <c r="Z29" s="35">
        <f t="shared" si="24"/>
        <v>59.849704777241008</v>
      </c>
      <c r="AA29" s="35">
        <f t="shared" si="25"/>
        <v>-2.7681597128633371</v>
      </c>
      <c r="AB29" s="35">
        <f t="shared" si="26"/>
        <v>-2.7681597128633229</v>
      </c>
      <c r="AC29" s="35">
        <f t="shared" si="27"/>
        <v>-2.7681597128633229</v>
      </c>
      <c r="AF29">
        <v>3.05</v>
      </c>
      <c r="AG29">
        <v>1.41</v>
      </c>
      <c r="AJ29" t="s">
        <v>146</v>
      </c>
    </row>
    <row r="30" spans="1:36" s="35" customFormat="1" ht="15" x14ac:dyDescent="0.25">
      <c r="A30">
        <v>3.45</v>
      </c>
      <c r="B30">
        <v>3.24</v>
      </c>
      <c r="C30">
        <v>2.33</v>
      </c>
      <c r="D30" s="20">
        <f t="shared" si="3"/>
        <v>2.7681597128633273E-2</v>
      </c>
      <c r="E30" s="17">
        <f>IF(OR($A30="",$B30="",$C30=""),"",A30*'MPTO_working_3-way'!$I29)</f>
        <v>3.5455015100937848</v>
      </c>
      <c r="F30" s="21">
        <f>IF(OR($A30="",$B30="",$C30=""),"",B30*'MPTO_working_3-way'!$I29)</f>
        <v>3.3296883746967718</v>
      </c>
      <c r="G30" s="22">
        <f>IF(OR($A30="",$B30="",$C30=""),"",C30*'MPTO_working_3-way'!$I29)</f>
        <v>2.3944981213097156</v>
      </c>
      <c r="H30" s="17">
        <f>IF(OR($A30="",$B30="",$C30=""),"",'MPTO_working_3-way'!E29)</f>
        <v>3.5634379001981156</v>
      </c>
      <c r="I30" s="21">
        <f>IF(OR($A30="",$B30="",$C30=""),"",'MPTO_working_3-way'!F29)</f>
        <v>3.3398485287592745</v>
      </c>
      <c r="J30" s="22">
        <f>IF(OR($A30="",$B30="",$C30=""),"",'MPTO_working_3-way'!G29)</f>
        <v>2.3811941837757185</v>
      </c>
      <c r="K30" s="17">
        <f>IF(OR($A30="",$B30="",$C30=""),"",'OddsRatio_working_3-way'!H29)</f>
        <v>3.5549612050745552</v>
      </c>
      <c r="L30" s="21">
        <f>IF(OR($A30="",$B30="",$C30=""),"",'OddsRatio_working_3-way'!I29)</f>
        <v>3.3359645303538796</v>
      </c>
      <c r="M30" s="22">
        <f>IF(OR($A30="",$B30="",$C30=""),"",'OddsRatio_working_3-way'!J29)</f>
        <v>2.3869789398976158</v>
      </c>
      <c r="N30" s="23">
        <f t="shared" si="16"/>
        <v>28.204754592631616</v>
      </c>
      <c r="O30" s="24">
        <f t="shared" si="17"/>
        <v>30.03284053845033</v>
      </c>
      <c r="P30" s="24">
        <f t="shared" si="18"/>
        <v>41.762404868918054</v>
      </c>
      <c r="Q30" t="s">
        <v>137</v>
      </c>
      <c r="R30" t="s">
        <v>135</v>
      </c>
      <c r="S30" s="48" t="s">
        <v>166</v>
      </c>
      <c r="T30" s="35">
        <v>100</v>
      </c>
      <c r="U30" s="35">
        <f t="shared" si="19"/>
        <v>58.333333333333336</v>
      </c>
      <c r="V30" s="35">
        <f t="shared" si="20"/>
        <v>68.253968253968253</v>
      </c>
      <c r="W30" s="35">
        <f t="shared" si="21"/>
        <v>70.501474926253692</v>
      </c>
      <c r="X30" s="35">
        <f t="shared" si="22"/>
        <v>61.244556819778055</v>
      </c>
      <c r="Y30" s="35">
        <f t="shared" si="23"/>
        <v>71.165191740412979</v>
      </c>
      <c r="Z30" s="35">
        <f t="shared" si="24"/>
        <v>73.412698412698418</v>
      </c>
      <c r="AA30" s="35">
        <f t="shared" si="25"/>
        <v>-2.9112234864447188</v>
      </c>
      <c r="AB30" s="35">
        <f t="shared" si="26"/>
        <v>-2.9112234864447259</v>
      </c>
      <c r="AC30" s="35">
        <f t="shared" si="27"/>
        <v>-2.9112234864447259</v>
      </c>
      <c r="AD30" s="36"/>
      <c r="AE30" s="36"/>
      <c r="AF30">
        <v>2.2999999999999998</v>
      </c>
      <c r="AG30">
        <v>1.67</v>
      </c>
      <c r="AH30" s="36"/>
      <c r="AI30" s="36"/>
      <c r="AJ30" t="s">
        <v>146</v>
      </c>
    </row>
    <row r="31" spans="1:36" ht="15" x14ac:dyDescent="0.25">
      <c r="A31">
        <v>2.4</v>
      </c>
      <c r="B31">
        <v>3.15</v>
      </c>
      <c r="C31">
        <v>3.39</v>
      </c>
      <c r="D31" s="20">
        <f t="shared" si="3"/>
        <v>2.9112234864447251E-2</v>
      </c>
      <c r="E31" s="17">
        <f>IF(OR($A31="",$B31="",$C31=""),"",A31*'MPTO_working_3-way'!$I30)</f>
        <v>2.4698693636746731</v>
      </c>
      <c r="F31" s="21">
        <f>IF(OR($A31="",$B31="",$C31=""),"",B31*'MPTO_working_3-way'!$I30)</f>
        <v>3.2417035398230087</v>
      </c>
      <c r="G31" s="22">
        <f>IF(OR($A31="",$B31="",$C31=""),"",C31*'MPTO_working_3-way'!$I30)</f>
        <v>3.4886904761904765</v>
      </c>
      <c r="H31" s="17">
        <f>IF(OR($A31="",$B31="",$C31=""),"",'MPTO_working_3-way'!E30)</f>
        <v>2.4572283265259158</v>
      </c>
      <c r="I31" s="21">
        <f>IF(OR($A31="",$B31="",$C31=""),"",'MPTO_working_3-way'!F30)</f>
        <v>3.2493248640219083</v>
      </c>
      <c r="J31" s="22">
        <f>IF(OR($A31="",$B31="",$C31=""),"",'MPTO_working_3-way'!G30)</f>
        <v>3.5053136925033854</v>
      </c>
      <c r="K31" s="17">
        <f>IF(OR($A31="",$B31="",$C31=""),"",'OddsRatio_working_3-way'!H30)</f>
        <v>2.4628304126411318</v>
      </c>
      <c r="L31" s="21">
        <f>IF(OR($A31="",$B31="",$C31=""),"",'OddsRatio_working_3-way'!I30)</f>
        <v>3.2464895622703089</v>
      </c>
      <c r="M31" s="22">
        <f>IF(OR($A31="",$B31="",$C31=""),"",'OddsRatio_working_3-way'!J30)</f>
        <v>3.4972604901516453</v>
      </c>
      <c r="N31" s="23">
        <f t="shared" si="16"/>
        <v>40.487971335949503</v>
      </c>
      <c r="O31" s="24">
        <f t="shared" si="17"/>
        <v>30.847978160723429</v>
      </c>
      <c r="P31" s="24">
        <f t="shared" si="18"/>
        <v>28.664050503327076</v>
      </c>
      <c r="Q31" t="s">
        <v>134</v>
      </c>
      <c r="R31" t="s">
        <v>140</v>
      </c>
      <c r="S31" s="48" t="s">
        <v>166</v>
      </c>
      <c r="T31" s="35">
        <v>100</v>
      </c>
      <c r="U31" s="35">
        <f t="shared" si="19"/>
        <v>40.119760479041922</v>
      </c>
      <c r="V31" s="35">
        <f t="shared" si="20"/>
        <v>73.753280839895012</v>
      </c>
      <c r="W31" s="35">
        <f t="shared" si="21"/>
        <v>81.16760828625236</v>
      </c>
      <c r="X31" s="35">
        <f t="shared" si="22"/>
        <v>45.079110873852635</v>
      </c>
      <c r="Y31" s="35">
        <f t="shared" si="23"/>
        <v>78.712631234705725</v>
      </c>
      <c r="Z31" s="35">
        <f t="shared" si="24"/>
        <v>86.126958681063087</v>
      </c>
      <c r="AA31" s="35">
        <f t="shared" si="25"/>
        <v>-4.9593503948107127</v>
      </c>
      <c r="AB31" s="35">
        <f t="shared" si="26"/>
        <v>-4.9593503948107127</v>
      </c>
      <c r="AC31" s="35">
        <f t="shared" si="27"/>
        <v>-4.9593503948107269</v>
      </c>
      <c r="AF31">
        <v>2.41</v>
      </c>
      <c r="AG31">
        <v>1.61</v>
      </c>
      <c r="AJ31" t="s">
        <v>146</v>
      </c>
    </row>
    <row r="32" spans="1:36" ht="15" x14ac:dyDescent="0.25">
      <c r="A32">
        <v>1.67</v>
      </c>
      <c r="B32">
        <v>3.81</v>
      </c>
      <c r="C32">
        <v>5.31</v>
      </c>
      <c r="D32" s="20">
        <f t="shared" si="3"/>
        <v>4.9593503948107243E-2</v>
      </c>
      <c r="E32" s="17">
        <f>IF(OR($A32="",$B32="",$C32=""),"",A32*'MPTO_working_3-way'!$I31)</f>
        <v>1.752821151593339</v>
      </c>
      <c r="F32" s="21">
        <f>IF(OR($A32="",$B32="",$C32=""),"",B32*'MPTO_working_3-way'!$I31)</f>
        <v>3.9989512500422886</v>
      </c>
      <c r="G32" s="22">
        <f>IF(OR($A32="",$B32="",$C32=""),"",C32*'MPTO_working_3-way'!$I31)</f>
        <v>5.5733415059644491</v>
      </c>
      <c r="H32" s="17">
        <f>IF(OR($A32="",$B32="",$C32=""),"",'MPTO_working_3-way'!E31)</f>
        <v>1.7174126991687262</v>
      </c>
      <c r="I32" s="21">
        <f>IF(OR($A32="",$B32="",$C32=""),"",'MPTO_working_3-way'!F31)</f>
        <v>4.0660981066841861</v>
      </c>
      <c r="J32" s="22">
        <f>IF(OR($A32="",$B32="",$C32=""),"",'MPTO_working_3-way'!G31)</f>
        <v>5.8209674443189989</v>
      </c>
      <c r="K32" s="17">
        <f>IF(OR($A32="",$B32="",$C32=""),"",'OddsRatio_working_3-way'!H31)</f>
        <v>1.7297499456932284</v>
      </c>
      <c r="L32" s="21">
        <f>IF(OR($A32="",$B32="",$C32=""),"",'OddsRatio_working_3-way'!I31)</f>
        <v>4.0605930558178684</v>
      </c>
      <c r="M32" s="22">
        <f>IF(OR($A32="",$B32="",$C32=""),"",'OddsRatio_working_3-way'!J31)</f>
        <v>5.6943615909519592</v>
      </c>
      <c r="N32" s="23">
        <f t="shared" si="16"/>
        <v>57.050886172327743</v>
      </c>
      <c r="O32" s="24">
        <f t="shared" si="17"/>
        <v>25.006556406243391</v>
      </c>
      <c r="P32" s="24">
        <f t="shared" si="18"/>
        <v>17.942557421428873</v>
      </c>
      <c r="Q32" t="s">
        <v>153</v>
      </c>
      <c r="R32" t="s">
        <v>154</v>
      </c>
      <c r="S32" s="48" t="s">
        <v>166</v>
      </c>
      <c r="T32" s="35">
        <v>100</v>
      </c>
      <c r="U32" s="35">
        <f t="shared" si="19"/>
        <v>43.820224719101127</v>
      </c>
      <c r="V32" s="35">
        <f t="shared" si="20"/>
        <v>72.899728997289984</v>
      </c>
      <c r="W32" s="35">
        <f t="shared" si="21"/>
        <v>78.40172786177105</v>
      </c>
      <c r="X32" s="35">
        <f t="shared" si="22"/>
        <v>48.698543140938973</v>
      </c>
      <c r="Y32" s="35">
        <f t="shared" si="23"/>
        <v>77.778047419127816</v>
      </c>
      <c r="Z32" s="35">
        <f t="shared" si="24"/>
        <v>83.280046283608911</v>
      </c>
      <c r="AA32" s="35">
        <f t="shared" si="25"/>
        <v>-4.8783184218378466</v>
      </c>
      <c r="AB32" s="35">
        <f t="shared" si="26"/>
        <v>-4.8783184218378324</v>
      </c>
      <c r="AC32" s="35">
        <f t="shared" si="27"/>
        <v>-4.8783184218378608</v>
      </c>
      <c r="AF32">
        <v>2</v>
      </c>
      <c r="AG32">
        <v>1.84</v>
      </c>
      <c r="AJ32" t="s">
        <v>74</v>
      </c>
    </row>
    <row r="33" spans="1:36" ht="15" x14ac:dyDescent="0.25">
      <c r="A33">
        <v>1.78</v>
      </c>
      <c r="B33">
        <v>3.69</v>
      </c>
      <c r="C33">
        <v>4.63</v>
      </c>
      <c r="D33" s="20">
        <f t="shared" si="3"/>
        <v>4.8783184218378572E-2</v>
      </c>
      <c r="E33" s="17">
        <f>IF(OR($A33="",$B33="",$C33=""),"",A33*'MPTO_working_3-way'!$I32)</f>
        <v>1.8668340679087139</v>
      </c>
      <c r="F33" s="21">
        <f>IF(OR($A33="",$B33="",$C33=""),"",B33*'MPTO_working_3-way'!$I32)</f>
        <v>3.8700099497658167</v>
      </c>
      <c r="G33" s="22">
        <f>IF(OR($A33="",$B33="",$C33=""),"",C33*'MPTO_working_3-way'!$I32)</f>
        <v>4.8558661429310925</v>
      </c>
      <c r="H33" s="17">
        <f>IF(OR($A33="",$B33="",$C33=""),"",'MPTO_working_3-way'!E32)</f>
        <v>1.8330572732486106</v>
      </c>
      <c r="I33" s="21">
        <f>IF(OR($A33="",$B33="",$C33=""),"",'MPTO_working_3-way'!F32)</f>
        <v>3.9255457653408046</v>
      </c>
      <c r="J33" s="22">
        <f>IF(OR($A33="",$B33="",$C33=""),"",'MPTO_working_3-way'!G32)</f>
        <v>5.0069681982382379</v>
      </c>
      <c r="K33" s="17">
        <f>IF(OR($A33="",$B33="",$C33=""),"",'OddsRatio_working_3-way'!H32)</f>
        <v>1.8453163327303383</v>
      </c>
      <c r="L33" s="21">
        <f>IF(OR($A33="",$B33="",$C33=""),"",'OddsRatio_working_3-way'!I32)</f>
        <v>3.9152576090315518</v>
      </c>
      <c r="M33" s="22">
        <f>IF(OR($A33="",$B33="",$C33=""),"",'OddsRatio_working_3-way'!J32)</f>
        <v>4.933972163860421</v>
      </c>
      <c r="N33" s="23">
        <f t="shared" si="16"/>
        <v>53.566624757401783</v>
      </c>
      <c r="O33" s="24">
        <f t="shared" si="17"/>
        <v>25.839726847743954</v>
      </c>
      <c r="P33" s="24">
        <f t="shared" si="18"/>
        <v>20.593648394854252</v>
      </c>
      <c r="Q33" t="s">
        <v>151</v>
      </c>
      <c r="R33" t="s">
        <v>155</v>
      </c>
      <c r="S33" s="48" t="s">
        <v>166</v>
      </c>
      <c r="T33" s="35">
        <v>100</v>
      </c>
      <c r="U33" s="35">
        <f t="shared" si="19"/>
        <v>67.637540453074436</v>
      </c>
      <c r="V33" s="35">
        <f t="shared" si="20"/>
        <v>73.614775725593674</v>
      </c>
      <c r="W33" s="35">
        <f t="shared" si="21"/>
        <v>54.337899543379002</v>
      </c>
      <c r="X33" s="35">
        <f t="shared" si="22"/>
        <v>72.047324731027345</v>
      </c>
      <c r="Y33" s="35">
        <f t="shared" si="23"/>
        <v>78.024560003546583</v>
      </c>
      <c r="Z33" s="35">
        <f t="shared" si="24"/>
        <v>58.747683821331911</v>
      </c>
      <c r="AA33" s="35">
        <f t="shared" si="25"/>
        <v>-4.4097842779529088</v>
      </c>
      <c r="AB33" s="35">
        <f t="shared" si="26"/>
        <v>-4.4097842779529088</v>
      </c>
      <c r="AC33" s="35">
        <f t="shared" si="27"/>
        <v>-4.4097842779529088</v>
      </c>
      <c r="AF33">
        <v>1.93</v>
      </c>
      <c r="AG33">
        <v>1.9</v>
      </c>
      <c r="AJ33" t="s">
        <v>74</v>
      </c>
    </row>
    <row r="34" spans="1:36" ht="15" x14ac:dyDescent="0.25">
      <c r="A34">
        <v>3.09</v>
      </c>
      <c r="B34">
        <v>3.79</v>
      </c>
      <c r="C34">
        <v>2.19</v>
      </c>
      <c r="D34" s="20">
        <f t="shared" si="3"/>
        <v>4.4097842779529106E-2</v>
      </c>
      <c r="E34" s="17">
        <f>IF(OR($A34="",$B34="",$C34=""),"",A34*'MPTO_working_3-way'!$I33)</f>
        <v>3.2262623341887449</v>
      </c>
      <c r="F34" s="21">
        <f>IF(OR($A34="",$B34="",$C34=""),"",B34*'MPTO_working_3-way'!$I33)</f>
        <v>3.9571308241344152</v>
      </c>
      <c r="G34" s="22">
        <f>IF(OR($A34="",$B34="",$C34=""),"",C34*'MPTO_working_3-way'!$I33)</f>
        <v>2.2865742756871685</v>
      </c>
      <c r="H34" s="17">
        <f>IF(OR($A34="",$B34="",$C34=""),"",'MPTO_working_3-way'!E33)</f>
        <v>3.2370283460911717</v>
      </c>
      <c r="I34" s="21">
        <f>IF(OR($A34="",$B34="",$C34=""),"",'MPTO_working_3-way'!F33)</f>
        <v>4.0135986853420054</v>
      </c>
      <c r="J34" s="22">
        <f>IF(OR($A34="",$B34="",$C34=""),"",'MPTO_working_3-way'!G33)</f>
        <v>2.2628441791997127</v>
      </c>
      <c r="K34" s="17">
        <f>IF(OR($A34="",$B34="",$C34=""),"",'OddsRatio_working_3-way'!H33)</f>
        <v>3.2356309185146634</v>
      </c>
      <c r="L34" s="21">
        <f>IF(OR($A34="",$B34="",$C34=""),"",'OddsRatio_working_3-way'!I33)</f>
        <v>3.9844068242372779</v>
      </c>
      <c r="M34" s="22">
        <f>IF(OR($A34="",$B34="",$C34=""),"",'OddsRatio_working_3-way'!J33)</f>
        <v>2.2729190397284449</v>
      </c>
      <c r="N34" s="23">
        <f t="shared" si="16"/>
        <v>30.995619587501821</v>
      </c>
      <c r="O34" s="24">
        <f t="shared" si="17"/>
        <v>25.270834967118898</v>
      </c>
      <c r="P34" s="24">
        <f t="shared" si="18"/>
        <v>43.733545445379278</v>
      </c>
      <c r="Q34" t="s">
        <v>109</v>
      </c>
      <c r="R34" t="s">
        <v>127</v>
      </c>
      <c r="S34" s="48" t="s">
        <v>167</v>
      </c>
      <c r="T34" s="35">
        <v>100</v>
      </c>
      <c r="U34" s="35">
        <f t="shared" si="19"/>
        <v>67.637540453074436</v>
      </c>
      <c r="V34" s="35">
        <f t="shared" si="20"/>
        <v>69.040247678018574</v>
      </c>
      <c r="W34" s="35">
        <f t="shared" si="21"/>
        <v>60.629921259842511</v>
      </c>
      <c r="X34" s="35">
        <f t="shared" si="22"/>
        <v>70.329831062138908</v>
      </c>
      <c r="Y34" s="35">
        <f t="shared" si="23"/>
        <v>71.732538287083045</v>
      </c>
      <c r="Z34" s="35">
        <f t="shared" si="24"/>
        <v>63.322211868906997</v>
      </c>
      <c r="AA34" s="35">
        <f t="shared" si="25"/>
        <v>-2.6922906090644716</v>
      </c>
      <c r="AB34" s="35">
        <f t="shared" si="26"/>
        <v>-2.6922906090644716</v>
      </c>
      <c r="AC34" s="35">
        <f t="shared" si="27"/>
        <v>-2.6922906090644858</v>
      </c>
      <c r="AF34">
        <v>1.87</v>
      </c>
      <c r="AG34">
        <v>1.97</v>
      </c>
      <c r="AJ34" t="s">
        <v>129</v>
      </c>
    </row>
    <row r="35" spans="1:36" s="35" customFormat="1" ht="15" x14ac:dyDescent="0.25">
      <c r="A35">
        <v>3.09</v>
      </c>
      <c r="B35">
        <v>3.23</v>
      </c>
      <c r="C35">
        <v>2.54</v>
      </c>
      <c r="D35" s="20">
        <f t="shared" si="3"/>
        <v>2.6922906090644627E-2</v>
      </c>
      <c r="E35" s="17">
        <f>IF(OR($A35="",$B35="",$C35=""),"",A35*'MPTO_working_3-way'!$I34)</f>
        <v>3.1731917798200917</v>
      </c>
      <c r="F35" s="21">
        <f>IF(OR($A35="",$B35="",$C35=""),"",B35*'MPTO_working_3-way'!$I34)</f>
        <v>3.3169609866727821</v>
      </c>
      <c r="G35" s="22">
        <f>IF(OR($A35="",$B35="",$C35=""),"",C35*'MPTO_working_3-way'!$I34)</f>
        <v>2.6083841814702375</v>
      </c>
      <c r="H35" s="17">
        <f>IF(OR($A35="",$B35="",$C35=""),"",'MPTO_working_3-way'!E34)</f>
        <v>3.1781314711970428</v>
      </c>
      <c r="I35" s="21">
        <f>IF(OR($A35="",$B35="",$C35=""),"",'MPTO_working_3-way'!F34)</f>
        <v>3.3264230089841007</v>
      </c>
      <c r="J35" s="22">
        <f>IF(OR($A35="",$B35="",$C35=""),"",'MPTO_working_3-way'!G34)</f>
        <v>2.5992491757741689</v>
      </c>
      <c r="K35" s="17">
        <f>IF(OR($A35="",$B35="",$C35=""),"",'OddsRatio_working_3-way'!H34)</f>
        <v>3.1760799966906887</v>
      </c>
      <c r="L35" s="21">
        <f>IF(OR($A35="",$B35="",$C35=""),"",'OddsRatio_working_3-way'!I34)</f>
        <v>3.3218461208709251</v>
      </c>
      <c r="M35" s="22">
        <f>IF(OR($A35="",$B35="",$C35=""),"",'OddsRatio_working_3-way'!J34)</f>
        <v>2.603427365982613</v>
      </c>
      <c r="N35" s="23">
        <f t="shared" si="16"/>
        <v>31.514010793784937</v>
      </c>
      <c r="O35" s="24">
        <f t="shared" si="17"/>
        <v>30.148078437397974</v>
      </c>
      <c r="P35" s="24">
        <f t="shared" si="18"/>
        <v>38.337910768817103</v>
      </c>
      <c r="Q35" t="s">
        <v>130</v>
      </c>
      <c r="R35" t="s">
        <v>110</v>
      </c>
      <c r="S35" s="48" t="s">
        <v>167</v>
      </c>
      <c r="T35" s="35">
        <v>100</v>
      </c>
      <c r="U35" s="35">
        <f t="shared" si="19"/>
        <v>52.606635071090047</v>
      </c>
      <c r="V35" s="35">
        <f t="shared" si="20"/>
        <v>69.6048632218845</v>
      </c>
      <c r="W35" s="35">
        <f t="shared" si="21"/>
        <v>75</v>
      </c>
      <c r="X35" s="35">
        <f t="shared" si="22"/>
        <v>55.395136778115493</v>
      </c>
      <c r="Y35" s="35">
        <f t="shared" si="23"/>
        <v>72.393364928909961</v>
      </c>
      <c r="Z35" s="35">
        <f t="shared" si="24"/>
        <v>77.788501707025446</v>
      </c>
      <c r="AA35" s="35">
        <f t="shared" si="25"/>
        <v>-2.7885017070254463</v>
      </c>
      <c r="AB35" s="35">
        <f t="shared" si="26"/>
        <v>-2.7885017070254605</v>
      </c>
      <c r="AC35" s="35">
        <f t="shared" si="27"/>
        <v>-2.7885017070254463</v>
      </c>
      <c r="AD35" s="36"/>
      <c r="AE35" s="36"/>
      <c r="AF35">
        <v>2.2599999999999998</v>
      </c>
      <c r="AG35">
        <v>1.69</v>
      </c>
      <c r="AH35" s="36"/>
      <c r="AI35" s="36"/>
      <c r="AJ35" t="s">
        <v>108</v>
      </c>
    </row>
    <row r="36" spans="1:36" ht="15" x14ac:dyDescent="0.25">
      <c r="A36">
        <v>2.11</v>
      </c>
      <c r="B36">
        <v>3.29</v>
      </c>
      <c r="C36">
        <v>4</v>
      </c>
      <c r="D36" s="20">
        <f t="shared" si="3"/>
        <v>2.7885017070254481E-2</v>
      </c>
      <c r="E36" s="17">
        <f>IF(OR($A36="",$B36="",$C36=""),"",A36*'MPTO_working_3-way'!$I35)</f>
        <v>2.1688373860182368</v>
      </c>
      <c r="F36" s="21">
        <f>IF(OR($A36="",$B36="",$C36=""),"",B36*'MPTO_working_3-way'!$I35)</f>
        <v>3.3817417061611375</v>
      </c>
      <c r="G36" s="22">
        <f>IF(OR($A36="",$B36="",$C36=""),"",C36*'MPTO_working_3-way'!$I35)</f>
        <v>4.1115400682810179</v>
      </c>
      <c r="H36" s="17">
        <f>IF(OR($A36="",$B36="",$C36=""),"",'MPTO_working_3-way'!E35)</f>
        <v>2.1522101395918432</v>
      </c>
      <c r="I36" s="21">
        <f>IF(OR($A36="",$B36="",$C36=""),"",'MPTO_working_3-way'!F35)</f>
        <v>3.3937838399393785</v>
      </c>
      <c r="J36" s="22">
        <f>IF(OR($A36="",$B36="",$C36=""),"",'MPTO_working_3-way'!G35)</f>
        <v>4.1544630300128667</v>
      </c>
      <c r="K36" s="17">
        <f>IF(OR($A36="",$B36="",$C36=""),"",'OddsRatio_working_3-way'!H35)</f>
        <v>2.1591015085252629</v>
      </c>
      <c r="L36" s="21">
        <f>IF(OR($A36="",$B36="",$C36=""),"",'OddsRatio_working_3-way'!I35)</f>
        <v>3.3912995085791455</v>
      </c>
      <c r="M36" s="22">
        <f>IF(OR($A36="",$B36="",$C36=""),"",'OddsRatio_working_3-way'!J35)</f>
        <v>4.1327067797980082</v>
      </c>
      <c r="N36" s="23">
        <f t="shared" si="16"/>
        <v>46.107652258609278</v>
      </c>
      <c r="O36" s="24">
        <f t="shared" si="17"/>
        <v>29.570561174974337</v>
      </c>
      <c r="P36" s="24">
        <f t="shared" si="18"/>
        <v>24.321786566416392</v>
      </c>
      <c r="Q36" t="s">
        <v>113</v>
      </c>
      <c r="R36" t="s">
        <v>112</v>
      </c>
      <c r="S36" s="48" t="s">
        <v>167</v>
      </c>
      <c r="T36" s="35">
        <v>100</v>
      </c>
      <c r="U36" s="35">
        <f t="shared" si="19"/>
        <v>43.181818181818187</v>
      </c>
      <c r="V36" s="35">
        <f t="shared" si="20"/>
        <v>72.375690607734811</v>
      </c>
      <c r="W36" s="35">
        <f t="shared" si="21"/>
        <v>78.586723768736618</v>
      </c>
      <c r="X36" s="35">
        <f t="shared" si="22"/>
        <v>49.037585623528578</v>
      </c>
      <c r="Y36" s="35">
        <f t="shared" si="23"/>
        <v>78.231458049445195</v>
      </c>
      <c r="Z36" s="35">
        <f t="shared" si="24"/>
        <v>84.442491210447031</v>
      </c>
      <c r="AA36" s="35">
        <f t="shared" si="25"/>
        <v>-5.8557674417103911</v>
      </c>
      <c r="AB36" s="35">
        <f t="shared" si="26"/>
        <v>-5.855767441710384</v>
      </c>
      <c r="AC36" s="35">
        <f t="shared" si="27"/>
        <v>-5.8557674417104124</v>
      </c>
      <c r="AF36">
        <v>2.3199999999999998</v>
      </c>
      <c r="AG36">
        <v>1.66</v>
      </c>
      <c r="AJ36" t="s">
        <v>108</v>
      </c>
    </row>
    <row r="37" spans="1:36" ht="15" x14ac:dyDescent="0.25">
      <c r="A37">
        <v>1.76</v>
      </c>
      <c r="B37">
        <v>3.62</v>
      </c>
      <c r="C37">
        <v>4.67</v>
      </c>
      <c r="D37" s="20">
        <f t="shared" si="3"/>
        <v>5.8557674417104133E-2</v>
      </c>
      <c r="E37" s="17">
        <f>IF(OR($A37="",$B37="",$C37=""),"",A37*'MPTO_working_3-way'!$I36)</f>
        <v>1.8630615069741032</v>
      </c>
      <c r="F37" s="21">
        <f>IF(OR($A37="",$B37="",$C37=""),"",B37*'MPTO_working_3-way'!$I36)</f>
        <v>3.8319787813899171</v>
      </c>
      <c r="G37" s="22">
        <f>IF(OR($A37="",$B37="",$C37=""),"",C37*'MPTO_working_3-way'!$I36)</f>
        <v>4.9434643395278766</v>
      </c>
      <c r="H37" s="17">
        <f>IF(OR($A37="",$B37="",$C37=""),"",'MPTO_working_3-way'!E36)</f>
        <v>1.822613774062203</v>
      </c>
      <c r="I37" s="21">
        <f>IF(OR($A37="",$B37="",$C37=""),"",'MPTO_working_3-way'!F36)</f>
        <v>3.8952357778015956</v>
      </c>
      <c r="J37" s="22">
        <f>IF(OR($A37="",$B37="",$C37=""),"",'MPTO_working_3-way'!G36)</f>
        <v>5.1383886897610003</v>
      </c>
      <c r="K37" s="17">
        <f>IF(OR($A37="",$B37="",$C37=""),"",'OddsRatio_working_3-way'!H36)</f>
        <v>1.8371079740101928</v>
      </c>
      <c r="L37" s="21">
        <f>IF(OR($A37="",$B37="",$C37=""),"",'OddsRatio_working_3-way'!I36)</f>
        <v>3.8858195946140861</v>
      </c>
      <c r="M37" s="22">
        <f>IF(OR($A37="",$B37="",$C37=""),"",'OddsRatio_working_3-way'!J36)</f>
        <v>5.0423503481808005</v>
      </c>
      <c r="N37" s="23">
        <f t="shared" si="16"/>
        <v>53.675093187028097</v>
      </c>
      <c r="O37" s="24">
        <f t="shared" si="17"/>
        <v>26.096177903085486</v>
      </c>
      <c r="P37" s="24">
        <f t="shared" si="18"/>
        <v>20.228728909886392</v>
      </c>
      <c r="Q37" t="s">
        <v>97</v>
      </c>
      <c r="R37" t="s">
        <v>89</v>
      </c>
      <c r="S37" s="48" t="s">
        <v>167</v>
      </c>
      <c r="T37" s="35">
        <v>100</v>
      </c>
      <c r="U37" s="35">
        <f t="shared" si="19"/>
        <v>74.358974358974365</v>
      </c>
      <c r="V37" s="35">
        <f t="shared" si="20"/>
        <v>66.329966329966325</v>
      </c>
      <c r="W37" s="35">
        <f t="shared" si="21"/>
        <v>53.703703703703695</v>
      </c>
      <c r="X37" s="35">
        <f t="shared" si="22"/>
        <v>79.966329966329951</v>
      </c>
      <c r="Y37" s="35">
        <f t="shared" si="23"/>
        <v>71.93732193732194</v>
      </c>
      <c r="Z37" s="35">
        <f t="shared" si="24"/>
        <v>59.31105931105931</v>
      </c>
      <c r="AA37" s="35">
        <f t="shared" si="25"/>
        <v>-5.6073556073555864</v>
      </c>
      <c r="AB37" s="35">
        <f t="shared" si="26"/>
        <v>-5.6073556073556148</v>
      </c>
      <c r="AC37" s="35">
        <f t="shared" si="27"/>
        <v>-5.6073556073556148</v>
      </c>
      <c r="AF37">
        <v>2.2599999999999998</v>
      </c>
      <c r="AG37">
        <v>1.63</v>
      </c>
      <c r="AJ37" t="s">
        <v>99</v>
      </c>
    </row>
    <row r="38" spans="1:36" ht="15" x14ac:dyDescent="0.25">
      <c r="A38">
        <v>3.9</v>
      </c>
      <c r="B38">
        <v>2.97</v>
      </c>
      <c r="C38">
        <v>2.16</v>
      </c>
      <c r="D38" s="20">
        <f t="shared" si="3"/>
        <v>5.607355607355613E-2</v>
      </c>
      <c r="E38" s="17">
        <f>IF(OR($A38="",$B38="",$C38=""),"",A38*'MPTO_working_3-way'!$I37)</f>
        <v>4.1186868686868685</v>
      </c>
      <c r="F38" s="21">
        <f>IF(OR($A38="",$B38="",$C38=""),"",B38*'MPTO_working_3-way'!$I37)</f>
        <v>3.1365384615384619</v>
      </c>
      <c r="G38" s="22">
        <f>IF(OR($A38="",$B38="",$C38=""),"",C38*'MPTO_working_3-way'!$I37)</f>
        <v>2.2811188811188812</v>
      </c>
      <c r="H38" s="17">
        <f>IF(OR($A38="",$B38="",$C38=""),"",'MPTO_working_3-way'!E37)</f>
        <v>4.20664608679862</v>
      </c>
      <c r="I38" s="21">
        <f>IF(OR($A38="",$B38="",$C38=""),"",'MPTO_working_3-way'!F37)</f>
        <v>3.1445635944074932</v>
      </c>
      <c r="J38" s="22">
        <f>IF(OR($A38="",$B38="",$C38=""),"",'MPTO_working_3-way'!G37)</f>
        <v>2.2508744656043529</v>
      </c>
      <c r="K38" s="17">
        <f>IF(OR($A38="",$B38="",$C38=""),"",'OddsRatio_working_3-way'!H37)</f>
        <v>4.1594227719112808</v>
      </c>
      <c r="L38" s="21">
        <f>IF(OR($A38="",$B38="",$C38=""),"",'OddsRatio_working_3-way'!I37)</f>
        <v>3.1462285726431816</v>
      </c>
      <c r="M38" s="22">
        <f>IF(OR($A38="",$B38="",$C38=""),"",'OddsRatio_working_3-way'!J37)</f>
        <v>2.2637691087645129</v>
      </c>
      <c r="N38" s="23">
        <f t="shared" si="16"/>
        <v>24.279583077866342</v>
      </c>
      <c r="O38" s="24">
        <f t="shared" si="17"/>
        <v>31.882280809319429</v>
      </c>
      <c r="P38" s="24">
        <f t="shared" si="18"/>
        <v>43.838136112814226</v>
      </c>
      <c r="Q38" t="s">
        <v>88</v>
      </c>
      <c r="R38" t="s">
        <v>93</v>
      </c>
      <c r="S38" s="48" t="s">
        <v>167</v>
      </c>
      <c r="T38" s="35">
        <v>100</v>
      </c>
      <c r="U38" s="35">
        <f t="shared" si="19"/>
        <v>17.355371900826448</v>
      </c>
      <c r="V38" s="35">
        <f t="shared" si="20"/>
        <v>84.567901234567898</v>
      </c>
      <c r="W38" s="35">
        <f t="shared" si="21"/>
        <v>91.575400168491996</v>
      </c>
      <c r="X38" s="35">
        <f t="shared" si="22"/>
        <v>23.856698596940102</v>
      </c>
      <c r="Y38" s="35">
        <f t="shared" si="23"/>
        <v>91.069227930681564</v>
      </c>
      <c r="Z38" s="35">
        <f t="shared" si="24"/>
        <v>98.076726864605661</v>
      </c>
      <c r="AA38" s="35">
        <f t="shared" si="25"/>
        <v>-6.5013266961136544</v>
      </c>
      <c r="AB38" s="35">
        <f t="shared" si="26"/>
        <v>-6.5013266961136651</v>
      </c>
      <c r="AC38" s="35">
        <f t="shared" si="27"/>
        <v>-6.5013266961136651</v>
      </c>
      <c r="AF38">
        <v>2.41</v>
      </c>
      <c r="AG38">
        <v>1.56</v>
      </c>
      <c r="AJ38" t="s">
        <v>99</v>
      </c>
    </row>
    <row r="39" spans="1:36" ht="15" x14ac:dyDescent="0.25">
      <c r="A39">
        <v>1.21</v>
      </c>
      <c r="B39">
        <v>6.48</v>
      </c>
      <c r="C39">
        <v>11.87</v>
      </c>
      <c r="D39" s="20">
        <f t="shared" si="3"/>
        <v>6.5013266961136518E-2</v>
      </c>
      <c r="E39" s="17">
        <f>IF(OR($A39="",$B39="",$C39=""),"",A39*'MPTO_working_3-way'!$I38)</f>
        <v>1.2886660530229752</v>
      </c>
      <c r="F39" s="21">
        <f>IF(OR($A39="",$B39="",$C39=""),"",B39*'MPTO_working_3-way'!$I38)</f>
        <v>6.901285969908165</v>
      </c>
      <c r="G39" s="22">
        <f>IF(OR($A39="",$B39="",$C39=""),"",C39*'MPTO_working_3-way'!$I38)</f>
        <v>12.641707478828689</v>
      </c>
      <c r="H39" s="17">
        <f>IF(OR($A39="",$B39="",$C39=""),"",'MPTO_working_3-way'!E38)</f>
        <v>1.2425830342868871</v>
      </c>
      <c r="I39" s="21">
        <f>IF(OR($A39="",$B39="",$C39=""),"",'MPTO_working_3-way'!F38)</f>
        <v>7.5386412658202691</v>
      </c>
      <c r="J39" s="22">
        <f>IF(OR($A39="",$B39="",$C39=""),"",'MPTO_working_3-way'!G38)</f>
        <v>15.980846168833114</v>
      </c>
      <c r="K39" s="17">
        <f>IF(OR($A39="",$B39="",$C39=""),"",'OddsRatio_working_3-way'!H38)</f>
        <v>1.2534233742133507</v>
      </c>
      <c r="L39" s="21">
        <f>IF(OR($A39="",$B39="",$C39=""),"",'OddsRatio_working_3-way'!I38)</f>
        <v>7.6131432889960191</v>
      </c>
      <c r="M39" s="22">
        <f>IF(OR($A39="",$B39="",$C39=""),"",'OddsRatio_working_3-way'!J38)</f>
        <v>14.117676560472033</v>
      </c>
      <c r="N39" s="23">
        <f t="shared" si="16"/>
        <v>77.599623087314413</v>
      </c>
      <c r="O39" s="24">
        <f t="shared" si="17"/>
        <v>14.490053076489264</v>
      </c>
      <c r="P39" s="24">
        <f t="shared" si="18"/>
        <v>7.9103238361963317</v>
      </c>
      <c r="Q39" t="s">
        <v>96</v>
      </c>
      <c r="R39" t="s">
        <v>107</v>
      </c>
      <c r="S39" s="48" t="s">
        <v>167</v>
      </c>
      <c r="T39" s="35">
        <v>100</v>
      </c>
      <c r="U39" s="35">
        <f t="shared" si="19"/>
        <v>65.277777777777771</v>
      </c>
      <c r="V39" s="35">
        <f t="shared" si="20"/>
        <v>65.986394557823132</v>
      </c>
      <c r="W39" s="35">
        <f t="shared" si="21"/>
        <v>63.235294117647051</v>
      </c>
      <c r="X39" s="35">
        <f t="shared" si="22"/>
        <v>70.77831132452981</v>
      </c>
      <c r="Y39" s="35">
        <f t="shared" si="23"/>
        <v>71.486928104575156</v>
      </c>
      <c r="Z39" s="35">
        <f t="shared" si="24"/>
        <v>68.735827664399096</v>
      </c>
      <c r="AA39" s="35">
        <f t="shared" si="25"/>
        <v>-5.5005335467520382</v>
      </c>
      <c r="AB39" s="35">
        <f t="shared" si="26"/>
        <v>-5.500533546752024</v>
      </c>
      <c r="AC39" s="35">
        <f t="shared" si="27"/>
        <v>-5.5005335467520453</v>
      </c>
      <c r="AF39">
        <v>1.68</v>
      </c>
      <c r="AG39">
        <v>2.16</v>
      </c>
      <c r="AJ39" t="s">
        <v>99</v>
      </c>
    </row>
    <row r="40" spans="1:36" ht="15" x14ac:dyDescent="0.25">
      <c r="A40">
        <v>2.88</v>
      </c>
      <c r="B40">
        <v>2.94</v>
      </c>
      <c r="C40">
        <v>2.72</v>
      </c>
      <c r="D40" s="20">
        <f t="shared" si="3"/>
        <v>5.50053354675204E-2</v>
      </c>
      <c r="E40" s="17">
        <f>IF(OR($A40="",$B40="",$C40=""),"",A40*'MPTO_working_3-way'!$I39)</f>
        <v>3.0384153661464586</v>
      </c>
      <c r="F40" s="21">
        <f>IF(OR($A40="",$B40="",$C40=""),"",B40*'MPTO_working_3-way'!$I39)</f>
        <v>3.1017156862745101</v>
      </c>
      <c r="G40" s="22">
        <f>IF(OR($A40="",$B40="",$C40=""),"",C40*'MPTO_working_3-way'!$I39)</f>
        <v>2.8696145124716557</v>
      </c>
      <c r="H40" s="17">
        <f>IF(OR($A40="",$B40="",$C40=""),"",'MPTO_working_3-way'!E39)</f>
        <v>3.0405569825604979</v>
      </c>
      <c r="I40" s="21">
        <f>IF(OR($A40="",$B40="",$C40=""),"",'MPTO_working_3-way'!F39)</f>
        <v>3.1075110965268307</v>
      </c>
      <c r="J40" s="22">
        <f>IF(OR($A40="",$B40="",$C40=""),"",'MPTO_working_3-way'!G39)</f>
        <v>2.8627706798618959</v>
      </c>
      <c r="K40" s="17">
        <f>IF(OR($A40="",$B40="",$C40=""),"",'OddsRatio_working_3-way'!H39)</f>
        <v>3.0395997287627909</v>
      </c>
      <c r="L40" s="21">
        <f>IF(OR($A40="",$B40="",$C40=""),"",'OddsRatio_working_3-way'!I39)</f>
        <v>3.1046933371275602</v>
      </c>
      <c r="M40" s="22">
        <f>IF(OR($A40="",$B40="",$C40=""),"",'OddsRatio_working_3-way'!J39)</f>
        <v>2.8660167731234041</v>
      </c>
      <c r="N40" s="23">
        <f t="shared" si="16"/>
        <v>32.911892532595807</v>
      </c>
      <c r="O40" s="24">
        <f t="shared" si="17"/>
        <v>32.240221256420384</v>
      </c>
      <c r="P40" s="24">
        <f t="shared" si="18"/>
        <v>34.847886210983795</v>
      </c>
      <c r="Q40" t="s">
        <v>126</v>
      </c>
      <c r="R40" t="s">
        <v>94</v>
      </c>
      <c r="S40" s="48" t="s">
        <v>167</v>
      </c>
      <c r="T40" s="35">
        <v>100</v>
      </c>
      <c r="U40" s="35">
        <f t="shared" si="19"/>
        <v>45.652173913043477</v>
      </c>
      <c r="V40" s="35">
        <f t="shared" si="20"/>
        <v>70.930232558139537</v>
      </c>
      <c r="W40" s="35">
        <f t="shared" si="21"/>
        <v>77.578475336322867</v>
      </c>
      <c r="X40" s="35">
        <f t="shared" si="22"/>
        <v>51.491292105537603</v>
      </c>
      <c r="Y40" s="35">
        <f t="shared" si="23"/>
        <v>76.769350750633649</v>
      </c>
      <c r="Z40" s="35">
        <f t="shared" si="24"/>
        <v>83.417593528816994</v>
      </c>
      <c r="AA40" s="35">
        <f t="shared" si="25"/>
        <v>-5.8391181924941264</v>
      </c>
      <c r="AB40" s="35">
        <f t="shared" si="26"/>
        <v>-5.8391181924941122</v>
      </c>
      <c r="AC40" s="35">
        <f t="shared" si="27"/>
        <v>-5.8391181924941264</v>
      </c>
      <c r="AF40">
        <v>2.5299999999999998</v>
      </c>
      <c r="AG40">
        <v>1.51</v>
      </c>
      <c r="AJ40" t="s">
        <v>99</v>
      </c>
    </row>
    <row r="41" spans="1:36" s="35" customFormat="1" ht="15" x14ac:dyDescent="0.25">
      <c r="A41">
        <v>1.84</v>
      </c>
      <c r="B41">
        <v>3.44</v>
      </c>
      <c r="C41">
        <v>4.46</v>
      </c>
      <c r="D41" s="20">
        <f t="shared" si="3"/>
        <v>5.8391181924941193E-2</v>
      </c>
      <c r="E41" s="17">
        <f>IF(OR($A41="",$B41="",$C41=""),"",A41*'MPTO_working_3-way'!$I40)</f>
        <v>1.9474397747418919</v>
      </c>
      <c r="F41" s="21">
        <f>IF(OR($A41="",$B41="",$C41=""),"",B41*'MPTO_working_3-way'!$I40)</f>
        <v>3.6408656658217975</v>
      </c>
      <c r="G41" s="22">
        <f>IF(OR($A41="",$B41="",$C41=""),"",C41*'MPTO_working_3-way'!$I40)</f>
        <v>4.7204246713852376</v>
      </c>
      <c r="H41" s="17">
        <f>IF(OR($A41="",$B41="",$C41=""),"",'MPTO_working_3-way'!E40)</f>
        <v>1.9083440171094246</v>
      </c>
      <c r="I41" s="21">
        <f>IF(OR($A41="",$B41="",$C41=""),"",'MPTO_working_3-way'!F40)</f>
        <v>3.6868541370058425</v>
      </c>
      <c r="J41" s="22">
        <f>IF(OR($A41="",$B41="",$C41=""),"",'MPTO_working_3-way'!G40)</f>
        <v>4.8839686429668117</v>
      </c>
      <c r="K41" s="17">
        <f>IF(OR($A41="",$B41="",$C41=""),"",'OddsRatio_working_3-way'!H40)</f>
        <v>1.9228957116172758</v>
      </c>
      <c r="L41" s="21">
        <f>IF(OR($A41="",$B41="",$C41=""),"",'OddsRatio_working_3-way'!I40)</f>
        <v>3.6807923051739904</v>
      </c>
      <c r="M41" s="22">
        <f>IF(OR($A41="",$B41="",$C41=""),"",'OddsRatio_working_3-way'!J40)</f>
        <v>4.8014513835663957</v>
      </c>
      <c r="N41" s="23">
        <f t="shared" si="16"/>
        <v>51.349469851129911</v>
      </c>
      <c r="O41" s="24">
        <f t="shared" si="17"/>
        <v>27.465995501767164</v>
      </c>
      <c r="P41" s="24">
        <f t="shared" si="18"/>
        <v>21.184534647102922</v>
      </c>
      <c r="Q41" t="s">
        <v>92</v>
      </c>
      <c r="R41" t="s">
        <v>90</v>
      </c>
      <c r="S41" s="48" t="s">
        <v>167</v>
      </c>
      <c r="T41" s="35">
        <v>100</v>
      </c>
      <c r="U41" s="35">
        <f t="shared" si="19"/>
        <v>87.146529562981996</v>
      </c>
      <c r="V41" s="35">
        <f t="shared" si="20"/>
        <v>76.689976689976689</v>
      </c>
      <c r="W41" s="35">
        <f t="shared" si="21"/>
        <v>30.069930069930074</v>
      </c>
      <c r="X41" s="35">
        <f t="shared" si="22"/>
        <v>93.240093240093245</v>
      </c>
      <c r="Y41" s="35">
        <f t="shared" si="23"/>
        <v>82.783540367087923</v>
      </c>
      <c r="Z41" s="35">
        <f t="shared" si="24"/>
        <v>36.163493747041301</v>
      </c>
      <c r="AA41" s="35">
        <f t="shared" si="25"/>
        <v>-6.0935636771112485</v>
      </c>
      <c r="AB41" s="35">
        <f t="shared" si="26"/>
        <v>-6.0935636771112343</v>
      </c>
      <c r="AC41" s="35">
        <f t="shared" si="27"/>
        <v>-6.0935636771112272</v>
      </c>
      <c r="AD41" s="36"/>
      <c r="AE41" s="36"/>
      <c r="AF41">
        <v>2.2000000000000002</v>
      </c>
      <c r="AG41">
        <v>1.66</v>
      </c>
      <c r="AH41" s="36"/>
      <c r="AI41" s="36"/>
      <c r="AJ41" t="s">
        <v>99</v>
      </c>
    </row>
    <row r="42" spans="1:36" ht="15" x14ac:dyDescent="0.25">
      <c r="A42">
        <v>7.78</v>
      </c>
      <c r="B42">
        <v>4.29</v>
      </c>
      <c r="C42">
        <v>1.43</v>
      </c>
      <c r="D42" s="20">
        <f t="shared" si="3"/>
        <v>6.0935636771112467E-2</v>
      </c>
      <c r="E42" s="17">
        <f>IF(OR($A42="",$B42="",$C42=""),"",A42*'MPTO_working_3-way'!$I41)</f>
        <v>8.2540792540792545</v>
      </c>
      <c r="F42" s="21">
        <f>IF(OR($A42="",$B42="",$C42=""),"",B42*'MPTO_working_3-way'!$I41)</f>
        <v>4.5514138817480729</v>
      </c>
      <c r="G42" s="22">
        <f>IF(OR($A42="",$B42="",$C42=""),"",C42*'MPTO_working_3-way'!$I41)</f>
        <v>1.5171379605826907</v>
      </c>
      <c r="H42" s="17">
        <f>IF(OR($A42="",$B42="",$C42=""),"",'MPTO_working_3-way'!E41)</f>
        <v>9.2401949022720178</v>
      </c>
      <c r="I42" s="21">
        <f>IF(OR($A42="",$B42="",$C42=""),"",'MPTO_working_3-way'!F41)</f>
        <v>4.6995053083140128</v>
      </c>
      <c r="J42" s="22">
        <f>IF(OR($A42="",$B42="",$C42=""),"",'MPTO_working_3-way'!G41)</f>
        <v>1.4727782991254108</v>
      </c>
      <c r="K42" s="17">
        <f>IF(OR($A42="",$B42="",$C42=""),"",'OddsRatio_working_3-way'!H41)</f>
        <v>8.6679064404759991</v>
      </c>
      <c r="L42" s="21">
        <f>IF(OR($A42="",$B42="",$C42=""),"",'OddsRatio_working_3-way'!I41)</f>
        <v>4.7208572550392383</v>
      </c>
      <c r="M42" s="22">
        <f>IF(OR($A42="",$B42="",$C42=""),"",'OddsRatio_working_3-way'!J41)</f>
        <v>1.4863126503546724</v>
      </c>
      <c r="N42" s="23">
        <f t="shared" si="16"/>
        <v>12.115221688788477</v>
      </c>
      <c r="O42" s="24">
        <f t="shared" si="17"/>
        <v>21.971194577802876</v>
      </c>
      <c r="P42" s="24">
        <f t="shared" si="18"/>
        <v>65.913583733408643</v>
      </c>
      <c r="Q42" t="s">
        <v>91</v>
      </c>
      <c r="R42" t="s">
        <v>95</v>
      </c>
      <c r="S42" s="48" t="s">
        <v>167</v>
      </c>
      <c r="T42" s="35">
        <v>100</v>
      </c>
      <c r="U42" s="35">
        <f t="shared" si="19"/>
        <v>24.81203007518797</v>
      </c>
      <c r="V42" s="35">
        <f t="shared" si="20"/>
        <v>81.851179673321241</v>
      </c>
      <c r="W42" s="35">
        <f t="shared" si="21"/>
        <v>90.375360923965346</v>
      </c>
      <c r="X42" s="35">
        <f t="shared" si="22"/>
        <v>27.773459402713414</v>
      </c>
      <c r="Y42" s="35">
        <f t="shared" si="23"/>
        <v>84.812609000846678</v>
      </c>
      <c r="Z42" s="35">
        <f t="shared" si="24"/>
        <v>93.336790251490797</v>
      </c>
      <c r="AA42" s="35">
        <f t="shared" si="25"/>
        <v>-2.961429327525444</v>
      </c>
      <c r="AB42" s="35">
        <f t="shared" si="26"/>
        <v>-2.9614293275254369</v>
      </c>
      <c r="AC42" s="35">
        <f t="shared" si="27"/>
        <v>-2.9614293275254511</v>
      </c>
      <c r="AF42">
        <v>2.06</v>
      </c>
      <c r="AG42">
        <v>1.75</v>
      </c>
      <c r="AJ42" t="s">
        <v>99</v>
      </c>
    </row>
    <row r="43" spans="1:36" ht="15" x14ac:dyDescent="0.25">
      <c r="A43">
        <v>1.33</v>
      </c>
      <c r="B43">
        <v>5.51</v>
      </c>
      <c r="C43">
        <v>10.39</v>
      </c>
      <c r="D43" s="20">
        <f t="shared" si="3"/>
        <v>2.9614293275254555E-2</v>
      </c>
      <c r="E43" s="17">
        <f>IF(OR($A43="",$B43="",$C43=""),"",A43*'MPTO_working_3-way'!$I42)</f>
        <v>1.3693870100560885</v>
      </c>
      <c r="F43" s="21">
        <f>IF(OR($A43="",$B43="",$C43=""),"",B43*'MPTO_working_3-way'!$I42)</f>
        <v>5.6731747559466523</v>
      </c>
      <c r="G43" s="22">
        <f>IF(OR($A43="",$B43="",$C43=""),"",C43*'MPTO_working_3-way'!$I42)</f>
        <v>10.697692507129895</v>
      </c>
      <c r="H43" s="17">
        <f>IF(OR($A43="",$B43="",$C43=""),"",'MPTO_working_3-way'!E42)</f>
        <v>1.3476938774343452</v>
      </c>
      <c r="I43" s="21">
        <f>IF(OR($A43="",$B43="",$C43=""),"",'MPTO_working_3-way'!F42)</f>
        <v>5.8269363030559482</v>
      </c>
      <c r="J43" s="22">
        <f>IF(OR($A43="",$B43="",$C43=""),"",'MPTO_working_3-way'!G42)</f>
        <v>11.577429429047706</v>
      </c>
      <c r="K43" s="17">
        <f>IF(OR($A43="",$B43="",$C43=""),"",'OddsRatio_working_3-way'!H42)</f>
        <v>1.3541311067654138</v>
      </c>
      <c r="L43" s="21">
        <f>IF(OR($A43="",$B43="",$C43=""),"",'OddsRatio_working_3-way'!I42)</f>
        <v>5.8397917924606588</v>
      </c>
      <c r="M43" s="22">
        <f>IF(OR($A43="",$B43="",$C43=""),"",'OddsRatio_working_3-way'!J42)</f>
        <v>11.076639674324964</v>
      </c>
      <c r="N43" s="23">
        <f t="shared" si="16"/>
        <v>73.025375051501413</v>
      </c>
      <c r="O43" s="24">
        <f t="shared" si="17"/>
        <v>17.626814667603792</v>
      </c>
      <c r="P43" s="24">
        <f t="shared" si="18"/>
        <v>9.3478102808947909</v>
      </c>
      <c r="Q43" t="s">
        <v>162</v>
      </c>
      <c r="R43" t="s">
        <v>163</v>
      </c>
      <c r="S43" s="48" t="s">
        <v>167</v>
      </c>
      <c r="T43" s="35">
        <v>100</v>
      </c>
      <c r="U43" s="35">
        <f t="shared" si="19"/>
        <v>92.481203007518786</v>
      </c>
      <c r="V43" s="35">
        <f t="shared" si="20"/>
        <v>82.425307557117748</v>
      </c>
      <c r="W43" s="35">
        <f t="shared" si="21"/>
        <v>21.259842519685037</v>
      </c>
      <c r="X43" s="35">
        <f t="shared" si="22"/>
        <v>96.314849923197201</v>
      </c>
      <c r="Y43" s="35">
        <f t="shared" si="23"/>
        <v>86.258954472796162</v>
      </c>
      <c r="Z43" s="35">
        <f t="shared" si="24"/>
        <v>25.093489435363448</v>
      </c>
      <c r="AA43" s="35">
        <f t="shared" si="25"/>
        <v>-3.8336469156784148</v>
      </c>
      <c r="AB43" s="35">
        <f t="shared" si="26"/>
        <v>-3.8336469156784148</v>
      </c>
      <c r="AC43" s="35">
        <f t="shared" si="27"/>
        <v>-3.8336469156784112</v>
      </c>
      <c r="AF43">
        <v>1.68</v>
      </c>
      <c r="AG43">
        <v>2.29</v>
      </c>
      <c r="AJ43" t="s">
        <v>78</v>
      </c>
    </row>
    <row r="44" spans="1:36" ht="15" x14ac:dyDescent="0.25">
      <c r="A44">
        <v>13.3</v>
      </c>
      <c r="B44">
        <v>5.69</v>
      </c>
      <c r="C44">
        <v>1.27</v>
      </c>
      <c r="D44" s="20">
        <f t="shared" si="3"/>
        <v>3.8336469156784014E-2</v>
      </c>
      <c r="E44" s="17">
        <f>IF(OR($A44="",$B44="",$C44=""),"",A44*'MPTO_working_3-way'!$I43)</f>
        <v>13.809875039785227</v>
      </c>
      <c r="F44" s="21">
        <f>IF(OR($A44="",$B44="",$C44=""),"",B44*'MPTO_working_3-way'!$I43)</f>
        <v>5.9081345095021014</v>
      </c>
      <c r="G44" s="22">
        <f>IF(OR($A44="",$B44="",$C44=""),"",C44*'MPTO_working_3-way'!$I43)</f>
        <v>1.3186873158291157</v>
      </c>
      <c r="H44" s="17">
        <f>IF(OR($A44="",$B44="",$C44=""),"",'MPTO_working_3-way'!E43)</f>
        <v>16.023292259420845</v>
      </c>
      <c r="I44" s="21">
        <f>IF(OR($A44="",$B44="",$C44=""),"",'MPTO_working_3-way'!F43)</f>
        <v>6.1361701557126</v>
      </c>
      <c r="J44" s="22">
        <f>IF(OR($A44="",$B44="",$C44=""),"",'MPTO_working_3-way'!G43)</f>
        <v>1.2909509793505149</v>
      </c>
      <c r="K44" s="17">
        <f>IF(OR($A44="",$B44="",$C44=""),"",'OddsRatio_working_3-way'!H43)</f>
        <v>14.609190443825707</v>
      </c>
      <c r="L44" s="21">
        <f>IF(OR($A44="",$B44="",$C44=""),"",'OddsRatio_working_3-way'!I43)</f>
        <v>6.1891953806132172</v>
      </c>
      <c r="M44" s="22">
        <f>IF(OR($A44="",$B44="",$C44=""),"",'OddsRatio_working_3-way'!J43)</f>
        <v>1.2987383268156862</v>
      </c>
      <c r="N44" s="23">
        <f t="shared" si="16"/>
        <v>7.2411951383996893</v>
      </c>
      <c r="O44" s="24">
        <f t="shared" si="17"/>
        <v>16.925816404343735</v>
      </c>
      <c r="P44" s="24">
        <f t="shared" si="18"/>
        <v>75.83298845725659</v>
      </c>
      <c r="Q44" t="s">
        <v>164</v>
      </c>
      <c r="R44" t="s">
        <v>165</v>
      </c>
      <c r="S44" s="48" t="s">
        <v>167</v>
      </c>
      <c r="T44" s="35">
        <v>100</v>
      </c>
      <c r="U44" s="35">
        <f t="shared" si="19"/>
        <v>54.751131221719454</v>
      </c>
      <c r="V44" s="35">
        <f t="shared" si="20"/>
        <v>70.059880239520965</v>
      </c>
      <c r="W44" s="35">
        <f t="shared" si="21"/>
        <v>72.451790633608823</v>
      </c>
      <c r="X44" s="35">
        <f t="shared" si="22"/>
        <v>57.488329126870227</v>
      </c>
      <c r="Y44" s="35">
        <f t="shared" si="23"/>
        <v>72.79707814467173</v>
      </c>
      <c r="Z44" s="35">
        <f t="shared" si="24"/>
        <v>75.188988538759588</v>
      </c>
      <c r="AA44" s="35">
        <f t="shared" si="25"/>
        <v>-2.7371979051507722</v>
      </c>
      <c r="AB44" s="35">
        <f t="shared" si="26"/>
        <v>-2.7371979051507651</v>
      </c>
      <c r="AC44" s="35">
        <f t="shared" si="27"/>
        <v>-2.7371979051507651</v>
      </c>
      <c r="AF44">
        <v>1.75</v>
      </c>
      <c r="AG44">
        <v>2.14</v>
      </c>
      <c r="AJ44" t="s">
        <v>78</v>
      </c>
    </row>
    <row r="45" spans="1:36" ht="15" x14ac:dyDescent="0.25">
      <c r="A45">
        <v>2.21</v>
      </c>
      <c r="B45">
        <v>3.34</v>
      </c>
      <c r="C45">
        <v>3.63</v>
      </c>
      <c r="D45" s="20">
        <f t="shared" si="3"/>
        <v>2.73719790515079E-2</v>
      </c>
      <c r="E45" s="17">
        <f>IF(OR($A45="",$B45="",$C45=""),"",A45*'MPTO_working_3-way'!$I44)</f>
        <v>2.2704920737038323</v>
      </c>
      <c r="F45" s="21">
        <f>IF(OR($A45="",$B45="",$C45=""),"",B45*'MPTO_working_3-way'!$I44)</f>
        <v>3.4314224100320363</v>
      </c>
      <c r="G45" s="22">
        <f>IF(OR($A45="",$B45="",$C45=""),"",C45*'MPTO_working_3-way'!$I44)</f>
        <v>3.7293602839569737</v>
      </c>
      <c r="H45" s="17">
        <f>IF(OR($A45="",$B45="",$C45=""),"",'MPTO_working_3-way'!E44)</f>
        <v>2.2554795449570086</v>
      </c>
      <c r="I45" s="21">
        <f>IF(OR($A45="",$B45="",$C45=""),"",'MPTO_working_3-way'!F44)</f>
        <v>3.4449828791090851</v>
      </c>
      <c r="J45" s="22">
        <f>IF(OR($A45="",$B45="",$C45=""),"",'MPTO_working_3-way'!G44)</f>
        <v>3.7543442364692718</v>
      </c>
      <c r="K45" s="17">
        <f>IF(OR($A45="",$B45="",$C45=""),"",'OddsRatio_working_3-way'!H44)</f>
        <v>2.2618063169247802</v>
      </c>
      <c r="L45" s="21">
        <f>IF(OR($A45="",$B45="",$C45=""),"",'OddsRatio_working_3-way'!I44)</f>
        <v>3.440187422813211</v>
      </c>
      <c r="M45" s="22">
        <f>IF(OR($A45="",$B45="",$C45=""),"",'OddsRatio_working_3-way'!J44)</f>
        <v>3.7426038128199779</v>
      </c>
      <c r="N45" s="23">
        <f t="shared" si="16"/>
        <v>44.043316053894408</v>
      </c>
      <c r="O45" s="24">
        <f t="shared" si="17"/>
        <v>29.14243367637923</v>
      </c>
      <c r="P45" s="24">
        <f t="shared" si="18"/>
        <v>26.814250269726347</v>
      </c>
      <c r="Q45" t="s">
        <v>139</v>
      </c>
      <c r="R45" t="s">
        <v>142</v>
      </c>
      <c r="S45" s="48" t="s">
        <v>167</v>
      </c>
      <c r="T45" s="35">
        <v>100</v>
      </c>
      <c r="U45" s="35">
        <f t="shared" si="19"/>
        <v>55.55555555555555</v>
      </c>
      <c r="V45" s="35">
        <f t="shared" si="20"/>
        <v>68.152866242038215</v>
      </c>
      <c r="W45" s="35">
        <f t="shared" si="21"/>
        <v>70.674486803519059</v>
      </c>
      <c r="X45" s="35">
        <f t="shared" si="22"/>
        <v>61.172646954442712</v>
      </c>
      <c r="Y45" s="35">
        <f t="shared" si="23"/>
        <v>73.769957640925384</v>
      </c>
      <c r="Z45" s="35">
        <f t="shared" si="24"/>
        <v>76.291578202406214</v>
      </c>
      <c r="AA45" s="35">
        <f t="shared" si="25"/>
        <v>-5.6170913988871618</v>
      </c>
      <c r="AB45" s="35">
        <f t="shared" si="26"/>
        <v>-5.6170913988871689</v>
      </c>
      <c r="AC45" s="35">
        <f t="shared" si="27"/>
        <v>-5.6170913988871547</v>
      </c>
      <c r="AF45">
        <v>2.04</v>
      </c>
      <c r="AG45">
        <v>1.85</v>
      </c>
      <c r="AJ45" t="s">
        <v>146</v>
      </c>
    </row>
    <row r="46" spans="1:36" s="58" customFormat="1" ht="15" x14ac:dyDescent="0.25">
      <c r="A46" s="50">
        <v>2.25</v>
      </c>
      <c r="B46" s="50">
        <v>3.14</v>
      </c>
      <c r="C46" s="50">
        <v>3.41</v>
      </c>
      <c r="D46" s="51">
        <f t="shared" si="3"/>
        <v>5.6170913988871529E-2</v>
      </c>
      <c r="E46" s="52">
        <f>IF(OR($A46="",$B46="",$C46=""),"",A46*'MPTO_working_3-way'!$I45)</f>
        <v>2.3763845564749611</v>
      </c>
      <c r="F46" s="53">
        <f>IF(OR($A46="",$B46="",$C46=""),"",B46*'MPTO_working_3-way'!$I45)</f>
        <v>3.3163766699250568</v>
      </c>
      <c r="G46" s="54">
        <f>IF(OR($A46="",$B46="",$C46=""),"",C46*'MPTO_working_3-way'!$I45)</f>
        <v>3.601542816702052</v>
      </c>
      <c r="H46" s="52">
        <f>IF(OR($A46="",$B46="",$C46=""),"",'MPTO_working_3-way'!E45)</f>
        <v>2.3489573092354465</v>
      </c>
      <c r="I46" s="53">
        <f>IF(OR($A46="",$B46="",$C46=""),"",'MPTO_working_3-way'!F45)</f>
        <v>3.3361390308919066</v>
      </c>
      <c r="J46" s="54">
        <f>IF(OR($A46="",$B46="",$C46=""),"",'MPTO_working_3-way'!G45)</f>
        <v>3.6425693298222179</v>
      </c>
      <c r="K46" s="52">
        <f>IF(OR($A46="",$B46="",$C46=""),"",'OddsRatio_working_3-way'!H45)</f>
        <v>2.3605513463818668</v>
      </c>
      <c r="L46" s="53">
        <f>IF(OR($A46="",$B46="",$C46=""),"",'OddsRatio_working_3-way'!I45)</f>
        <v>3.3292639050057562</v>
      </c>
      <c r="M46" s="54">
        <f>IF(OR($A46="",$B46="",$C46=""),"",'OddsRatio_working_3-way'!J45)</f>
        <v>3.6231429958242396</v>
      </c>
      <c r="N46" s="55">
        <f t="shared" si="16"/>
        <v>42.080731305684047</v>
      </c>
      <c r="O46" s="56">
        <f t="shared" si="17"/>
        <v>30.153390266811819</v>
      </c>
      <c r="P46" s="56">
        <f t="shared" si="18"/>
        <v>27.765878427504138</v>
      </c>
      <c r="Q46" s="50" t="s">
        <v>128</v>
      </c>
      <c r="R46" s="50" t="s">
        <v>125</v>
      </c>
      <c r="S46" s="57" t="s">
        <v>168</v>
      </c>
      <c r="T46" s="58">
        <v>100</v>
      </c>
      <c r="U46" s="58">
        <f t="shared" si="19"/>
        <v>38.650306748466257</v>
      </c>
      <c r="V46" s="58">
        <f t="shared" si="20"/>
        <v>76.076555023923447</v>
      </c>
      <c r="W46" s="58">
        <f t="shared" si="21"/>
        <v>81.481481481481481</v>
      </c>
      <c r="X46" s="58">
        <f t="shared" si="22"/>
        <v>42.441963494595072</v>
      </c>
      <c r="Y46" s="58">
        <f t="shared" si="23"/>
        <v>79.868211770052255</v>
      </c>
      <c r="Z46" s="58">
        <f t="shared" si="24"/>
        <v>85.273138227610303</v>
      </c>
      <c r="AA46" s="58">
        <f t="shared" si="25"/>
        <v>-3.7916567461288153</v>
      </c>
      <c r="AB46" s="58">
        <f t="shared" si="26"/>
        <v>-3.7916567461288082</v>
      </c>
      <c r="AC46" s="58">
        <f t="shared" si="27"/>
        <v>-3.7916567461288224</v>
      </c>
      <c r="AD46" s="59"/>
      <c r="AE46" s="59"/>
      <c r="AF46" s="50">
        <v>2.62</v>
      </c>
      <c r="AG46" s="50">
        <v>1.48</v>
      </c>
      <c r="AH46" s="59"/>
      <c r="AI46" s="59"/>
      <c r="AJ46" s="50" t="s">
        <v>99</v>
      </c>
    </row>
    <row r="47" spans="1:36" ht="15" x14ac:dyDescent="0.25">
      <c r="A47">
        <v>1.63</v>
      </c>
      <c r="B47">
        <v>4.18</v>
      </c>
      <c r="C47">
        <v>5.4</v>
      </c>
      <c r="D47" s="20">
        <f t="shared" si="3"/>
        <v>3.7916567461288242E-2</v>
      </c>
      <c r="E47" s="17">
        <f>IF(OR($A47="",$B47="",$C47=""),"",A47*'MPTO_working_3-way'!$I46)</f>
        <v>1.6918040049618996</v>
      </c>
      <c r="F47" s="21">
        <f>IF(OR($A47="",$B47="",$C47=""),"",B47*'MPTO_working_3-way'!$I46)</f>
        <v>4.3384912519881844</v>
      </c>
      <c r="G47" s="22">
        <f>IF(OR($A47="",$B47="",$C47=""),"",C47*'MPTO_working_3-way'!$I46)</f>
        <v>5.6047494642909568</v>
      </c>
      <c r="H47" s="17">
        <f>IF(OR($A47="",$B47="",$C47=""),"",'MPTO_working_3-way'!E46)</f>
        <v>1.664286524199891</v>
      </c>
      <c r="I47" s="21">
        <f>IF(OR($A47="",$B47="",$C47=""),"",'MPTO_working_3-way'!F46)</f>
        <v>4.4131484757082493</v>
      </c>
      <c r="J47" s="22">
        <f>IF(OR($A47="",$B47="",$C47=""),"",'MPTO_working_3-way'!G46)</f>
        <v>5.7955449048472172</v>
      </c>
      <c r="K47" s="17">
        <f>IF(OR($A47="",$B47="",$C47=""),"",'OddsRatio_working_3-way'!H46)</f>
        <v>1.6736998336470339</v>
      </c>
      <c r="L47" s="21">
        <f>IF(OR($A47="",$B47="",$C47=""),"",'OddsRatio_working_3-way'!I46)</f>
        <v>4.4005801126945538</v>
      </c>
      <c r="M47" s="22">
        <f>IF(OR($A47="",$B47="",$C47=""),"",'OddsRatio_working_3-way'!J46)</f>
        <v>5.7052051873761114</v>
      </c>
      <c r="N47" s="23">
        <f t="shared" ref="N47:N110" si="28">(1/E47)* 100</f>
        <v>59.108501757124074</v>
      </c>
      <c r="O47" s="24">
        <f t="shared" ref="O47:O110" si="29">(1/F47)* 100</f>
        <v>23.049487527299579</v>
      </c>
      <c r="P47" s="24">
        <f t="shared" ref="P47:P110" si="30">(1/G47)* 100</f>
        <v>17.84201071557634</v>
      </c>
      <c r="Q47" t="s">
        <v>170</v>
      </c>
      <c r="R47" t="s">
        <v>171</v>
      </c>
      <c r="S47" s="48" t="s">
        <v>452</v>
      </c>
      <c r="T47" s="35">
        <v>100</v>
      </c>
      <c r="U47" s="35">
        <f t="shared" ref="U47:U110" si="31">(1/A48)*((T47*A48)-T47)</f>
        <v>54.954954954954964</v>
      </c>
      <c r="V47" s="35">
        <f t="shared" ref="V47:V110" si="32">(1/B48)*((T47*B48)-T47)</f>
        <v>71.428571428571431</v>
      </c>
      <c r="W47" s="35">
        <f t="shared" ref="W47:W110" si="33">(1/C48)*((T47*C48)-T47)</f>
        <v>71.428571428571431</v>
      </c>
      <c r="X47" s="35">
        <f t="shared" ref="X47:X110" si="34">((1/B48)+(1/C48))*T47</f>
        <v>57.142857142857139</v>
      </c>
      <c r="Y47" s="35">
        <f t="shared" ref="Y47:Y110" si="35">((1/A48)+(1/C48))*T47</f>
        <v>73.616473616473613</v>
      </c>
      <c r="Z47" s="35">
        <f t="shared" ref="Z47:Z110" si="36">((1/A48)+(1/B48))*T47</f>
        <v>73.616473616473613</v>
      </c>
      <c r="AA47" s="35">
        <f t="shared" ref="AA47:AA110" si="37">U47-X47</f>
        <v>-2.1879021879021749</v>
      </c>
      <c r="AB47" s="35">
        <f t="shared" ref="AB47:AB110" si="38">V47-Y47</f>
        <v>-2.187902187902182</v>
      </c>
      <c r="AC47" s="35">
        <f t="shared" ref="AC47:AC110" si="39">W47-Z47</f>
        <v>-2.187902187902182</v>
      </c>
      <c r="AF47">
        <v>1.66</v>
      </c>
      <c r="AG47">
        <v>2.2999999999999998</v>
      </c>
      <c r="AJ47" t="s">
        <v>129</v>
      </c>
    </row>
    <row r="48" spans="1:36" ht="15" x14ac:dyDescent="0.25">
      <c r="A48">
        <v>2.2200000000000002</v>
      </c>
      <c r="B48">
        <v>3.5</v>
      </c>
      <c r="C48">
        <v>3.5</v>
      </c>
      <c r="D48" s="20">
        <f t="shared" si="3"/>
        <v>2.1879021879021909E-2</v>
      </c>
      <c r="E48" s="17">
        <f>IF(OR($A48="",$B48="",$C48=""),"",A48*'MPTO_working_3-way'!$I47)</f>
        <v>2.2685714285714287</v>
      </c>
      <c r="F48" s="21">
        <f>IF(OR($A48="",$B48="",$C48=""),"",B48*'MPTO_working_3-way'!$I47)</f>
        <v>3.5765765765765769</v>
      </c>
      <c r="G48" s="22">
        <f>IF(OR($A48="",$B48="",$C48=""),"",C48*'MPTO_working_3-way'!$I47)</f>
        <v>3.5765765765765769</v>
      </c>
      <c r="H48" s="17">
        <f>IF(OR($A48="",$B48="",$C48=""),"",'MPTO_working_3-way'!E47)</f>
        <v>2.2565343659244919</v>
      </c>
      <c r="I48" s="21">
        <f>IF(OR($A48="",$B48="",$C48=""),"",'MPTO_working_3-way'!F47)</f>
        <v>3.5916795069337448</v>
      </c>
      <c r="J48" s="22">
        <f>IF(OR($A48="",$B48="",$C48=""),"",'MPTO_working_3-way'!G47)</f>
        <v>3.5916795069337448</v>
      </c>
      <c r="K48" s="17">
        <f>IF(OR($A48="",$B48="",$C48=""),"",'OddsRatio_working_3-way'!H47)</f>
        <v>2.2616128930000841</v>
      </c>
      <c r="L48" s="21">
        <f>IF(OR($A48="",$B48="",$C48=""),"",'OddsRatio_working_3-way'!I47)</f>
        <v>3.5852723217214835</v>
      </c>
      <c r="M48" s="22">
        <f>IF(OR($A48="",$B48="",$C48=""),"",'OddsRatio_working_3-way'!J47)</f>
        <v>3.5852723217214835</v>
      </c>
      <c r="N48" s="23">
        <f t="shared" si="28"/>
        <v>44.080604534005033</v>
      </c>
      <c r="O48" s="24">
        <f t="shared" si="29"/>
        <v>27.95969773299748</v>
      </c>
      <c r="P48" s="24">
        <f t="shared" si="30"/>
        <v>27.95969773299748</v>
      </c>
      <c r="Q48" t="s">
        <v>172</v>
      </c>
      <c r="R48" t="s">
        <v>173</v>
      </c>
      <c r="S48" s="48" t="s">
        <v>452</v>
      </c>
      <c r="T48" s="35">
        <v>100</v>
      </c>
      <c r="U48" s="35">
        <f t="shared" si="31"/>
        <v>55.55555555555555</v>
      </c>
      <c r="V48" s="35">
        <f t="shared" si="32"/>
        <v>71.751412429378533</v>
      </c>
      <c r="W48" s="35">
        <f t="shared" si="33"/>
        <v>69.879518072289159</v>
      </c>
      <c r="X48" s="35">
        <f t="shared" si="34"/>
        <v>58.369069498332316</v>
      </c>
      <c r="Y48" s="35">
        <f t="shared" si="35"/>
        <v>74.564926372155284</v>
      </c>
      <c r="Z48" s="35">
        <f t="shared" si="36"/>
        <v>72.69303201506591</v>
      </c>
      <c r="AA48" s="35">
        <f t="shared" si="37"/>
        <v>-2.8135139427767655</v>
      </c>
      <c r="AB48" s="35">
        <f t="shared" si="38"/>
        <v>-2.8135139427767513</v>
      </c>
      <c r="AC48" s="35">
        <f t="shared" si="39"/>
        <v>-2.8135139427767513</v>
      </c>
      <c r="AF48">
        <v>1.88</v>
      </c>
      <c r="AG48">
        <v>2.02</v>
      </c>
      <c r="AJ48" t="s">
        <v>456</v>
      </c>
    </row>
    <row r="49" spans="1:36" ht="15" x14ac:dyDescent="0.25">
      <c r="A49">
        <v>2.25</v>
      </c>
      <c r="B49">
        <v>3.54</v>
      </c>
      <c r="C49">
        <v>3.32</v>
      </c>
      <c r="D49" s="20">
        <f t="shared" si="3"/>
        <v>2.8135139427767575E-2</v>
      </c>
      <c r="E49" s="17">
        <f>IF(OR($A49="",$B49="",$C49=""),"",A49*'MPTO_working_3-way'!$I48)</f>
        <v>2.3133040637124771</v>
      </c>
      <c r="F49" s="21">
        <f>IF(OR($A49="",$B49="",$C49=""),"",B49*'MPTO_working_3-way'!$I48)</f>
        <v>3.639598393574297</v>
      </c>
      <c r="G49" s="22">
        <f>IF(OR($A49="",$B49="",$C49=""),"",C49*'MPTO_working_3-way'!$I48)</f>
        <v>3.4134086629001881</v>
      </c>
      <c r="H49" s="17">
        <f>IF(OR($A49="",$B49="",$C49=""),"",'MPTO_working_3-way'!E48)</f>
        <v>2.2985014950281624</v>
      </c>
      <c r="I49" s="21">
        <f>IF(OR($A49="",$B49="",$C49=""),"",'MPTO_working_3-way'!F48)</f>
        <v>3.6615618942121295</v>
      </c>
      <c r="J49" s="22">
        <f>IF(OR($A49="",$B49="",$C49=""),"",'MPTO_working_3-way'!G48)</f>
        <v>3.4266943112608521</v>
      </c>
      <c r="K49" s="17">
        <f>IF(OR($A49="",$B49="",$C49=""),"",'OddsRatio_working_3-way'!H48)</f>
        <v>2.3047996021404655</v>
      </c>
      <c r="L49" s="21">
        <f>IF(OR($A49="",$B49="",$C49=""),"",'OddsRatio_working_3-way'!I48)</f>
        <v>3.6513527915494253</v>
      </c>
      <c r="M49" s="22">
        <f>IF(OR($A49="",$B49="",$C49=""),"",'OddsRatio_working_3-way'!J48)</f>
        <v>3.4217080615727031</v>
      </c>
      <c r="N49" s="23">
        <f t="shared" si="28"/>
        <v>43.228212654205194</v>
      </c>
      <c r="O49" s="24">
        <f t="shared" si="29"/>
        <v>27.475558890384661</v>
      </c>
      <c r="P49" s="24">
        <f t="shared" si="30"/>
        <v>29.296228455410152</v>
      </c>
      <c r="Q49" t="s">
        <v>174</v>
      </c>
      <c r="R49" t="s">
        <v>175</v>
      </c>
      <c r="S49" s="48" t="s">
        <v>452</v>
      </c>
      <c r="T49" s="35">
        <v>100</v>
      </c>
      <c r="U49" s="35">
        <f t="shared" si="31"/>
        <v>40.476190476190474</v>
      </c>
      <c r="V49" s="35">
        <f t="shared" si="32"/>
        <v>74.160206718346245</v>
      </c>
      <c r="W49" s="35">
        <f t="shared" si="33"/>
        <v>82.142857142857139</v>
      </c>
      <c r="X49" s="35">
        <f t="shared" si="34"/>
        <v>43.696936138796602</v>
      </c>
      <c r="Y49" s="35">
        <f t="shared" si="35"/>
        <v>77.38095238095238</v>
      </c>
      <c r="Z49" s="35">
        <f t="shared" si="36"/>
        <v>85.363602805463273</v>
      </c>
      <c r="AA49" s="35">
        <f t="shared" si="37"/>
        <v>-3.2207456626061273</v>
      </c>
      <c r="AB49" s="35">
        <f t="shared" si="38"/>
        <v>-3.2207456626061344</v>
      </c>
      <c r="AC49" s="35">
        <f t="shared" si="39"/>
        <v>-3.2207456626061344</v>
      </c>
      <c r="AF49">
        <v>1.95</v>
      </c>
      <c r="AG49">
        <v>1.93</v>
      </c>
      <c r="AJ49" t="s">
        <v>457</v>
      </c>
    </row>
    <row r="50" spans="1:36" ht="15" x14ac:dyDescent="0.25">
      <c r="A50">
        <v>1.68</v>
      </c>
      <c r="B50">
        <v>3.87</v>
      </c>
      <c r="C50">
        <v>5.6</v>
      </c>
      <c r="D50" s="20">
        <f t="shared" si="3"/>
        <v>3.2207456626061282E-2</v>
      </c>
      <c r="E50" s="17">
        <f>IF(OR($A50="",$B50="",$C50=""),"",A50*'MPTO_working_3-way'!$I49)</f>
        <v>1.7341085271317829</v>
      </c>
      <c r="F50" s="21">
        <f>IF(OR($A50="",$B50="",$C50=""),"",B50*'MPTO_working_3-way'!$I49)</f>
        <v>3.9946428571428574</v>
      </c>
      <c r="G50" s="22">
        <f>IF(OR($A50="",$B50="",$C50=""),"",C50*'MPTO_working_3-way'!$I49)</f>
        <v>5.7803617571059425</v>
      </c>
      <c r="H50" s="17">
        <f>IF(OR($A50="",$B50="",$C50=""),"",'MPTO_working_3-way'!E49)</f>
        <v>1.7108573232987738</v>
      </c>
      <c r="I50" s="21">
        <f>IF(OR($A50="",$B50="",$C50=""),"",'MPTO_working_3-way'!F49)</f>
        <v>4.0377592845609245</v>
      </c>
      <c r="J50" s="22">
        <f>IF(OR($A50="",$B50="",$C50=""),"",'MPTO_working_3-way'!G49)</f>
        <v>5.9582111436950136</v>
      </c>
      <c r="K50" s="17">
        <f>IF(OR($A50="",$B50="",$C50=""),"",'OddsRatio_working_3-way'!H49)</f>
        <v>1.7191594097817822</v>
      </c>
      <c r="L50" s="21">
        <f>IF(OR($A50="",$B50="",$C50=""),"",'OddsRatio_working_3-way'!I49)</f>
        <v>4.0352757442260501</v>
      </c>
      <c r="M50" s="22">
        <f>IF(OR($A50="",$B50="",$C50=""),"",'OddsRatio_working_3-way'!J49)</f>
        <v>5.8649018897002883</v>
      </c>
      <c r="N50" s="23">
        <f t="shared" si="28"/>
        <v>57.66651765757711</v>
      </c>
      <c r="O50" s="24">
        <f t="shared" si="29"/>
        <v>25.03352704514975</v>
      </c>
      <c r="P50" s="24">
        <f t="shared" si="30"/>
        <v>17.299955297273137</v>
      </c>
      <c r="Q50" t="s">
        <v>176</v>
      </c>
      <c r="R50" t="s">
        <v>177</v>
      </c>
      <c r="S50" s="48" t="s">
        <v>452</v>
      </c>
      <c r="T50" s="35">
        <v>100</v>
      </c>
      <c r="U50" s="35">
        <f t="shared" si="31"/>
        <v>75.062344139650875</v>
      </c>
      <c r="V50" s="35">
        <f t="shared" si="32"/>
        <v>71.751412429378533</v>
      </c>
      <c r="W50" s="35">
        <f t="shared" si="33"/>
        <v>50.248756218905463</v>
      </c>
      <c r="X50" s="35">
        <f t="shared" si="34"/>
        <v>77.999831351715997</v>
      </c>
      <c r="Y50" s="35">
        <f t="shared" si="35"/>
        <v>74.688899641443669</v>
      </c>
      <c r="Z50" s="35">
        <f t="shared" si="36"/>
        <v>53.186243430970606</v>
      </c>
      <c r="AA50" s="35">
        <f t="shared" si="37"/>
        <v>-2.9374872120651219</v>
      </c>
      <c r="AB50" s="35">
        <f t="shared" si="38"/>
        <v>-2.9374872120651361</v>
      </c>
      <c r="AC50" s="35">
        <f t="shared" si="39"/>
        <v>-2.9374872120651432</v>
      </c>
      <c r="AF50">
        <v>1.89</v>
      </c>
      <c r="AG50">
        <v>1.99</v>
      </c>
      <c r="AJ50" t="s">
        <v>457</v>
      </c>
    </row>
    <row r="51" spans="1:36" ht="15" x14ac:dyDescent="0.25">
      <c r="A51">
        <v>4.01</v>
      </c>
      <c r="B51">
        <v>3.54</v>
      </c>
      <c r="C51">
        <v>2.0099999999999998</v>
      </c>
      <c r="D51" s="20">
        <f t="shared" si="3"/>
        <v>2.9374872120651485E-2</v>
      </c>
      <c r="E51" s="17">
        <f>IF(OR($A51="",$B51="",$C51=""),"",A51*'MPTO_working_3-way'!$I50)</f>
        <v>4.1277932372038126</v>
      </c>
      <c r="F51" s="21">
        <f>IF(OR($A51="",$B51="",$C51=""),"",B51*'MPTO_working_3-way'!$I50)</f>
        <v>3.6439870473071063</v>
      </c>
      <c r="G51" s="22">
        <f>IF(OR($A51="",$B51="",$C51=""),"",C51*'MPTO_working_3-way'!$I50)</f>
        <v>2.0690434929625092</v>
      </c>
      <c r="H51" s="17">
        <f>IF(OR($A51="",$B51="",$C51=""),"",'MPTO_working_3-way'!E50)</f>
        <v>4.1738851477570726</v>
      </c>
      <c r="I51" s="21">
        <f>IF(OR($A51="",$B51="",$C51=""),"",'MPTO_working_3-way'!F50)</f>
        <v>3.6671106702491998</v>
      </c>
      <c r="J51" s="22">
        <f>IF(OR($A51="",$B51="",$C51=""),"",'MPTO_working_3-way'!G50)</f>
        <v>2.0503533410203985</v>
      </c>
      <c r="K51" s="17">
        <f>IF(OR($A51="",$B51="",$C51=""),"",'OddsRatio_working_3-way'!H50)</f>
        <v>4.1523822111450848</v>
      </c>
      <c r="L51" s="21">
        <f>IF(OR($A51="",$B51="",$C51=""),"",'OddsRatio_working_3-way'!I50)</f>
        <v>3.6601497728599721</v>
      </c>
      <c r="M51" s="22">
        <f>IF(OR($A51="",$B51="",$C51=""),"",'OddsRatio_working_3-way'!J50)</f>
        <v>2.0577760907829021</v>
      </c>
      <c r="N51" s="23">
        <f t="shared" si="28"/>
        <v>24.226019631676245</v>
      </c>
      <c r="O51" s="24">
        <f t="shared" si="29"/>
        <v>27.442468565825351</v>
      </c>
      <c r="P51" s="24">
        <f t="shared" si="30"/>
        <v>48.331511802498383</v>
      </c>
      <c r="Q51" t="s">
        <v>178</v>
      </c>
      <c r="R51" t="s">
        <v>179</v>
      </c>
      <c r="S51" s="48" t="s">
        <v>452</v>
      </c>
      <c r="T51" s="35">
        <v>100</v>
      </c>
      <c r="U51" s="35">
        <f t="shared" si="31"/>
        <v>33.774834437086092</v>
      </c>
      <c r="V51" s="35">
        <f t="shared" si="32"/>
        <v>76.30331753554502</v>
      </c>
      <c r="W51" s="35">
        <f t="shared" si="33"/>
        <v>87.244897959183675</v>
      </c>
      <c r="X51" s="35">
        <f t="shared" si="34"/>
        <v>36.451784505271299</v>
      </c>
      <c r="Y51" s="35">
        <f t="shared" si="35"/>
        <v>78.98026760373024</v>
      </c>
      <c r="Z51" s="35">
        <f t="shared" si="36"/>
        <v>89.921848027368895</v>
      </c>
      <c r="AA51" s="35">
        <f t="shared" si="37"/>
        <v>-2.6769500681852065</v>
      </c>
      <c r="AB51" s="35">
        <f t="shared" si="38"/>
        <v>-2.6769500681852207</v>
      </c>
      <c r="AC51" s="35">
        <f t="shared" si="39"/>
        <v>-2.6769500681852207</v>
      </c>
      <c r="AF51">
        <v>2.11</v>
      </c>
      <c r="AG51">
        <v>1.79</v>
      </c>
      <c r="AJ51" t="s">
        <v>108</v>
      </c>
    </row>
    <row r="52" spans="1:36" ht="15" x14ac:dyDescent="0.25">
      <c r="A52">
        <v>1.51</v>
      </c>
      <c r="B52">
        <v>4.22</v>
      </c>
      <c r="C52">
        <v>7.84</v>
      </c>
      <c r="D52" s="20">
        <f t="shared" si="3"/>
        <v>2.6769500681852243E-2</v>
      </c>
      <c r="E52" s="17">
        <f>IF(OR($A52="",$B52="",$C52=""),"",A52*'MPTO_working_3-way'!$I51)</f>
        <v>1.5504219460295969</v>
      </c>
      <c r="F52" s="21">
        <f>IF(OR($A52="",$B52="",$C52=""),"",B52*'MPTO_working_3-way'!$I51)</f>
        <v>4.3329672928774166</v>
      </c>
      <c r="G52" s="22">
        <f>IF(OR($A52="",$B52="",$C52=""),"",C52*'MPTO_working_3-way'!$I51)</f>
        <v>8.0498728853457209</v>
      </c>
      <c r="H52" s="17">
        <f>IF(OR($A52="",$B52="",$C52=""),"",'MPTO_working_3-way'!E51)</f>
        <v>1.5306235947799407</v>
      </c>
      <c r="I52" s="21">
        <f>IF(OR($A52="",$B52="",$C52=""),"",'MPTO_working_3-way'!F51)</f>
        <v>4.3851252425255103</v>
      </c>
      <c r="J52" s="22">
        <f>IF(OR($A52="",$B52="",$C52=""),"",'MPTO_working_3-way'!G51)</f>
        <v>8.4297234618697061</v>
      </c>
      <c r="K52" s="17">
        <f>IF(OR($A52="",$B52="",$C52=""),"",'OddsRatio_working_3-way'!H51)</f>
        <v>1.5373198774032326</v>
      </c>
      <c r="L52" s="21">
        <f>IF(OR($A52="",$B52="",$C52=""),"",'OddsRatio_working_3-way'!I51)</f>
        <v>4.3924902063498239</v>
      </c>
      <c r="M52" s="22">
        <f>IF(OR($A52="",$B52="",$C52=""),"",'OddsRatio_working_3-way'!J51)</f>
        <v>8.2064077675257128</v>
      </c>
      <c r="N52" s="23">
        <f t="shared" si="28"/>
        <v>64.498571021962974</v>
      </c>
      <c r="O52" s="24">
        <f t="shared" si="29"/>
        <v>23.078872569470164</v>
      </c>
      <c r="P52" s="24">
        <f t="shared" si="30"/>
        <v>12.42255640856685</v>
      </c>
      <c r="Q52" t="s">
        <v>157</v>
      </c>
      <c r="R52" t="s">
        <v>180</v>
      </c>
      <c r="S52" s="48" t="s">
        <v>452</v>
      </c>
      <c r="T52" s="35">
        <v>100</v>
      </c>
      <c r="U52" s="35">
        <f t="shared" si="31"/>
        <v>67.845659163987136</v>
      </c>
      <c r="V52" s="35">
        <f t="shared" si="32"/>
        <v>67.532467532467535</v>
      </c>
      <c r="W52" s="35">
        <f t="shared" si="33"/>
        <v>60.317460317460316</v>
      </c>
      <c r="X52" s="35">
        <f t="shared" si="34"/>
        <v>72.150072150072148</v>
      </c>
      <c r="Y52" s="35">
        <f t="shared" si="35"/>
        <v>71.836880518552547</v>
      </c>
      <c r="Z52" s="35">
        <f t="shared" si="36"/>
        <v>64.621873303545328</v>
      </c>
      <c r="AA52" s="35">
        <f t="shared" si="37"/>
        <v>-4.304412986085012</v>
      </c>
      <c r="AB52" s="35">
        <f t="shared" si="38"/>
        <v>-4.304412986085012</v>
      </c>
      <c r="AC52" s="35">
        <f t="shared" si="39"/>
        <v>-4.304412986085012</v>
      </c>
      <c r="AF52">
        <v>2.09</v>
      </c>
      <c r="AG52">
        <v>1.82</v>
      </c>
      <c r="AJ52" t="s">
        <v>169</v>
      </c>
    </row>
    <row r="53" spans="1:36" s="35" customFormat="1" ht="15" x14ac:dyDescent="0.25">
      <c r="A53">
        <v>3.11</v>
      </c>
      <c r="B53">
        <v>3.08</v>
      </c>
      <c r="C53">
        <v>2.52</v>
      </c>
      <c r="D53" s="20">
        <f t="shared" si="3"/>
        <v>4.3044129860850155E-2</v>
      </c>
      <c r="E53" s="17">
        <f>IF(OR($A53="",$B53="",$C53=""),"",A53*'MPTO_working_3-way'!$I52)</f>
        <v>3.243867243867244</v>
      </c>
      <c r="F53" s="21">
        <f>IF(OR($A53="",$B53="",$C53=""),"",B53*'MPTO_working_3-way'!$I52)</f>
        <v>3.2125759199714183</v>
      </c>
      <c r="G53" s="22">
        <f>IF(OR($A53="",$B53="",$C53=""),"",C53*'MPTO_working_3-way'!$I52)</f>
        <v>2.6284712072493424</v>
      </c>
      <c r="H53" s="17">
        <f>IF(OR($A53="",$B53="",$C53=""),"",'MPTO_working_3-way'!E52)</f>
        <v>3.2552574475262182</v>
      </c>
      <c r="I53" s="21">
        <f>IF(OR($A53="",$B53="",$C53=""),"",'MPTO_working_3-way'!F52)</f>
        <v>3.2224044097125315</v>
      </c>
      <c r="J53" s="22">
        <f>IF(OR($A53="",$B53="",$C53=""),"",'MPTO_working_3-way'!G52)</f>
        <v>2.6145338821988049</v>
      </c>
      <c r="K53" s="17">
        <f>IF(OR($A53="",$B53="",$C53=""),"",'OddsRatio_working_3-way'!H52)</f>
        <v>3.2499951346447005</v>
      </c>
      <c r="L53" s="21">
        <f>IF(OR($A53="",$B53="",$C53=""),"",'OddsRatio_working_3-way'!I52)</f>
        <v>3.2180046824933539</v>
      </c>
      <c r="M53" s="22">
        <f>IF(OR($A53="",$B53="",$C53=""),"",'OddsRatio_working_3-way'!J52)</f>
        <v>2.62084957566822</v>
      </c>
      <c r="N53" s="23">
        <f t="shared" si="28"/>
        <v>30.827402135231313</v>
      </c>
      <c r="O53" s="24">
        <f t="shared" si="29"/>
        <v>31.127669039145907</v>
      </c>
      <c r="P53" s="24">
        <f t="shared" si="30"/>
        <v>38.044928825622776</v>
      </c>
      <c r="Q53" t="s">
        <v>181</v>
      </c>
      <c r="R53" t="s">
        <v>182</v>
      </c>
      <c r="S53" s="48" t="s">
        <v>452</v>
      </c>
      <c r="T53" s="35">
        <v>100</v>
      </c>
      <c r="U53" s="35">
        <f t="shared" si="31"/>
        <v>51.92307692307692</v>
      </c>
      <c r="V53" s="35">
        <f t="shared" si="32"/>
        <v>67.845659163987136</v>
      </c>
      <c r="W53" s="35">
        <f t="shared" si="33"/>
        <v>77.876106194690252</v>
      </c>
      <c r="X53" s="35">
        <f t="shared" si="34"/>
        <v>54.278234641322598</v>
      </c>
      <c r="Y53" s="35">
        <f t="shared" si="35"/>
        <v>70.200816882232814</v>
      </c>
      <c r="Z53" s="35">
        <f t="shared" si="36"/>
        <v>80.23126391293593</v>
      </c>
      <c r="AA53" s="35">
        <f t="shared" si="37"/>
        <v>-2.3551577182456782</v>
      </c>
      <c r="AB53" s="35">
        <f t="shared" si="38"/>
        <v>-2.3551577182456782</v>
      </c>
      <c r="AC53" s="35">
        <f t="shared" si="39"/>
        <v>-2.3551577182456782</v>
      </c>
      <c r="AD53" s="36"/>
      <c r="AE53" s="36"/>
      <c r="AF53">
        <v>2.41</v>
      </c>
      <c r="AG53">
        <v>1.58</v>
      </c>
      <c r="AH53" s="36"/>
      <c r="AI53" s="36"/>
      <c r="AJ53" t="s">
        <v>74</v>
      </c>
    </row>
    <row r="54" spans="1:36" ht="15" x14ac:dyDescent="0.25">
      <c r="A54">
        <v>2.08</v>
      </c>
      <c r="B54">
        <v>3.11</v>
      </c>
      <c r="C54">
        <v>4.5199999999999996</v>
      </c>
      <c r="D54" s="20">
        <f t="shared" si="3"/>
        <v>2.3551577182456818E-2</v>
      </c>
      <c r="E54" s="17">
        <f>IF(OR($A54="",$B54="",$C54=""),"",A54*'MPTO_working_3-way'!$I53)</f>
        <v>2.1289872805395103</v>
      </c>
      <c r="F54" s="21">
        <f>IF(OR($A54="",$B54="",$C54=""),"",B54*'MPTO_working_3-way'!$I53)</f>
        <v>3.1832454050374404</v>
      </c>
      <c r="G54" s="22">
        <f>IF(OR($A54="",$B54="",$C54=""),"",C54*'MPTO_working_3-way'!$I53)</f>
        <v>4.6264531288647044</v>
      </c>
      <c r="H54" s="17">
        <f>IF(OR($A54="",$B54="",$C54=""),"",'MPTO_working_3-way'!E53)</f>
        <v>2.1145283308507086</v>
      </c>
      <c r="I54" s="21">
        <f>IF(OR($A54="",$B54="",$C54=""),"",'MPTO_working_3-way'!F53)</f>
        <v>3.1878313323769993</v>
      </c>
      <c r="J54" s="22">
        <f>IF(OR($A54="",$B54="",$C54=""),"",'MPTO_working_3-way'!G53)</f>
        <v>4.6862900806164154</v>
      </c>
      <c r="K54" s="17">
        <f>IF(OR($A54="",$B54="",$C54=""),"",'OddsRatio_working_3-way'!H53)</f>
        <v>2.1207014591597857</v>
      </c>
      <c r="L54" s="21">
        <f>IF(OR($A54="",$B54="",$C54=""),"",'OddsRatio_working_3-way'!I53)</f>
        <v>3.1895185915066171</v>
      </c>
      <c r="M54" s="22">
        <f>IF(OR($A54="",$B54="",$C54=""),"",'OddsRatio_working_3-way'!J53)</f>
        <v>4.6526566076318936</v>
      </c>
      <c r="N54" s="23">
        <f t="shared" si="28"/>
        <v>46.970689263422386</v>
      </c>
      <c r="O54" s="24">
        <f t="shared" si="29"/>
        <v>31.414480279073498</v>
      </c>
      <c r="P54" s="24">
        <f t="shared" si="30"/>
        <v>21.614830457504112</v>
      </c>
      <c r="Q54" t="s">
        <v>183</v>
      </c>
      <c r="R54" t="s">
        <v>184</v>
      </c>
      <c r="S54" s="48" t="s">
        <v>452</v>
      </c>
      <c r="T54" s="35">
        <v>100</v>
      </c>
      <c r="U54" s="35">
        <f t="shared" si="31"/>
        <v>42.857142857142854</v>
      </c>
      <c r="V54" s="35">
        <f t="shared" si="32"/>
        <v>74.025974025974023</v>
      </c>
      <c r="W54" s="35">
        <f t="shared" si="33"/>
        <v>80.237154150197625</v>
      </c>
      <c r="X54" s="35">
        <f t="shared" si="34"/>
        <v>45.736871823828345</v>
      </c>
      <c r="Y54" s="35">
        <f t="shared" si="35"/>
        <v>76.905702992659513</v>
      </c>
      <c r="Z54" s="35">
        <f t="shared" si="36"/>
        <v>83.116883116883116</v>
      </c>
      <c r="AA54" s="35">
        <f t="shared" si="37"/>
        <v>-2.8797289666854908</v>
      </c>
      <c r="AB54" s="35">
        <f t="shared" si="38"/>
        <v>-2.8797289666854908</v>
      </c>
      <c r="AC54" s="35">
        <f t="shared" si="39"/>
        <v>-2.8797289666854908</v>
      </c>
      <c r="AF54">
        <v>2.67</v>
      </c>
      <c r="AG54">
        <v>1.53</v>
      </c>
      <c r="AJ54" t="s">
        <v>458</v>
      </c>
    </row>
    <row r="55" spans="1:36" ht="15" x14ac:dyDescent="0.25">
      <c r="A55">
        <v>1.75</v>
      </c>
      <c r="B55">
        <v>3.85</v>
      </c>
      <c r="C55">
        <v>5.0599999999999996</v>
      </c>
      <c r="D55" s="20">
        <f t="shared" si="3"/>
        <v>2.8797289666854908E-2</v>
      </c>
      <c r="E55" s="17">
        <f>IF(OR($A55="",$B55="",$C55=""),"",A55*'MPTO_working_3-way'!$I54)</f>
        <v>1.8003952569169961</v>
      </c>
      <c r="F55" s="21">
        <f>IF(OR($A55="",$B55="",$C55=""),"",B55*'MPTO_working_3-way'!$I54)</f>
        <v>3.9608695652173913</v>
      </c>
      <c r="G55" s="22">
        <f>IF(OR($A55="",$B55="",$C55=""),"",C55*'MPTO_working_3-way'!$I54)</f>
        <v>5.2057142857142855</v>
      </c>
      <c r="H55" s="17">
        <f>IF(OR($A55="",$B55="",$C55=""),"",'MPTO_working_3-way'!E54)</f>
        <v>1.7798994974874371</v>
      </c>
      <c r="I55" s="21">
        <f>IF(OR($A55="",$B55="",$C55=""),"",'MPTO_working_3-way'!F54)</f>
        <v>3.9977426636568851</v>
      </c>
      <c r="J55" s="22">
        <f>IF(OR($A55="",$B55="",$C55=""),"",'MPTO_working_3-way'!G54)</f>
        <v>5.3183183183183189</v>
      </c>
      <c r="K55" s="17">
        <f>IF(OR($A55="",$B55="",$C55=""),"",'OddsRatio_working_3-way'!H54)</f>
        <v>1.7873873832483815</v>
      </c>
      <c r="L55" s="21">
        <f>IF(OR($A55="",$B55="",$C55=""),"",'OddsRatio_working_3-way'!I54)</f>
        <v>3.9920720563438508</v>
      </c>
      <c r="M55" s="22">
        <f>IF(OR($A55="",$B55="",$C55=""),"",'OddsRatio_working_3-way'!J54)</f>
        <v>5.2623903679845716</v>
      </c>
      <c r="N55" s="23">
        <f t="shared" si="28"/>
        <v>55.543358946212948</v>
      </c>
      <c r="O55" s="24">
        <f t="shared" si="29"/>
        <v>25.246981339187709</v>
      </c>
      <c r="P55" s="24">
        <f t="shared" si="30"/>
        <v>19.209659714599344</v>
      </c>
      <c r="Q55" t="s">
        <v>185</v>
      </c>
      <c r="R55" t="s">
        <v>186</v>
      </c>
      <c r="S55" s="48" t="s">
        <v>452</v>
      </c>
      <c r="T55" s="35">
        <v>100</v>
      </c>
      <c r="U55" s="35">
        <f t="shared" si="31"/>
        <v>54.751131221719454</v>
      </c>
      <c r="V55" s="35">
        <f t="shared" si="32"/>
        <v>67.426710097719877</v>
      </c>
      <c r="W55" s="35">
        <f t="shared" si="33"/>
        <v>75</v>
      </c>
      <c r="X55" s="35">
        <f t="shared" si="34"/>
        <v>57.573289902280131</v>
      </c>
      <c r="Y55" s="35">
        <f t="shared" si="35"/>
        <v>70.248868778280539</v>
      </c>
      <c r="Z55" s="35">
        <f t="shared" si="36"/>
        <v>77.822158680560676</v>
      </c>
      <c r="AA55" s="35">
        <f t="shared" si="37"/>
        <v>-2.8221586805606762</v>
      </c>
      <c r="AB55" s="35">
        <f t="shared" si="38"/>
        <v>-2.822158680560662</v>
      </c>
      <c r="AC55" s="35">
        <f t="shared" si="39"/>
        <v>-2.8221586805606762</v>
      </c>
      <c r="AF55">
        <v>1.87</v>
      </c>
      <c r="AG55">
        <v>2.0299999999999998</v>
      </c>
      <c r="AJ55" t="s">
        <v>459</v>
      </c>
    </row>
    <row r="56" spans="1:36" ht="15" x14ac:dyDescent="0.25">
      <c r="A56">
        <v>2.21</v>
      </c>
      <c r="B56">
        <v>3.07</v>
      </c>
      <c r="C56">
        <v>4</v>
      </c>
      <c r="D56" s="20">
        <f t="shared" si="3"/>
        <v>2.8221586805606824E-2</v>
      </c>
      <c r="E56" s="17">
        <f>IF(OR($A56="",$B56="",$C56=""),"",A56*'MPTO_working_3-way'!$I55)</f>
        <v>2.272369706840391</v>
      </c>
      <c r="F56" s="21">
        <f>IF(OR($A56="",$B56="",$C56=""),"",B56*'MPTO_working_3-way'!$I55)</f>
        <v>3.1566402714932127</v>
      </c>
      <c r="G56" s="22">
        <f>IF(OR($A56="",$B56="",$C56=""),"",C56*'MPTO_working_3-way'!$I55)</f>
        <v>4.1128863472224273</v>
      </c>
      <c r="H56" s="17">
        <f>IF(OR($A56="",$B56="",$C56=""),"",'MPTO_working_3-way'!E55)</f>
        <v>2.2569211705905348</v>
      </c>
      <c r="I56" s="21">
        <f>IF(OR($A56="",$B56="",$C56=""),"",'MPTO_working_3-way'!F55)</f>
        <v>3.1612985893508219</v>
      </c>
      <c r="J56" s="22">
        <f>IF(OR($A56="",$B56="",$C56=""),"",'MPTO_working_3-way'!G55)</f>
        <v>4.15640028180231</v>
      </c>
      <c r="K56" s="17">
        <f>IF(OR($A56="",$B56="",$C56=""),"",'OddsRatio_working_3-way'!H55)</f>
        <v>2.2636418563834693</v>
      </c>
      <c r="L56" s="21">
        <f>IF(OR($A56="",$B56="",$C56=""),"",'OddsRatio_working_3-way'!I55)</f>
        <v>3.161767473317175</v>
      </c>
      <c r="M56" s="22">
        <f>IF(OR($A56="",$B56="",$C56=""),"",'OddsRatio_working_3-way'!J55)</f>
        <v>4.132996338140833</v>
      </c>
      <c r="N56" s="23">
        <f t="shared" si="28"/>
        <v>44.006923564847497</v>
      </c>
      <c r="O56" s="24">
        <f t="shared" si="29"/>
        <v>31.679251165574257</v>
      </c>
      <c r="P56" s="24">
        <f t="shared" si="30"/>
        <v>24.313825269578242</v>
      </c>
      <c r="Q56" t="s">
        <v>187</v>
      </c>
      <c r="R56" t="s">
        <v>188</v>
      </c>
      <c r="S56" s="48" t="s">
        <v>452</v>
      </c>
      <c r="T56" s="35">
        <v>100</v>
      </c>
      <c r="U56" s="35">
        <f t="shared" si="31"/>
        <v>56.896551724137922</v>
      </c>
      <c r="V56" s="35">
        <f t="shared" si="32"/>
        <v>70.326409495548958</v>
      </c>
      <c r="W56" s="35">
        <f t="shared" si="33"/>
        <v>69.969969969969966</v>
      </c>
      <c r="X56" s="35">
        <f t="shared" si="34"/>
        <v>59.703620534481061</v>
      </c>
      <c r="Y56" s="35">
        <f t="shared" si="35"/>
        <v>73.133478305892098</v>
      </c>
      <c r="Z56" s="35">
        <f t="shared" si="36"/>
        <v>72.777038780313106</v>
      </c>
      <c r="AA56" s="35">
        <f t="shared" si="37"/>
        <v>-2.8070688103431394</v>
      </c>
      <c r="AB56" s="35">
        <f t="shared" si="38"/>
        <v>-2.8070688103431394</v>
      </c>
      <c r="AC56" s="35">
        <f t="shared" si="39"/>
        <v>-2.8070688103431394</v>
      </c>
      <c r="AF56">
        <v>2.83</v>
      </c>
      <c r="AG56">
        <v>1.46</v>
      </c>
      <c r="AJ56" t="s">
        <v>459</v>
      </c>
    </row>
    <row r="57" spans="1:36" ht="15" x14ac:dyDescent="0.25">
      <c r="A57">
        <v>2.3199999999999998</v>
      </c>
      <c r="B57">
        <v>3.37</v>
      </c>
      <c r="C57">
        <v>3.33</v>
      </c>
      <c r="D57" s="20">
        <f t="shared" si="3"/>
        <v>2.8070688103431385E-2</v>
      </c>
      <c r="E57" s="17">
        <f>IF(OR($A57="",$B57="",$C57=""),"",A57*'MPTO_working_3-way'!$I56)</f>
        <v>2.3851239963999609</v>
      </c>
      <c r="F57" s="21">
        <f>IF(OR($A57="",$B57="",$C57=""),"",B57*'MPTO_working_3-way'!$I56)</f>
        <v>3.4645982189085638</v>
      </c>
      <c r="G57" s="22">
        <f>IF(OR($A57="",$B57="",$C57=""),"",C57*'MPTO_working_3-way'!$I56)</f>
        <v>3.4234753913844265</v>
      </c>
      <c r="H57" s="17">
        <f>IF(OR($A57="",$B57="",$C57=""),"",'MPTO_working_3-way'!E56)</f>
        <v>2.3714800868801875</v>
      </c>
      <c r="I57" s="21">
        <f>IF(OR($A57="",$B57="",$C57=""),"",'MPTO_working_3-way'!F56)</f>
        <v>3.4797252709751216</v>
      </c>
      <c r="J57" s="22">
        <f>IF(OR($A57="",$B57="",$C57=""),"",'MPTO_working_3-way'!G56)</f>
        <v>3.4370945872563605</v>
      </c>
      <c r="K57" s="17">
        <f>IF(OR($A57="",$B57="",$C57=""),"",'OddsRatio_working_3-way'!H56)</f>
        <v>2.3773815853029836</v>
      </c>
      <c r="L57" s="21">
        <f>IF(OR($A57="",$B57="",$C57=""),"",'OddsRatio_working_3-way'!I56)</f>
        <v>3.4730260281576295</v>
      </c>
      <c r="M57" s="22">
        <f>IF(OR($A57="",$B57="",$C57=""),"",'OddsRatio_working_3-way'!J56)</f>
        <v>3.431287192239358</v>
      </c>
      <c r="N57" s="23">
        <f t="shared" si="28"/>
        <v>41.926541408722223</v>
      </c>
      <c r="O57" s="24">
        <f t="shared" si="29"/>
        <v>28.86337568790373</v>
      </c>
      <c r="P57" s="24">
        <f t="shared" si="30"/>
        <v>29.210082903374047</v>
      </c>
      <c r="Q57" t="s">
        <v>189</v>
      </c>
      <c r="R57" t="s">
        <v>190</v>
      </c>
      <c r="S57" s="48" t="s">
        <v>452</v>
      </c>
      <c r="T57" s="35">
        <v>100</v>
      </c>
      <c r="U57" s="35">
        <f t="shared" si="31"/>
        <v>51.690821256038639</v>
      </c>
      <c r="V57" s="35">
        <f t="shared" si="32"/>
        <v>68.944099378881987</v>
      </c>
      <c r="W57" s="35">
        <f t="shared" si="33"/>
        <v>76.525821596244128</v>
      </c>
      <c r="X57" s="35">
        <f t="shared" si="34"/>
        <v>54.530079024873878</v>
      </c>
      <c r="Y57" s="35">
        <f t="shared" si="35"/>
        <v>71.783357147717226</v>
      </c>
      <c r="Z57" s="35">
        <f t="shared" si="36"/>
        <v>79.365079365079367</v>
      </c>
      <c r="AA57" s="35">
        <f t="shared" si="37"/>
        <v>-2.8392577688352389</v>
      </c>
      <c r="AB57" s="35">
        <f t="shared" si="38"/>
        <v>-2.8392577688352389</v>
      </c>
      <c r="AC57" s="35">
        <f t="shared" si="39"/>
        <v>-2.8392577688352389</v>
      </c>
      <c r="AF57">
        <v>1.88</v>
      </c>
      <c r="AG57">
        <v>2.0099999999999998</v>
      </c>
      <c r="AJ57" t="s">
        <v>460</v>
      </c>
    </row>
    <row r="58" spans="1:36" ht="15" x14ac:dyDescent="0.25">
      <c r="A58">
        <v>2.0699999999999998</v>
      </c>
      <c r="B58">
        <v>3.22</v>
      </c>
      <c r="C58">
        <v>4.26</v>
      </c>
      <c r="D58" s="20">
        <f t="shared" si="3"/>
        <v>2.8392577688352461E-2</v>
      </c>
      <c r="E58" s="17">
        <f>IF(OR($A58="",$B58="",$C58=""),"",A58*'MPTO_working_3-way'!$I57)</f>
        <v>2.1287726358148893</v>
      </c>
      <c r="F58" s="21">
        <f>IF(OR($A58="",$B58="",$C58=""),"",B58*'MPTO_working_3-way'!$I57)</f>
        <v>3.3114241001564952</v>
      </c>
      <c r="G58" s="22">
        <f>IF(OR($A58="",$B58="",$C58=""),"",C58*'MPTO_working_3-way'!$I57)</f>
        <v>4.3809523809523814</v>
      </c>
      <c r="H58" s="17">
        <f>IF(OR($A58="",$B58="",$C58=""),"",'MPTO_working_3-way'!E57)</f>
        <v>2.1113634653404385</v>
      </c>
      <c r="I58" s="21">
        <f>IF(OR($A58="",$B58="",$C58=""),"",'MPTO_working_3-way'!F57)</f>
        <v>3.3212129690408814</v>
      </c>
      <c r="J58" s="22">
        <f>IF(OR($A58="",$B58="",$C58=""),"",'MPTO_working_3-way'!G57)</f>
        <v>4.4389679126695345</v>
      </c>
      <c r="K58" s="17">
        <f>IF(OR($A58="",$B58="",$C58=""),"",'OddsRatio_working_3-way'!H57)</f>
        <v>2.1185922900443526</v>
      </c>
      <c r="L58" s="21">
        <f>IF(OR($A58="",$B58="",$C58=""),"",'OddsRatio_working_3-way'!I57)</f>
        <v>3.3208176485032355</v>
      </c>
      <c r="M58" s="22">
        <f>IF(OR($A58="",$B58="",$C58=""),"",'OddsRatio_working_3-way'!J57)</f>
        <v>4.4080475378921387</v>
      </c>
      <c r="N58" s="23">
        <f t="shared" si="28"/>
        <v>46.975425330812854</v>
      </c>
      <c r="O58" s="24">
        <f t="shared" si="29"/>
        <v>30.198487712665401</v>
      </c>
      <c r="P58" s="24">
        <f t="shared" si="30"/>
        <v>22.826086956521738</v>
      </c>
      <c r="Q58" t="s">
        <v>191</v>
      </c>
      <c r="R58" t="s">
        <v>192</v>
      </c>
      <c r="S58" s="48" t="s">
        <v>452</v>
      </c>
      <c r="T58" s="35">
        <v>100</v>
      </c>
      <c r="U58" s="35">
        <f t="shared" si="31"/>
        <v>56.521739130434774</v>
      </c>
      <c r="V58" s="35">
        <f t="shared" si="32"/>
        <v>71.751412429378533</v>
      </c>
      <c r="W58" s="35">
        <f t="shared" si="33"/>
        <v>67.21311475409837</v>
      </c>
      <c r="X58" s="35">
        <f t="shared" si="34"/>
        <v>61.035472816523104</v>
      </c>
      <c r="Y58" s="35">
        <f t="shared" si="35"/>
        <v>76.265146115466862</v>
      </c>
      <c r="Z58" s="35">
        <f t="shared" si="36"/>
        <v>71.726848440186686</v>
      </c>
      <c r="AA58" s="35">
        <f t="shared" si="37"/>
        <v>-4.5137336860883295</v>
      </c>
      <c r="AB58" s="35">
        <f t="shared" si="38"/>
        <v>-4.5137336860883295</v>
      </c>
      <c r="AC58" s="35">
        <f t="shared" si="39"/>
        <v>-4.5137336860883153</v>
      </c>
      <c r="AF58">
        <v>2.44</v>
      </c>
      <c r="AG58">
        <v>1.6</v>
      </c>
      <c r="AJ58" t="s">
        <v>460</v>
      </c>
    </row>
    <row r="59" spans="1:36" ht="15" x14ac:dyDescent="0.25">
      <c r="A59">
        <v>2.2999999999999998</v>
      </c>
      <c r="B59">
        <v>3.54</v>
      </c>
      <c r="C59">
        <v>3.05</v>
      </c>
      <c r="D59" s="20">
        <f t="shared" si="3"/>
        <v>4.513733686088317E-2</v>
      </c>
      <c r="E59" s="17">
        <f>IF(OR($A59="",$B59="",$C59=""),"",A59*'MPTO_working_3-way'!$I58)</f>
        <v>2.4038158747800309</v>
      </c>
      <c r="F59" s="21">
        <f>IF(OR($A59="",$B59="",$C59=""),"",B59*'MPTO_working_3-way'!$I58)</f>
        <v>3.6997861724875265</v>
      </c>
      <c r="G59" s="22">
        <f>IF(OR($A59="",$B59="",$C59=""),"",C59*'MPTO_working_3-way'!$I58)</f>
        <v>3.1876688774256934</v>
      </c>
      <c r="H59" s="17">
        <f>IF(OR($A59="",$B59="",$C59=""),"",'MPTO_working_3-way'!E58)</f>
        <v>2.38244521124013</v>
      </c>
      <c r="I59" s="21">
        <f>IF(OR($A59="",$B59="",$C59=""),"",'MPTO_working_3-way'!F58)</f>
        <v>3.7391550935801368</v>
      </c>
      <c r="J59" s="22">
        <f>IF(OR($A59="",$B59="",$C59=""),"",'MPTO_working_3-way'!G58)</f>
        <v>3.1966951439813593</v>
      </c>
      <c r="K59" s="17">
        <f>IF(OR($A59="",$B59="",$C59=""),"",'OddsRatio_working_3-way'!H58)</f>
        <v>2.3917379539457664</v>
      </c>
      <c r="L59" s="21">
        <f>IF(OR($A59="",$B59="",$C59=""),"",'OddsRatio_working_3-way'!I58)</f>
        <v>3.7192418484786507</v>
      </c>
      <c r="M59" s="22">
        <f>IF(OR($A59="",$B59="",$C59=""),"",'OddsRatio_working_3-way'!J58)</f>
        <v>3.1946636966067845</v>
      </c>
      <c r="N59" s="23">
        <f t="shared" si="28"/>
        <v>41.600524004007099</v>
      </c>
      <c r="O59" s="24">
        <f t="shared" si="29"/>
        <v>27.028589042151502</v>
      </c>
      <c r="P59" s="24">
        <f t="shared" si="30"/>
        <v>31.370886953841413</v>
      </c>
      <c r="Q59" t="s">
        <v>109</v>
      </c>
      <c r="R59" t="s">
        <v>193</v>
      </c>
      <c r="S59" s="48" t="s">
        <v>453</v>
      </c>
      <c r="T59" s="35">
        <v>100</v>
      </c>
      <c r="U59" s="35">
        <f t="shared" si="31"/>
        <v>61.389961389961393</v>
      </c>
      <c r="V59" s="35">
        <f t="shared" si="32"/>
        <v>71.751412429378533</v>
      </c>
      <c r="W59" s="35">
        <f t="shared" si="33"/>
        <v>62.406015037593981</v>
      </c>
      <c r="X59" s="35">
        <f t="shared" si="34"/>
        <v>65.842572533027479</v>
      </c>
      <c r="Y59" s="35">
        <f t="shared" si="35"/>
        <v>76.204023572444626</v>
      </c>
      <c r="Z59" s="35">
        <f t="shared" si="36"/>
        <v>66.858626180660082</v>
      </c>
      <c r="AA59" s="35">
        <f t="shared" si="37"/>
        <v>-4.4526111430660862</v>
      </c>
      <c r="AB59" s="35">
        <f t="shared" si="38"/>
        <v>-4.4526111430660933</v>
      </c>
      <c r="AC59" s="35">
        <f t="shared" si="39"/>
        <v>-4.4526111430661004</v>
      </c>
      <c r="AF59">
        <v>2.02</v>
      </c>
      <c r="AG59">
        <v>1.83</v>
      </c>
      <c r="AJ59" t="s">
        <v>129</v>
      </c>
    </row>
    <row r="60" spans="1:36" s="35" customFormat="1" ht="15" x14ac:dyDescent="0.25">
      <c r="A60">
        <v>2.59</v>
      </c>
      <c r="B60">
        <v>3.54</v>
      </c>
      <c r="C60">
        <v>2.66</v>
      </c>
      <c r="D60" s="20">
        <f t="shared" si="3"/>
        <v>4.4526111430660986E-2</v>
      </c>
      <c r="E60" s="17">
        <f>IF(OR($A60="",$B60="",$C60=""),"",A60*'MPTO_working_3-way'!$I59)</f>
        <v>2.7053226286054119</v>
      </c>
      <c r="F60" s="21">
        <f>IF(OR($A60="",$B60="",$C60=""),"",B60*'MPTO_working_3-way'!$I59)</f>
        <v>3.6976224344645399</v>
      </c>
      <c r="G60" s="22">
        <f>IF(OR($A60="",$B60="",$C60=""),"",C60*'MPTO_working_3-way'!$I59)</f>
        <v>2.7784394564055583</v>
      </c>
      <c r="H60" s="17">
        <f>IF(OR($A60="",$B60="",$C60=""),"",'MPTO_working_3-way'!E59)</f>
        <v>2.6935421191464535</v>
      </c>
      <c r="I60" s="21">
        <f>IF(OR($A60="",$B60="",$C60=""),"",'MPTO_working_3-way'!F59)</f>
        <v>3.7363086905730474</v>
      </c>
      <c r="J60" s="22">
        <f>IF(OR($A60="",$B60="",$C60=""),"",'MPTO_working_3-way'!G59)</f>
        <v>2.7693327553846205</v>
      </c>
      <c r="K60" s="17">
        <f>IF(OR($A60="",$B60="",$C60=""),"",'OddsRatio_working_3-way'!H59)</f>
        <v>2.6996853637676734</v>
      </c>
      <c r="L60" s="21">
        <f>IF(OR($A60="",$B60="",$C60=""),"",'OddsRatio_working_3-way'!I59)</f>
        <v>3.7152206440062194</v>
      </c>
      <c r="M60" s="22">
        <f>IF(OR($A60="",$B60="",$C60=""),"",'OddsRatio_working_3-way'!J59)</f>
        <v>2.7745142791536717</v>
      </c>
      <c r="N60" s="23">
        <f t="shared" si="28"/>
        <v>36.96416794899978</v>
      </c>
      <c r="O60" s="24">
        <f t="shared" si="29"/>
        <v>27.044405363816221</v>
      </c>
      <c r="P60" s="24">
        <f t="shared" si="30"/>
        <v>35.991426687183989</v>
      </c>
      <c r="Q60" t="s">
        <v>194</v>
      </c>
      <c r="R60" t="s">
        <v>195</v>
      </c>
      <c r="S60" s="48" t="s">
        <v>453</v>
      </c>
      <c r="T60" s="35">
        <v>100</v>
      </c>
      <c r="U60" s="35">
        <f t="shared" si="31"/>
        <v>64.412811387900362</v>
      </c>
      <c r="V60" s="35">
        <f t="shared" si="32"/>
        <v>68.944099378881987</v>
      </c>
      <c r="W60" s="35">
        <f t="shared" si="33"/>
        <v>62.264150943396231</v>
      </c>
      <c r="X60" s="35">
        <f t="shared" si="34"/>
        <v>68.791749677721796</v>
      </c>
      <c r="Y60" s="35">
        <f t="shared" si="35"/>
        <v>73.323037668703421</v>
      </c>
      <c r="Z60" s="35">
        <f t="shared" si="36"/>
        <v>66.643089233217651</v>
      </c>
      <c r="AA60" s="35">
        <f t="shared" si="37"/>
        <v>-4.3789382898214342</v>
      </c>
      <c r="AB60" s="35">
        <f t="shared" si="38"/>
        <v>-4.3789382898214342</v>
      </c>
      <c r="AC60" s="35">
        <f t="shared" si="39"/>
        <v>-4.37893828982142</v>
      </c>
      <c r="AD60" s="36"/>
      <c r="AE60" s="36"/>
      <c r="AF60">
        <v>1.75</v>
      </c>
      <c r="AG60">
        <v>2.1</v>
      </c>
      <c r="AH60" s="36"/>
      <c r="AI60" s="36"/>
      <c r="AJ60" t="s">
        <v>129</v>
      </c>
    </row>
    <row r="61" spans="1:36" ht="15" x14ac:dyDescent="0.25">
      <c r="A61">
        <v>2.81</v>
      </c>
      <c r="B61">
        <v>3.22</v>
      </c>
      <c r="C61">
        <v>2.65</v>
      </c>
      <c r="D61" s="20">
        <f t="shared" si="3"/>
        <v>4.3789382898214324E-2</v>
      </c>
      <c r="E61" s="17">
        <f>IF(OR($A61="",$B61="",$C61=""),"",A61*'MPTO_working_3-way'!$I60)</f>
        <v>2.9330481659439824</v>
      </c>
      <c r="F61" s="21">
        <f>IF(OR($A61="",$B61="",$C61=""),"",B61*'MPTO_working_3-way'!$I60)</f>
        <v>3.3610018129322503</v>
      </c>
      <c r="G61" s="22">
        <f>IF(OR($A61="",$B61="",$C61=""),"",C61*'MPTO_working_3-way'!$I60)</f>
        <v>2.7660418646802678</v>
      </c>
      <c r="H61" s="17">
        <f>IF(OR($A61="",$B61="",$C61=""),"",'MPTO_working_3-way'!E60)</f>
        <v>2.9301846142189731</v>
      </c>
      <c r="I61" s="21">
        <f>IF(OR($A61="",$B61="",$C61=""),"",'MPTO_working_3-way'!F60)</f>
        <v>3.3788059200931162</v>
      </c>
      <c r="J61" s="22">
        <f>IF(OR($A61="",$B61="",$C61=""),"",'MPTO_working_3-way'!G60)</f>
        <v>2.7566280878479592</v>
      </c>
      <c r="K61" s="17">
        <f>IF(OR($A61="",$B61="",$C61=""),"",'OddsRatio_working_3-way'!H60)</f>
        <v>2.9319752441530369</v>
      </c>
      <c r="L61" s="21">
        <f>IF(OR($A61="",$B61="",$C61=""),"",'OddsRatio_working_3-way'!I60)</f>
        <v>3.3696049955910179</v>
      </c>
      <c r="M61" s="22">
        <f>IF(OR($A61="",$B61="",$C61=""),"",'OddsRatio_working_3-way'!J60)</f>
        <v>2.7611929021284585</v>
      </c>
      <c r="N61" s="23">
        <f t="shared" si="28"/>
        <v>34.094223600250913</v>
      </c>
      <c r="O61" s="24">
        <f t="shared" si="29"/>
        <v>29.753033638728287</v>
      </c>
      <c r="P61" s="24">
        <f t="shared" si="30"/>
        <v>36.152742761020789</v>
      </c>
      <c r="Q61" t="s">
        <v>196</v>
      </c>
      <c r="R61" t="s">
        <v>197</v>
      </c>
      <c r="S61" s="48" t="s">
        <v>453</v>
      </c>
      <c r="T61" s="35">
        <v>100</v>
      </c>
      <c r="U61" s="35">
        <f t="shared" si="31"/>
        <v>68.652037617554868</v>
      </c>
      <c r="V61" s="35">
        <f t="shared" si="32"/>
        <v>71.751412429378533</v>
      </c>
      <c r="W61" s="35">
        <f t="shared" si="33"/>
        <v>55.156950672645742</v>
      </c>
      <c r="X61" s="35">
        <f t="shared" si="34"/>
        <v>73.091636897975732</v>
      </c>
      <c r="Y61" s="35">
        <f t="shared" si="35"/>
        <v>76.191011709799412</v>
      </c>
      <c r="Z61" s="35">
        <f t="shared" si="36"/>
        <v>59.596549953066614</v>
      </c>
      <c r="AA61" s="35">
        <f t="shared" si="37"/>
        <v>-4.4395992804208646</v>
      </c>
      <c r="AB61" s="35">
        <f t="shared" si="38"/>
        <v>-4.4395992804208788</v>
      </c>
      <c r="AC61" s="35">
        <f t="shared" si="39"/>
        <v>-4.4395992804208717</v>
      </c>
      <c r="AF61">
        <v>1.95</v>
      </c>
      <c r="AG61">
        <v>1.88</v>
      </c>
      <c r="AJ61" t="s">
        <v>129</v>
      </c>
    </row>
    <row r="62" spans="1:36" ht="15" x14ac:dyDescent="0.25">
      <c r="A62">
        <v>3.19</v>
      </c>
      <c r="B62">
        <v>3.54</v>
      </c>
      <c r="C62">
        <v>2.23</v>
      </c>
      <c r="D62" s="20">
        <f t="shared" si="3"/>
        <v>4.4395992804208806E-2</v>
      </c>
      <c r="E62" s="17">
        <f>IF(OR($A62="",$B62="",$C62=""),"",A62*'MPTO_working_3-way'!$I61)</f>
        <v>3.3316232170454261</v>
      </c>
      <c r="F62" s="21">
        <f>IF(OR($A62="",$B62="",$C62=""),"",B62*'MPTO_working_3-way'!$I61)</f>
        <v>3.6971618145268992</v>
      </c>
      <c r="G62" s="22">
        <f>IF(OR($A62="",$B62="",$C62=""),"",C62*'MPTO_working_3-way'!$I61)</f>
        <v>2.3290030639533854</v>
      </c>
      <c r="H62" s="17">
        <f>IF(OR($A62="",$B62="",$C62=""),"",'MPTO_working_3-way'!E61)</f>
        <v>3.3480540623856898</v>
      </c>
      <c r="I62" s="21">
        <f>IF(OR($A62="",$B62="",$C62=""),"",'MPTO_working_3-way'!F61)</f>
        <v>3.7357033032228797</v>
      </c>
      <c r="J62" s="22">
        <f>IF(OR($A62="",$B62="",$C62=""),"",'MPTO_working_3-way'!G61)</f>
        <v>2.3061037800049924</v>
      </c>
      <c r="K62" s="17">
        <f>IF(OR($A62="",$B62="",$C62=""),"",'OddsRatio_working_3-way'!H61)</f>
        <v>3.3427327507004176</v>
      </c>
      <c r="L62" s="21">
        <f>IF(OR($A62="",$B62="",$C62=""),"",'OddsRatio_working_3-way'!I61)</f>
        <v>3.7171420944196623</v>
      </c>
      <c r="M62" s="22">
        <f>IF(OR($A62="",$B62="",$C62=""),"",'OddsRatio_working_3-way'!J61)</f>
        <v>2.3157814079276315</v>
      </c>
      <c r="N62" s="23">
        <f t="shared" si="28"/>
        <v>30.015398946788078</v>
      </c>
      <c r="O62" s="24">
        <f t="shared" si="29"/>
        <v>27.04777475713389</v>
      </c>
      <c r="P62" s="24">
        <f t="shared" si="30"/>
        <v>42.936826296078024</v>
      </c>
      <c r="Q62" t="s">
        <v>127</v>
      </c>
      <c r="R62" t="s">
        <v>198</v>
      </c>
      <c r="S62" s="48" t="s">
        <v>453</v>
      </c>
      <c r="T62" s="35">
        <v>100</v>
      </c>
      <c r="U62" s="35">
        <f t="shared" si="31"/>
        <v>64.02877697841727</v>
      </c>
      <c r="V62" s="35">
        <f t="shared" si="32"/>
        <v>69.418960244648318</v>
      </c>
      <c r="W62" s="35">
        <f t="shared" si="33"/>
        <v>63.235294117647051</v>
      </c>
      <c r="X62" s="35">
        <f t="shared" si="34"/>
        <v>67.34574563770461</v>
      </c>
      <c r="Y62" s="35">
        <f t="shared" si="35"/>
        <v>72.735928903935672</v>
      </c>
      <c r="Z62" s="35">
        <f t="shared" si="36"/>
        <v>66.552262776934427</v>
      </c>
      <c r="AA62" s="35">
        <f t="shared" si="37"/>
        <v>-3.3169686592873404</v>
      </c>
      <c r="AB62" s="35">
        <f t="shared" si="38"/>
        <v>-3.3169686592873546</v>
      </c>
      <c r="AC62" s="35">
        <f t="shared" si="39"/>
        <v>-3.3169686592873759</v>
      </c>
      <c r="AF62">
        <v>1.7</v>
      </c>
      <c r="AG62">
        <v>2.17</v>
      </c>
      <c r="AJ62" t="s">
        <v>129</v>
      </c>
    </row>
    <row r="63" spans="1:36" ht="15" x14ac:dyDescent="0.25">
      <c r="A63">
        <v>2.78</v>
      </c>
      <c r="B63">
        <v>3.27</v>
      </c>
      <c r="C63">
        <v>2.72</v>
      </c>
      <c r="D63" s="20">
        <f t="shared" si="3"/>
        <v>3.3169686592873671E-2</v>
      </c>
      <c r="E63" s="17">
        <f>IF(OR($A63="",$B63="",$C63=""),"",A63*'MPTO_working_3-way'!$I62)</f>
        <v>2.8722117287281885</v>
      </c>
      <c r="F63" s="21">
        <f>IF(OR($A63="",$B63="",$C63=""),"",B63*'MPTO_working_3-way'!$I62)</f>
        <v>3.3784648751586968</v>
      </c>
      <c r="G63" s="22">
        <f>IF(OR($A63="",$B63="",$C63=""),"",C63*'MPTO_working_3-way'!$I62)</f>
        <v>2.8102215475326164</v>
      </c>
      <c r="H63" s="17">
        <f>IF(OR($A63="",$B63="",$C63=""),"",'MPTO_working_3-way'!E62)</f>
        <v>2.8681593093957432</v>
      </c>
      <c r="I63" s="21">
        <f>IF(OR($A63="",$B63="",$C63=""),"",'MPTO_working_3-way'!F62)</f>
        <v>3.3926615366771324</v>
      </c>
      <c r="J63" s="22">
        <f>IF(OR($A63="",$B63="",$C63=""),"",'MPTO_working_3-way'!G62)</f>
        <v>2.8043372144297187</v>
      </c>
      <c r="K63" s="17">
        <f>IF(OR($A63="",$B63="",$C63=""),"",'OddsRatio_working_3-way'!H62)</f>
        <v>2.8703634790214405</v>
      </c>
      <c r="L63" s="21">
        <f>IF(OR($A63="",$B63="",$C63=""),"",'OddsRatio_working_3-way'!I62)</f>
        <v>3.3852388187520623</v>
      </c>
      <c r="M63" s="22">
        <f>IF(OR($A63="",$B63="",$C63=""),"",'OddsRatio_working_3-way'!J62)</f>
        <v>2.8073175190544264</v>
      </c>
      <c r="N63" s="23">
        <f t="shared" si="28"/>
        <v>34.816374781771351</v>
      </c>
      <c r="O63" s="24">
        <f t="shared" si="29"/>
        <v>29.599242169212342</v>
      </c>
      <c r="P63" s="24">
        <f t="shared" si="30"/>
        <v>35.584383049016303</v>
      </c>
      <c r="Q63" t="s">
        <v>199</v>
      </c>
      <c r="R63" t="s">
        <v>200</v>
      </c>
      <c r="S63" s="48" t="s">
        <v>453</v>
      </c>
      <c r="T63" s="35">
        <v>100</v>
      </c>
      <c r="U63" s="35">
        <f t="shared" si="31"/>
        <v>71.181556195965413</v>
      </c>
      <c r="V63" s="35">
        <f t="shared" si="32"/>
        <v>70.674486803519059</v>
      </c>
      <c r="W63" s="35">
        <f t="shared" si="33"/>
        <v>54.751131221719454</v>
      </c>
      <c r="X63" s="35">
        <f t="shared" si="34"/>
        <v>74.574381974761479</v>
      </c>
      <c r="Y63" s="35">
        <f t="shared" si="35"/>
        <v>74.067312582315125</v>
      </c>
      <c r="Z63" s="35">
        <f t="shared" si="36"/>
        <v>58.143957000515513</v>
      </c>
      <c r="AA63" s="35">
        <f t="shared" si="37"/>
        <v>-3.3928257787960661</v>
      </c>
      <c r="AB63" s="35">
        <f t="shared" si="38"/>
        <v>-3.3928257787960661</v>
      </c>
      <c r="AC63" s="35">
        <f t="shared" si="39"/>
        <v>-3.392825778796059</v>
      </c>
      <c r="AF63">
        <v>2.08</v>
      </c>
      <c r="AG63">
        <v>1.81</v>
      </c>
      <c r="AJ63" t="s">
        <v>456</v>
      </c>
    </row>
    <row r="64" spans="1:36" ht="15" x14ac:dyDescent="0.25">
      <c r="A64">
        <v>3.47</v>
      </c>
      <c r="B64">
        <v>3.41</v>
      </c>
      <c r="C64">
        <v>2.21</v>
      </c>
      <c r="D64" s="20">
        <f t="shared" si="3"/>
        <v>3.3928257787960492E-2</v>
      </c>
      <c r="E64" s="17">
        <f>IF(OR($A64="",$B64="",$C64=""),"",A64*'MPTO_working_3-way'!$I63)</f>
        <v>3.5877310545242231</v>
      </c>
      <c r="F64" s="21">
        <f>IF(OR($A64="",$B64="",$C64=""),"",B64*'MPTO_working_3-way'!$I63)</f>
        <v>3.5256953590569453</v>
      </c>
      <c r="G64" s="22">
        <f>IF(OR($A64="",$B64="",$C64=""),"",C64*'MPTO_working_3-way'!$I63)</f>
        <v>2.2849814497113927</v>
      </c>
      <c r="H64" s="17">
        <f>IF(OR($A64="",$B64="",$C64=""),"",'MPTO_working_3-way'!E63)</f>
        <v>3.6117379040357451</v>
      </c>
      <c r="I64" s="21">
        <f>IF(OR($A64="",$B64="",$C64=""),"",'MPTO_working_3-way'!F63)</f>
        <v>3.5467820752301638</v>
      </c>
      <c r="J64" s="22">
        <f>IF(OR($A64="",$B64="",$C64=""),"",'MPTO_working_3-way'!G63)</f>
        <v>2.2666522916054079</v>
      </c>
      <c r="K64" s="17">
        <f>IF(OR($A64="",$B64="",$C64=""),"",'OddsRatio_working_3-way'!H63)</f>
        <v>3.6013236182071262</v>
      </c>
      <c r="L64" s="21">
        <f>IF(OR($A64="",$B64="",$C64=""),"",'OddsRatio_working_3-way'!I63)</f>
        <v>3.5381335708012864</v>
      </c>
      <c r="M64" s="22">
        <f>IF(OR($A64="",$B64="",$C64=""),"",'OddsRatio_working_3-way'!J63)</f>
        <v>2.2743326226844629</v>
      </c>
      <c r="N64" s="23">
        <f t="shared" si="28"/>
        <v>27.872769301895516</v>
      </c>
      <c r="O64" s="24">
        <f t="shared" si="29"/>
        <v>28.363199260286642</v>
      </c>
      <c r="P64" s="24">
        <f t="shared" si="30"/>
        <v>43.764031437817849</v>
      </c>
      <c r="Q64" t="s">
        <v>201</v>
      </c>
      <c r="R64" t="s">
        <v>202</v>
      </c>
      <c r="S64" s="48" t="s">
        <v>453</v>
      </c>
      <c r="T64" s="35">
        <v>100</v>
      </c>
      <c r="U64" s="35">
        <f t="shared" si="31"/>
        <v>59.514170040485837</v>
      </c>
      <c r="V64" s="35">
        <f t="shared" si="32"/>
        <v>71.264367816091948</v>
      </c>
      <c r="W64" s="35">
        <f t="shared" si="33"/>
        <v>65.986394557823132</v>
      </c>
      <c r="X64" s="35">
        <f t="shared" si="34"/>
        <v>62.749237626084906</v>
      </c>
      <c r="Y64" s="35">
        <f t="shared" si="35"/>
        <v>74.499435401691045</v>
      </c>
      <c r="Z64" s="35">
        <f t="shared" si="36"/>
        <v>69.221462143422215</v>
      </c>
      <c r="AA64" s="35">
        <f t="shared" si="37"/>
        <v>-3.2350675855990687</v>
      </c>
      <c r="AB64" s="35">
        <f t="shared" si="38"/>
        <v>-3.2350675855990971</v>
      </c>
      <c r="AC64" s="35">
        <f t="shared" si="39"/>
        <v>-3.2350675855990829</v>
      </c>
      <c r="AF64">
        <v>1.81</v>
      </c>
      <c r="AG64">
        <v>2.0499999999999998</v>
      </c>
      <c r="AJ64" t="s">
        <v>456</v>
      </c>
    </row>
    <row r="65" spans="1:36" ht="15" x14ac:dyDescent="0.25">
      <c r="A65">
        <v>2.4700000000000002</v>
      </c>
      <c r="B65">
        <v>3.48</v>
      </c>
      <c r="C65">
        <v>2.94</v>
      </c>
      <c r="D65" s="20">
        <f t="shared" si="3"/>
        <v>3.2350675855990829E-2</v>
      </c>
      <c r="E65" s="17">
        <f>IF(OR($A65="",$B65="",$C65=""),"",A65*'MPTO_working_3-way'!$I64)</f>
        <v>2.5499061693642977</v>
      </c>
      <c r="F65" s="21">
        <f>IF(OR($A65="",$B65="",$C65=""),"",B65*'MPTO_working_3-way'!$I64)</f>
        <v>3.5925803519788482</v>
      </c>
      <c r="G65" s="22">
        <f>IF(OR($A65="",$B65="",$C65=""),"",C65*'MPTO_working_3-way'!$I64)</f>
        <v>3.0351109870166129</v>
      </c>
      <c r="H65" s="17">
        <f>IF(OR($A65="",$B65="",$C65=""),"",'MPTO_working_3-way'!E64)</f>
        <v>2.5375896905295154</v>
      </c>
      <c r="I65" s="21">
        <f>IF(OR($A65="",$B65="",$C65=""),"",'MPTO_working_3-way'!F64)</f>
        <v>3.6156850311505262</v>
      </c>
      <c r="J65" s="22">
        <f>IF(OR($A65="",$B65="",$C65=""),"",'MPTO_working_3-way'!G64)</f>
        <v>3.0362605802077303</v>
      </c>
      <c r="K65" s="17">
        <f>IF(OR($A65="",$B65="",$C65=""),"",'OddsRatio_working_3-way'!H64)</f>
        <v>2.5432680466408764</v>
      </c>
      <c r="L65" s="21">
        <f>IF(OR($A65="",$B65="",$C65=""),"",'OddsRatio_working_3-way'!I64)</f>
        <v>3.603608677326104</v>
      </c>
      <c r="M65" s="22">
        <f>IF(OR($A65="",$B65="",$C65=""),"",'OddsRatio_working_3-way'!J64)</f>
        <v>3.0366938846825171</v>
      </c>
      <c r="N65" s="23">
        <f t="shared" si="28"/>
        <v>39.217129320852784</v>
      </c>
      <c r="O65" s="24">
        <f t="shared" si="29"/>
        <v>27.835146385777698</v>
      </c>
      <c r="P65" s="24">
        <f t="shared" si="30"/>
        <v>32.947724293369525</v>
      </c>
      <c r="Q65" t="s">
        <v>203</v>
      </c>
      <c r="R65" t="s">
        <v>204</v>
      </c>
      <c r="S65" s="48" t="s">
        <v>453</v>
      </c>
      <c r="T65" s="35">
        <v>100</v>
      </c>
      <c r="U65" s="35">
        <f t="shared" si="31"/>
        <v>62.686567164179095</v>
      </c>
      <c r="V65" s="35">
        <f t="shared" si="32"/>
        <v>69.969969969969966</v>
      </c>
      <c r="W65" s="35">
        <f t="shared" si="33"/>
        <v>64.02877697841727</v>
      </c>
      <c r="X65" s="35">
        <f t="shared" si="34"/>
        <v>66.001253051612778</v>
      </c>
      <c r="Y65" s="35">
        <f t="shared" si="35"/>
        <v>73.284655857403621</v>
      </c>
      <c r="Z65" s="35">
        <f t="shared" si="36"/>
        <v>67.343462865850924</v>
      </c>
      <c r="AA65" s="35">
        <f t="shared" si="37"/>
        <v>-3.3146858874336829</v>
      </c>
      <c r="AB65" s="35">
        <f t="shared" si="38"/>
        <v>-3.3146858874336544</v>
      </c>
      <c r="AC65" s="35">
        <f t="shared" si="39"/>
        <v>-3.3146858874336544</v>
      </c>
      <c r="AF65">
        <v>1.7</v>
      </c>
      <c r="AG65">
        <v>2.21</v>
      </c>
      <c r="AJ65" t="s">
        <v>456</v>
      </c>
    </row>
    <row r="66" spans="1:36" ht="15" x14ac:dyDescent="0.25">
      <c r="A66">
        <v>2.68</v>
      </c>
      <c r="B66">
        <v>3.33</v>
      </c>
      <c r="C66">
        <v>2.78</v>
      </c>
      <c r="D66" s="20">
        <f t="shared" si="3"/>
        <v>3.314685887433666E-2</v>
      </c>
      <c r="E66" s="17">
        <f>IF(OR($A66="",$B66="",$C66=""),"",A66*'MPTO_working_3-way'!$I65)</f>
        <v>2.7688335817832224</v>
      </c>
      <c r="F66" s="21">
        <f>IF(OR($A66="",$B66="",$C66=""),"",B66*'MPTO_working_3-way'!$I65)</f>
        <v>3.4403790400515413</v>
      </c>
      <c r="G66" s="22">
        <f>IF(OR($A66="",$B66="",$C66=""),"",C66*'MPTO_working_3-way'!$I65)</f>
        <v>2.8721482676706556</v>
      </c>
      <c r="H66" s="17">
        <f>IF(OR($A66="",$B66="",$C66=""),"",'MPTO_working_3-way'!E65)</f>
        <v>2.7617795910564493</v>
      </c>
      <c r="I66" s="21">
        <f>IF(OR($A66="",$B66="",$C66=""),"",'MPTO_working_3-way'!F65)</f>
        <v>3.4572008365340028</v>
      </c>
      <c r="J66" s="22">
        <f>IF(OR($A66="",$B66="",$C66=""),"",'MPTO_working_3-way'!G65)</f>
        <v>2.8680967145870313</v>
      </c>
      <c r="K66" s="17">
        <f>IF(OR($A66="",$B66="",$C66=""),"",'OddsRatio_working_3-way'!H65)</f>
        <v>2.7653222936180293</v>
      </c>
      <c r="L66" s="21">
        <f>IF(OR($A66="",$B66="",$C66=""),"",'OddsRatio_working_3-way'!I65)</f>
        <v>3.4483338953154812</v>
      </c>
      <c r="M66" s="22">
        <f>IF(OR($A66="",$B66="",$C66=""),"",'OddsRatio_working_3-way'!J65)</f>
        <v>2.8704010015714831</v>
      </c>
      <c r="N66" s="23">
        <f t="shared" si="28"/>
        <v>36.116291227440485</v>
      </c>
      <c r="O66" s="24">
        <f t="shared" si="29"/>
        <v>29.066564711573722</v>
      </c>
      <c r="P66" s="24">
        <f t="shared" si="30"/>
        <v>34.817144060985797</v>
      </c>
      <c r="Q66" t="s">
        <v>205</v>
      </c>
      <c r="R66" t="s">
        <v>206</v>
      </c>
      <c r="S66" s="48" t="s">
        <v>453</v>
      </c>
      <c r="T66" s="35">
        <v>100</v>
      </c>
      <c r="U66" s="35">
        <f t="shared" si="31"/>
        <v>62.264150943396231</v>
      </c>
      <c r="V66" s="35">
        <f t="shared" si="32"/>
        <v>71.910112359550567</v>
      </c>
      <c r="W66" s="35">
        <f t="shared" si="33"/>
        <v>62.406015037593981</v>
      </c>
      <c r="X66" s="35">
        <f t="shared" si="34"/>
        <v>65.683872602855459</v>
      </c>
      <c r="Y66" s="35">
        <f t="shared" si="35"/>
        <v>75.329834019009795</v>
      </c>
      <c r="Z66" s="35">
        <f t="shared" si="36"/>
        <v>65.825736697053216</v>
      </c>
      <c r="AA66" s="35">
        <f t="shared" si="37"/>
        <v>-3.4197216594592277</v>
      </c>
      <c r="AB66" s="35">
        <f t="shared" si="38"/>
        <v>-3.4197216594592277</v>
      </c>
      <c r="AC66" s="35">
        <f t="shared" si="39"/>
        <v>-3.4197216594592348</v>
      </c>
      <c r="AF66">
        <v>1.74</v>
      </c>
      <c r="AG66">
        <v>2.16</v>
      </c>
      <c r="AJ66" t="s">
        <v>456</v>
      </c>
    </row>
    <row r="67" spans="1:36" ht="15" x14ac:dyDescent="0.25">
      <c r="A67">
        <v>2.65</v>
      </c>
      <c r="B67">
        <v>3.56</v>
      </c>
      <c r="C67">
        <v>2.66</v>
      </c>
      <c r="D67" s="20">
        <f t="shared" si="3"/>
        <v>3.4197216594592295E-2</v>
      </c>
      <c r="E67" s="17">
        <f>IF(OR($A67="",$B67="",$C67=""),"",A67*'MPTO_working_3-way'!$I66)</f>
        <v>2.7406226239756695</v>
      </c>
      <c r="F67" s="21">
        <f>IF(OR($A67="",$B67="",$C67=""),"",B67*'MPTO_working_3-way'!$I66)</f>
        <v>3.6817420910767487</v>
      </c>
      <c r="G67" s="22">
        <f>IF(OR($A67="",$B67="",$C67=""),"",C67*'MPTO_working_3-way'!$I66)</f>
        <v>2.7509645961416158</v>
      </c>
      <c r="H67" s="17">
        <f>IF(OR($A67="",$B67="",$C67=""),"",'MPTO_working_3-way'!E66)</f>
        <v>2.7325434182291226</v>
      </c>
      <c r="I67" s="21">
        <f>IF(OR($A67="",$B67="",$C67=""),"",'MPTO_working_3-way'!F66)</f>
        <v>3.7105778349082552</v>
      </c>
      <c r="J67" s="22">
        <f>IF(OR($A67="",$B67="",$C67=""),"",'MPTO_working_3-way'!G66)</f>
        <v>2.7431773396142818</v>
      </c>
      <c r="K67" s="17">
        <f>IF(OR($A67="",$B67="",$C67=""),"",'OddsRatio_working_3-way'!H66)</f>
        <v>2.7369066631587389</v>
      </c>
      <c r="L67" s="21">
        <f>IF(OR($A67="",$B67="",$C67=""),"",'OddsRatio_working_3-way'!I66)</f>
        <v>3.6948370046584067</v>
      </c>
      <c r="M67" s="22">
        <f>IF(OR($A67="",$B67="",$C67=""),"",'OddsRatio_working_3-way'!J66)</f>
        <v>2.7474333702081863</v>
      </c>
      <c r="N67" s="23">
        <f t="shared" si="28"/>
        <v>36.488058999868997</v>
      </c>
      <c r="O67" s="24">
        <f t="shared" si="29"/>
        <v>27.161055154396863</v>
      </c>
      <c r="P67" s="24">
        <f t="shared" si="30"/>
        <v>36.35088584573414</v>
      </c>
      <c r="Q67" t="s">
        <v>207</v>
      </c>
      <c r="R67" t="s">
        <v>208</v>
      </c>
      <c r="S67" s="48" t="s">
        <v>453</v>
      </c>
      <c r="T67" s="35">
        <v>100</v>
      </c>
      <c r="U67" s="35">
        <f t="shared" si="31"/>
        <v>28.057553956834536</v>
      </c>
      <c r="V67" s="35">
        <f t="shared" si="32"/>
        <v>82.142857142857139</v>
      </c>
      <c r="W67" s="35">
        <f t="shared" si="33"/>
        <v>86.09179415855354</v>
      </c>
      <c r="X67" s="35">
        <f t="shared" si="34"/>
        <v>31.765348698589314</v>
      </c>
      <c r="Y67" s="35">
        <f t="shared" si="35"/>
        <v>85.850651884611935</v>
      </c>
      <c r="Z67" s="35">
        <f t="shared" si="36"/>
        <v>89.799588900308336</v>
      </c>
      <c r="AA67" s="35">
        <f t="shared" si="37"/>
        <v>-3.7077947417547783</v>
      </c>
      <c r="AB67" s="35">
        <f t="shared" si="38"/>
        <v>-3.7077947417547961</v>
      </c>
      <c r="AC67" s="35">
        <f t="shared" si="39"/>
        <v>-3.7077947417547961</v>
      </c>
      <c r="AF67">
        <v>1.8</v>
      </c>
      <c r="AG67">
        <v>2.0699999999999998</v>
      </c>
      <c r="AJ67" t="s">
        <v>456</v>
      </c>
    </row>
    <row r="68" spans="1:36" ht="15" x14ac:dyDescent="0.25">
      <c r="A68">
        <v>1.39</v>
      </c>
      <c r="B68">
        <v>5.6</v>
      </c>
      <c r="C68">
        <v>7.19</v>
      </c>
      <c r="D68" s="20">
        <f t="shared" ref="D68:D131" si="40">IF(OR($A68="",$B68="",$C68=""),"",(1/A68)+(1/B68)+(1/C68)-1)</f>
        <v>3.7077947417547996E-2</v>
      </c>
      <c r="E68" s="17">
        <f>IF(OR($A68="",$B68="",$C68=""),"",A68*'MPTO_working_3-way'!$I67)</f>
        <v>1.4415383469103915</v>
      </c>
      <c r="F68" s="21">
        <f>IF(OR($A68="",$B68="",$C68=""),"",B68*'MPTO_working_3-way'!$I67)</f>
        <v>5.8076365055382686</v>
      </c>
      <c r="G68" s="22">
        <f>IF(OR($A68="",$B68="",$C68=""),"",C68*'MPTO_working_3-way'!$I67)</f>
        <v>7.4565904419321702</v>
      </c>
      <c r="H68" s="17">
        <f>IF(OR($A68="",$B68="",$C68=""),"",'MPTO_working_3-way'!E67)</f>
        <v>1.4142968403982386</v>
      </c>
      <c r="I68" s="21">
        <f>IF(OR($A68="",$B68="",$C68=""),"",'MPTO_working_3-way'!F67)</f>
        <v>6.0164086922495894</v>
      </c>
      <c r="J68" s="22">
        <f>IF(OR($A68="",$B68="",$C68=""),"",'MPTO_working_3-way'!G67)</f>
        <v>7.8912433507575885</v>
      </c>
      <c r="K68" s="17">
        <f>IF(OR($A68="",$B68="",$C68=""),"",'OddsRatio_working_3-way'!H67)</f>
        <v>1.4223995830827338</v>
      </c>
      <c r="L68" s="21">
        <f>IF(OR($A68="",$B68="",$C68=""),"",'OddsRatio_working_3-way'!I67)</f>
        <v>5.9821489286681491</v>
      </c>
      <c r="M68" s="22">
        <f>IF(OR($A68="",$B68="",$C68=""),"",'OddsRatio_working_3-way'!J67)</f>
        <v>7.7042395366208369</v>
      </c>
      <c r="N68" s="23">
        <f t="shared" si="28"/>
        <v>69.370336359297809</v>
      </c>
      <c r="O68" s="24">
        <f t="shared" si="29"/>
        <v>17.218708489182848</v>
      </c>
      <c r="P68" s="24">
        <f t="shared" si="30"/>
        <v>13.410955151519325</v>
      </c>
      <c r="Q68" t="s">
        <v>209</v>
      </c>
      <c r="R68" t="s">
        <v>210</v>
      </c>
      <c r="S68" s="48" t="s">
        <v>453</v>
      </c>
      <c r="T68" s="35">
        <v>100</v>
      </c>
      <c r="U68" s="35">
        <f t="shared" si="31"/>
        <v>59.349593495934961</v>
      </c>
      <c r="V68" s="35">
        <f t="shared" si="32"/>
        <v>71.181556195965413</v>
      </c>
      <c r="W68" s="35">
        <f t="shared" si="33"/>
        <v>66.666666666666657</v>
      </c>
      <c r="X68" s="35">
        <f t="shared" si="34"/>
        <v>62.151777137367915</v>
      </c>
      <c r="Y68" s="35">
        <f t="shared" si="35"/>
        <v>73.98373983739836</v>
      </c>
      <c r="Z68" s="35">
        <f t="shared" si="36"/>
        <v>69.468850308099618</v>
      </c>
      <c r="AA68" s="35">
        <f t="shared" si="37"/>
        <v>-2.8021836414329542</v>
      </c>
      <c r="AB68" s="35">
        <f t="shared" si="38"/>
        <v>-2.8021836414329471</v>
      </c>
      <c r="AC68" s="35">
        <f t="shared" si="39"/>
        <v>-2.8021836414329613</v>
      </c>
      <c r="AF68">
        <v>1.37</v>
      </c>
      <c r="AG68">
        <v>3.18</v>
      </c>
      <c r="AJ68" t="s">
        <v>456</v>
      </c>
    </row>
    <row r="69" spans="1:36" ht="15" x14ac:dyDescent="0.25">
      <c r="A69">
        <v>2.46</v>
      </c>
      <c r="B69">
        <v>3.47</v>
      </c>
      <c r="C69">
        <v>3</v>
      </c>
      <c r="D69" s="20">
        <f t="shared" si="40"/>
        <v>2.8021836414329426E-2</v>
      </c>
      <c r="E69" s="17">
        <f>IF(OR($A69="",$B69="",$C69=""),"",A69*'MPTO_working_3-way'!$I68)</f>
        <v>2.5289337175792506</v>
      </c>
      <c r="F69" s="21">
        <f>IF(OR($A69="",$B69="",$C69=""),"",B69*'MPTO_working_3-way'!$I68)</f>
        <v>3.5672357723577233</v>
      </c>
      <c r="G69" s="22">
        <f>IF(OR($A69="",$B69="",$C69=""),"",C69*'MPTO_working_3-way'!$I68)</f>
        <v>3.0840655092429881</v>
      </c>
      <c r="H69" s="17">
        <f>IF(OR($A69="",$B69="",$C69=""),"",'MPTO_working_3-way'!E68)</f>
        <v>2.5178550359853697</v>
      </c>
      <c r="I69" s="21">
        <f>IF(OR($A69="",$B69="",$C69=""),"",'MPTO_working_3-way'!F68)</f>
        <v>3.5862368362088275</v>
      </c>
      <c r="J69" s="22">
        <f>IF(OR($A69="",$B69="",$C69=""),"",'MPTO_working_3-way'!G68)</f>
        <v>3.0864890924430513</v>
      </c>
      <c r="K69" s="17">
        <f>IF(OR($A69="",$B69="",$C69=""),"",'OddsRatio_working_3-way'!H68)</f>
        <v>2.5229134622867924</v>
      </c>
      <c r="L69" s="21">
        <f>IF(OR($A69="",$B69="",$C69=""),"",'OddsRatio_working_3-way'!I68)</f>
        <v>3.5764357889372445</v>
      </c>
      <c r="M69" s="22">
        <f>IF(OR($A69="",$B69="",$C69=""),"",'OddsRatio_working_3-way'!J68)</f>
        <v>3.0861828250504</v>
      </c>
      <c r="N69" s="23">
        <f t="shared" si="28"/>
        <v>39.542357043553572</v>
      </c>
      <c r="O69" s="24">
        <f t="shared" si="29"/>
        <v>28.032910180732507</v>
      </c>
      <c r="P69" s="24">
        <f t="shared" si="30"/>
        <v>32.424732775713935</v>
      </c>
      <c r="Q69" t="s">
        <v>211</v>
      </c>
      <c r="R69" t="s">
        <v>212</v>
      </c>
      <c r="S69" s="48" t="s">
        <v>453</v>
      </c>
      <c r="T69" s="35">
        <v>100</v>
      </c>
      <c r="U69" s="35">
        <f t="shared" si="31"/>
        <v>38.650306748466257</v>
      </c>
      <c r="V69" s="35">
        <f t="shared" si="32"/>
        <v>74.747474747474755</v>
      </c>
      <c r="W69" s="35">
        <f t="shared" si="33"/>
        <v>83.305509181969953</v>
      </c>
      <c r="X69" s="35">
        <f t="shared" si="34"/>
        <v>41.947016070555307</v>
      </c>
      <c r="Y69" s="35">
        <f t="shared" si="35"/>
        <v>78.044184069563798</v>
      </c>
      <c r="Z69" s="35">
        <f t="shared" si="36"/>
        <v>86.60221850405901</v>
      </c>
      <c r="AA69" s="35">
        <f t="shared" si="37"/>
        <v>-3.2967093220890504</v>
      </c>
      <c r="AB69" s="35">
        <f t="shared" si="38"/>
        <v>-3.2967093220890433</v>
      </c>
      <c r="AC69" s="35">
        <f t="shared" si="39"/>
        <v>-3.2967093220890575</v>
      </c>
      <c r="AF69">
        <v>1.91</v>
      </c>
      <c r="AG69">
        <v>1.98</v>
      </c>
      <c r="AJ69" t="s">
        <v>457</v>
      </c>
    </row>
    <row r="70" spans="1:36" ht="15" x14ac:dyDescent="0.25">
      <c r="A70">
        <v>1.63</v>
      </c>
      <c r="B70">
        <v>3.96</v>
      </c>
      <c r="C70">
        <v>5.99</v>
      </c>
      <c r="D70" s="20">
        <f t="shared" si="40"/>
        <v>3.2967093220890531E-2</v>
      </c>
      <c r="E70" s="17">
        <f>IF(OR($A70="",$B70="",$C70=""),"",A70*'MPTO_working_3-way'!$I69)</f>
        <v>1.6837363619500514</v>
      </c>
      <c r="F70" s="21">
        <f>IF(OR($A70="",$B70="",$C70=""),"",B70*'MPTO_working_3-way'!$I69)</f>
        <v>4.0905496891547264</v>
      </c>
      <c r="G70" s="22">
        <f>IF(OR($A70="",$B70="",$C70=""),"",C70*'MPTO_working_3-way'!$I69)</f>
        <v>6.1874728883931347</v>
      </c>
      <c r="H70" s="17">
        <f>IF(OR($A70="",$B70="",$C70=""),"",'MPTO_working_3-way'!E69)</f>
        <v>1.6597292709475779</v>
      </c>
      <c r="I70" s="21">
        <f>IF(OR($A70="",$B70="",$C70=""),"",'MPTO_working_3-way'!F69)</f>
        <v>4.1401657854463512</v>
      </c>
      <c r="J70" s="22">
        <f>IF(OR($A70="",$B70="",$C70=""),"",'MPTO_working_3-way'!G69)</f>
        <v>6.412069994104951</v>
      </c>
      <c r="K70" s="17">
        <f>IF(OR($A70="",$B70="",$C70=""),"",'OddsRatio_working_3-way'!H69)</f>
        <v>1.6681309107671647</v>
      </c>
      <c r="L70" s="21">
        <f>IF(OR($A70="",$B70="",$C70=""),"",'OddsRatio_working_3-way'!I69)</f>
        <v>4.1391547553504893</v>
      </c>
      <c r="M70" s="22">
        <f>IF(OR($A70="",$B70="",$C70=""),"",'OddsRatio_working_3-way'!J69)</f>
        <v>6.2920210233780205</v>
      </c>
      <c r="N70" s="23">
        <f t="shared" si="28"/>
        <v>59.391720853603879</v>
      </c>
      <c r="O70" s="24">
        <f t="shared" si="29"/>
        <v>24.44659216953897</v>
      </c>
      <c r="P70" s="24">
        <f t="shared" si="30"/>
        <v>16.161686976857148</v>
      </c>
      <c r="Q70" t="s">
        <v>213</v>
      </c>
      <c r="R70" t="s">
        <v>214</v>
      </c>
      <c r="S70" s="48" t="s">
        <v>453</v>
      </c>
      <c r="T70" s="35">
        <v>100</v>
      </c>
      <c r="U70" s="35">
        <f t="shared" si="31"/>
        <v>35.064935064935064</v>
      </c>
      <c r="V70" s="35">
        <f t="shared" si="32"/>
        <v>77.375565610859724</v>
      </c>
      <c r="W70" s="35">
        <f t="shared" si="33"/>
        <v>84.447900466562984</v>
      </c>
      <c r="X70" s="35">
        <f t="shared" si="34"/>
        <v>38.176533922577285</v>
      </c>
      <c r="Y70" s="35">
        <f t="shared" si="35"/>
        <v>80.487164468501945</v>
      </c>
      <c r="Z70" s="35">
        <f t="shared" si="36"/>
        <v>87.559499324205206</v>
      </c>
      <c r="AA70" s="35">
        <f t="shared" si="37"/>
        <v>-3.1115988576422211</v>
      </c>
      <c r="AB70" s="35">
        <f t="shared" si="38"/>
        <v>-3.1115988576422211</v>
      </c>
      <c r="AC70" s="35">
        <f t="shared" si="39"/>
        <v>-3.1115988576422211</v>
      </c>
      <c r="AF70">
        <v>1.71</v>
      </c>
      <c r="AG70">
        <v>2.23</v>
      </c>
      <c r="AJ70" t="s">
        <v>457</v>
      </c>
    </row>
    <row r="71" spans="1:36" ht="15" x14ac:dyDescent="0.25">
      <c r="A71">
        <v>1.54</v>
      </c>
      <c r="B71">
        <v>4.42</v>
      </c>
      <c r="C71">
        <v>6.43</v>
      </c>
      <c r="D71" s="20">
        <f t="shared" si="40"/>
        <v>3.1115988576422282E-2</v>
      </c>
      <c r="E71" s="17">
        <f>IF(OR($A71="",$B71="",$C71=""),"",A71*'MPTO_working_3-way'!$I70)</f>
        <v>1.5879186224076904</v>
      </c>
      <c r="F71" s="21">
        <f>IF(OR($A71="",$B71="",$C71=""),"",B71*'MPTO_working_3-way'!$I70)</f>
        <v>4.5575326695077862</v>
      </c>
      <c r="G71" s="22">
        <f>IF(OR($A71="",$B71="",$C71=""),"",C71*'MPTO_working_3-way'!$I70)</f>
        <v>6.6300758065463947</v>
      </c>
      <c r="H71" s="17">
        <f>IF(OR($A71="",$B71="",$C71=""),"",'MPTO_working_3-way'!E70)</f>
        <v>1.5649975082218193</v>
      </c>
      <c r="I71" s="21">
        <f>IF(OR($A71="",$B71="",$C71=""),"",'MPTO_working_3-way'!F70)</f>
        <v>4.6323672793568216</v>
      </c>
      <c r="J71" s="22">
        <f>IF(OR($A71="",$B71="",$C71=""),"",'MPTO_working_3-way'!G70)</f>
        <v>6.8894722382488816</v>
      </c>
      <c r="K71" s="17">
        <f>IF(OR($A71="",$B71="",$C71=""),"",'OddsRatio_working_3-way'!H70)</f>
        <v>1.5726154176011733</v>
      </c>
      <c r="L71" s="21">
        <f>IF(OR($A71="",$B71="",$C71=""),"",'OddsRatio_working_3-way'!I70)</f>
        <v>4.6265643114740973</v>
      </c>
      <c r="M71" s="22">
        <f>IF(OR($A71="",$B71="",$C71=""),"",'OddsRatio_working_3-way'!J70)</f>
        <v>6.7579661436562413</v>
      </c>
      <c r="N71" s="23">
        <f t="shared" si="28"/>
        <v>62.97551939303694</v>
      </c>
      <c r="O71" s="24">
        <f t="shared" si="29"/>
        <v>21.941696802098846</v>
      </c>
      <c r="P71" s="24">
        <f t="shared" si="30"/>
        <v>15.082783804864214</v>
      </c>
      <c r="Q71" t="s">
        <v>215</v>
      </c>
      <c r="R71" t="s">
        <v>216</v>
      </c>
      <c r="S71" s="48" t="s">
        <v>453</v>
      </c>
      <c r="T71" s="35">
        <v>100</v>
      </c>
      <c r="U71" s="35">
        <f t="shared" si="31"/>
        <v>41.860465116279073</v>
      </c>
      <c r="V71" s="35">
        <f t="shared" si="32"/>
        <v>75.903614457831324</v>
      </c>
      <c r="W71" s="35">
        <f t="shared" si="33"/>
        <v>78.991596638655466</v>
      </c>
      <c r="X71" s="35">
        <f t="shared" si="34"/>
        <v>45.10478890351321</v>
      </c>
      <c r="Y71" s="35">
        <f t="shared" si="35"/>
        <v>79.147938245065475</v>
      </c>
      <c r="Z71" s="35">
        <f t="shared" si="36"/>
        <v>82.235920425889603</v>
      </c>
      <c r="AA71" s="35">
        <f t="shared" si="37"/>
        <v>-3.2443237872341371</v>
      </c>
      <c r="AB71" s="35">
        <f t="shared" si="38"/>
        <v>-3.2443237872341513</v>
      </c>
      <c r="AC71" s="35">
        <f t="shared" si="39"/>
        <v>-3.2443237872341371</v>
      </c>
      <c r="AF71">
        <v>1.6</v>
      </c>
      <c r="AG71">
        <v>2.46</v>
      </c>
      <c r="AJ71" t="s">
        <v>457</v>
      </c>
    </row>
    <row r="72" spans="1:36" ht="15" x14ac:dyDescent="0.25">
      <c r="A72">
        <v>1.72</v>
      </c>
      <c r="B72">
        <v>4.1500000000000004</v>
      </c>
      <c r="C72">
        <v>4.76</v>
      </c>
      <c r="D72" s="20">
        <f t="shared" si="40"/>
        <v>3.2443237872341379E-2</v>
      </c>
      <c r="E72" s="17">
        <f>IF(OR($A72="",$B72="",$C72=""),"",A72*'MPTO_working_3-way'!$I71)</f>
        <v>1.7758023691404272</v>
      </c>
      <c r="F72" s="21">
        <f>IF(OR($A72="",$B72="",$C72=""),"",B72*'MPTO_working_3-way'!$I71)</f>
        <v>4.2846394371702168</v>
      </c>
      <c r="G72" s="22">
        <f>IF(OR($A72="",$B72="",$C72=""),"",C72*'MPTO_working_3-way'!$I71)</f>
        <v>4.9144298122723447</v>
      </c>
      <c r="H72" s="17">
        <f>IF(OR($A72="",$B72="",$C72=""),"",'MPTO_working_3-way'!E71)</f>
        <v>1.7525997392007657</v>
      </c>
      <c r="I72" s="21">
        <f>IF(OR($A72="",$B72="",$C72=""),"",'MPTO_working_3-way'!F71)</f>
        <v>4.3450029156905075</v>
      </c>
      <c r="J72" s="22">
        <f>IF(OR($A72="",$B72="",$C72=""),"",'MPTO_working_3-way'!G71)</f>
        <v>5.0183264013611861</v>
      </c>
      <c r="K72" s="17">
        <f>IF(OR($A72="",$B72="",$C72=""),"",'OddsRatio_working_3-way'!H71)</f>
        <v>1.7608439973538921</v>
      </c>
      <c r="L72" s="21">
        <f>IF(OR($A72="",$B72="",$C72=""),"",'OddsRatio_working_3-way'!I71)</f>
        <v>4.3286924884232798</v>
      </c>
      <c r="M72" s="22">
        <f>IF(OR($A72="",$B72="",$C72=""),"",'OddsRatio_working_3-way'!J71)</f>
        <v>4.973296430625882</v>
      </c>
      <c r="N72" s="23">
        <f t="shared" si="28"/>
        <v>56.312572692649773</v>
      </c>
      <c r="O72" s="24">
        <f t="shared" si="29"/>
        <v>23.339186754544002</v>
      </c>
      <c r="P72" s="24">
        <f t="shared" si="30"/>
        <v>20.348240552806224</v>
      </c>
      <c r="Q72" t="s">
        <v>217</v>
      </c>
      <c r="R72" t="s">
        <v>218</v>
      </c>
      <c r="S72" s="48" t="s">
        <v>453</v>
      </c>
      <c r="T72" s="35">
        <v>100</v>
      </c>
      <c r="U72" s="35">
        <f t="shared" si="31"/>
        <v>54.337899543379002</v>
      </c>
      <c r="V72" s="35">
        <f t="shared" si="32"/>
        <v>69.418960244648318</v>
      </c>
      <c r="W72" s="35">
        <f t="shared" si="33"/>
        <v>72.899728997289984</v>
      </c>
      <c r="X72" s="35">
        <f t="shared" si="34"/>
        <v>57.681310758061713</v>
      </c>
      <c r="Y72" s="35">
        <f t="shared" si="35"/>
        <v>72.76237145933105</v>
      </c>
      <c r="Z72" s="35">
        <f t="shared" si="36"/>
        <v>76.243140211972687</v>
      </c>
      <c r="AA72" s="35">
        <f t="shared" si="37"/>
        <v>-3.3434112146827104</v>
      </c>
      <c r="AB72" s="35">
        <f t="shared" si="38"/>
        <v>-3.3434112146827317</v>
      </c>
      <c r="AC72" s="35">
        <f t="shared" si="39"/>
        <v>-3.3434112146827033</v>
      </c>
      <c r="AF72">
        <v>1.56</v>
      </c>
      <c r="AG72">
        <v>2.54</v>
      </c>
      <c r="AJ72" t="s">
        <v>457</v>
      </c>
    </row>
    <row r="73" spans="1:36" ht="15" x14ac:dyDescent="0.25">
      <c r="A73">
        <v>2.19</v>
      </c>
      <c r="B73">
        <v>3.27</v>
      </c>
      <c r="C73">
        <v>3.69</v>
      </c>
      <c r="D73" s="20">
        <f t="shared" si="40"/>
        <v>3.3434112146827122E-2</v>
      </c>
      <c r="E73" s="17">
        <f>IF(OR($A73="",$B73="",$C73=""),"",A73*'MPTO_working_3-way'!$I72)</f>
        <v>2.2632207056015514</v>
      </c>
      <c r="F73" s="21">
        <f>IF(OR($A73="",$B73="",$C73=""),"",B73*'MPTO_working_3-way'!$I72)</f>
        <v>3.3793295467201245</v>
      </c>
      <c r="G73" s="22">
        <f>IF(OR($A73="",$B73="",$C73=""),"",C73*'MPTO_working_3-way'!$I72)</f>
        <v>3.8133718738217919</v>
      </c>
      <c r="H73" s="17">
        <f>IF(OR($A73="",$B73="",$C73=""),"",'MPTO_working_3-way'!E72)</f>
        <v>2.2447883284449559</v>
      </c>
      <c r="I73" s="21">
        <f>IF(OR($A73="",$B73="",$C73=""),"",'MPTO_working_3-way'!F72)</f>
        <v>3.3936763662800664</v>
      </c>
      <c r="J73" s="22">
        <f>IF(OR($A73="",$B73="",$C73=""),"",'MPTO_working_3-way'!G72)</f>
        <v>3.8482554972120195</v>
      </c>
      <c r="K73" s="17">
        <f>IF(OR($A73="",$B73="",$C73=""),"",'OddsRatio_working_3-way'!H72)</f>
        <v>2.2525258005626445</v>
      </c>
      <c r="L73" s="21">
        <f>IF(OR($A73="",$B73="",$C73=""),"",'OddsRatio_working_3-way'!I72)</f>
        <v>3.3892719052749625</v>
      </c>
      <c r="M73" s="22">
        <f>IF(OR($A73="",$B73="",$C73=""),"",'OddsRatio_working_3-way'!J72)</f>
        <v>3.8313398348853069</v>
      </c>
      <c r="N73" s="23">
        <f t="shared" si="28"/>
        <v>44.184820222127016</v>
      </c>
      <c r="O73" s="24">
        <f t="shared" si="29"/>
        <v>29.591668589130936</v>
      </c>
      <c r="P73" s="24">
        <f t="shared" si="30"/>
        <v>26.223511188742048</v>
      </c>
      <c r="Q73" t="s">
        <v>219</v>
      </c>
      <c r="R73" t="s">
        <v>220</v>
      </c>
      <c r="S73" s="48" t="s">
        <v>453</v>
      </c>
      <c r="T73" s="35">
        <v>100</v>
      </c>
      <c r="U73" s="35">
        <f t="shared" si="31"/>
        <v>55.357142857142868</v>
      </c>
      <c r="V73" s="35">
        <f t="shared" si="32"/>
        <v>70.059880239520965</v>
      </c>
      <c r="W73" s="35">
        <f t="shared" si="33"/>
        <v>71.671388101982998</v>
      </c>
      <c r="X73" s="35">
        <f t="shared" si="34"/>
        <v>58.268731658496044</v>
      </c>
      <c r="Y73" s="35">
        <f t="shared" si="35"/>
        <v>72.97146904087414</v>
      </c>
      <c r="Z73" s="35">
        <f t="shared" si="36"/>
        <v>74.582976903336188</v>
      </c>
      <c r="AA73" s="35">
        <f t="shared" si="37"/>
        <v>-2.9115888013531759</v>
      </c>
      <c r="AB73" s="35">
        <f t="shared" si="38"/>
        <v>-2.9115888013531759</v>
      </c>
      <c r="AC73" s="35">
        <f t="shared" si="39"/>
        <v>-2.9115888013531901</v>
      </c>
      <c r="AF73">
        <v>2.11</v>
      </c>
      <c r="AG73">
        <v>1.77</v>
      </c>
      <c r="AJ73" t="s">
        <v>461</v>
      </c>
    </row>
    <row r="74" spans="1:36" ht="15" x14ac:dyDescent="0.25">
      <c r="A74">
        <v>2.2400000000000002</v>
      </c>
      <c r="B74">
        <v>3.34</v>
      </c>
      <c r="C74">
        <v>3.53</v>
      </c>
      <c r="D74" s="20">
        <f t="shared" si="40"/>
        <v>2.9115888013531821E-2</v>
      </c>
      <c r="E74" s="17">
        <f>IF(OR($A74="",$B74="",$C74=""),"",A74*'MPTO_working_3-way'!$I73)</f>
        <v>2.3052195891503113</v>
      </c>
      <c r="F74" s="21">
        <f>IF(OR($A74="",$B74="",$C74=""),"",B74*'MPTO_working_3-way'!$I73)</f>
        <v>3.4372470659651961</v>
      </c>
      <c r="G74" s="22">
        <f>IF(OR($A74="",$B74="",$C74=""),"",C74*'MPTO_working_3-way'!$I73)</f>
        <v>3.6327790846877672</v>
      </c>
      <c r="H74" s="17">
        <f>IF(OR($A74="",$B74="",$C74=""),"",'MPTO_working_3-way'!E73)</f>
        <v>2.2897794925837061</v>
      </c>
      <c r="I74" s="21">
        <f>IF(OR($A74="",$B74="",$C74=""),"",'MPTO_working_3-way'!F73)</f>
        <v>3.4518955721361646</v>
      </c>
      <c r="J74" s="22">
        <f>IF(OR($A74="",$B74="",$C74=""),"",'MPTO_working_3-way'!G73)</f>
        <v>3.6552269604400252</v>
      </c>
      <c r="K74" s="17">
        <f>IF(OR($A74="",$B74="",$C74=""),"",'OddsRatio_working_3-way'!H73)</f>
        <v>2.2963246606074983</v>
      </c>
      <c r="L74" s="21">
        <f>IF(OR($A74="",$B74="",$C74=""),"",'OddsRatio_working_3-way'!I73)</f>
        <v>3.4462900853399558</v>
      </c>
      <c r="M74" s="22">
        <f>IF(OR($A74="",$B74="",$C74=""),"",'OddsRatio_working_3-way'!J73)</f>
        <v>3.6449204768846539</v>
      </c>
      <c r="N74" s="23">
        <f t="shared" si="28"/>
        <v>43.379815298576105</v>
      </c>
      <c r="O74" s="24">
        <f t="shared" si="29"/>
        <v>29.093049781080982</v>
      </c>
      <c r="P74" s="24">
        <f t="shared" si="30"/>
        <v>27.52713492034291</v>
      </c>
      <c r="Q74" t="s">
        <v>221</v>
      </c>
      <c r="R74" t="s">
        <v>222</v>
      </c>
      <c r="S74" s="48" t="s">
        <v>453</v>
      </c>
      <c r="T74" s="35">
        <v>100</v>
      </c>
      <c r="U74" s="35">
        <f t="shared" si="31"/>
        <v>62.406015037593981</v>
      </c>
      <c r="V74" s="35">
        <f t="shared" si="32"/>
        <v>68.847352024922117</v>
      </c>
      <c r="W74" s="35">
        <f t="shared" si="33"/>
        <v>65.986394557823132</v>
      </c>
      <c r="X74" s="35">
        <f t="shared" si="34"/>
        <v>65.166253417254751</v>
      </c>
      <c r="Y74" s="35">
        <f t="shared" si="35"/>
        <v>71.607590404582893</v>
      </c>
      <c r="Z74" s="35">
        <f t="shared" si="36"/>
        <v>68.746632937483881</v>
      </c>
      <c r="AA74" s="35">
        <f t="shared" si="37"/>
        <v>-2.7602383796607697</v>
      </c>
      <c r="AB74" s="35">
        <f t="shared" si="38"/>
        <v>-2.7602383796607768</v>
      </c>
      <c r="AC74" s="35">
        <f t="shared" si="39"/>
        <v>-2.7602383796607484</v>
      </c>
      <c r="AF74">
        <v>2.08</v>
      </c>
      <c r="AG74">
        <v>1.81</v>
      </c>
      <c r="AJ74" t="s">
        <v>108</v>
      </c>
    </row>
    <row r="75" spans="1:36" ht="15" x14ac:dyDescent="0.25">
      <c r="A75">
        <v>2.66</v>
      </c>
      <c r="B75">
        <v>3.21</v>
      </c>
      <c r="C75">
        <v>2.94</v>
      </c>
      <c r="D75" s="20">
        <f t="shared" si="40"/>
        <v>2.760238379660751E-2</v>
      </c>
      <c r="E75" s="17">
        <f>IF(OR($A75="",$B75="",$C75=""),"",A75*'MPTO_working_3-way'!$I74)</f>
        <v>2.7334223408989762</v>
      </c>
      <c r="F75" s="21">
        <f>IF(OR($A75="",$B75="",$C75=""),"",B75*'MPTO_working_3-way'!$I74)</f>
        <v>3.29860365198711</v>
      </c>
      <c r="G75" s="22">
        <f>IF(OR($A75="",$B75="",$C75=""),"",C75*'MPTO_working_3-way'!$I74)</f>
        <v>3.0211510083620259</v>
      </c>
      <c r="H75" s="17">
        <f>IF(OR($A75="",$B75="",$C75=""),"",'MPTO_working_3-way'!E74)</f>
        <v>2.7267344077420685</v>
      </c>
      <c r="I75" s="21">
        <f>IF(OR($A75="",$B75="",$C75=""),"",'MPTO_working_3-way'!F74)</f>
        <v>3.3076911725099696</v>
      </c>
      <c r="J75" s="22">
        <f>IF(OR($A75="",$B75="",$C75=""),"",'MPTO_working_3-way'!G74)</f>
        <v>3.021739057165294</v>
      </c>
      <c r="K75" s="17">
        <f>IF(OR($A75="",$B75="",$C75=""),"",'OddsRatio_working_3-way'!H74)</f>
        <v>2.729910364514005</v>
      </c>
      <c r="L75" s="21">
        <f>IF(OR($A75="",$B75="",$C75=""),"",'OddsRatio_working_3-way'!I74)</f>
        <v>3.3030734370939454</v>
      </c>
      <c r="M75" s="22">
        <f>IF(OR($A75="",$B75="",$C75=""),"",'OddsRatio_working_3-way'!J74)</f>
        <v>3.0217024741910654</v>
      </c>
      <c r="N75" s="23">
        <f t="shared" si="28"/>
        <v>36.584174535981766</v>
      </c>
      <c r="O75" s="24">
        <f t="shared" si="29"/>
        <v>30.315858026701402</v>
      </c>
      <c r="P75" s="24">
        <f t="shared" si="30"/>
        <v>33.099967437316842</v>
      </c>
      <c r="Q75" t="s">
        <v>223</v>
      </c>
      <c r="R75" t="s">
        <v>116</v>
      </c>
      <c r="S75" s="48" t="s">
        <v>453</v>
      </c>
      <c r="T75" s="35">
        <v>100</v>
      </c>
      <c r="U75" s="35">
        <f t="shared" si="31"/>
        <v>60.474308300395251</v>
      </c>
      <c r="V75" s="35">
        <f t="shared" si="32"/>
        <v>68.454258675078862</v>
      </c>
      <c r="W75" s="35">
        <f t="shared" si="33"/>
        <v>68.253968253968253</v>
      </c>
      <c r="X75" s="35">
        <f t="shared" si="34"/>
        <v>63.291773070952885</v>
      </c>
      <c r="Y75" s="35">
        <f t="shared" si="35"/>
        <v>71.271723445636496</v>
      </c>
      <c r="Z75" s="35">
        <f t="shared" si="36"/>
        <v>71.071433024525874</v>
      </c>
      <c r="AA75" s="35">
        <f t="shared" si="37"/>
        <v>-2.8174647705576348</v>
      </c>
      <c r="AB75" s="35">
        <f t="shared" si="38"/>
        <v>-2.8174647705576348</v>
      </c>
      <c r="AC75" s="35">
        <f t="shared" si="39"/>
        <v>-2.8174647705576206</v>
      </c>
      <c r="AF75">
        <v>2.38</v>
      </c>
      <c r="AG75">
        <v>1.63</v>
      </c>
      <c r="AJ75" t="s">
        <v>108</v>
      </c>
    </row>
    <row r="76" spans="1:36" ht="15" x14ac:dyDescent="0.25">
      <c r="A76">
        <v>2.5299999999999998</v>
      </c>
      <c r="B76">
        <v>3.17</v>
      </c>
      <c r="C76">
        <v>3.15</v>
      </c>
      <c r="D76" s="20">
        <f t="shared" si="40"/>
        <v>2.8174647705576206E-2</v>
      </c>
      <c r="E76" s="17">
        <f>IF(OR($A76="",$B76="",$C76=""),"",A76*'MPTO_working_3-way'!$I75)</f>
        <v>2.6012818586951076</v>
      </c>
      <c r="F76" s="21">
        <f>IF(OR($A76="",$B76="",$C76=""),"",B76*'MPTO_working_3-way'!$I75)</f>
        <v>3.2593136332266766</v>
      </c>
      <c r="G76" s="22">
        <f>IF(OR($A76="",$B76="",$C76=""),"",C76*'MPTO_working_3-way'!$I75)</f>
        <v>3.2387501402725651</v>
      </c>
      <c r="H76" s="17">
        <f>IF(OR($A76="",$B76="",$C76=""),"",'MPTO_working_3-way'!E75)</f>
        <v>2.5915774867356376</v>
      </c>
      <c r="I76" s="21">
        <f>IF(OR($A76="",$B76="",$C76=""),"",'MPTO_working_3-way'!F75)</f>
        <v>3.2672706027556053</v>
      </c>
      <c r="J76" s="22">
        <f>IF(OR($A76="",$B76="",$C76=""),"",'MPTO_working_3-way'!G75)</f>
        <v>3.2460284947458113</v>
      </c>
      <c r="K76" s="17">
        <f>IF(OR($A76="",$B76="",$C76=""),"",'OddsRatio_working_3-way'!H75)</f>
        <v>2.5959953616169793</v>
      </c>
      <c r="L76" s="21">
        <f>IF(OR($A76="",$B76="",$C76=""),"",'OddsRatio_working_3-way'!I75)</f>
        <v>3.2636012645155867</v>
      </c>
      <c r="M76" s="22">
        <f>IF(OR($A76="",$B76="",$C76=""),"",'OddsRatio_working_3-way'!J75)</f>
        <v>3.2427385800500055</v>
      </c>
      <c r="N76" s="23">
        <f t="shared" si="28"/>
        <v>38.442585399093751</v>
      </c>
      <c r="O76" s="24">
        <f t="shared" si="29"/>
        <v>30.681306327983336</v>
      </c>
      <c r="P76" s="24">
        <f t="shared" si="30"/>
        <v>30.876108272922913</v>
      </c>
      <c r="Q76" t="s">
        <v>114</v>
      </c>
      <c r="R76" t="s">
        <v>224</v>
      </c>
      <c r="S76" s="48" t="s">
        <v>453</v>
      </c>
      <c r="T76" s="35">
        <v>100</v>
      </c>
      <c r="U76" s="35">
        <f t="shared" si="31"/>
        <v>66.442953020134226</v>
      </c>
      <c r="V76" s="35">
        <f t="shared" si="32"/>
        <v>69.230769230769241</v>
      </c>
      <c r="W76" s="35">
        <f t="shared" si="33"/>
        <v>60</v>
      </c>
      <c r="X76" s="35">
        <f t="shared" si="34"/>
        <v>70.769230769230774</v>
      </c>
      <c r="Y76" s="35">
        <f t="shared" si="35"/>
        <v>73.557046979865788</v>
      </c>
      <c r="Z76" s="35">
        <f t="shared" si="36"/>
        <v>64.326277749096533</v>
      </c>
      <c r="AA76" s="35">
        <f t="shared" si="37"/>
        <v>-4.3262777490965476</v>
      </c>
      <c r="AB76" s="35">
        <f t="shared" si="38"/>
        <v>-4.3262777490965476</v>
      </c>
      <c r="AC76" s="35">
        <f t="shared" si="39"/>
        <v>-4.3262777490965334</v>
      </c>
      <c r="AF76">
        <v>2.48</v>
      </c>
      <c r="AG76">
        <v>1.58</v>
      </c>
      <c r="AJ76" t="s">
        <v>108</v>
      </c>
    </row>
    <row r="77" spans="1:36" ht="15" x14ac:dyDescent="0.25">
      <c r="A77">
        <v>2.98</v>
      </c>
      <c r="B77">
        <v>3.25</v>
      </c>
      <c r="C77">
        <v>2.5</v>
      </c>
      <c r="D77" s="20">
        <f t="shared" si="40"/>
        <v>4.3262777490965298E-2</v>
      </c>
      <c r="E77" s="17">
        <f>IF(OR($A77="",$B77="",$C77=""),"",A77*'MPTO_working_3-way'!$I76)</f>
        <v>3.1089230769230767</v>
      </c>
      <c r="F77" s="21">
        <f>IF(OR($A77="",$B77="",$C77=""),"",B77*'MPTO_working_3-way'!$I76)</f>
        <v>3.3906040268456374</v>
      </c>
      <c r="G77" s="22">
        <f>IF(OR($A77="",$B77="",$C77=""),"",C77*'MPTO_working_3-way'!$I76)</f>
        <v>2.6081569437274132</v>
      </c>
      <c r="H77" s="17">
        <f>IF(OR($A77="",$B77="",$C77=""),"",'MPTO_working_3-way'!E76)</f>
        <v>3.113814167827671</v>
      </c>
      <c r="I77" s="21">
        <f>IF(OR($A77="",$B77="",$C77=""),"",'MPTO_working_3-way'!F76)</f>
        <v>3.4098110550404881</v>
      </c>
      <c r="J77" s="22">
        <f>IF(OR($A77="",$B77="",$C77=""),"",'MPTO_working_3-way'!G76)</f>
        <v>2.5935017406051948</v>
      </c>
      <c r="K77" s="17">
        <f>IF(OR($A77="",$B77="",$C77=""),"",'OddsRatio_working_3-way'!H76)</f>
        <v>3.1122225500054652</v>
      </c>
      <c r="L77" s="21">
        <f>IF(OR($A77="",$B77="",$C77=""),"",'OddsRatio_working_3-way'!I76)</f>
        <v>3.4002528977334836</v>
      </c>
      <c r="M77" s="22">
        <f>IF(OR($A77="",$B77="",$C77=""),"",'OddsRatio_working_3-way'!J76)</f>
        <v>2.6001685984889895</v>
      </c>
      <c r="N77" s="23">
        <f t="shared" si="28"/>
        <v>32.165479018210611</v>
      </c>
      <c r="O77" s="24">
        <f t="shared" si="29"/>
        <v>29.493269992082343</v>
      </c>
      <c r="P77" s="24">
        <f t="shared" si="30"/>
        <v>38.341250989707049</v>
      </c>
      <c r="Q77" t="s">
        <v>225</v>
      </c>
      <c r="R77" t="s">
        <v>121</v>
      </c>
      <c r="S77" s="48" t="s">
        <v>453</v>
      </c>
      <c r="T77" s="35">
        <v>100</v>
      </c>
      <c r="U77" s="35">
        <f t="shared" si="31"/>
        <v>49.238578680203041</v>
      </c>
      <c r="V77" s="35">
        <f t="shared" si="32"/>
        <v>71.014492753623188</v>
      </c>
      <c r="W77" s="35">
        <f t="shared" si="33"/>
        <v>75.247524752475243</v>
      </c>
      <c r="X77" s="35">
        <f t="shared" si="34"/>
        <v>53.737982493901562</v>
      </c>
      <c r="Y77" s="35">
        <f t="shared" si="35"/>
        <v>75.513896567321709</v>
      </c>
      <c r="Z77" s="35">
        <f t="shared" si="36"/>
        <v>79.746928566173764</v>
      </c>
      <c r="AA77" s="35">
        <f t="shared" si="37"/>
        <v>-4.499403813698521</v>
      </c>
      <c r="AB77" s="35">
        <f t="shared" si="38"/>
        <v>-4.499403813698521</v>
      </c>
      <c r="AC77" s="35">
        <f t="shared" si="39"/>
        <v>-4.499403813698521</v>
      </c>
      <c r="AF77">
        <v>2.1800000000000002</v>
      </c>
      <c r="AG77">
        <v>1.7</v>
      </c>
      <c r="AJ77" t="s">
        <v>71</v>
      </c>
    </row>
    <row r="78" spans="1:36" ht="15" x14ac:dyDescent="0.25">
      <c r="A78">
        <v>1.97</v>
      </c>
      <c r="B78">
        <v>3.45</v>
      </c>
      <c r="C78">
        <v>4.04</v>
      </c>
      <c r="D78" s="20">
        <f t="shared" si="40"/>
        <v>4.4994038136985104E-2</v>
      </c>
      <c r="E78" s="17">
        <f>IF(OR($A78="",$B78="",$C78=""),"",A78*'MPTO_working_3-way'!$I77)</f>
        <v>2.0586382551298605</v>
      </c>
      <c r="F78" s="21">
        <f>IF(OR($A78="",$B78="",$C78=""),"",B78*'MPTO_working_3-way'!$I77)</f>
        <v>3.605229431572599</v>
      </c>
      <c r="G78" s="22">
        <f>IF(OR($A78="",$B78="",$C78=""),"",C78*'MPTO_working_3-way'!$I77)</f>
        <v>4.2217759140734197</v>
      </c>
      <c r="H78" s="17">
        <f>IF(OR($A78="",$B78="",$C78=""),"",'MPTO_working_3-way'!E77)</f>
        <v>2.0299778996593276</v>
      </c>
      <c r="I78" s="21">
        <f>IF(OR($A78="",$B78="",$C78=""),"",'MPTO_working_3-way'!F77)</f>
        <v>3.6382547383149828</v>
      </c>
      <c r="J78" s="22">
        <f>IF(OR($A78="",$B78="",$C78=""),"",'MPTO_working_3-way'!G77)</f>
        <v>4.3005806601837939</v>
      </c>
      <c r="K78" s="17">
        <f>IF(OR($A78="",$B78="",$C78=""),"",'OddsRatio_working_3-way'!H77)</f>
        <v>2.041152448050402</v>
      </c>
      <c r="L78" s="21">
        <f>IF(OR($A78="",$B78="",$C78=""),"",'OddsRatio_working_3-way'!I77)</f>
        <v>3.6297149461066853</v>
      </c>
      <c r="M78" s="22">
        <f>IF(OR($A78="",$B78="",$C78=""),"",'OddsRatio_working_3-way'!J77)</f>
        <v>4.2629932392507452</v>
      </c>
      <c r="N78" s="23">
        <f t="shared" si="28"/>
        <v>48.575799925418131</v>
      </c>
      <c r="O78" s="24">
        <f t="shared" si="29"/>
        <v>27.737485754514118</v>
      </c>
      <c r="P78" s="24">
        <f t="shared" si="30"/>
        <v>23.686714320067754</v>
      </c>
      <c r="Q78" t="s">
        <v>226</v>
      </c>
      <c r="R78" t="s">
        <v>100</v>
      </c>
      <c r="S78" s="48" t="s">
        <v>453</v>
      </c>
      <c r="T78" s="35">
        <v>100</v>
      </c>
      <c r="U78" s="35">
        <f t="shared" si="31"/>
        <v>30.069930069930074</v>
      </c>
      <c r="V78" s="35">
        <f t="shared" si="32"/>
        <v>77.827050997782706</v>
      </c>
      <c r="W78" s="35">
        <f t="shared" si="33"/>
        <v>86.73740053050399</v>
      </c>
      <c r="X78" s="35">
        <f t="shared" si="34"/>
        <v>35.435548471713318</v>
      </c>
      <c r="Y78" s="35">
        <f t="shared" si="35"/>
        <v>83.192669399565958</v>
      </c>
      <c r="Z78" s="35">
        <f t="shared" si="36"/>
        <v>92.103018932287227</v>
      </c>
      <c r="AA78" s="35">
        <f t="shared" si="37"/>
        <v>-5.3656184017832445</v>
      </c>
      <c r="AB78" s="35">
        <f t="shared" si="38"/>
        <v>-5.3656184017832516</v>
      </c>
      <c r="AC78" s="35">
        <f t="shared" si="39"/>
        <v>-5.3656184017832373</v>
      </c>
      <c r="AF78">
        <v>2.06</v>
      </c>
      <c r="AG78">
        <v>1.78</v>
      </c>
      <c r="AJ78" t="s">
        <v>71</v>
      </c>
    </row>
    <row r="79" spans="1:36" ht="15" x14ac:dyDescent="0.25">
      <c r="A79">
        <v>1.43</v>
      </c>
      <c r="B79">
        <v>4.51</v>
      </c>
      <c r="C79">
        <v>7.54</v>
      </c>
      <c r="D79" s="20">
        <f t="shared" si="40"/>
        <v>5.3656184017832453E-2</v>
      </c>
      <c r="E79" s="17">
        <f>IF(OR($A79="",$B79="",$C79=""),"",A79*'MPTO_working_3-way'!$I78)</f>
        <v>1.5067283431455003</v>
      </c>
      <c r="F79" s="21">
        <f>IF(OR($A79="",$B79="",$C79=""),"",B79*'MPTO_working_3-way'!$I78)</f>
        <v>4.751989389920424</v>
      </c>
      <c r="G79" s="22">
        <f>IF(OR($A79="",$B79="",$C79=""),"",C79*'MPTO_working_3-way'!$I78)</f>
        <v>7.9445676274944566</v>
      </c>
      <c r="H79" s="17">
        <f>IF(OR($A79="",$B79="",$C79=""),"",'MPTO_working_3-way'!E78)</f>
        <v>1.4675338126515851</v>
      </c>
      <c r="I79" s="21">
        <f>IF(OR($A79="",$B79="",$C79=""),"",'MPTO_working_3-way'!F78)</f>
        <v>4.9057099166161739</v>
      </c>
      <c r="J79" s="22">
        <f>IF(OR($A79="",$B79="",$C79=""),"",'MPTO_working_3-way'!G78)</f>
        <v>8.7153108821569525</v>
      </c>
      <c r="K79" s="17">
        <f>IF(OR($A79="",$B79="",$C79=""),"",'OddsRatio_working_3-way'!H78)</f>
        <v>1.479487669061716</v>
      </c>
      <c r="L79" s="21">
        <f>IF(OR($A79="",$B79="",$C79=""),"",'OddsRatio_working_3-way'!I78)</f>
        <v>4.9139574846665663</v>
      </c>
      <c r="M79" s="22">
        <f>IF(OR($A79="",$B79="",$C79=""),"",'OddsRatio_working_3-way'!J78)</f>
        <v>8.292672920147961</v>
      </c>
      <c r="N79" s="23">
        <f t="shared" si="28"/>
        <v>66.368964554842307</v>
      </c>
      <c r="O79" s="24">
        <f t="shared" si="29"/>
        <v>21.043818029584148</v>
      </c>
      <c r="P79" s="24">
        <f t="shared" si="30"/>
        <v>12.587217415573543</v>
      </c>
      <c r="Q79" t="s">
        <v>227</v>
      </c>
      <c r="R79" t="s">
        <v>79</v>
      </c>
      <c r="S79" s="48" t="s">
        <v>453</v>
      </c>
      <c r="T79" s="35">
        <v>100</v>
      </c>
      <c r="U79" s="35">
        <f t="shared" si="31"/>
        <v>47.368421052631575</v>
      </c>
      <c r="V79" s="35">
        <f t="shared" si="32"/>
        <v>72.375690607734811</v>
      </c>
      <c r="W79" s="35">
        <f t="shared" si="33"/>
        <v>75.669099756691011</v>
      </c>
      <c r="X79" s="35">
        <f t="shared" si="34"/>
        <v>51.955209635574192</v>
      </c>
      <c r="Y79" s="35">
        <f t="shared" si="35"/>
        <v>76.962479190677428</v>
      </c>
      <c r="Z79" s="35">
        <f t="shared" si="36"/>
        <v>80.255888339633614</v>
      </c>
      <c r="AA79" s="35">
        <f t="shared" si="37"/>
        <v>-4.5867885829426172</v>
      </c>
      <c r="AB79" s="35">
        <f t="shared" si="38"/>
        <v>-4.5867885829426172</v>
      </c>
      <c r="AC79" s="35">
        <f t="shared" si="39"/>
        <v>-4.5867885829426029</v>
      </c>
      <c r="AF79">
        <v>1.89</v>
      </c>
      <c r="AG79">
        <v>1.94</v>
      </c>
      <c r="AJ79" t="s">
        <v>71</v>
      </c>
    </row>
    <row r="80" spans="1:36" ht="15" x14ac:dyDescent="0.25">
      <c r="A80">
        <v>1.9</v>
      </c>
      <c r="B80">
        <v>3.62</v>
      </c>
      <c r="C80">
        <v>4.1100000000000003</v>
      </c>
      <c r="D80" s="20">
        <f t="shared" si="40"/>
        <v>4.5867885829426136E-2</v>
      </c>
      <c r="E80" s="17">
        <f>IF(OR($A80="",$B80="",$C80=""),"",A80*'MPTO_working_3-way'!$I79)</f>
        <v>1.9871489830759095</v>
      </c>
      <c r="F80" s="21">
        <f>IF(OR($A80="",$B80="",$C80=""),"",B80*'MPTO_working_3-way'!$I79)</f>
        <v>3.7860417467025229</v>
      </c>
      <c r="G80" s="22">
        <f>IF(OR($A80="",$B80="",$C80=""),"",C80*'MPTO_working_3-way'!$I79)</f>
        <v>4.2985170107589417</v>
      </c>
      <c r="H80" s="17">
        <f>IF(OR($A80="",$B80="",$C80=""),"",'MPTO_working_3-way'!E79)</f>
        <v>1.9568457043913903</v>
      </c>
      <c r="I80" s="21">
        <f>IF(OR($A80="",$B80="",$C80=""),"",'MPTO_working_3-way'!F79)</f>
        <v>3.8320959694320655</v>
      </c>
      <c r="J80" s="22">
        <f>IF(OR($A80="",$B80="",$C80=""),"",'MPTO_working_3-way'!G79)</f>
        <v>4.3855858446180402</v>
      </c>
      <c r="K80" s="17">
        <f>IF(OR($A80="",$B80="",$C80=""),"",'OddsRatio_working_3-way'!H79)</f>
        <v>1.9683138825586626</v>
      </c>
      <c r="L80" s="21">
        <f>IF(OR($A80="",$B80="",$C80=""),"",'OddsRatio_working_3-way'!I79)</f>
        <v>3.8188693025596629</v>
      </c>
      <c r="M80" s="22">
        <f>IF(OR($A80="",$B80="",$C80=""),"",'OddsRatio_working_3-way'!J79)</f>
        <v>4.3460624163971575</v>
      </c>
      <c r="N80" s="23">
        <f t="shared" si="28"/>
        <v>50.323353131384195</v>
      </c>
      <c r="O80" s="24">
        <f t="shared" si="29"/>
        <v>26.412809654593911</v>
      </c>
      <c r="P80" s="24">
        <f t="shared" si="30"/>
        <v>23.263837214021891</v>
      </c>
      <c r="Q80" t="s">
        <v>228</v>
      </c>
      <c r="R80" t="s">
        <v>229</v>
      </c>
      <c r="S80" s="48" t="s">
        <v>453</v>
      </c>
      <c r="T80" s="35">
        <v>100</v>
      </c>
      <c r="U80" s="35">
        <f t="shared" si="31"/>
        <v>69.969969969969966</v>
      </c>
      <c r="V80" s="35">
        <f t="shared" si="32"/>
        <v>70.760233918128648</v>
      </c>
      <c r="W80" s="35">
        <f t="shared" si="33"/>
        <v>54.751131221719454</v>
      </c>
      <c r="X80" s="35">
        <f t="shared" si="34"/>
        <v>74.48863486015189</v>
      </c>
      <c r="Y80" s="35">
        <f t="shared" si="35"/>
        <v>75.278898808310572</v>
      </c>
      <c r="Z80" s="35">
        <f t="shared" si="36"/>
        <v>59.269796111901371</v>
      </c>
      <c r="AA80" s="35">
        <f t="shared" si="37"/>
        <v>-4.518664890181924</v>
      </c>
      <c r="AB80" s="35">
        <f t="shared" si="38"/>
        <v>-4.518664890181924</v>
      </c>
      <c r="AC80" s="35">
        <f t="shared" si="39"/>
        <v>-4.5186648901819169</v>
      </c>
      <c r="AF80">
        <v>1.9</v>
      </c>
      <c r="AG80">
        <v>1.93</v>
      </c>
      <c r="AJ80" t="s">
        <v>71</v>
      </c>
    </row>
    <row r="81" spans="1:36" ht="15" x14ac:dyDescent="0.25">
      <c r="A81">
        <v>3.33</v>
      </c>
      <c r="B81">
        <v>3.42</v>
      </c>
      <c r="C81">
        <v>2.21</v>
      </c>
      <c r="D81" s="20">
        <f t="shared" si="40"/>
        <v>4.5186648901819115E-2</v>
      </c>
      <c r="E81" s="17">
        <f>IF(OR($A81="",$B81="",$C81=""),"",A81*'MPTO_working_3-way'!$I80)</f>
        <v>3.4804715408430575</v>
      </c>
      <c r="F81" s="21">
        <f>IF(OR($A81="",$B81="",$C81=""),"",B81*'MPTO_working_3-way'!$I80)</f>
        <v>3.5745383392442212</v>
      </c>
      <c r="G81" s="22">
        <f>IF(OR($A81="",$B81="",$C81=""),"",C81*'MPTO_working_3-way'!$I80)</f>
        <v>2.3098624940730201</v>
      </c>
      <c r="H81" s="17">
        <f>IF(OR($A81="",$B81="",$C81=""),"",'MPTO_working_3-way'!E80)</f>
        <v>3.5058432099167831</v>
      </c>
      <c r="I81" s="21">
        <f>IF(OR($A81="",$B81="",$C81=""),"",'MPTO_working_3-way'!F80)</f>
        <v>3.6057417822578768</v>
      </c>
      <c r="J81" s="22">
        <f>IF(OR($A81="",$B81="",$C81=""),"",'MPTO_working_3-way'!G80)</f>
        <v>2.286098499278169</v>
      </c>
      <c r="K81" s="17">
        <f>IF(OR($A81="",$B81="",$C81=""),"",'OddsRatio_working_3-way'!H80)</f>
        <v>3.4956422452878866</v>
      </c>
      <c r="L81" s="21">
        <f>IF(OR($A81="",$B81="",$C81=""),"",'OddsRatio_working_3-way'!I80)</f>
        <v>3.5920404436037279</v>
      </c>
      <c r="M81" s="22">
        <f>IF(OR($A81="",$B81="",$C81=""),"",'OddsRatio_working_3-way'!J80)</f>
        <v>2.2960202218018639</v>
      </c>
      <c r="N81" s="23">
        <f t="shared" si="28"/>
        <v>28.731739026309487</v>
      </c>
      <c r="O81" s="24">
        <f t="shared" si="29"/>
        <v>27.975640630880292</v>
      </c>
      <c r="P81" s="24">
        <f t="shared" si="30"/>
        <v>43.292620342810231</v>
      </c>
      <c r="Q81" t="s">
        <v>117</v>
      </c>
      <c r="R81" t="s">
        <v>101</v>
      </c>
      <c r="S81" s="48" t="s">
        <v>453</v>
      </c>
      <c r="T81" s="35">
        <v>100</v>
      </c>
      <c r="U81" s="35">
        <f t="shared" si="31"/>
        <v>54.337899543379002</v>
      </c>
      <c r="V81" s="35">
        <f t="shared" si="32"/>
        <v>70.059880239520965</v>
      </c>
      <c r="W81" s="35">
        <f t="shared" si="33"/>
        <v>71.264367816091948</v>
      </c>
      <c r="X81" s="35">
        <f t="shared" si="34"/>
        <v>58.675751944387088</v>
      </c>
      <c r="Y81" s="35">
        <f t="shared" si="35"/>
        <v>74.397732640529043</v>
      </c>
      <c r="Z81" s="35">
        <f t="shared" si="36"/>
        <v>75.602220217100054</v>
      </c>
      <c r="AA81" s="35">
        <f t="shared" si="37"/>
        <v>-4.3378524010080852</v>
      </c>
      <c r="AB81" s="35">
        <f t="shared" si="38"/>
        <v>-4.3378524010080781</v>
      </c>
      <c r="AC81" s="35">
        <f t="shared" si="39"/>
        <v>-4.3378524010081065</v>
      </c>
      <c r="AF81">
        <v>2.0099999999999998</v>
      </c>
      <c r="AG81">
        <v>1.83</v>
      </c>
      <c r="AJ81" t="s">
        <v>71</v>
      </c>
    </row>
    <row r="82" spans="1:36" ht="15" x14ac:dyDescent="0.25">
      <c r="A82">
        <v>2.19</v>
      </c>
      <c r="B82">
        <v>3.34</v>
      </c>
      <c r="C82">
        <v>3.48</v>
      </c>
      <c r="D82" s="20">
        <f t="shared" si="40"/>
        <v>4.3378524010081021E-2</v>
      </c>
      <c r="E82" s="17">
        <f>IF(OR($A82="",$B82="",$C82=""),"",A82*'MPTO_working_3-way'!$I81)</f>
        <v>2.2849989675820774</v>
      </c>
      <c r="F82" s="21">
        <f>IF(OR($A82="",$B82="",$C82=""),"",B82*'MPTO_working_3-way'!$I81)</f>
        <v>3.4848842701936706</v>
      </c>
      <c r="G82" s="22">
        <f>IF(OR($A82="",$B82="",$C82=""),"",C82*'MPTO_working_3-way'!$I81)</f>
        <v>3.6309572635550817</v>
      </c>
      <c r="H82" s="17">
        <f>IF(OR($A82="",$B82="",$C82=""),"",'MPTO_working_3-way'!E81)</f>
        <v>2.2616170964082536</v>
      </c>
      <c r="I82" s="21">
        <f>IF(OR($A82="",$B82="",$C82=""),"",'MPTO_working_3-way'!F81)</f>
        <v>3.5094899640651991</v>
      </c>
      <c r="J82" s="22">
        <f>IF(OR($A82="",$B82="",$C82=""),"",'MPTO_working_3-way'!G81)</f>
        <v>3.6643886967547568</v>
      </c>
      <c r="K82" s="17">
        <f>IF(OR($A82="",$B82="",$C82=""),"",'OddsRatio_working_3-way'!H81)</f>
        <v>2.2713330186238392</v>
      </c>
      <c r="L82" s="21">
        <f>IF(OR($A82="",$B82="",$C82=""),"",'OddsRatio_working_3-way'!I81)</f>
        <v>3.4999321542687261</v>
      </c>
      <c r="M82" s="22">
        <f>IF(OR($A82="",$B82="",$C82=""),"",'OddsRatio_working_3-way'!J81)</f>
        <v>3.6495007446950614</v>
      </c>
      <c r="N82" s="23">
        <f t="shared" si="28"/>
        <v>43.763695922286225</v>
      </c>
      <c r="O82" s="24">
        <f t="shared" si="29"/>
        <v>28.69535750593019</v>
      </c>
      <c r="P82" s="24">
        <f t="shared" si="30"/>
        <v>27.540946571783575</v>
      </c>
      <c r="Q82" t="s">
        <v>75</v>
      </c>
      <c r="R82" t="s">
        <v>230</v>
      </c>
      <c r="S82" s="48" t="s">
        <v>453</v>
      </c>
      <c r="T82" s="35">
        <v>100</v>
      </c>
      <c r="U82" s="35">
        <f t="shared" si="31"/>
        <v>30.069930069930074</v>
      </c>
      <c r="V82" s="35">
        <f t="shared" si="32"/>
        <v>77.973568281938327</v>
      </c>
      <c r="W82" s="35">
        <f t="shared" si="33"/>
        <v>86.876640419947506</v>
      </c>
      <c r="X82" s="35">
        <f t="shared" si="34"/>
        <v>35.149791298114167</v>
      </c>
      <c r="Y82" s="35">
        <f t="shared" si="35"/>
        <v>83.053429510122427</v>
      </c>
      <c r="Z82" s="35">
        <f t="shared" si="36"/>
        <v>91.956501648131606</v>
      </c>
      <c r="AA82" s="35">
        <f t="shared" si="37"/>
        <v>-5.0798612281840931</v>
      </c>
      <c r="AB82" s="35">
        <f t="shared" si="38"/>
        <v>-5.0798612281841002</v>
      </c>
      <c r="AC82" s="35">
        <f t="shared" si="39"/>
        <v>-5.0798612281841002</v>
      </c>
      <c r="AF82">
        <v>2.08</v>
      </c>
      <c r="AG82">
        <v>1.76</v>
      </c>
      <c r="AJ82" t="s">
        <v>71</v>
      </c>
    </row>
    <row r="83" spans="1:36" ht="15" x14ac:dyDescent="0.25">
      <c r="A83">
        <v>1.43</v>
      </c>
      <c r="B83">
        <v>4.54</v>
      </c>
      <c r="C83">
        <v>7.62</v>
      </c>
      <c r="D83" s="20">
        <f t="shared" si="40"/>
        <v>5.0798612281840905E-2</v>
      </c>
      <c r="E83" s="17">
        <f>IF(OR($A83="",$B83="",$C83=""),"",A83*'MPTO_working_3-way'!$I82)</f>
        <v>1.5026420155630325</v>
      </c>
      <c r="F83" s="21">
        <f>IF(OR($A83="",$B83="",$C83=""),"",B83*'MPTO_working_3-way'!$I82)</f>
        <v>4.7706256997595577</v>
      </c>
      <c r="G83" s="22">
        <f>IF(OR($A83="",$B83="",$C83=""),"",C83*'MPTO_working_3-way'!$I82)</f>
        <v>8.0070854255876274</v>
      </c>
      <c r="H83" s="17">
        <f>IF(OR($A83="",$B83="",$C83=""),"",'MPTO_working_3-way'!E82)</f>
        <v>1.4654852678788841</v>
      </c>
      <c r="I83" s="21">
        <f>IF(OR($A83="",$B83="",$C83=""),"",'MPTO_working_3-way'!F82)</f>
        <v>4.9180784261692203</v>
      </c>
      <c r="J83" s="22">
        <f>IF(OR($A83="",$B83="",$C83=""),"",'MPTO_working_3-way'!G82)</f>
        <v>8.7488508900606003</v>
      </c>
      <c r="K83" s="17">
        <f>IF(OR($A83="",$B83="",$C83=""),"",'OddsRatio_working_3-way'!H82)</f>
        <v>1.4768692817287457</v>
      </c>
      <c r="L83" s="21">
        <f>IF(OR($A83="",$B83="",$C83=""),"",'OddsRatio_working_3-way'!I82)</f>
        <v>4.9258540867901415</v>
      </c>
      <c r="M83" s="22">
        <f>IF(OR($A83="",$B83="",$C83=""),"",'OddsRatio_working_3-way'!J82)</f>
        <v>8.3415689419634838</v>
      </c>
      <c r="N83" s="23">
        <f t="shared" si="28"/>
        <v>66.549450211220474</v>
      </c>
      <c r="O83" s="24">
        <f t="shared" si="29"/>
        <v>20.961610969613496</v>
      </c>
      <c r="P83" s="24">
        <f t="shared" si="30"/>
        <v>12.488938819166046</v>
      </c>
      <c r="Q83" t="s">
        <v>119</v>
      </c>
      <c r="R83" t="s">
        <v>231</v>
      </c>
      <c r="S83" s="48" t="s">
        <v>453</v>
      </c>
      <c r="T83" s="35">
        <v>100</v>
      </c>
      <c r="U83" s="35">
        <f t="shared" si="31"/>
        <v>50.980392156862742</v>
      </c>
      <c r="V83" s="35">
        <f t="shared" si="32"/>
        <v>70.059880239520965</v>
      </c>
      <c r="W83" s="35">
        <f t="shared" si="33"/>
        <v>74.358974358974365</v>
      </c>
      <c r="X83" s="35">
        <f t="shared" si="34"/>
        <v>55.581145401504692</v>
      </c>
      <c r="Y83" s="35">
        <f t="shared" si="35"/>
        <v>74.660633484162901</v>
      </c>
      <c r="Z83" s="35">
        <f t="shared" si="36"/>
        <v>78.959727603616287</v>
      </c>
      <c r="AA83" s="35">
        <f t="shared" si="37"/>
        <v>-4.6007532446419503</v>
      </c>
      <c r="AB83" s="35">
        <f t="shared" si="38"/>
        <v>-4.6007532446419361</v>
      </c>
      <c r="AC83" s="35">
        <f t="shared" si="39"/>
        <v>-4.6007532446419219</v>
      </c>
      <c r="AF83">
        <v>1.78</v>
      </c>
      <c r="AG83">
        <v>2.06</v>
      </c>
      <c r="AJ83" t="s">
        <v>71</v>
      </c>
    </row>
    <row r="84" spans="1:36" ht="15" x14ac:dyDescent="0.25">
      <c r="A84">
        <v>2.04</v>
      </c>
      <c r="B84">
        <v>3.34</v>
      </c>
      <c r="C84">
        <v>3.9</v>
      </c>
      <c r="D84" s="20">
        <f t="shared" si="40"/>
        <v>4.6007532446419308E-2</v>
      </c>
      <c r="E84" s="17">
        <f>IF(OR($A84="",$B84="",$C84=""),"",A84*'MPTO_working_3-way'!$I83)</f>
        <v>2.1338553661906956</v>
      </c>
      <c r="F84" s="21">
        <f>IF(OR($A84="",$B84="",$C84=""),"",B84*'MPTO_working_3-way'!$I83)</f>
        <v>3.4936651583710403</v>
      </c>
      <c r="G84" s="22">
        <f>IF(OR($A84="",$B84="",$C84=""),"",C84*'MPTO_working_3-way'!$I83)</f>
        <v>4.079429376541035</v>
      </c>
      <c r="H84" s="17">
        <f>IF(OR($A84="",$B84="",$C84=""),"",'MPTO_working_3-way'!E83)</f>
        <v>2.1058828004640815</v>
      </c>
      <c r="I84" s="21">
        <f>IF(OR($A84="",$B84="",$C84=""),"",'MPTO_working_3-way'!F83)</f>
        <v>3.5203166730255622</v>
      </c>
      <c r="J84" s="22">
        <f>IF(OR($A84="",$B84="",$C84=""),"",'MPTO_working_3-way'!G83)</f>
        <v>4.1480968080323688</v>
      </c>
      <c r="K84" s="17">
        <f>IF(OR($A84="",$B84="",$C84=""),"",'OddsRatio_working_3-way'!H83)</f>
        <v>2.1170590968165528</v>
      </c>
      <c r="L84" s="21">
        <f>IF(OR($A84="",$B84="",$C84=""),"",'OddsRatio_working_3-way'!I83)</f>
        <v>3.5133829678372428</v>
      </c>
      <c r="M84" s="22">
        <f>IF(OR($A84="",$B84="",$C84=""),"",'OddsRatio_working_3-way'!J83)</f>
        <v>4.1148763276615403</v>
      </c>
      <c r="N84" s="23">
        <f t="shared" si="28"/>
        <v>46.863532357639336</v>
      </c>
      <c r="O84" s="24">
        <f t="shared" si="29"/>
        <v>28.623235332210857</v>
      </c>
      <c r="P84" s="24">
        <f t="shared" si="30"/>
        <v>24.51323231014981</v>
      </c>
      <c r="Q84" t="s">
        <v>232</v>
      </c>
      <c r="R84" t="s">
        <v>233</v>
      </c>
      <c r="S84" s="48" t="s">
        <v>453</v>
      </c>
      <c r="T84" s="35">
        <v>100</v>
      </c>
      <c r="U84" s="35">
        <f t="shared" si="31"/>
        <v>22.480620155038757</v>
      </c>
      <c r="V84" s="35">
        <f t="shared" si="32"/>
        <v>81.132075471698116</v>
      </c>
      <c r="W84" s="35">
        <f t="shared" si="33"/>
        <v>91.582491582491571</v>
      </c>
      <c r="X84" s="35">
        <f t="shared" si="34"/>
        <v>27.285432945810307</v>
      </c>
      <c r="Y84" s="35">
        <f t="shared" si="35"/>
        <v>85.936888262469651</v>
      </c>
      <c r="Z84" s="35">
        <f t="shared" si="36"/>
        <v>96.387304373263134</v>
      </c>
      <c r="AA84" s="35">
        <f t="shared" si="37"/>
        <v>-4.8048127907715497</v>
      </c>
      <c r="AB84" s="35">
        <f t="shared" si="38"/>
        <v>-4.8048127907715354</v>
      </c>
      <c r="AC84" s="35">
        <f t="shared" si="39"/>
        <v>-4.8048127907715639</v>
      </c>
      <c r="AF84">
        <v>2.29</v>
      </c>
      <c r="AG84">
        <v>1.64</v>
      </c>
      <c r="AJ84" t="s">
        <v>71</v>
      </c>
    </row>
    <row r="85" spans="1:36" ht="15" x14ac:dyDescent="0.25">
      <c r="A85">
        <v>1.29</v>
      </c>
      <c r="B85">
        <v>5.3</v>
      </c>
      <c r="C85">
        <v>11.88</v>
      </c>
      <c r="D85" s="20">
        <f t="shared" si="40"/>
        <v>4.8048127907715399E-2</v>
      </c>
      <c r="E85" s="17">
        <f>IF(OR($A85="",$B85="",$C85=""),"",A85*'MPTO_working_3-way'!$I84)</f>
        <v>1.351982085000953</v>
      </c>
      <c r="F85" s="21">
        <f>IF(OR($A85="",$B85="",$C85=""),"",B85*'MPTO_working_3-way'!$I84)</f>
        <v>5.5546550779108914</v>
      </c>
      <c r="G85" s="22">
        <f>IF(OR($A85="",$B85="",$C85=""),"",C85*'MPTO_working_3-way'!$I84)</f>
        <v>12.45081175954366</v>
      </c>
      <c r="H85" s="17">
        <f>IF(OR($A85="",$B85="",$C85=""),"",'MPTO_working_3-way'!E84)</f>
        <v>1.3172145684486936</v>
      </c>
      <c r="I85" s="21">
        <f>IF(OR($A85="",$B85="",$C85=""),"",'MPTO_working_3-way'!F84)</f>
        <v>5.7916219823848847</v>
      </c>
      <c r="J85" s="22">
        <f>IF(OR($A85="",$B85="",$C85=""),"",'MPTO_working_3-way'!G84)</f>
        <v>14.671567812836424</v>
      </c>
      <c r="K85" s="17">
        <f>IF(OR($A85="",$B85="",$C85=""),"",'OddsRatio_working_3-way'!H84)</f>
        <v>1.3269411436781662</v>
      </c>
      <c r="L85" s="21">
        <f>IF(OR($A85="",$B85="",$C85=""),"",'OddsRatio_working_3-way'!I84)</f>
        <v>5.8477479924693556</v>
      </c>
      <c r="M85" s="22">
        <f>IF(OR($A85="",$B85="",$C85=""),"",'OddsRatio_working_3-way'!J84)</f>
        <v>13.265929804201535</v>
      </c>
      <c r="N85" s="23">
        <f t="shared" si="28"/>
        <v>73.965477138648268</v>
      </c>
      <c r="O85" s="24">
        <f t="shared" si="29"/>
        <v>18.002918020538917</v>
      </c>
      <c r="P85" s="24">
        <f t="shared" si="30"/>
        <v>8.0316048408128164</v>
      </c>
      <c r="Q85" t="s">
        <v>234</v>
      </c>
      <c r="R85" t="s">
        <v>84</v>
      </c>
      <c r="S85" s="48" t="s">
        <v>453</v>
      </c>
      <c r="T85" s="35">
        <v>100</v>
      </c>
      <c r="U85" s="35">
        <f t="shared" si="31"/>
        <v>60</v>
      </c>
      <c r="V85" s="35">
        <f t="shared" si="32"/>
        <v>68.051118210862612</v>
      </c>
      <c r="W85" s="35">
        <f t="shared" si="33"/>
        <v>67.532467532467535</v>
      </c>
      <c r="X85" s="35">
        <f t="shared" si="34"/>
        <v>64.416414256669839</v>
      </c>
      <c r="Y85" s="35">
        <f t="shared" si="35"/>
        <v>72.467532467532465</v>
      </c>
      <c r="Z85" s="35">
        <f t="shared" si="36"/>
        <v>71.948881789137388</v>
      </c>
      <c r="AA85" s="35">
        <f t="shared" si="37"/>
        <v>-4.4164142566698388</v>
      </c>
      <c r="AB85" s="35">
        <f t="shared" si="38"/>
        <v>-4.416414256669853</v>
      </c>
      <c r="AC85" s="35">
        <f t="shared" si="39"/>
        <v>-4.416414256669853</v>
      </c>
      <c r="AF85">
        <v>1.71</v>
      </c>
      <c r="AG85">
        <v>2.16</v>
      </c>
      <c r="AJ85" t="s">
        <v>71</v>
      </c>
    </row>
    <row r="86" spans="1:36" ht="15" x14ac:dyDescent="0.25">
      <c r="A86">
        <v>2.5</v>
      </c>
      <c r="B86">
        <v>3.13</v>
      </c>
      <c r="C86">
        <v>3.08</v>
      </c>
      <c r="D86" s="20">
        <f t="shared" si="40"/>
        <v>4.4164142566698539E-2</v>
      </c>
      <c r="E86" s="17">
        <f>IF(OR($A86="",$B86="",$C86=""),"",A86*'MPTO_working_3-way'!$I85)</f>
        <v>2.6104103564167462</v>
      </c>
      <c r="F86" s="21">
        <f>IF(OR($A86="",$B86="",$C86=""),"",B86*'MPTO_working_3-way'!$I85)</f>
        <v>3.2682337662337662</v>
      </c>
      <c r="G86" s="22">
        <f>IF(OR($A86="",$B86="",$C86=""),"",C86*'MPTO_working_3-way'!$I85)</f>
        <v>3.2160255591054314</v>
      </c>
      <c r="H86" s="17">
        <f>IF(OR($A86="",$B86="",$C86=""),"",'MPTO_working_3-way'!E85)</f>
        <v>2.5955242526061859</v>
      </c>
      <c r="I86" s="21">
        <f>IF(OR($A86="",$B86="",$C86=""),"",'MPTO_working_3-way'!F85)</f>
        <v>3.2811904372923815</v>
      </c>
      <c r="J86" s="22">
        <f>IF(OR($A86="",$B86="",$C86=""),"",'MPTO_working_3-way'!G85)</f>
        <v>3.2262857754812457</v>
      </c>
      <c r="K86" s="17">
        <f>IF(OR($A86="",$B86="",$C86=""),"",'OddsRatio_working_3-way'!H85)</f>
        <v>2.6022377848066713</v>
      </c>
      <c r="L86" s="21">
        <f>IF(OR($A86="",$B86="",$C86=""),"",'OddsRatio_working_3-way'!I85)</f>
        <v>3.2751776544254736</v>
      </c>
      <c r="M86" s="22">
        <f>IF(OR($A86="",$B86="",$C86=""),"",'OddsRatio_working_3-way'!J85)</f>
        <v>3.2217697282652513</v>
      </c>
      <c r="N86" s="23">
        <f t="shared" si="28"/>
        <v>38.308153258044776</v>
      </c>
      <c r="O86" s="24">
        <f t="shared" si="29"/>
        <v>30.597566500035768</v>
      </c>
      <c r="P86" s="24">
        <f t="shared" si="30"/>
        <v>31.09428024191946</v>
      </c>
      <c r="Q86" t="s">
        <v>122</v>
      </c>
      <c r="R86" t="s">
        <v>80</v>
      </c>
      <c r="S86" s="48" t="s">
        <v>453</v>
      </c>
      <c r="T86" s="35">
        <v>100</v>
      </c>
      <c r="U86" s="35">
        <f t="shared" si="31"/>
        <v>64.157706093189958</v>
      </c>
      <c r="V86" s="35">
        <f t="shared" si="32"/>
        <v>68.051118210862612</v>
      </c>
      <c r="W86" s="35">
        <f t="shared" si="33"/>
        <v>63.369963369963365</v>
      </c>
      <c r="X86" s="35">
        <f t="shared" si="34"/>
        <v>68.578918419174002</v>
      </c>
      <c r="Y86" s="35">
        <f t="shared" si="35"/>
        <v>72.47233053684667</v>
      </c>
      <c r="Z86" s="35">
        <f t="shared" si="36"/>
        <v>67.791175695947416</v>
      </c>
      <c r="AA86" s="35">
        <f t="shared" si="37"/>
        <v>-4.4212123259840439</v>
      </c>
      <c r="AB86" s="35">
        <f t="shared" si="38"/>
        <v>-4.4212123259840581</v>
      </c>
      <c r="AC86" s="35">
        <f t="shared" si="39"/>
        <v>-4.421212325984051</v>
      </c>
      <c r="AF86">
        <v>2.09</v>
      </c>
      <c r="AG86">
        <v>1.78</v>
      </c>
      <c r="AJ86" t="s">
        <v>72</v>
      </c>
    </row>
    <row r="87" spans="1:36" ht="15" x14ac:dyDescent="0.25">
      <c r="A87">
        <v>2.79</v>
      </c>
      <c r="B87">
        <v>3.13</v>
      </c>
      <c r="C87">
        <v>2.73</v>
      </c>
      <c r="D87" s="20">
        <f t="shared" si="40"/>
        <v>4.4212123259840475E-2</v>
      </c>
      <c r="E87" s="17">
        <f>IF(OR($A87="",$B87="",$C87=""),"",A87*'MPTO_working_3-way'!$I86)</f>
        <v>2.913351823894955</v>
      </c>
      <c r="F87" s="21">
        <f>IF(OR($A87="",$B87="",$C87=""),"",B87*'MPTO_working_3-way'!$I86)</f>
        <v>3.2683839458033006</v>
      </c>
      <c r="G87" s="22">
        <f>IF(OR($A87="",$B87="",$C87=""),"",C87*'MPTO_working_3-way'!$I86)</f>
        <v>2.8506990964993646</v>
      </c>
      <c r="H87" s="17">
        <f>IF(OR($A87="",$B87="",$C87=""),"",'MPTO_working_3-way'!E86)</f>
        <v>2.909636315461039</v>
      </c>
      <c r="I87" s="21">
        <f>IF(OR($A87="",$B87="",$C87=""),"",'MPTO_working_3-way'!F86)</f>
        <v>3.2813626364127741</v>
      </c>
      <c r="J87" s="22">
        <f>IF(OR($A87="",$B87="",$C87=""),"",'MPTO_working_3-way'!G86)</f>
        <v>2.8444404647123371</v>
      </c>
      <c r="K87" s="17">
        <f>IF(OR($A87="",$B87="",$C87=""),"",'OddsRatio_working_3-way'!H86)</f>
        <v>2.911622416448675</v>
      </c>
      <c r="L87" s="21">
        <f>IF(OR($A87="",$B87="",$C87=""),"",'OddsRatio_working_3-way'!I86)</f>
        <v>3.2747238810255186</v>
      </c>
      <c r="M87" s="22">
        <f>IF(OR($A87="",$B87="",$C87=""),"",'OddsRatio_working_3-way'!J86)</f>
        <v>2.8475456874057032</v>
      </c>
      <c r="N87" s="23">
        <f t="shared" si="28"/>
        <v>34.324724937033778</v>
      </c>
      <c r="O87" s="24">
        <f t="shared" si="29"/>
        <v>30.596160566876758</v>
      </c>
      <c r="P87" s="24">
        <f t="shared" si="30"/>
        <v>35.079114496089467</v>
      </c>
      <c r="Q87" t="s">
        <v>123</v>
      </c>
      <c r="R87" t="s">
        <v>70</v>
      </c>
      <c r="S87" s="48" t="s">
        <v>453</v>
      </c>
      <c r="T87" s="35">
        <v>100</v>
      </c>
      <c r="U87" s="35">
        <f t="shared" si="31"/>
        <v>61.832061068702288</v>
      </c>
      <c r="V87" s="35">
        <f t="shared" si="32"/>
        <v>67.741935483870961</v>
      </c>
      <c r="W87" s="35">
        <f t="shared" si="33"/>
        <v>66.101694915254228</v>
      </c>
      <c r="X87" s="35">
        <f t="shared" si="34"/>
        <v>66.156369600874783</v>
      </c>
      <c r="Y87" s="35">
        <f t="shared" si="35"/>
        <v>72.06624401604347</v>
      </c>
      <c r="Z87" s="35">
        <f t="shared" si="36"/>
        <v>70.426003447426737</v>
      </c>
      <c r="AA87" s="35">
        <f t="shared" si="37"/>
        <v>-4.3243085321724948</v>
      </c>
      <c r="AB87" s="35">
        <f t="shared" si="38"/>
        <v>-4.324308532172509</v>
      </c>
      <c r="AC87" s="35">
        <f t="shared" si="39"/>
        <v>-4.324308532172509</v>
      </c>
      <c r="AF87">
        <v>2.37</v>
      </c>
      <c r="AG87">
        <v>1.6</v>
      </c>
      <c r="AJ87" t="s">
        <v>72</v>
      </c>
    </row>
    <row r="88" spans="1:36" ht="15" x14ac:dyDescent="0.25">
      <c r="A88">
        <v>2.62</v>
      </c>
      <c r="B88">
        <v>3.1</v>
      </c>
      <c r="C88">
        <v>2.95</v>
      </c>
      <c r="D88" s="20">
        <f t="shared" si="40"/>
        <v>4.3243085321724939E-2</v>
      </c>
      <c r="E88" s="17">
        <f>IF(OR($A88="",$B88="",$C88=""),"",A88*'MPTO_working_3-way'!$I87)</f>
        <v>2.7332968835429194</v>
      </c>
      <c r="F88" s="21">
        <f>IF(OR($A88="",$B88="",$C88=""),"",B88*'MPTO_working_3-way'!$I87)</f>
        <v>3.2340535644973474</v>
      </c>
      <c r="G88" s="22">
        <f>IF(OR($A88="",$B88="",$C88=""),"",C88*'MPTO_working_3-way'!$I87)</f>
        <v>3.0775671016990889</v>
      </c>
      <c r="H88" s="17">
        <f>IF(OR($A88="",$B88="",$C88=""),"",'MPTO_working_3-way'!E87)</f>
        <v>2.7228293603142553</v>
      </c>
      <c r="I88" s="21">
        <f>IF(OR($A88="",$B88="",$C88=""),"",'MPTO_working_3-way'!F87)</f>
        <v>3.2450013317743296</v>
      </c>
      <c r="J88" s="22">
        <f>IF(OR($A88="",$B88="",$C88=""),"",'MPTO_working_3-way'!G87)</f>
        <v>3.0810119203254196</v>
      </c>
      <c r="K88" s="17">
        <f>IF(OR($A88="",$B88="",$C88=""),"",'OddsRatio_working_3-way'!H87)</f>
        <v>2.7277042922733399</v>
      </c>
      <c r="L88" s="21">
        <f>IF(OR($A88="",$B88="",$C88=""),"",'OddsRatio_working_3-way'!I87)</f>
        <v>3.2396166751691444</v>
      </c>
      <c r="M88" s="22">
        <f>IF(OR($A88="",$B88="",$C88=""),"",'OddsRatio_working_3-way'!J87)</f>
        <v>3.0796440555142053</v>
      </c>
      <c r="N88" s="23">
        <f t="shared" si="28"/>
        <v>36.585853736597855</v>
      </c>
      <c r="O88" s="24">
        <f t="shared" si="29"/>
        <v>30.920947351576256</v>
      </c>
      <c r="P88" s="24">
        <f t="shared" si="30"/>
        <v>32.493198911825893</v>
      </c>
      <c r="Q88" t="s">
        <v>81</v>
      </c>
      <c r="R88" t="s">
        <v>77</v>
      </c>
      <c r="S88" s="48" t="s">
        <v>453</v>
      </c>
      <c r="T88" s="35">
        <v>100</v>
      </c>
      <c r="U88" s="35">
        <f t="shared" si="31"/>
        <v>52.830188679245275</v>
      </c>
      <c r="V88" s="35">
        <f t="shared" si="32"/>
        <v>68.35443037974683</v>
      </c>
      <c r="W88" s="35">
        <f t="shared" si="33"/>
        <v>74.226804123711347</v>
      </c>
      <c r="X88" s="35">
        <f t="shared" si="34"/>
        <v>57.418765496541823</v>
      </c>
      <c r="Y88" s="35">
        <f t="shared" si="35"/>
        <v>72.943007197043372</v>
      </c>
      <c r="Z88" s="35">
        <f t="shared" si="36"/>
        <v>78.815380941007874</v>
      </c>
      <c r="AA88" s="35">
        <f t="shared" si="37"/>
        <v>-4.5885768172965484</v>
      </c>
      <c r="AB88" s="35">
        <f t="shared" si="38"/>
        <v>-4.5885768172965413</v>
      </c>
      <c r="AC88" s="35">
        <f t="shared" si="39"/>
        <v>-4.5885768172965271</v>
      </c>
      <c r="AF88">
        <v>2.15</v>
      </c>
      <c r="AG88">
        <v>1.71</v>
      </c>
      <c r="AJ88" t="s">
        <v>72</v>
      </c>
    </row>
    <row r="89" spans="1:36" ht="15" x14ac:dyDescent="0.25">
      <c r="A89">
        <v>2.12</v>
      </c>
      <c r="B89">
        <v>3.16</v>
      </c>
      <c r="C89">
        <v>3.88</v>
      </c>
      <c r="D89" s="20">
        <f t="shared" si="40"/>
        <v>4.5885768172965413E-2</v>
      </c>
      <c r="E89" s="17">
        <f>IF(OR($A89="",$B89="",$C89=""),"",A89*'MPTO_working_3-way'!$I88)</f>
        <v>2.217277828526687</v>
      </c>
      <c r="F89" s="21">
        <f>IF(OR($A89="",$B89="",$C89=""),"",B89*'MPTO_working_3-way'!$I88)</f>
        <v>3.3049990274265708</v>
      </c>
      <c r="G89" s="22">
        <f>IF(OR($A89="",$B89="",$C89=""),"",C89*'MPTO_working_3-way'!$I88)</f>
        <v>4.0580367805111059</v>
      </c>
      <c r="H89" s="17">
        <f>IF(OR($A89="",$B89="",$C89=""),"",'MPTO_working_3-way'!E88)</f>
        <v>2.1910467569040208</v>
      </c>
      <c r="I89" s="21">
        <f>IF(OR($A89="",$B89="",$C89=""),"",'MPTO_working_3-way'!F88)</f>
        <v>3.3204892366306118</v>
      </c>
      <c r="J89" s="22">
        <f>IF(OR($A89="",$B89="",$C89=""),"",'MPTO_working_3-way'!G88)</f>
        <v>4.1247879914282519</v>
      </c>
      <c r="K89" s="17">
        <f>IF(OR($A89="",$B89="",$C89=""),"",'OddsRatio_working_3-way'!H88)</f>
        <v>2.2019132035807218</v>
      </c>
      <c r="L89" s="21">
        <f>IF(OR($A89="",$B89="",$C89=""),"",'OddsRatio_working_3-way'!I88)</f>
        <v>3.3179754640485353</v>
      </c>
      <c r="M89" s="22">
        <f>IF(OR($A89="",$B89="",$C89=""),"",'OddsRatio_working_3-way'!J88)</f>
        <v>4.0906339520647137</v>
      </c>
      <c r="N89" s="23">
        <f t="shared" si="28"/>
        <v>45.100347242657875</v>
      </c>
      <c r="O89" s="24">
        <f t="shared" si="29"/>
        <v>30.2571949855806</v>
      </c>
      <c r="P89" s="24">
        <f t="shared" si="30"/>
        <v>24.642457771761521</v>
      </c>
      <c r="Q89" t="s">
        <v>104</v>
      </c>
      <c r="R89" t="s">
        <v>235</v>
      </c>
      <c r="S89" s="48" t="s">
        <v>453</v>
      </c>
      <c r="T89" s="35">
        <v>100</v>
      </c>
      <c r="U89" s="35">
        <f t="shared" si="31"/>
        <v>46.808510638297875</v>
      </c>
      <c r="V89" s="35">
        <f t="shared" si="32"/>
        <v>72.602739726027394</v>
      </c>
      <c r="W89" s="35">
        <f t="shared" si="33"/>
        <v>76.076555023923447</v>
      </c>
      <c r="X89" s="35">
        <f t="shared" si="34"/>
        <v>51.320705250049159</v>
      </c>
      <c r="Y89" s="35">
        <f t="shared" si="35"/>
        <v>77.114934337778678</v>
      </c>
      <c r="Z89" s="35">
        <f t="shared" si="36"/>
        <v>80.588749635674731</v>
      </c>
      <c r="AA89" s="35">
        <f t="shared" si="37"/>
        <v>-4.5121946117512834</v>
      </c>
      <c r="AB89" s="35">
        <f t="shared" si="38"/>
        <v>-4.5121946117512834</v>
      </c>
      <c r="AC89" s="35">
        <f t="shared" si="39"/>
        <v>-4.5121946117512834</v>
      </c>
      <c r="AF89">
        <v>2.0699999999999998</v>
      </c>
      <c r="AG89">
        <v>1.77</v>
      </c>
      <c r="AJ89" t="s">
        <v>72</v>
      </c>
    </row>
    <row r="90" spans="1:36" ht="15" x14ac:dyDescent="0.25">
      <c r="A90">
        <v>1.88</v>
      </c>
      <c r="B90">
        <v>3.65</v>
      </c>
      <c r="C90">
        <v>4.18</v>
      </c>
      <c r="D90" s="20">
        <f t="shared" si="40"/>
        <v>4.5121946117512746E-2</v>
      </c>
      <c r="E90" s="17">
        <f>IF(OR($A90="",$B90="",$C90=""),"",A90*'MPTO_working_3-way'!$I89)</f>
        <v>1.964829258700924</v>
      </c>
      <c r="F90" s="21">
        <f>IF(OR($A90="",$B90="",$C90=""),"",B90*'MPTO_working_3-way'!$I89)</f>
        <v>3.8146951033289214</v>
      </c>
      <c r="G90" s="22">
        <f>IF(OR($A90="",$B90="",$C90=""),"",C90*'MPTO_working_3-way'!$I89)</f>
        <v>4.3686097347712032</v>
      </c>
      <c r="H90" s="17">
        <f>IF(OR($A90="",$B90="",$C90=""),"",'MPTO_working_3-way'!E89)</f>
        <v>1.9347065748494268</v>
      </c>
      <c r="I90" s="21">
        <f>IF(OR($A90="",$B90="",$C90=""),"",'MPTO_working_3-way'!F89)</f>
        <v>3.862018512667317</v>
      </c>
      <c r="J90" s="22">
        <f>IF(OR($A90="",$B90="",$C90=""),"",'MPTO_working_3-way'!G89)</f>
        <v>4.460426627741584</v>
      </c>
      <c r="K90" s="17">
        <f>IF(OR($A90="",$B90="",$C90=""),"",'OddsRatio_working_3-way'!H89)</f>
        <v>1.9460312406205935</v>
      </c>
      <c r="L90" s="21">
        <f>IF(OR($A90="",$B90="",$C90=""),"",'OddsRatio_working_3-way'!I89)</f>
        <v>3.8488440768688323</v>
      </c>
      <c r="M90" s="22">
        <f>IF(OR($A90="",$B90="",$C90=""),"",'OddsRatio_working_3-way'!J89)</f>
        <v>4.4186128922425985</v>
      </c>
      <c r="N90" s="23">
        <f t="shared" si="28"/>
        <v>50.895007572371185</v>
      </c>
      <c r="O90" s="24">
        <f t="shared" si="29"/>
        <v>26.21441485919393</v>
      </c>
      <c r="P90" s="24">
        <f t="shared" si="30"/>
        <v>22.890577568434892</v>
      </c>
      <c r="Q90" t="s">
        <v>131</v>
      </c>
      <c r="R90" t="s">
        <v>76</v>
      </c>
      <c r="S90" s="48" t="s">
        <v>453</v>
      </c>
      <c r="T90" s="35">
        <v>100</v>
      </c>
      <c r="U90" s="35">
        <f t="shared" si="31"/>
        <v>48.979591836734699</v>
      </c>
      <c r="V90" s="35">
        <f t="shared" si="32"/>
        <v>71.181556195965413</v>
      </c>
      <c r="W90" s="35">
        <f t="shared" si="33"/>
        <v>75.247524752475243</v>
      </c>
      <c r="X90" s="35">
        <f t="shared" si="34"/>
        <v>53.570919051559329</v>
      </c>
      <c r="Y90" s="35">
        <f t="shared" si="35"/>
        <v>75.772883410790058</v>
      </c>
      <c r="Z90" s="35">
        <f t="shared" si="36"/>
        <v>79.838851967299888</v>
      </c>
      <c r="AA90" s="35">
        <f t="shared" si="37"/>
        <v>-4.5913272148246307</v>
      </c>
      <c r="AB90" s="35">
        <f t="shared" si="38"/>
        <v>-4.5913272148246449</v>
      </c>
      <c r="AC90" s="35">
        <f t="shared" si="39"/>
        <v>-4.5913272148246449</v>
      </c>
      <c r="AF90">
        <v>2.14</v>
      </c>
      <c r="AG90">
        <v>1.72</v>
      </c>
      <c r="AJ90" t="s">
        <v>72</v>
      </c>
    </row>
    <row r="91" spans="1:36" ht="15" x14ac:dyDescent="0.25">
      <c r="A91">
        <v>1.96</v>
      </c>
      <c r="B91">
        <v>3.47</v>
      </c>
      <c r="C91">
        <v>4.04</v>
      </c>
      <c r="D91" s="20">
        <f t="shared" si="40"/>
        <v>4.5913272148246476E-2</v>
      </c>
      <c r="E91" s="17">
        <f>IF(OR($A91="",$B91="",$C91=""),"",A91*'MPTO_working_3-way'!$I90)</f>
        <v>2.0499900134105631</v>
      </c>
      <c r="F91" s="21">
        <f>IF(OR($A91="",$B91="",$C91=""),"",B91*'MPTO_working_3-way'!$I90)</f>
        <v>3.6293190543544154</v>
      </c>
      <c r="G91" s="22">
        <f>IF(OR($A91="",$B91="",$C91=""),"",C91*'MPTO_working_3-way'!$I90)</f>
        <v>4.2254896194789158</v>
      </c>
      <c r="H91" s="17">
        <f>IF(OR($A91="",$B91="",$C91=""),"",'MPTO_working_3-way'!E90)</f>
        <v>2.0206116223303492</v>
      </c>
      <c r="I91" s="21">
        <f>IF(OR($A91="",$B91="",$C91=""),"",'MPTO_working_3-way'!F90)</f>
        <v>3.6646142946666544</v>
      </c>
      <c r="J91" s="22">
        <f>IF(OR($A91="",$B91="",$C91=""),"",'MPTO_working_3-way'!G90)</f>
        <v>4.3062552136532108</v>
      </c>
      <c r="K91" s="17">
        <f>IF(OR($A91="",$B91="",$C91=""),"",'OddsRatio_working_3-way'!H90)</f>
        <v>2.0320112775913377</v>
      </c>
      <c r="L91" s="21">
        <f>IF(OR($A91="",$B91="",$C91=""),"",'OddsRatio_working_3-way'!I90)</f>
        <v>3.6552790163027136</v>
      </c>
      <c r="M91" s="22">
        <f>IF(OR($A91="",$B91="",$C91=""),"",'OddsRatio_working_3-way'!J90)</f>
        <v>4.268035712372571</v>
      </c>
      <c r="N91" s="23">
        <f t="shared" si="28"/>
        <v>48.780725440525565</v>
      </c>
      <c r="O91" s="24">
        <f t="shared" si="29"/>
        <v>27.553378058625388</v>
      </c>
      <c r="P91" s="24">
        <f t="shared" si="30"/>
        <v>23.665896500849037</v>
      </c>
      <c r="Q91" t="s">
        <v>69</v>
      </c>
      <c r="R91" t="s">
        <v>82</v>
      </c>
      <c r="S91" s="48" t="s">
        <v>453</v>
      </c>
      <c r="T91" s="35">
        <v>100</v>
      </c>
      <c r="U91" s="35">
        <f t="shared" si="31"/>
        <v>62.264150943396231</v>
      </c>
      <c r="V91" s="35">
        <f t="shared" si="32"/>
        <v>68.253968253968253</v>
      </c>
      <c r="W91" s="35">
        <f t="shared" si="33"/>
        <v>65.156794425087099</v>
      </c>
      <c r="X91" s="35">
        <f t="shared" si="34"/>
        <v>66.589237320944633</v>
      </c>
      <c r="Y91" s="35">
        <f t="shared" si="35"/>
        <v>72.579054631516655</v>
      </c>
      <c r="Z91" s="35">
        <f t="shared" si="36"/>
        <v>69.481880802635516</v>
      </c>
      <c r="AA91" s="35">
        <f t="shared" si="37"/>
        <v>-4.3250863775484021</v>
      </c>
      <c r="AB91" s="35">
        <f t="shared" si="38"/>
        <v>-4.3250863775484021</v>
      </c>
      <c r="AC91" s="35">
        <f t="shared" si="39"/>
        <v>-4.3250863775484163</v>
      </c>
      <c r="AF91">
        <v>2.08</v>
      </c>
      <c r="AG91">
        <v>1.77</v>
      </c>
      <c r="AJ91" t="s">
        <v>72</v>
      </c>
    </row>
    <row r="92" spans="1:36" ht="15" x14ac:dyDescent="0.25">
      <c r="A92">
        <v>2.65</v>
      </c>
      <c r="B92">
        <v>3.15</v>
      </c>
      <c r="C92">
        <v>2.87</v>
      </c>
      <c r="D92" s="20">
        <f t="shared" si="40"/>
        <v>4.3250863775484039E-2</v>
      </c>
      <c r="E92" s="17">
        <f>IF(OR($A92="",$B92="",$C92=""),"",A92*'MPTO_working_3-way'!$I91)</f>
        <v>2.7646147890050328</v>
      </c>
      <c r="F92" s="21">
        <f>IF(OR($A92="",$B92="",$C92=""),"",B92*'MPTO_working_3-way'!$I91)</f>
        <v>3.2862402208927746</v>
      </c>
      <c r="G92" s="22">
        <f>IF(OR($A92="",$B92="",$C92=""),"",C92*'MPTO_working_3-way'!$I91)</f>
        <v>2.9941299790356393</v>
      </c>
      <c r="H92" s="17">
        <f>IF(OR($A92="",$B92="",$C92=""),"",'MPTO_working_3-way'!E91)</f>
        <v>2.7552646938460605</v>
      </c>
      <c r="I92" s="21">
        <f>IF(OR($A92="",$B92="",$C92=""),"",'MPTO_working_3-way'!F91)</f>
        <v>3.2998577844912775</v>
      </c>
      <c r="J92" s="22">
        <f>IF(OR($A92="",$B92="",$C92=""),"",'MPTO_working_3-way'!G91)</f>
        <v>2.9938766137674131</v>
      </c>
      <c r="K92" s="17">
        <f>IF(OR($A92="",$B92="",$C92=""),"",'OddsRatio_working_3-way'!H91)</f>
        <v>2.7597076639683036</v>
      </c>
      <c r="L92" s="21">
        <f>IF(OR($A92="",$B92="",$C92=""),"",'OddsRatio_working_3-way'!I91)</f>
        <v>3.2929524106253649</v>
      </c>
      <c r="M92" s="22">
        <f>IF(OR($A92="",$B92="",$C92=""),"",'OddsRatio_working_3-way'!J91)</f>
        <v>2.9943353524974112</v>
      </c>
      <c r="N92" s="23">
        <f t="shared" si="28"/>
        <v>36.171404565186947</v>
      </c>
      <c r="O92" s="24">
        <f t="shared" si="29"/>
        <v>30.429911777062042</v>
      </c>
      <c r="P92" s="24">
        <f t="shared" si="30"/>
        <v>33.398683657751015</v>
      </c>
      <c r="Q92" t="s">
        <v>87</v>
      </c>
      <c r="R92" t="s">
        <v>124</v>
      </c>
      <c r="S92" s="48" t="s">
        <v>453</v>
      </c>
      <c r="T92" s="35">
        <v>100</v>
      </c>
      <c r="U92" s="35">
        <f t="shared" si="31"/>
        <v>60.784313725490193</v>
      </c>
      <c r="V92" s="35">
        <f t="shared" si="32"/>
        <v>69.040247678018574</v>
      </c>
      <c r="W92" s="35">
        <f t="shared" si="33"/>
        <v>65.753424657534239</v>
      </c>
      <c r="X92" s="35">
        <f t="shared" si="34"/>
        <v>65.206327664447187</v>
      </c>
      <c r="Y92" s="35">
        <f t="shared" si="35"/>
        <v>73.462261616975553</v>
      </c>
      <c r="Z92" s="35">
        <f t="shared" si="36"/>
        <v>70.175438596491233</v>
      </c>
      <c r="AA92" s="35">
        <f t="shared" si="37"/>
        <v>-4.4220139389569937</v>
      </c>
      <c r="AB92" s="35">
        <f t="shared" si="38"/>
        <v>-4.4220139389569795</v>
      </c>
      <c r="AC92" s="35">
        <f t="shared" si="39"/>
        <v>-4.4220139389569937</v>
      </c>
      <c r="AF92">
        <v>2.42</v>
      </c>
      <c r="AG92">
        <v>1.57</v>
      </c>
      <c r="AJ92" t="s">
        <v>72</v>
      </c>
    </row>
    <row r="93" spans="1:36" ht="15" x14ac:dyDescent="0.25">
      <c r="A93">
        <v>2.5499999999999998</v>
      </c>
      <c r="B93">
        <v>3.23</v>
      </c>
      <c r="C93">
        <v>2.92</v>
      </c>
      <c r="D93" s="20">
        <f t="shared" si="40"/>
        <v>4.4220139389569812E-2</v>
      </c>
      <c r="E93" s="17">
        <f>IF(OR($A93="",$B93="",$C93=""),"",A93*'MPTO_working_3-way'!$I92)</f>
        <v>2.6627613554434029</v>
      </c>
      <c r="F93" s="21">
        <f>IF(OR($A93="",$B93="",$C93=""),"",B93*'MPTO_working_3-way'!$I92)</f>
        <v>3.3728310502283105</v>
      </c>
      <c r="G93" s="22">
        <f>IF(OR($A93="",$B93="",$C93=""),"",C93*'MPTO_working_3-way'!$I92)</f>
        <v>3.0491228070175436</v>
      </c>
      <c r="H93" s="17">
        <f>IF(OR($A93="",$B93="",$C93=""),"",'MPTO_working_3-way'!E92)</f>
        <v>2.6495904709583975</v>
      </c>
      <c r="I93" s="21">
        <f>IF(OR($A93="",$B93="",$C93=""),"",'MPTO_working_3-way'!F92)</f>
        <v>3.3914690276801123</v>
      </c>
      <c r="J93" s="22">
        <f>IF(OR($A93="",$B93="",$C93=""),"",'MPTO_working_3-way'!G92)</f>
        <v>3.051332192617942</v>
      </c>
      <c r="K93" s="17">
        <f>IF(OR($A93="",$B93="",$C93=""),"",'OddsRatio_working_3-way'!H92)</f>
        <v>2.6556851724715504</v>
      </c>
      <c r="L93" s="21">
        <f>IF(OR($A93="",$B93="",$C93=""),"",'OddsRatio_working_3-way'!I92)</f>
        <v>3.3820502803945538</v>
      </c>
      <c r="M93" s="22">
        <f>IF(OR($A93="",$B93="",$C93=""),"",'OddsRatio_working_3-way'!J92)</f>
        <v>3.0509132459002446</v>
      </c>
      <c r="N93" s="23">
        <f t="shared" si="28"/>
        <v>37.554998984634132</v>
      </c>
      <c r="O93" s="24">
        <f t="shared" si="29"/>
        <v>29.648683408921684</v>
      </c>
      <c r="P93" s="24">
        <f t="shared" si="30"/>
        <v>32.796317606444191</v>
      </c>
      <c r="Q93" t="s">
        <v>236</v>
      </c>
      <c r="R93" t="s">
        <v>237</v>
      </c>
      <c r="S93" s="48" t="s">
        <v>453</v>
      </c>
      <c r="T93" s="35">
        <v>100</v>
      </c>
      <c r="U93" s="35">
        <f t="shared" si="31"/>
        <v>51.456310679611654</v>
      </c>
      <c r="V93" s="35">
        <f t="shared" si="32"/>
        <v>70.059880239520965</v>
      </c>
      <c r="W93" s="35">
        <f t="shared" si="33"/>
        <v>74.025974025974023</v>
      </c>
      <c r="X93" s="35">
        <f t="shared" si="34"/>
        <v>55.914145734505013</v>
      </c>
      <c r="Y93" s="35">
        <f t="shared" si="35"/>
        <v>74.517715294414316</v>
      </c>
      <c r="Z93" s="35">
        <f t="shared" si="36"/>
        <v>78.483809080867388</v>
      </c>
      <c r="AA93" s="35">
        <f t="shared" si="37"/>
        <v>-4.4578350548933585</v>
      </c>
      <c r="AB93" s="35">
        <f t="shared" si="38"/>
        <v>-4.4578350548933514</v>
      </c>
      <c r="AC93" s="35">
        <f t="shared" si="39"/>
        <v>-4.4578350548933656</v>
      </c>
      <c r="AF93">
        <v>2.15</v>
      </c>
      <c r="AG93">
        <v>1.72</v>
      </c>
      <c r="AJ93" t="s">
        <v>72</v>
      </c>
    </row>
    <row r="94" spans="1:36" ht="15" x14ac:dyDescent="0.25">
      <c r="A94">
        <v>2.06</v>
      </c>
      <c r="B94">
        <v>3.34</v>
      </c>
      <c r="C94">
        <v>3.85</v>
      </c>
      <c r="D94" s="20">
        <f t="shared" si="40"/>
        <v>4.4578350548933665E-2</v>
      </c>
      <c r="E94" s="17">
        <f>IF(OR($A94="",$B94="",$C94=""),"",A94*'MPTO_working_3-way'!$I93)</f>
        <v>2.1518314021308034</v>
      </c>
      <c r="F94" s="21">
        <f>IF(OR($A94="",$B94="",$C94=""),"",B94*'MPTO_working_3-way'!$I93)</f>
        <v>3.4888916908334382</v>
      </c>
      <c r="G94" s="22">
        <f>IF(OR($A94="",$B94="",$C94=""),"",C94*'MPTO_working_3-way'!$I93)</f>
        <v>4.0216266496133946</v>
      </c>
      <c r="H94" s="17">
        <f>IF(OR($A94="",$B94="",$C94=""),"",'MPTO_working_3-way'!E93)</f>
        <v>2.1250487349763905</v>
      </c>
      <c r="I94" s="21">
        <f>IF(OR($A94="",$B94="",$C94=""),"",'MPTO_working_3-way'!F93)</f>
        <v>3.5144227835136346</v>
      </c>
      <c r="J94" s="22">
        <f>IF(OR($A94="",$B94="",$C94=""),"",'MPTO_working_3-way'!G93)</f>
        <v>4.083619299560028</v>
      </c>
      <c r="K94" s="17">
        <f>IF(OR($A94="",$B94="",$C94=""),"",'OddsRatio_working_3-way'!H93)</f>
        <v>2.1358135955812725</v>
      </c>
      <c r="L94" s="21">
        <f>IF(OR($A94="",$B94="",$C94=""),"",'OddsRatio_working_3-way'!I93)</f>
        <v>3.5073620883586569</v>
      </c>
      <c r="M94" s="22">
        <f>IF(OR($A94="",$B94="",$C94=""),"",'OddsRatio_working_3-way'!J93)</f>
        <v>4.0538384409496482</v>
      </c>
      <c r="N94" s="23">
        <f t="shared" si="28"/>
        <v>46.472042326818546</v>
      </c>
      <c r="O94" s="24">
        <f t="shared" si="29"/>
        <v>28.662397363247372</v>
      </c>
      <c r="P94" s="24">
        <f t="shared" si="30"/>
        <v>24.865560309934082</v>
      </c>
      <c r="Q94" t="s">
        <v>238</v>
      </c>
      <c r="R94" t="s">
        <v>239</v>
      </c>
      <c r="S94" s="48" t="s">
        <v>453</v>
      </c>
      <c r="T94" s="35">
        <v>100</v>
      </c>
      <c r="U94" s="35">
        <f t="shared" si="31"/>
        <v>59.183673469387763</v>
      </c>
      <c r="V94" s="35">
        <f t="shared" si="32"/>
        <v>68.944099378881987</v>
      </c>
      <c r="W94" s="35">
        <f t="shared" si="33"/>
        <v>67.426710097719877</v>
      </c>
      <c r="X94" s="35">
        <f t="shared" si="34"/>
        <v>63.629190523398151</v>
      </c>
      <c r="Y94" s="35">
        <f t="shared" si="35"/>
        <v>73.389616432892367</v>
      </c>
      <c r="Z94" s="35">
        <f t="shared" si="36"/>
        <v>71.872227151730243</v>
      </c>
      <c r="AA94" s="35">
        <f t="shared" si="37"/>
        <v>-4.4455170540103879</v>
      </c>
      <c r="AB94" s="35">
        <f t="shared" si="38"/>
        <v>-4.4455170540103808</v>
      </c>
      <c r="AC94" s="35">
        <f t="shared" si="39"/>
        <v>-4.4455170540103666</v>
      </c>
      <c r="AF94">
        <v>1.96</v>
      </c>
      <c r="AG94">
        <v>1.88</v>
      </c>
      <c r="AJ94" t="s">
        <v>72</v>
      </c>
    </row>
    <row r="95" spans="1:36" ht="15" x14ac:dyDescent="0.25">
      <c r="A95">
        <v>2.4500000000000002</v>
      </c>
      <c r="B95">
        <v>3.22</v>
      </c>
      <c r="C95">
        <v>3.07</v>
      </c>
      <c r="D95" s="20">
        <f t="shared" si="40"/>
        <v>4.445517054010395E-2</v>
      </c>
      <c r="E95" s="17">
        <f>IF(OR($A95="",$B95="",$C95=""),"",A95*'MPTO_working_3-way'!$I94)</f>
        <v>2.5589151678232547</v>
      </c>
      <c r="F95" s="21">
        <f>IF(OR($A95="",$B95="",$C95=""),"",B95*'MPTO_working_3-way'!$I94)</f>
        <v>3.3631456491391347</v>
      </c>
      <c r="G95" s="22">
        <f>IF(OR($A95="",$B95="",$C95=""),"",C95*'MPTO_working_3-way'!$I94)</f>
        <v>3.2064773735581191</v>
      </c>
      <c r="H95" s="17">
        <f>IF(OR($A95="",$B95="",$C95=""),"",'MPTO_working_3-way'!E94)</f>
        <v>2.5422982813223314</v>
      </c>
      <c r="I95" s="21">
        <f>IF(OR($A95="",$B95="",$C95=""),"",'MPTO_working_3-way'!F94)</f>
        <v>3.3813414383862868</v>
      </c>
      <c r="J95" s="22">
        <f>IF(OR($A95="",$B95="",$C95=""),"",'MPTO_working_3-way'!G94)</f>
        <v>3.2163182211149639</v>
      </c>
      <c r="K95" s="17">
        <f>IF(OR($A95="",$B95="",$C95=""),"",'OddsRatio_working_3-way'!H94)</f>
        <v>2.5497158318306807</v>
      </c>
      <c r="L95" s="21">
        <f>IF(OR($A95="",$B95="",$C95=""),"",'OddsRatio_working_3-way'!I94)</f>
        <v>3.3726683770097314</v>
      </c>
      <c r="M95" s="22">
        <f>IF(OR($A95="",$B95="",$C95=""),"",'OddsRatio_working_3-way'!J94)</f>
        <v>3.2123529461306948</v>
      </c>
      <c r="N95" s="23">
        <f t="shared" si="28"/>
        <v>39.079060242964268</v>
      </c>
      <c r="O95" s="24">
        <f t="shared" si="29"/>
        <v>29.734067576168467</v>
      </c>
      <c r="P95" s="24">
        <f t="shared" si="30"/>
        <v>31.186872180867255</v>
      </c>
      <c r="Q95" t="s">
        <v>103</v>
      </c>
      <c r="R95" t="s">
        <v>240</v>
      </c>
      <c r="S95" s="48" t="s">
        <v>453</v>
      </c>
      <c r="T95" s="35">
        <v>100</v>
      </c>
      <c r="U95" s="35">
        <f t="shared" si="31"/>
        <v>67.426710097719877</v>
      </c>
      <c r="V95" s="35">
        <f t="shared" si="32"/>
        <v>68.152866242038215</v>
      </c>
      <c r="W95" s="35">
        <f t="shared" si="33"/>
        <v>60</v>
      </c>
      <c r="X95" s="35">
        <f t="shared" si="34"/>
        <v>71.847133757961785</v>
      </c>
      <c r="Y95" s="35">
        <f t="shared" si="35"/>
        <v>72.573289902280138</v>
      </c>
      <c r="Z95" s="35">
        <f t="shared" si="36"/>
        <v>64.420423660241923</v>
      </c>
      <c r="AA95" s="35">
        <f t="shared" si="37"/>
        <v>-4.4204236602419087</v>
      </c>
      <c r="AB95" s="35">
        <f t="shared" si="38"/>
        <v>-4.4204236602419229</v>
      </c>
      <c r="AC95" s="35">
        <f t="shared" si="39"/>
        <v>-4.4204236602419229</v>
      </c>
      <c r="AF95">
        <v>1.99</v>
      </c>
      <c r="AG95">
        <v>1.85</v>
      </c>
      <c r="AJ95" t="s">
        <v>72</v>
      </c>
    </row>
    <row r="96" spans="1:36" ht="15" x14ac:dyDescent="0.25">
      <c r="A96">
        <v>3.07</v>
      </c>
      <c r="B96">
        <v>3.14</v>
      </c>
      <c r="C96">
        <v>2.5</v>
      </c>
      <c r="D96" s="20">
        <f t="shared" si="40"/>
        <v>4.4204236602419122E-2</v>
      </c>
      <c r="E96" s="17">
        <f>IF(OR($A96="",$B96="",$C96=""),"",A96*'MPTO_working_3-way'!$I95)</f>
        <v>3.2057070063694266</v>
      </c>
      <c r="F96" s="21">
        <f>IF(OR($A96="",$B96="",$C96=""),"",B96*'MPTO_working_3-way'!$I95)</f>
        <v>3.2788013029315963</v>
      </c>
      <c r="G96" s="22">
        <f>IF(OR($A96="",$B96="",$C96=""),"",C96*'MPTO_working_3-way'!$I95)</f>
        <v>2.6105105915060478</v>
      </c>
      <c r="H96" s="17">
        <f>IF(OR($A96="",$B96="",$C96=""),"",'MPTO_working_3-way'!E95)</f>
        <v>3.2154531748255479</v>
      </c>
      <c r="I96" s="21">
        <f>IF(OR($A96="",$B96="",$C96=""),"",'MPTO_working_3-way'!F95)</f>
        <v>3.2923263979016109</v>
      </c>
      <c r="J96" s="22">
        <f>IF(OR($A96="",$B96="",$C96=""),"",'MPTO_working_3-way'!G95)</f>
        <v>2.5956142901763117</v>
      </c>
      <c r="K96" s="17">
        <f>IF(OR($A96="",$B96="",$C96=""),"",'OddsRatio_working_3-way'!H95)</f>
        <v>3.211221423583992</v>
      </c>
      <c r="L96" s="21">
        <f>IF(OR($A96="",$B96="",$C96=""),"",'OddsRatio_working_3-way'!I95)</f>
        <v>3.2859970272800689</v>
      </c>
      <c r="M96" s="22">
        <f>IF(OR($A96="",$B96="",$C96=""),"",'OddsRatio_working_3-way'!J95)</f>
        <v>2.6023343649159361</v>
      </c>
      <c r="N96" s="23">
        <f t="shared" si="28"/>
        <v>31.194366734486266</v>
      </c>
      <c r="O96" s="24">
        <f t="shared" si="29"/>
        <v>30.498950915564592</v>
      </c>
      <c r="P96" s="24">
        <f t="shared" si="30"/>
        <v>38.306682349949135</v>
      </c>
      <c r="Q96" t="s">
        <v>241</v>
      </c>
      <c r="R96" t="s">
        <v>83</v>
      </c>
      <c r="S96" s="48" t="s">
        <v>453</v>
      </c>
      <c r="T96" s="35">
        <v>100</v>
      </c>
      <c r="U96" s="35">
        <f t="shared" si="31"/>
        <v>53.917050691244242</v>
      </c>
      <c r="V96" s="35">
        <f t="shared" si="32"/>
        <v>70.674486803519059</v>
      </c>
      <c r="W96" s="35">
        <f t="shared" si="33"/>
        <v>69.78851963746223</v>
      </c>
      <c r="X96" s="35">
        <f t="shared" si="34"/>
        <v>59.53699355901869</v>
      </c>
      <c r="Y96" s="35">
        <f t="shared" si="35"/>
        <v>76.294429671293514</v>
      </c>
      <c r="Z96" s="35">
        <f t="shared" si="36"/>
        <v>75.408462505236699</v>
      </c>
      <c r="AA96" s="35">
        <f t="shared" si="37"/>
        <v>-5.6199428677744478</v>
      </c>
      <c r="AB96" s="35">
        <f t="shared" si="38"/>
        <v>-5.619942867774455</v>
      </c>
      <c r="AC96" s="35">
        <f t="shared" si="39"/>
        <v>-5.6199428677744692</v>
      </c>
      <c r="AF96">
        <v>2.5099999999999998</v>
      </c>
      <c r="AG96">
        <v>1.54</v>
      </c>
      <c r="AJ96" t="s">
        <v>72</v>
      </c>
    </row>
    <row r="97" spans="1:36" ht="15" x14ac:dyDescent="0.25">
      <c r="A97">
        <v>2.17</v>
      </c>
      <c r="B97">
        <v>3.41</v>
      </c>
      <c r="C97">
        <v>3.31</v>
      </c>
      <c r="D97" s="20">
        <f t="shared" si="40"/>
        <v>5.6199428677744523E-2</v>
      </c>
      <c r="E97" s="17">
        <f>IF(OR($A97="",$B97="",$C97=""),"",A97*'MPTO_working_3-way'!$I96)</f>
        <v>2.2919527602307057</v>
      </c>
      <c r="F97" s="21">
        <f>IF(OR($A97="",$B97="",$C97=""),"",B97*'MPTO_working_3-way'!$I96)</f>
        <v>3.6016400517911089</v>
      </c>
      <c r="G97" s="22">
        <f>IF(OR($A97="",$B97="",$C97=""),"",C97*'MPTO_working_3-way'!$I96)</f>
        <v>3.4960201089233345</v>
      </c>
      <c r="H97" s="17">
        <f>IF(OR($A97="",$B97="",$C97=""),"",'MPTO_working_3-way'!E96)</f>
        <v>2.2619503634422085</v>
      </c>
      <c r="I97" s="21">
        <f>IF(OR($A97="",$B97="",$C97=""),"",'MPTO_working_3-way'!F96)</f>
        <v>3.6426954481117937</v>
      </c>
      <c r="J97" s="22">
        <f>IF(OR($A97="",$B97="",$C97=""),"",'MPTO_working_3-way'!G96)</f>
        <v>3.5288098651624167</v>
      </c>
      <c r="K97" s="17">
        <f>IF(OR($A97="",$B97="",$C97=""),"",'OddsRatio_working_3-way'!H96)</f>
        <v>2.2742805521257528</v>
      </c>
      <c r="L97" s="21">
        <f>IF(OR($A97="",$B97="",$C97=""),"",'OddsRatio_working_3-way'!I96)</f>
        <v>3.6248001116436455</v>
      </c>
      <c r="M97" s="22">
        <f>IF(OR($A97="",$B97="",$C97=""),"",'OddsRatio_working_3-way'!J96)</f>
        <v>3.5158872439405888</v>
      </c>
      <c r="N97" s="23">
        <f t="shared" si="28"/>
        <v>43.630916716596765</v>
      </c>
      <c r="O97" s="24">
        <f t="shared" si="29"/>
        <v>27.765128819652489</v>
      </c>
      <c r="P97" s="24">
        <f t="shared" si="30"/>
        <v>28.603954463750753</v>
      </c>
      <c r="Q97" t="s">
        <v>242</v>
      </c>
      <c r="R97" t="s">
        <v>152</v>
      </c>
      <c r="S97" s="48" t="s">
        <v>453</v>
      </c>
      <c r="T97" s="35">
        <v>100</v>
      </c>
      <c r="U97" s="35">
        <f t="shared" si="31"/>
        <v>56.896551724137922</v>
      </c>
      <c r="V97" s="35">
        <f t="shared" si="32"/>
        <v>71.428571428571431</v>
      </c>
      <c r="W97" s="35">
        <f t="shared" si="33"/>
        <v>66.21621621621621</v>
      </c>
      <c r="X97" s="35">
        <f t="shared" si="34"/>
        <v>62.355212355212352</v>
      </c>
      <c r="Y97" s="35">
        <f t="shared" si="35"/>
        <v>76.887232059645854</v>
      </c>
      <c r="Z97" s="35">
        <f t="shared" si="36"/>
        <v>71.674876847290633</v>
      </c>
      <c r="AA97" s="35">
        <f t="shared" si="37"/>
        <v>-5.4586606310744301</v>
      </c>
      <c r="AB97" s="35">
        <f t="shared" si="38"/>
        <v>-5.458660631074423</v>
      </c>
      <c r="AC97" s="35">
        <f t="shared" si="39"/>
        <v>-5.458660631074423</v>
      </c>
      <c r="AF97">
        <v>1.96</v>
      </c>
      <c r="AG97">
        <v>1.85</v>
      </c>
      <c r="AJ97" t="s">
        <v>73</v>
      </c>
    </row>
    <row r="98" spans="1:36" ht="15" x14ac:dyDescent="0.25">
      <c r="A98">
        <v>2.3199999999999998</v>
      </c>
      <c r="B98">
        <v>3.5</v>
      </c>
      <c r="C98">
        <v>2.96</v>
      </c>
      <c r="D98" s="20">
        <f t="shared" si="40"/>
        <v>5.4586606310744301E-2</v>
      </c>
      <c r="E98" s="17">
        <f>IF(OR($A98="",$B98="",$C98=""),"",A98*'MPTO_working_3-way'!$I97)</f>
        <v>2.4466409266409266</v>
      </c>
      <c r="F98" s="21">
        <f>IF(OR($A98="",$B98="",$C98=""),"",B98*'MPTO_working_3-way'!$I97)</f>
        <v>3.6910531220876051</v>
      </c>
      <c r="G98" s="22">
        <f>IF(OR($A98="",$B98="",$C98=""),"",C98*'MPTO_working_3-way'!$I97)</f>
        <v>3.121576354679803</v>
      </c>
      <c r="H98" s="17">
        <f>IF(OR($A98="",$B98="",$C98=""),"",'MPTO_working_3-way'!E97)</f>
        <v>2.4222520827734479</v>
      </c>
      <c r="I98" s="21">
        <f>IF(OR($A98="",$B98="",$C98=""),"",'MPTO_working_3-way'!F97)</f>
        <v>3.7380557398805578</v>
      </c>
      <c r="J98" s="22">
        <f>IF(OR($A98="",$B98="",$C98=""),"",'MPTO_working_3-way'!G97)</f>
        <v>3.1284970496355431</v>
      </c>
      <c r="K98" s="17">
        <f>IF(OR($A98="",$B98="",$C98=""),"",'OddsRatio_working_3-way'!H97)</f>
        <v>2.432957132447966</v>
      </c>
      <c r="L98" s="21">
        <f>IF(OR($A98="",$B98="",$C98=""),"",'OddsRatio_working_3-way'!I97)</f>
        <v>3.7139339629696324</v>
      </c>
      <c r="M98" s="22">
        <f>IF(OR($A98="",$B98="",$C98=""),"",'OddsRatio_working_3-way'!J97)</f>
        <v>3.1277242269681915</v>
      </c>
      <c r="N98" s="23">
        <f t="shared" si="28"/>
        <v>40.872364600429236</v>
      </c>
      <c r="O98" s="24">
        <f t="shared" si="29"/>
        <v>27.09253882085595</v>
      </c>
      <c r="P98" s="24">
        <f t="shared" si="30"/>
        <v>32.035096578714807</v>
      </c>
      <c r="Q98" t="s">
        <v>243</v>
      </c>
      <c r="R98" t="s">
        <v>244</v>
      </c>
      <c r="S98" s="48" t="s">
        <v>453</v>
      </c>
      <c r="T98" s="35">
        <v>100</v>
      </c>
      <c r="U98" s="35">
        <f t="shared" si="31"/>
        <v>47.916666666666671</v>
      </c>
      <c r="V98" s="35">
        <f t="shared" si="32"/>
        <v>71.590909090909093</v>
      </c>
      <c r="W98" s="35">
        <f t="shared" si="33"/>
        <v>74.747474747474755</v>
      </c>
      <c r="X98" s="35">
        <f t="shared" si="34"/>
        <v>53.661616161616166</v>
      </c>
      <c r="Y98" s="35">
        <f t="shared" si="35"/>
        <v>77.335858585858588</v>
      </c>
      <c r="Z98" s="35">
        <f t="shared" si="36"/>
        <v>80.492424242424249</v>
      </c>
      <c r="AA98" s="35">
        <f t="shared" si="37"/>
        <v>-5.7449494949494948</v>
      </c>
      <c r="AB98" s="35">
        <f t="shared" si="38"/>
        <v>-5.7449494949494948</v>
      </c>
      <c r="AC98" s="35">
        <f t="shared" si="39"/>
        <v>-5.7449494949494948</v>
      </c>
      <c r="AF98">
        <v>1.78</v>
      </c>
      <c r="AG98">
        <v>2.02</v>
      </c>
      <c r="AJ98" t="s">
        <v>73</v>
      </c>
    </row>
    <row r="99" spans="1:36" ht="15" x14ac:dyDescent="0.25">
      <c r="A99">
        <v>1.92</v>
      </c>
      <c r="B99">
        <v>3.52</v>
      </c>
      <c r="C99">
        <v>3.96</v>
      </c>
      <c r="D99" s="20">
        <f t="shared" si="40"/>
        <v>5.7449494949495028E-2</v>
      </c>
      <c r="E99" s="17">
        <f>IF(OR($A99="",$B99="",$C99=""),"",A99*'MPTO_working_3-way'!$I98)</f>
        <v>2.0303030303030303</v>
      </c>
      <c r="F99" s="21">
        <f>IF(OR($A99="",$B99="",$C99=""),"",B99*'MPTO_working_3-way'!$I98)</f>
        <v>3.7222222222222223</v>
      </c>
      <c r="G99" s="22">
        <f>IF(OR($A99="",$B99="",$C99=""),"",C99*'MPTO_working_3-way'!$I98)</f>
        <v>4.1875</v>
      </c>
      <c r="H99" s="17">
        <f>IF(OR($A99="",$B99="",$C99=""),"",'MPTO_working_3-way'!E98)</f>
        <v>1.9932885906040267</v>
      </c>
      <c r="I99" s="21">
        <f>IF(OR($A99="",$B99="",$C99=""),"",'MPTO_working_3-way'!F98)</f>
        <v>3.7744241461477368</v>
      </c>
      <c r="J99" s="22">
        <f>IF(OR($A99="",$B99="",$C99=""),"",'MPTO_working_3-way'!G98)</f>
        <v>4.2849413886384138</v>
      </c>
      <c r="K99" s="17">
        <f>IF(OR($A99="",$B99="",$C99=""),"",'OddsRatio_working_3-way'!H98)</f>
        <v>2.0073018145298809</v>
      </c>
      <c r="L99" s="21">
        <f>IF(OR($A99="",$B99="",$C99=""),"",'OddsRatio_working_3-way'!I98)</f>
        <v>3.7591310571905421</v>
      </c>
      <c r="M99" s="22">
        <f>IF(OR($A99="",$B99="",$C99=""),"",'OddsRatio_working_3-way'!J98)</f>
        <v>4.2408840989222245</v>
      </c>
      <c r="N99" s="23">
        <f t="shared" si="28"/>
        <v>49.253731343283583</v>
      </c>
      <c r="O99" s="24">
        <f t="shared" si="29"/>
        <v>26.865671641791046</v>
      </c>
      <c r="P99" s="24">
        <f t="shared" si="30"/>
        <v>23.880597014925371</v>
      </c>
      <c r="Q99" t="s">
        <v>245</v>
      </c>
      <c r="R99" t="s">
        <v>246</v>
      </c>
      <c r="S99" s="48" t="s">
        <v>453</v>
      </c>
      <c r="T99" s="35">
        <v>100</v>
      </c>
      <c r="U99" s="35">
        <f t="shared" si="31"/>
        <v>53.488372093023258</v>
      </c>
      <c r="V99" s="35">
        <f t="shared" si="32"/>
        <v>69.418960244648318</v>
      </c>
      <c r="W99" s="35">
        <f t="shared" si="33"/>
        <v>71.509971509971507</v>
      </c>
      <c r="X99" s="35">
        <f t="shared" si="34"/>
        <v>59.071068245380175</v>
      </c>
      <c r="Y99" s="35">
        <f t="shared" si="35"/>
        <v>75.001656397005235</v>
      </c>
      <c r="Z99" s="35">
        <f t="shared" si="36"/>
        <v>77.092667662328424</v>
      </c>
      <c r="AA99" s="35">
        <f t="shared" si="37"/>
        <v>-5.5826961523569167</v>
      </c>
      <c r="AB99" s="35">
        <f t="shared" si="38"/>
        <v>-5.5826961523569167</v>
      </c>
      <c r="AC99" s="35">
        <f t="shared" si="39"/>
        <v>-5.5826961523569167</v>
      </c>
      <c r="AF99">
        <v>1.91</v>
      </c>
      <c r="AG99">
        <v>1.89</v>
      </c>
      <c r="AJ99" t="s">
        <v>73</v>
      </c>
    </row>
    <row r="100" spans="1:36" ht="15" x14ac:dyDescent="0.25">
      <c r="A100">
        <v>2.15</v>
      </c>
      <c r="B100">
        <v>3.27</v>
      </c>
      <c r="C100">
        <v>3.51</v>
      </c>
      <c r="D100" s="20">
        <f t="shared" si="40"/>
        <v>5.5826961523569141E-2</v>
      </c>
      <c r="E100" s="17">
        <f>IF(OR($A100="",$B100="",$C100=""),"",A100*'MPTO_working_3-way'!$I99)</f>
        <v>2.2700279672756736</v>
      </c>
      <c r="F100" s="21">
        <f>IF(OR($A100="",$B100="",$C100=""),"",B100*'MPTO_working_3-way'!$I99)</f>
        <v>3.4525541641820712</v>
      </c>
      <c r="G100" s="22">
        <f>IF(OR($A100="",$B100="",$C100=""),"",C100*'MPTO_working_3-way'!$I99)</f>
        <v>3.7059526349477276</v>
      </c>
      <c r="H100" s="17">
        <f>IF(OR($A100="",$B100="",$C100=""),"",'MPTO_working_3-way'!E99)</f>
        <v>2.239605081823862</v>
      </c>
      <c r="I100" s="21">
        <f>IF(OR($A100="",$B100="",$C100=""),"",'MPTO_working_3-way'!F99)</f>
        <v>3.4818770516495388</v>
      </c>
      <c r="J100" s="22">
        <f>IF(OR($A100="",$B100="",$C100=""),"",'MPTO_working_3-way'!G99)</f>
        <v>3.7552860665760197</v>
      </c>
      <c r="K100" s="17">
        <f>IF(OR($A100="",$B100="",$C100=""),"",'OddsRatio_working_3-way'!H99)</f>
        <v>2.2520596857176143</v>
      </c>
      <c r="L100" s="21">
        <f>IF(OR($A100="",$B100="",$C100=""),"",'OddsRatio_working_3-way'!I99)</f>
        <v>3.4714569448512909</v>
      </c>
      <c r="M100" s="22">
        <f>IF(OR($A100="",$B100="",$C100=""),"",'OddsRatio_working_3-way'!J99)</f>
        <v>3.7327563575227929</v>
      </c>
      <c r="N100" s="23">
        <f t="shared" si="28"/>
        <v>44.0523206945388</v>
      </c>
      <c r="O100" s="24">
        <f t="shared" si="29"/>
        <v>28.96406406521664</v>
      </c>
      <c r="P100" s="24">
        <f t="shared" si="30"/>
        <v>26.983615240244564</v>
      </c>
      <c r="Q100" t="s">
        <v>247</v>
      </c>
      <c r="R100" t="s">
        <v>248</v>
      </c>
      <c r="S100" s="48" t="s">
        <v>453</v>
      </c>
      <c r="T100" s="35">
        <v>100</v>
      </c>
      <c r="U100" s="35">
        <f t="shared" si="31"/>
        <v>59.677419354838712</v>
      </c>
      <c r="V100" s="35">
        <f t="shared" si="32"/>
        <v>69.879518072289159</v>
      </c>
      <c r="W100" s="35">
        <f t="shared" si="33"/>
        <v>64.912280701754383</v>
      </c>
      <c r="X100" s="35">
        <f t="shared" si="34"/>
        <v>65.208201225956458</v>
      </c>
      <c r="Y100" s="35">
        <f t="shared" si="35"/>
        <v>75.410299943406912</v>
      </c>
      <c r="Z100" s="35">
        <f t="shared" si="36"/>
        <v>70.443062572872137</v>
      </c>
      <c r="AA100" s="35">
        <f t="shared" si="37"/>
        <v>-5.5307818711177461</v>
      </c>
      <c r="AB100" s="35">
        <f t="shared" si="38"/>
        <v>-5.5307818711177532</v>
      </c>
      <c r="AC100" s="35">
        <f t="shared" si="39"/>
        <v>-5.5307818711177532</v>
      </c>
      <c r="AF100">
        <v>2.0299999999999998</v>
      </c>
      <c r="AG100">
        <v>1.77</v>
      </c>
      <c r="AJ100" t="s">
        <v>73</v>
      </c>
    </row>
    <row r="101" spans="1:36" ht="15" x14ac:dyDescent="0.25">
      <c r="A101">
        <v>2.48</v>
      </c>
      <c r="B101">
        <v>3.32</v>
      </c>
      <c r="C101">
        <v>2.85</v>
      </c>
      <c r="D101" s="20">
        <f t="shared" si="40"/>
        <v>5.5307818711177514E-2</v>
      </c>
      <c r="E101" s="17">
        <f>IF(OR($A101="",$B101="",$C101=""),"",A101*'MPTO_working_3-way'!$I100)</f>
        <v>2.6171633904037201</v>
      </c>
      <c r="F101" s="21">
        <f>IF(OR($A101="",$B101="",$C101=""),"",B101*'MPTO_working_3-way'!$I100)</f>
        <v>3.503621958121109</v>
      </c>
      <c r="G101" s="22">
        <f>IF(OR($A101="",$B101="",$C101=""),"",C101*'MPTO_working_3-way'!$I100)</f>
        <v>3.007627283326856</v>
      </c>
      <c r="H101" s="17">
        <f>IF(OR($A101="",$B101="",$C101=""),"",'MPTO_working_3-way'!E100)</f>
        <v>2.5988210347251344</v>
      </c>
      <c r="I101" s="21">
        <f>IF(OR($A101="",$B101="",$C101=""),"",'MPTO_working_3-way'!F100)</f>
        <v>3.5364570565091404</v>
      </c>
      <c r="J101" s="22">
        <f>IF(OR($A101="",$B101="",$C101=""),"",'MPTO_working_3-way'!G100)</f>
        <v>3.0080502637273239</v>
      </c>
      <c r="K101" s="17">
        <f>IF(OR($A101="",$B101="",$C101=""),"",'OddsRatio_working_3-way'!H100)</f>
        <v>2.6072712620203844</v>
      </c>
      <c r="L101" s="21">
        <f>IF(OR($A101="",$B101="",$C101=""),"",'OddsRatio_working_3-way'!I100)</f>
        <v>3.5195063026265494</v>
      </c>
      <c r="M101" s="22">
        <f>IF(OR($A101="",$B101="",$C101=""),"",'OddsRatio_working_3-way'!J100)</f>
        <v>3.0090890775254815</v>
      </c>
      <c r="N101" s="23">
        <f t="shared" si="28"/>
        <v>38.209307208967999</v>
      </c>
      <c r="O101" s="24">
        <f t="shared" si="29"/>
        <v>28.541892132000196</v>
      </c>
      <c r="P101" s="24">
        <f t="shared" si="30"/>
        <v>33.248800659031801</v>
      </c>
      <c r="Q101" t="s">
        <v>249</v>
      </c>
      <c r="R101" t="s">
        <v>85</v>
      </c>
      <c r="S101" s="48" t="s">
        <v>453</v>
      </c>
      <c r="T101" s="35">
        <v>100</v>
      </c>
      <c r="U101" s="35">
        <f t="shared" si="31"/>
        <v>51.92307692307692</v>
      </c>
      <c r="V101" s="35">
        <f t="shared" si="32"/>
        <v>72.375690607734811</v>
      </c>
      <c r="W101" s="35">
        <f t="shared" si="33"/>
        <v>70.149253731343279</v>
      </c>
      <c r="X101" s="35">
        <f t="shared" si="34"/>
        <v>57.475055660921903</v>
      </c>
      <c r="Y101" s="35">
        <f t="shared" si="35"/>
        <v>77.927669345579787</v>
      </c>
      <c r="Z101" s="35">
        <f t="shared" si="36"/>
        <v>75.70123246918827</v>
      </c>
      <c r="AA101" s="35">
        <f t="shared" si="37"/>
        <v>-5.5519787378449834</v>
      </c>
      <c r="AB101" s="35">
        <f t="shared" si="38"/>
        <v>-5.5519787378449763</v>
      </c>
      <c r="AC101" s="35">
        <f t="shared" si="39"/>
        <v>-5.5519787378449905</v>
      </c>
      <c r="AF101">
        <v>1.96</v>
      </c>
      <c r="AG101">
        <v>1.84</v>
      </c>
      <c r="AJ101" t="s">
        <v>73</v>
      </c>
    </row>
    <row r="102" spans="1:36" ht="15" x14ac:dyDescent="0.25">
      <c r="A102">
        <v>2.08</v>
      </c>
      <c r="B102">
        <v>3.62</v>
      </c>
      <c r="C102">
        <v>3.35</v>
      </c>
      <c r="D102" s="20">
        <f t="shared" si="40"/>
        <v>5.551978737844987E-2</v>
      </c>
      <c r="E102" s="17">
        <f>IF(OR($A102="",$B102="",$C102=""),"",A102*'MPTO_working_3-way'!$I101)</f>
        <v>2.1954811577471758</v>
      </c>
      <c r="F102" s="21">
        <f>IF(OR($A102="",$B102="",$C102=""),"",B102*'MPTO_working_3-way'!$I101)</f>
        <v>3.8209816303099888</v>
      </c>
      <c r="G102" s="22">
        <f>IF(OR($A102="",$B102="",$C102=""),"",C102*'MPTO_working_3-way'!$I101)</f>
        <v>3.535991287717807</v>
      </c>
      <c r="H102" s="17">
        <f>IF(OR($A102="",$B102="",$C102=""),"",'MPTO_working_3-way'!E101)</f>
        <v>2.1632724004418455</v>
      </c>
      <c r="I102" s="21">
        <f>IF(OR($A102="",$B102="",$C102=""),"",'MPTO_working_3-way'!F101)</f>
        <v>3.8799316637577963</v>
      </c>
      <c r="J102" s="22">
        <f>IF(OR($A102="",$B102="",$C102=""),"",'MPTO_working_3-way'!G101)</f>
        <v>3.5714175141445588</v>
      </c>
      <c r="K102" s="17">
        <f>IF(OR($A102="",$B102="",$C102=""),"",'OddsRatio_working_3-way'!H101)</f>
        <v>2.1761663839970757</v>
      </c>
      <c r="L102" s="21">
        <f>IF(OR($A102="",$B102="",$C102=""),"",'OddsRatio_working_3-way'!I101)</f>
        <v>3.8532925241410521</v>
      </c>
      <c r="M102" s="22">
        <f>IF(OR($A102="",$B102="",$C102=""),"",'OddsRatio_working_3-way'!J101)</f>
        <v>3.5592509281417843</v>
      </c>
      <c r="N102" s="23">
        <f t="shared" si="28"/>
        <v>45.548102131111825</v>
      </c>
      <c r="O102" s="24">
        <f t="shared" si="29"/>
        <v>26.171285202406796</v>
      </c>
      <c r="P102" s="24">
        <f t="shared" si="30"/>
        <v>28.280612666481375</v>
      </c>
      <c r="Q102" t="s">
        <v>250</v>
      </c>
      <c r="R102" t="s">
        <v>251</v>
      </c>
      <c r="S102" s="48" t="s">
        <v>453</v>
      </c>
      <c r="T102" s="35">
        <v>100</v>
      </c>
      <c r="U102" s="35">
        <f t="shared" si="31"/>
        <v>45.652173913043477</v>
      </c>
      <c r="V102" s="35">
        <f t="shared" si="32"/>
        <v>75.669099756691011</v>
      </c>
      <c r="W102" s="35">
        <f t="shared" si="33"/>
        <v>72.826086956521735</v>
      </c>
      <c r="X102" s="35">
        <f t="shared" si="34"/>
        <v>51.504813286787268</v>
      </c>
      <c r="Y102" s="35">
        <f t="shared" si="35"/>
        <v>81.521739130434781</v>
      </c>
      <c r="Z102" s="35">
        <f t="shared" si="36"/>
        <v>78.678726330265519</v>
      </c>
      <c r="AA102" s="35">
        <f t="shared" si="37"/>
        <v>-5.8526393737437914</v>
      </c>
      <c r="AB102" s="35">
        <f t="shared" si="38"/>
        <v>-5.8526393737437701</v>
      </c>
      <c r="AC102" s="35">
        <f t="shared" si="39"/>
        <v>-5.8526393737437843</v>
      </c>
      <c r="AF102">
        <v>1.86</v>
      </c>
      <c r="AG102">
        <v>1.94</v>
      </c>
      <c r="AJ102" t="s">
        <v>73</v>
      </c>
    </row>
    <row r="103" spans="1:36" ht="15" x14ac:dyDescent="0.25">
      <c r="A103">
        <v>1.84</v>
      </c>
      <c r="B103">
        <v>4.1100000000000003</v>
      </c>
      <c r="C103">
        <v>3.68</v>
      </c>
      <c r="D103" s="20">
        <f t="shared" si="40"/>
        <v>5.8526393737437843E-2</v>
      </c>
      <c r="E103" s="17">
        <f>IF(OR($A103="",$B103="",$C103=""),"",A103*'MPTO_working_3-way'!$I102)</f>
        <v>1.9476885644768858</v>
      </c>
      <c r="F103" s="21">
        <f>IF(OR($A103="",$B103="",$C103=""),"",B103*'MPTO_working_3-way'!$I102)</f>
        <v>4.3505434782608701</v>
      </c>
      <c r="G103" s="22">
        <f>IF(OR($A103="",$B103="",$C103=""),"",C103*'MPTO_working_3-way'!$I102)</f>
        <v>3.8953771289537715</v>
      </c>
      <c r="H103" s="17">
        <f>IF(OR($A103="",$B103="",$C103=""),"",'MPTO_working_3-way'!E102)</f>
        <v>1.9085081683126675</v>
      </c>
      <c r="I103" s="21">
        <f>IF(OR($A103="",$B103="",$C103=""),"",'MPTO_working_3-way'!F102)</f>
        <v>4.4682711624059568</v>
      </c>
      <c r="J103" s="22">
        <f>IF(OR($A103="",$B103="",$C103=""),"",'MPTO_working_3-way'!G102)</f>
        <v>3.9646302250803864</v>
      </c>
      <c r="K103" s="17">
        <f>IF(OR($A103="",$B103="",$C103=""),"",'OddsRatio_working_3-way'!H102)</f>
        <v>1.9228515147268574</v>
      </c>
      <c r="L103" s="21">
        <f>IF(OR($A103="",$B103="",$C103=""),"",'OddsRatio_working_3-way'!I102)</f>
        <v>4.4167478700006262</v>
      </c>
      <c r="M103" s="22">
        <f>IF(OR($A103="",$B103="",$C103=""),"",'OddsRatio_working_3-way'!J102)</f>
        <v>3.9443357850809257</v>
      </c>
      <c r="N103" s="23">
        <f t="shared" si="28"/>
        <v>51.342910680824481</v>
      </c>
      <c r="O103" s="24">
        <f t="shared" si="29"/>
        <v>22.985633978763271</v>
      </c>
      <c r="P103" s="24">
        <f t="shared" si="30"/>
        <v>25.671455340412241</v>
      </c>
      <c r="Q103" t="s">
        <v>252</v>
      </c>
      <c r="R103" t="s">
        <v>253</v>
      </c>
      <c r="S103" s="48" t="s">
        <v>453</v>
      </c>
      <c r="T103" s="35">
        <v>100</v>
      </c>
      <c r="U103" s="35">
        <f t="shared" si="31"/>
        <v>9.0909090909091042</v>
      </c>
      <c r="V103" s="35">
        <f t="shared" si="32"/>
        <v>88.67497168742922</v>
      </c>
      <c r="W103" s="35">
        <f t="shared" si="33"/>
        <v>96.144949884348492</v>
      </c>
      <c r="X103" s="35">
        <f t="shared" si="34"/>
        <v>15.180078428222284</v>
      </c>
      <c r="Y103" s="35">
        <f t="shared" si="35"/>
        <v>94.764141024742415</v>
      </c>
      <c r="Z103" s="35">
        <f t="shared" si="36"/>
        <v>102.23411922166167</v>
      </c>
      <c r="AA103" s="35">
        <f t="shared" si="37"/>
        <v>-6.0891693373131801</v>
      </c>
      <c r="AB103" s="35">
        <f t="shared" si="38"/>
        <v>-6.0891693373131943</v>
      </c>
      <c r="AC103" s="35">
        <f t="shared" si="39"/>
        <v>-6.0891693373131801</v>
      </c>
      <c r="AF103">
        <v>1.85</v>
      </c>
      <c r="AG103">
        <v>1.94</v>
      </c>
      <c r="AJ103" t="s">
        <v>73</v>
      </c>
    </row>
    <row r="104" spans="1:36" ht="15" x14ac:dyDescent="0.25">
      <c r="A104">
        <v>1.1000000000000001</v>
      </c>
      <c r="B104">
        <v>8.83</v>
      </c>
      <c r="C104">
        <v>25.94</v>
      </c>
      <c r="D104" s="20">
        <f t="shared" si="40"/>
        <v>6.0891693373131828E-2</v>
      </c>
      <c r="E104" s="17">
        <f>IF(OR($A104="",$B104="",$C104=""),"",A104*'MPTO_working_3-way'!$I103)</f>
        <v>1.1669808627104452</v>
      </c>
      <c r="F104" s="21">
        <f>IF(OR($A104="",$B104="",$C104=""),"",B104*'MPTO_working_3-way'!$I103)</f>
        <v>9.3676736524847541</v>
      </c>
      <c r="G104" s="22">
        <f>IF(OR($A104="",$B104="",$C104=""),"",C104*'MPTO_working_3-way'!$I103)</f>
        <v>27.519530526099039</v>
      </c>
      <c r="H104" s="17">
        <f>IF(OR($A104="",$B104="",$C104=""),"",'MPTO_working_3-way'!E103)</f>
        <v>1.1251205142321634</v>
      </c>
      <c r="I104" s="21">
        <f>IF(OR($A104="",$B104="",$C104=""),"",'MPTO_working_3-way'!F103)</f>
        <v>10.75811905547422</v>
      </c>
      <c r="J104" s="22">
        <f>IF(OR($A104="",$B104="",$C104=""),"",'MPTO_working_3-way'!G103)</f>
        <v>54.784704233232873</v>
      </c>
      <c r="K104" s="17">
        <f>IF(OR($A104="",$B104="",$C104=""),"",'OddsRatio_working_3-way'!H103)</f>
        <v>1.1326805554705184</v>
      </c>
      <c r="L104" s="21">
        <f>IF(OR($A104="",$B104="",$C104=""),"",'OddsRatio_working_3-way'!I103)</f>
        <v>11.388887493341581</v>
      </c>
      <c r="M104" s="22">
        <f>IF(OR($A104="",$B104="",$C104=""),"",'OddsRatio_working_3-way'!J103)</f>
        <v>34.090530534347259</v>
      </c>
      <c r="N104" s="23">
        <f t="shared" si="28"/>
        <v>85.691208138356842</v>
      </c>
      <c r="O104" s="24">
        <f t="shared" si="29"/>
        <v>10.675008941358159</v>
      </c>
      <c r="P104" s="24">
        <f t="shared" si="30"/>
        <v>3.6337829202849865</v>
      </c>
      <c r="Q104" t="s">
        <v>254</v>
      </c>
      <c r="R104" t="s">
        <v>255</v>
      </c>
      <c r="S104" s="48" t="s">
        <v>453</v>
      </c>
      <c r="T104" s="35">
        <v>100</v>
      </c>
      <c r="U104" s="35">
        <f t="shared" si="31"/>
        <v>65.635738831615114</v>
      </c>
      <c r="V104" s="35">
        <f t="shared" si="32"/>
        <v>72.826086956521735</v>
      </c>
      <c r="W104" s="35">
        <f t="shared" si="33"/>
        <v>55.947136563876647</v>
      </c>
      <c r="X104" s="35">
        <f t="shared" si="34"/>
        <v>71.226776479601611</v>
      </c>
      <c r="Y104" s="35">
        <f t="shared" si="35"/>
        <v>78.417124604508231</v>
      </c>
      <c r="Z104" s="35">
        <f t="shared" si="36"/>
        <v>61.538174211863137</v>
      </c>
      <c r="AA104" s="35">
        <f t="shared" si="37"/>
        <v>-5.5910376479864965</v>
      </c>
      <c r="AB104" s="35">
        <f t="shared" si="38"/>
        <v>-5.5910376479864965</v>
      </c>
      <c r="AC104" s="35">
        <f t="shared" si="39"/>
        <v>-5.5910376479864894</v>
      </c>
      <c r="AF104">
        <v>1.38</v>
      </c>
      <c r="AG104">
        <v>2.93</v>
      </c>
      <c r="AJ104" t="s">
        <v>73</v>
      </c>
    </row>
    <row r="105" spans="1:36" ht="15" x14ac:dyDescent="0.25">
      <c r="A105">
        <v>2.91</v>
      </c>
      <c r="B105">
        <v>3.68</v>
      </c>
      <c r="C105">
        <v>2.27</v>
      </c>
      <c r="D105" s="20">
        <f t="shared" si="40"/>
        <v>5.5910376479864965E-2</v>
      </c>
      <c r="E105" s="17">
        <f>IF(OR($A105="",$B105="",$C105=""),"",A105*'MPTO_working_3-way'!$I104)</f>
        <v>3.0726991955564071</v>
      </c>
      <c r="F105" s="21">
        <f>IF(OR($A105="",$B105="",$C105=""),"",B105*'MPTO_working_3-way'!$I104)</f>
        <v>3.8857501854459033</v>
      </c>
      <c r="G105" s="22">
        <f>IF(OR($A105="",$B105="",$C105=""),"",C105*'MPTO_working_3-way'!$I104)</f>
        <v>2.3969165546092936</v>
      </c>
      <c r="H105" s="17">
        <f>IF(OR($A105="",$B105="",$C105=""),"",'MPTO_working_3-way'!E104)</f>
        <v>3.0768679818254205</v>
      </c>
      <c r="I105" s="21">
        <f>IF(OR($A105="",$B105="",$C105=""),"",'MPTO_working_3-way'!F104)</f>
        <v>3.9509710057050684</v>
      </c>
      <c r="J105" s="22">
        <f>IF(OR($A105="",$B105="",$C105=""),"",'MPTO_working_3-way'!G104)</f>
        <v>2.3702757436179924</v>
      </c>
      <c r="K105" s="17">
        <f>IF(OR($A105="",$B105="",$C105=""),"",'OddsRatio_working_3-way'!H104)</f>
        <v>3.0784252220311861</v>
      </c>
      <c r="L105" s="21">
        <f>IF(OR($A105="",$B105="",$C105=""),"",'OddsRatio_working_3-way'!I104)</f>
        <v>3.9163243953107743</v>
      </c>
      <c r="M105" s="22">
        <f>IF(OR($A105="",$B105="",$C105=""),"",'OddsRatio_working_3-way'!J104)</f>
        <v>2.3819895455390601</v>
      </c>
      <c r="N105" s="23">
        <f t="shared" si="28"/>
        <v>32.544676076530784</v>
      </c>
      <c r="O105" s="24">
        <f t="shared" si="29"/>
        <v>25.735056353995812</v>
      </c>
      <c r="P105" s="24">
        <f t="shared" si="30"/>
        <v>41.720267569473386</v>
      </c>
      <c r="Q105" t="s">
        <v>256</v>
      </c>
      <c r="R105" t="s">
        <v>257</v>
      </c>
      <c r="S105" s="48" t="s">
        <v>453</v>
      </c>
      <c r="T105" s="35">
        <v>100</v>
      </c>
      <c r="U105" s="35">
        <f t="shared" si="31"/>
        <v>65.397923875432525</v>
      </c>
      <c r="V105" s="35">
        <f t="shared" si="32"/>
        <v>73.045822102425873</v>
      </c>
      <c r="W105" s="35">
        <f t="shared" si="33"/>
        <v>55.947136563876647</v>
      </c>
      <c r="X105" s="35">
        <f t="shared" si="34"/>
        <v>71.007041333697458</v>
      </c>
      <c r="Y105" s="35">
        <f t="shared" si="35"/>
        <v>78.654939560690821</v>
      </c>
      <c r="Z105" s="35">
        <f t="shared" si="36"/>
        <v>61.556254022141601</v>
      </c>
      <c r="AA105" s="35">
        <f t="shared" si="37"/>
        <v>-5.609117458264933</v>
      </c>
      <c r="AB105" s="35">
        <f t="shared" si="38"/>
        <v>-5.6091174582649472</v>
      </c>
      <c r="AC105" s="35">
        <f t="shared" si="39"/>
        <v>-5.6091174582649543</v>
      </c>
      <c r="AF105">
        <v>1.84</v>
      </c>
      <c r="AG105">
        <v>1.96</v>
      </c>
      <c r="AJ105" t="s">
        <v>73</v>
      </c>
    </row>
    <row r="106" spans="1:36" ht="15" x14ac:dyDescent="0.25">
      <c r="A106">
        <v>2.89</v>
      </c>
      <c r="B106">
        <v>3.71</v>
      </c>
      <c r="C106">
        <v>2.27</v>
      </c>
      <c r="D106" s="20">
        <f t="shared" si="40"/>
        <v>5.6091174582649561E-2</v>
      </c>
      <c r="E106" s="17">
        <f>IF(OR($A106="",$B106="",$C106=""),"",A106*'MPTO_working_3-way'!$I105)</f>
        <v>3.0521034945438572</v>
      </c>
      <c r="F106" s="21">
        <f>IF(OR($A106="",$B106="",$C106=""),"",B106*'MPTO_working_3-way'!$I105)</f>
        <v>3.9180982577016299</v>
      </c>
      <c r="G106" s="22">
        <f>IF(OR($A106="",$B106="",$C106=""),"",C106*'MPTO_working_3-way'!$I105)</f>
        <v>2.3973269663026144</v>
      </c>
      <c r="H106" s="17">
        <f>IF(OR($A106="",$B106="",$C106=""),"",'MPTO_working_3-way'!E105)</f>
        <v>3.0550796984072703</v>
      </c>
      <c r="I106" s="21">
        <f>IF(OR($A106="",$B106="",$C106=""),"",'MPTO_working_3-way'!F105)</f>
        <v>3.9865299811151225</v>
      </c>
      <c r="J106" s="22">
        <f>IF(OR($A106="",$B106="",$C106=""),"",'MPTO_working_3-way'!G105)</f>
        <v>2.370614379052713</v>
      </c>
      <c r="K106" s="17">
        <f>IF(OR($A106="",$B106="",$C106=""),"",'OddsRatio_working_3-way'!H105)</f>
        <v>3.0572982328405467</v>
      </c>
      <c r="L106" s="21">
        <f>IF(OR($A106="",$B106="",$C106=""),"",'OddsRatio_working_3-way'!I105)</f>
        <v>3.9498826513216296</v>
      </c>
      <c r="M106" s="22">
        <f>IF(OR($A106="",$B106="",$C106=""),"",'OddsRatio_working_3-way'!J105)</f>
        <v>2.3824173310621659</v>
      </c>
      <c r="N106" s="23">
        <f t="shared" si="28"/>
        <v>32.764288687708863</v>
      </c>
      <c r="O106" s="24">
        <f t="shared" si="29"/>
        <v>25.522586066705827</v>
      </c>
      <c r="P106" s="24">
        <f t="shared" si="30"/>
        <v>41.713125245585296</v>
      </c>
      <c r="Q106" t="s">
        <v>105</v>
      </c>
      <c r="R106" t="s">
        <v>258</v>
      </c>
      <c r="S106" s="48" t="s">
        <v>453</v>
      </c>
      <c r="T106" s="35">
        <v>100</v>
      </c>
      <c r="U106" s="35">
        <f t="shared" si="31"/>
        <v>64.412811387900362</v>
      </c>
      <c r="V106" s="35">
        <f t="shared" si="32"/>
        <v>68.152866242038215</v>
      </c>
      <c r="W106" s="35">
        <f t="shared" si="33"/>
        <v>64.02877697841727</v>
      </c>
      <c r="X106" s="35">
        <f t="shared" si="34"/>
        <v>67.818356779544516</v>
      </c>
      <c r="Y106" s="35">
        <f t="shared" si="35"/>
        <v>71.558411633682383</v>
      </c>
      <c r="Z106" s="35">
        <f t="shared" si="36"/>
        <v>67.434322370061423</v>
      </c>
      <c r="AA106" s="35">
        <f t="shared" si="37"/>
        <v>-3.4055453916441536</v>
      </c>
      <c r="AB106" s="35">
        <f t="shared" si="38"/>
        <v>-3.4055453916441678</v>
      </c>
      <c r="AC106" s="35">
        <f t="shared" si="39"/>
        <v>-3.4055453916441536</v>
      </c>
      <c r="AF106">
        <v>1.92</v>
      </c>
      <c r="AG106">
        <v>1.88</v>
      </c>
      <c r="AJ106" t="s">
        <v>73</v>
      </c>
    </row>
    <row r="107" spans="1:36" ht="15" x14ac:dyDescent="0.25">
      <c r="A107">
        <v>2.81</v>
      </c>
      <c r="B107">
        <v>3.14</v>
      </c>
      <c r="C107">
        <v>2.78</v>
      </c>
      <c r="D107" s="20">
        <f t="shared" si="40"/>
        <v>3.4055453916441714E-2</v>
      </c>
      <c r="E107" s="17">
        <f>IF(OR($A107="",$B107="",$C107=""),"",A107*'MPTO_working_3-way'!$I106)</f>
        <v>2.9056958255052012</v>
      </c>
      <c r="F107" s="21">
        <f>IF(OR($A107="",$B107="",$C107=""),"",B107*'MPTO_working_3-way'!$I106)</f>
        <v>3.2469341252976269</v>
      </c>
      <c r="G107" s="22">
        <f>IF(OR($A107="",$B107="",$C107=""),"",C107*'MPTO_working_3-way'!$I106)</f>
        <v>2.8746741618877079</v>
      </c>
      <c r="H107" s="17">
        <f>IF(OR($A107="",$B107="",$C107=""),"",'MPTO_working_3-way'!E106)</f>
        <v>2.902588535330116</v>
      </c>
      <c r="I107" s="21">
        <f>IF(OR($A107="",$B107="",$C107=""),"",'MPTO_working_3-way'!F106)</f>
        <v>3.2560613577349291</v>
      </c>
      <c r="J107" s="22">
        <f>IF(OR($A107="",$B107="",$C107=""),"",'MPTO_working_3-way'!G106)</f>
        <v>2.8705902417536877</v>
      </c>
      <c r="K107" s="17">
        <f>IF(OR($A107="",$B107="",$C107=""),"",'OddsRatio_working_3-way'!H106)</f>
        <v>2.9042089521357166</v>
      </c>
      <c r="L107" s="21">
        <f>IF(OR($A107="",$B107="",$C107=""),"",'OddsRatio_working_3-way'!I106)</f>
        <v>3.2513851699284166</v>
      </c>
      <c r="M107" s="22">
        <f>IF(OR($A107="",$B107="",$C107=""),"",'OddsRatio_working_3-way'!J106)</f>
        <v>2.8726474777909257</v>
      </c>
      <c r="N107" s="23">
        <f t="shared" si="28"/>
        <v>34.415164561353706</v>
      </c>
      <c r="O107" s="24">
        <f t="shared" si="29"/>
        <v>30.798284209364301</v>
      </c>
      <c r="P107" s="24">
        <f t="shared" si="30"/>
        <v>34.786551229281983</v>
      </c>
      <c r="Q107" t="s">
        <v>259</v>
      </c>
      <c r="R107" t="s">
        <v>260</v>
      </c>
      <c r="S107" s="48" t="s">
        <v>453</v>
      </c>
      <c r="T107" s="35">
        <v>100</v>
      </c>
      <c r="U107" s="35">
        <f t="shared" si="31"/>
        <v>49.748743718592962</v>
      </c>
      <c r="V107" s="35">
        <f t="shared" si="32"/>
        <v>72.899728997289984</v>
      </c>
      <c r="W107" s="35">
        <f t="shared" si="33"/>
        <v>73.890339425587456</v>
      </c>
      <c r="X107" s="35">
        <f t="shared" si="34"/>
        <v>53.20993157712256</v>
      </c>
      <c r="Y107" s="35">
        <f t="shared" si="35"/>
        <v>76.360916855819568</v>
      </c>
      <c r="Z107" s="35">
        <f t="shared" si="36"/>
        <v>77.351527284117054</v>
      </c>
      <c r="AA107" s="35">
        <f t="shared" si="37"/>
        <v>-3.4611878585295983</v>
      </c>
      <c r="AB107" s="35">
        <f t="shared" si="38"/>
        <v>-3.4611878585295841</v>
      </c>
      <c r="AC107" s="35">
        <f t="shared" si="39"/>
        <v>-3.4611878585295983</v>
      </c>
      <c r="AF107">
        <v>2</v>
      </c>
      <c r="AG107">
        <v>1.88</v>
      </c>
      <c r="AJ107" t="s">
        <v>169</v>
      </c>
    </row>
    <row r="108" spans="1:36" s="35" customFormat="1" ht="15" x14ac:dyDescent="0.25">
      <c r="A108">
        <v>1.99</v>
      </c>
      <c r="B108">
        <v>3.69</v>
      </c>
      <c r="C108">
        <v>3.83</v>
      </c>
      <c r="D108" s="20">
        <f t="shared" si="40"/>
        <v>3.4611878585296019E-2</v>
      </c>
      <c r="E108" s="17">
        <f>IF(OR($A108="",$B108="",$C108=""),"",A108*'MPTO_working_3-way'!$I107)</f>
        <v>2.0588776383847391</v>
      </c>
      <c r="F108" s="21">
        <f>IF(OR($A108="",$B108="",$C108=""),"",B108*'MPTO_working_3-way'!$I107)</f>
        <v>3.8177178319797425</v>
      </c>
      <c r="G108" s="22">
        <f>IF(OR($A108="",$B108="",$C108=""),"",C108*'MPTO_working_3-way'!$I107)</f>
        <v>3.9625634949816839</v>
      </c>
      <c r="H108" s="17">
        <f>IF(OR($A108="",$B108="",$C108=""),"",'MPTO_working_3-way'!E107)</f>
        <v>2.036762462796025</v>
      </c>
      <c r="I108" s="21">
        <f>IF(OR($A108="",$B108="",$C108=""),"",'MPTO_working_3-way'!F107)</f>
        <v>3.8540781693569066</v>
      </c>
      <c r="J108" s="22">
        <f>IF(OR($A108="",$B108="",$C108=""),"",'MPTO_working_3-way'!G107)</f>
        <v>4.007063444959039</v>
      </c>
      <c r="K108" s="17">
        <f>IF(OR($A108="",$B108="",$C108=""),"",'OddsRatio_working_3-way'!H107)</f>
        <v>2.0454196263410389</v>
      </c>
      <c r="L108" s="21">
        <f>IF(OR($A108="",$B108="",$C108=""),"",'OddsRatio_working_3-way'!I107)</f>
        <v>3.840584641270095</v>
      </c>
      <c r="M108" s="22">
        <f>IF(OR($A108="",$B108="",$C108=""),"",'OddsRatio_working_3-way'!J107)</f>
        <v>3.9884217601466059</v>
      </c>
      <c r="N108" s="23">
        <f t="shared" si="28"/>
        <v>48.570152074920522</v>
      </c>
      <c r="O108" s="24">
        <f t="shared" si="29"/>
        <v>26.193659249076379</v>
      </c>
      <c r="P108" s="24">
        <f t="shared" si="30"/>
        <v>25.236188676003092</v>
      </c>
      <c r="Q108" t="s">
        <v>261</v>
      </c>
      <c r="R108" t="s">
        <v>156</v>
      </c>
      <c r="S108" s="48" t="s">
        <v>453</v>
      </c>
      <c r="T108" s="35">
        <v>100</v>
      </c>
      <c r="U108" s="35">
        <f t="shared" si="31"/>
        <v>38.650306748466257</v>
      </c>
      <c r="V108" s="35">
        <f t="shared" si="32"/>
        <v>74.160206718346245</v>
      </c>
      <c r="W108" s="35">
        <f t="shared" si="33"/>
        <v>83.388704318936874</v>
      </c>
      <c r="X108" s="35">
        <f t="shared" si="34"/>
        <v>42.451088962716867</v>
      </c>
      <c r="Y108" s="35">
        <f t="shared" si="35"/>
        <v>77.960988932596862</v>
      </c>
      <c r="Z108" s="35">
        <f t="shared" si="36"/>
        <v>87.189486533187491</v>
      </c>
      <c r="AA108" s="35">
        <f t="shared" si="37"/>
        <v>-3.80078221425061</v>
      </c>
      <c r="AB108" s="35">
        <f t="shared" si="38"/>
        <v>-3.8007822142506171</v>
      </c>
      <c r="AC108" s="35">
        <f t="shared" si="39"/>
        <v>-3.8007822142506171</v>
      </c>
      <c r="AD108" s="36"/>
      <c r="AE108" s="36"/>
      <c r="AF108">
        <v>1.76</v>
      </c>
      <c r="AG108">
        <v>2.13</v>
      </c>
      <c r="AH108" s="36"/>
      <c r="AI108" s="36"/>
      <c r="AJ108" t="s">
        <v>169</v>
      </c>
    </row>
    <row r="109" spans="1:36" ht="15" x14ac:dyDescent="0.25">
      <c r="A109">
        <v>1.63</v>
      </c>
      <c r="B109">
        <v>3.87</v>
      </c>
      <c r="C109">
        <v>6.02</v>
      </c>
      <c r="D109" s="20">
        <f t="shared" si="40"/>
        <v>3.8007822142506198E-2</v>
      </c>
      <c r="E109" s="17">
        <f>IF(OR($A109="",$B109="",$C109=""),"",A109*'MPTO_working_3-way'!$I108)</f>
        <v>1.6919527500922851</v>
      </c>
      <c r="F109" s="21">
        <f>IF(OR($A109="",$B109="",$C109=""),"",B109*'MPTO_working_3-way'!$I108)</f>
        <v>4.0170902716914991</v>
      </c>
      <c r="G109" s="22">
        <f>IF(OR($A109="",$B109="",$C109=""),"",C109*'MPTO_working_3-way'!$I108)</f>
        <v>6.2488070892978866</v>
      </c>
      <c r="H109" s="17">
        <f>IF(OR($A109="",$B109="",$C109=""),"",'MPTO_working_3-way'!E108)</f>
        <v>1.6643707823805747</v>
      </c>
      <c r="I109" s="21">
        <f>IF(OR($A109="",$B109="",$C109=""),"",'MPTO_working_3-way'!F108)</f>
        <v>4.0695293947781535</v>
      </c>
      <c r="J109" s="22">
        <f>IF(OR($A109="",$B109="",$C109=""),"",'MPTO_working_3-way'!G108)</f>
        <v>6.5170490045113079</v>
      </c>
      <c r="K109" s="17">
        <f>IF(OR($A109="",$B109="",$C109=""),"",'OddsRatio_working_3-way'!H108)</f>
        <v>1.6740193097736822</v>
      </c>
      <c r="L109" s="21">
        <f>IF(OR($A109="",$B109="",$C109=""),"",'OddsRatio_working_3-way'!I108)</f>
        <v>4.0705324111912198</v>
      </c>
      <c r="M109" s="22">
        <f>IF(OR($A109="",$B109="",$C109=""),"",'OddsRatio_working_3-way'!J108)</f>
        <v>6.3707570397839444</v>
      </c>
      <c r="N109" s="23">
        <f t="shared" si="28"/>
        <v>59.103305334351475</v>
      </c>
      <c r="O109" s="24">
        <f t="shared" si="29"/>
        <v>24.893640231264317</v>
      </c>
      <c r="P109" s="24">
        <f t="shared" si="30"/>
        <v>16.003054434384204</v>
      </c>
      <c r="Q109" t="s">
        <v>262</v>
      </c>
      <c r="R109" t="s">
        <v>263</v>
      </c>
      <c r="S109" s="48" t="s">
        <v>453</v>
      </c>
      <c r="T109" s="35">
        <v>100</v>
      </c>
      <c r="U109" s="35">
        <f t="shared" si="31"/>
        <v>52.38095238095238</v>
      </c>
      <c r="V109" s="35">
        <f t="shared" si="32"/>
        <v>69.135802469135797</v>
      </c>
      <c r="W109" s="35">
        <f t="shared" si="33"/>
        <v>74.093264248704671</v>
      </c>
      <c r="X109" s="35">
        <f t="shared" si="34"/>
        <v>56.77093328215954</v>
      </c>
      <c r="Y109" s="35">
        <f t="shared" si="35"/>
        <v>73.52578337034295</v>
      </c>
      <c r="Z109" s="35">
        <f t="shared" si="36"/>
        <v>78.483245149911809</v>
      </c>
      <c r="AA109" s="35">
        <f t="shared" si="37"/>
        <v>-4.38998090120716</v>
      </c>
      <c r="AB109" s="35">
        <f t="shared" si="38"/>
        <v>-4.3899809012071529</v>
      </c>
      <c r="AC109" s="35">
        <f t="shared" si="39"/>
        <v>-4.3899809012071387</v>
      </c>
      <c r="AF109">
        <v>1.85</v>
      </c>
      <c r="AG109">
        <v>2.0299999999999998</v>
      </c>
      <c r="AJ109" t="s">
        <v>98</v>
      </c>
    </row>
    <row r="110" spans="1:36" ht="15" x14ac:dyDescent="0.25">
      <c r="A110">
        <v>2.1</v>
      </c>
      <c r="B110">
        <v>3.24</v>
      </c>
      <c r="C110">
        <v>3.86</v>
      </c>
      <c r="D110" s="20">
        <f t="shared" si="40"/>
        <v>4.3899809012071467E-2</v>
      </c>
      <c r="E110" s="17">
        <f>IF(OR($A110="",$B110="",$C110=""),"",A110*'MPTO_working_3-way'!$I109)</f>
        <v>2.1921895989253501</v>
      </c>
      <c r="F110" s="21">
        <f>IF(OR($A110="",$B110="",$C110=""),"",B110*'MPTO_working_3-way'!$I109)</f>
        <v>3.3822353811991119</v>
      </c>
      <c r="G110" s="22">
        <f>IF(OR($A110="",$B110="",$C110=""),"",C110*'MPTO_working_3-way'!$I109)</f>
        <v>4.0294532627865953</v>
      </c>
      <c r="H110" s="17">
        <f>IF(OR($A110="",$B110="",$C110=""),"",'MPTO_working_3-way'!E109)</f>
        <v>2.1665786729670158</v>
      </c>
      <c r="I110" s="21">
        <f>IF(OR($A110="",$B110="",$C110=""),"",'MPTO_working_3-way'!F109)</f>
        <v>3.4012598294671625</v>
      </c>
      <c r="J110" s="22">
        <f>IF(OR($A110="",$B110="",$C110=""),"",'MPTO_working_3-way'!G109)</f>
        <v>4.0910824215537218</v>
      </c>
      <c r="K110" s="17">
        <f>IF(OR($A110="",$B110="",$C110=""),"",'OddsRatio_working_3-way'!H109)</f>
        <v>2.1770655496528213</v>
      </c>
      <c r="L110" s="21">
        <f>IF(OR($A110="",$B110="",$C110=""),"",'OddsRatio_working_3-way'!I109)</f>
        <v>3.3969334829293811</v>
      </c>
      <c r="M110" s="22">
        <f>IF(OR($A110="",$B110="",$C110=""),"",'OddsRatio_working_3-way'!J109)</f>
        <v>4.0603704290973344</v>
      </c>
      <c r="N110" s="23">
        <f t="shared" si="28"/>
        <v>45.616492318466321</v>
      </c>
      <c r="O110" s="24">
        <f t="shared" si="29"/>
        <v>29.566245021228166</v>
      </c>
      <c r="P110" s="24">
        <f t="shared" si="30"/>
        <v>24.817262660305513</v>
      </c>
      <c r="Q110" t="s">
        <v>264</v>
      </c>
      <c r="R110" t="s">
        <v>158</v>
      </c>
      <c r="S110" s="48" t="s">
        <v>453</v>
      </c>
      <c r="T110" s="35">
        <v>100</v>
      </c>
      <c r="U110" s="35">
        <f t="shared" si="31"/>
        <v>63.369963369963365</v>
      </c>
      <c r="V110" s="35">
        <f t="shared" si="32"/>
        <v>68.152866242038215</v>
      </c>
      <c r="W110" s="35">
        <f t="shared" si="33"/>
        <v>64.02877697841727</v>
      </c>
      <c r="X110" s="35">
        <f t="shared" si="34"/>
        <v>67.818356779544516</v>
      </c>
      <c r="Y110" s="35">
        <f t="shared" si="35"/>
        <v>72.601259651619358</v>
      </c>
      <c r="Z110" s="35">
        <f t="shared" si="36"/>
        <v>68.477170387998413</v>
      </c>
      <c r="AA110" s="35">
        <f t="shared" si="37"/>
        <v>-4.4483934095811506</v>
      </c>
      <c r="AB110" s="35">
        <f t="shared" si="38"/>
        <v>-4.4483934095811435</v>
      </c>
      <c r="AC110" s="35">
        <f t="shared" si="39"/>
        <v>-4.4483934095811435</v>
      </c>
      <c r="AF110">
        <v>2.2799999999999998</v>
      </c>
      <c r="AG110">
        <v>1.65</v>
      </c>
      <c r="AJ110" t="s">
        <v>98</v>
      </c>
    </row>
    <row r="111" spans="1:36" ht="15" x14ac:dyDescent="0.25">
      <c r="A111">
        <v>2.73</v>
      </c>
      <c r="B111">
        <v>3.14</v>
      </c>
      <c r="C111">
        <v>2.78</v>
      </c>
      <c r="D111" s="20">
        <f t="shared" si="40"/>
        <v>4.4483934095811417E-2</v>
      </c>
      <c r="E111" s="17">
        <f>IF(OR($A111="",$B111="",$C111=""),"",A111*'MPTO_working_3-way'!$I110)</f>
        <v>2.8514411400815654</v>
      </c>
      <c r="F111" s="21">
        <f>IF(OR($A111="",$B111="",$C111=""),"",B111*'MPTO_working_3-way'!$I110)</f>
        <v>3.279679553060848</v>
      </c>
      <c r="G111" s="22">
        <f>IF(OR($A111="",$B111="",$C111=""),"",C111*'MPTO_working_3-way'!$I110)</f>
        <v>2.9036653367863554</v>
      </c>
      <c r="H111" s="17">
        <f>IF(OR($A111="",$B111="",$C111=""),"",'MPTO_working_3-way'!E110)</f>
        <v>2.8451737131517496</v>
      </c>
      <c r="I111" s="21">
        <f>IF(OR($A111="",$B111="",$C111=""),"",'MPTO_working_3-way'!F110)</f>
        <v>3.2933372937568604</v>
      </c>
      <c r="J111" s="22">
        <f>IF(OR($A111="",$B111="",$C111=""),"",'MPTO_working_3-way'!G110)</f>
        <v>2.8995235174344987</v>
      </c>
      <c r="K111" s="17">
        <f>IF(OR($A111="",$B111="",$C111=""),"",'OddsRatio_working_3-way'!H110)</f>
        <v>2.8483003401633322</v>
      </c>
      <c r="L111" s="21">
        <f>IF(OR($A111="",$B111="",$C111=""),"",'OddsRatio_working_3-way'!I110)</f>
        <v>3.2863368369650465</v>
      </c>
      <c r="M111" s="22">
        <f>IF(OR($A111="",$B111="",$C111=""),"",'OddsRatio_working_3-way'!J110)</f>
        <v>2.90171942513915</v>
      </c>
      <c r="N111" s="23">
        <f t="shared" ref="N111:N174" si="41">(1/E111)* 100</f>
        <v>35.069985697526796</v>
      </c>
      <c r="O111" s="24">
        <f t="shared" ref="O111:O174" si="42">(1/F111)* 100</f>
        <v>30.49078374339113</v>
      </c>
      <c r="P111" s="24">
        <f t="shared" ref="P111:P174" si="43">(1/G111)* 100</f>
        <v>34.439230559082077</v>
      </c>
      <c r="Q111" t="s">
        <v>265</v>
      </c>
      <c r="R111" t="s">
        <v>147</v>
      </c>
      <c r="S111" s="48" t="s">
        <v>453</v>
      </c>
      <c r="T111" s="35">
        <v>100</v>
      </c>
      <c r="U111" s="35">
        <f t="shared" ref="U111:U174" si="44">(1/A112)*((T111*A112)-T111)</f>
        <v>62.546816479400754</v>
      </c>
      <c r="V111" s="35">
        <f t="shared" ref="V111:V174" si="45">(1/B112)*((T111*B112)-T111)</f>
        <v>67.845659163987136</v>
      </c>
      <c r="W111" s="35">
        <f t="shared" ref="W111:W174" si="46">(1/C112)*((T111*C112)-T111)</f>
        <v>65.156794425087099</v>
      </c>
      <c r="X111" s="35">
        <f t="shared" ref="X111:X174" si="47">((1/B112)+(1/C112))*T111</f>
        <v>66.99754641092575</v>
      </c>
      <c r="Y111" s="35">
        <f t="shared" ref="Y111:Y174" si="48">((1/A112)+(1/C112))*T111</f>
        <v>72.296389095512154</v>
      </c>
      <c r="Z111" s="35">
        <f t="shared" ref="Z111:Z174" si="49">((1/A112)+(1/B112))*T111</f>
        <v>69.607524356612117</v>
      </c>
      <c r="AA111" s="35">
        <f t="shared" ref="AA111:AA174" si="50">U111-X111</f>
        <v>-4.4507299315249966</v>
      </c>
      <c r="AB111" s="35">
        <f t="shared" ref="AB111:AB174" si="51">V111-Y111</f>
        <v>-4.4507299315250179</v>
      </c>
      <c r="AC111" s="35">
        <f t="shared" ref="AC111:AC174" si="52">W111-Z111</f>
        <v>-4.4507299315250179</v>
      </c>
      <c r="AF111">
        <v>1.99</v>
      </c>
      <c r="AG111">
        <v>1.85</v>
      </c>
      <c r="AJ111" t="s">
        <v>98</v>
      </c>
    </row>
    <row r="112" spans="1:36" ht="15" x14ac:dyDescent="0.25">
      <c r="A112">
        <v>2.67</v>
      </c>
      <c r="B112">
        <v>3.11</v>
      </c>
      <c r="C112">
        <v>2.87</v>
      </c>
      <c r="D112" s="20">
        <f t="shared" si="40"/>
        <v>4.4507299315249993E-2</v>
      </c>
      <c r="E112" s="17">
        <f>IF(OR($A112="",$B112="",$C112=""),"",A112*'MPTO_working_3-way'!$I111)</f>
        <v>2.7888344891717174</v>
      </c>
      <c r="F112" s="21">
        <f>IF(OR($A112="",$B112="",$C112=""),"",B112*'MPTO_working_3-way'!$I111)</f>
        <v>3.2484177008704274</v>
      </c>
      <c r="G112" s="22">
        <f>IF(OR($A112="",$B112="",$C112=""),"",C112*'MPTO_working_3-way'!$I111)</f>
        <v>2.9977359490347677</v>
      </c>
      <c r="H112" s="17">
        <f>IF(OR($A112="",$B112="",$C112=""),"",'MPTO_working_3-way'!E111)</f>
        <v>2.7801249077486254</v>
      </c>
      <c r="I112" s="21">
        <f>IF(OR($A112="",$B112="",$C112=""),"",'MPTO_working_3-way'!F111)</f>
        <v>3.2604339224623984</v>
      </c>
      <c r="J112" s="22">
        <f>IF(OR($A112="",$B112="",$C112=""),"",'MPTO_working_3-way'!G111)</f>
        <v>2.9976352616698261</v>
      </c>
      <c r="K112" s="17">
        <f>IF(OR($A112="",$B112="",$C112=""),"",'OddsRatio_working_3-way'!H111)</f>
        <v>2.7842693172466508</v>
      </c>
      <c r="L112" s="21">
        <f>IF(OR($A112="",$B112="",$C112=""),"",'OddsRatio_working_3-way'!I111)</f>
        <v>3.2543762032278036</v>
      </c>
      <c r="M112" s="22">
        <f>IF(OR($A112="",$B112="",$C112=""),"",'OddsRatio_working_3-way'!J111)</f>
        <v>2.9979542654199025</v>
      </c>
      <c r="N112" s="23">
        <f t="shared" si="41"/>
        <v>35.857273132655479</v>
      </c>
      <c r="O112" s="24">
        <f t="shared" si="42"/>
        <v>30.784218412922876</v>
      </c>
      <c r="P112" s="24">
        <f t="shared" si="43"/>
        <v>33.358508454421646</v>
      </c>
      <c r="Q112" t="s">
        <v>159</v>
      </c>
      <c r="R112" t="s">
        <v>266</v>
      </c>
      <c r="S112" s="48" t="s">
        <v>453</v>
      </c>
      <c r="T112" s="35">
        <v>100</v>
      </c>
      <c r="U112" s="35">
        <f t="shared" si="44"/>
        <v>44.134078212290497</v>
      </c>
      <c r="V112" s="35">
        <f t="shared" si="45"/>
        <v>70.059880239520965</v>
      </c>
      <c r="W112" s="35">
        <f t="shared" si="46"/>
        <v>81.060606060606062</v>
      </c>
      <c r="X112" s="35">
        <f t="shared" si="47"/>
        <v>48.879513699872987</v>
      </c>
      <c r="Y112" s="35">
        <f t="shared" si="48"/>
        <v>74.805315727103434</v>
      </c>
      <c r="Z112" s="35">
        <f t="shared" si="49"/>
        <v>85.806041548188546</v>
      </c>
      <c r="AA112" s="35">
        <f t="shared" si="50"/>
        <v>-4.7454354875824905</v>
      </c>
      <c r="AB112" s="35">
        <f t="shared" si="51"/>
        <v>-4.7454354875824691</v>
      </c>
      <c r="AC112" s="35">
        <f t="shared" si="52"/>
        <v>-4.7454354875824833</v>
      </c>
      <c r="AF112">
        <v>2.21</v>
      </c>
      <c r="AG112">
        <v>1.68</v>
      </c>
      <c r="AJ112" t="s">
        <v>98</v>
      </c>
    </row>
    <row r="113" spans="1:36" s="35" customFormat="1" ht="15" x14ac:dyDescent="0.25">
      <c r="A113">
        <v>1.79</v>
      </c>
      <c r="B113">
        <v>3.34</v>
      </c>
      <c r="C113">
        <v>5.28</v>
      </c>
      <c r="D113" s="20">
        <f t="shared" si="40"/>
        <v>4.7454354875824833E-2</v>
      </c>
      <c r="E113" s="17">
        <f>IF(OR($A113="",$B113="",$C113=""),"",A113*'MPTO_working_3-way'!$I112)</f>
        <v>1.8749432952277265</v>
      </c>
      <c r="F113" s="21">
        <f>IF(OR($A113="",$B113="",$C113=""),"",B113*'MPTO_working_3-way'!$I112)</f>
        <v>3.4984975452852547</v>
      </c>
      <c r="G113" s="22">
        <f>IF(OR($A113="",$B113="",$C113=""),"",C113*'MPTO_working_3-way'!$I112)</f>
        <v>5.5305589937443553</v>
      </c>
      <c r="H113" s="17">
        <f>IF(OR($A113="",$B113="",$C113=""),"",'MPTO_working_3-way'!E112)</f>
        <v>1.8421597052327352</v>
      </c>
      <c r="I113" s="21">
        <f>IF(OR($A113="",$B113="",$C113=""),"",'MPTO_working_3-way'!F112)</f>
        <v>3.5263034819394146</v>
      </c>
      <c r="J113" s="22">
        <f>IF(OR($A113="",$B113="",$C113=""),"",'MPTO_working_3-way'!G112)</f>
        <v>5.7611710758514763</v>
      </c>
      <c r="K113" s="17">
        <f>IF(OR($A113="",$B113="",$C113=""),"",'OddsRatio_working_3-way'!H112)</f>
        <v>1.8545975333965596</v>
      </c>
      <c r="L113" s="21">
        <f>IF(OR($A113="",$B113="",$C113=""),"",'OddsRatio_working_3-way'!I112)</f>
        <v>3.5313395293012011</v>
      </c>
      <c r="M113" s="22">
        <f>IF(OR($A113="",$B113="",$C113=""),"",'OddsRatio_working_3-way'!J112)</f>
        <v>5.6299714467560449</v>
      </c>
      <c r="N113" s="23">
        <f t="shared" si="41"/>
        <v>53.334946317858758</v>
      </c>
      <c r="O113" s="24">
        <f t="shared" si="42"/>
        <v>28.583698775139876</v>
      </c>
      <c r="P113" s="24">
        <f t="shared" si="43"/>
        <v>18.081354907001359</v>
      </c>
      <c r="Q113" t="s">
        <v>149</v>
      </c>
      <c r="R113" t="s">
        <v>132</v>
      </c>
      <c r="S113" s="48" t="s">
        <v>453</v>
      </c>
      <c r="T113" s="35">
        <v>100</v>
      </c>
      <c r="U113" s="35">
        <f t="shared" si="44"/>
        <v>63.235294117647051</v>
      </c>
      <c r="V113" s="35">
        <f t="shared" si="45"/>
        <v>67.637540453074436</v>
      </c>
      <c r="W113" s="35">
        <f t="shared" si="46"/>
        <v>64.664310954063609</v>
      </c>
      <c r="X113" s="35">
        <f t="shared" si="47"/>
        <v>67.698148592861969</v>
      </c>
      <c r="Y113" s="35">
        <f t="shared" si="48"/>
        <v>72.100394928289333</v>
      </c>
      <c r="Z113" s="35">
        <f t="shared" si="49"/>
        <v>69.127165429278506</v>
      </c>
      <c r="AA113" s="35">
        <f t="shared" si="50"/>
        <v>-4.4628544752149182</v>
      </c>
      <c r="AB113" s="35">
        <f t="shared" si="51"/>
        <v>-4.4628544752148969</v>
      </c>
      <c r="AC113" s="35">
        <f t="shared" si="52"/>
        <v>-4.4628544752148969</v>
      </c>
      <c r="AD113" s="36"/>
      <c r="AE113" s="36"/>
      <c r="AF113">
        <v>2.19</v>
      </c>
      <c r="AG113">
        <v>1.69</v>
      </c>
      <c r="AH113" s="36"/>
      <c r="AI113" s="36"/>
      <c r="AJ113" t="s">
        <v>98</v>
      </c>
    </row>
    <row r="114" spans="1:36" ht="15" x14ac:dyDescent="0.25">
      <c r="A114">
        <v>2.72</v>
      </c>
      <c r="B114">
        <v>3.09</v>
      </c>
      <c r="C114">
        <v>2.83</v>
      </c>
      <c r="D114" s="20">
        <f t="shared" si="40"/>
        <v>4.4628544752149057E-2</v>
      </c>
      <c r="E114" s="17">
        <f>IF(OR($A114="",$B114="",$C114=""),"",A114*'MPTO_working_3-way'!$I113)</f>
        <v>2.8413896417258457</v>
      </c>
      <c r="F114" s="21">
        <f>IF(OR($A114="",$B114="",$C114=""),"",B114*'MPTO_working_3-way'!$I113)</f>
        <v>3.2279022032841405</v>
      </c>
      <c r="G114" s="22">
        <f>IF(OR($A114="",$B114="",$C114=""),"",C114*'MPTO_working_3-way'!$I113)</f>
        <v>2.9562987816485817</v>
      </c>
      <c r="H114" s="17">
        <f>IF(OR($A114="",$B114="",$C114=""),"",'MPTO_working_3-way'!E113)</f>
        <v>2.8347011176921688</v>
      </c>
      <c r="I114" s="21">
        <f>IF(OR($A114="",$B114="",$C114=""),"",'MPTO_working_3-way'!F113)</f>
        <v>3.2388830355961096</v>
      </c>
      <c r="J114" s="22">
        <f>IF(OR($A114="",$B114="",$C114=""),"",'MPTO_working_3-way'!G113)</f>
        <v>2.9543781189857077</v>
      </c>
      <c r="K114" s="17">
        <f>IF(OR($A114="",$B114="",$C114=""),"",'OddsRatio_working_3-way'!H113)</f>
        <v>2.8379482271150587</v>
      </c>
      <c r="L114" s="21">
        <f>IF(OR($A114="",$B114="",$C114=""),"",'OddsRatio_working_3-way'!I113)</f>
        <v>3.233320810854925</v>
      </c>
      <c r="M114" s="22">
        <f>IF(OR($A114="",$B114="",$C114=""),"",'OddsRatio_working_3-way'!J113)</f>
        <v>2.9554914276863702</v>
      </c>
      <c r="N114" s="23">
        <f t="shared" si="41"/>
        <v>35.194046790168663</v>
      </c>
      <c r="O114" s="24">
        <f t="shared" si="42"/>
        <v>30.979872902672746</v>
      </c>
      <c r="P114" s="24">
        <f t="shared" si="43"/>
        <v>33.826080307158584</v>
      </c>
      <c r="Q114" t="s">
        <v>133</v>
      </c>
      <c r="R114" t="s">
        <v>267</v>
      </c>
      <c r="S114" s="48" t="s">
        <v>453</v>
      </c>
      <c r="T114" s="35">
        <v>100</v>
      </c>
      <c r="U114" s="35">
        <f t="shared" si="44"/>
        <v>61.538461538461533</v>
      </c>
      <c r="V114" s="35">
        <f t="shared" si="45"/>
        <v>66.777408637873762</v>
      </c>
      <c r="W114" s="35">
        <f t="shared" si="46"/>
        <v>67.21311475409837</v>
      </c>
      <c r="X114" s="35">
        <f t="shared" si="47"/>
        <v>66.009476608027896</v>
      </c>
      <c r="Y114" s="35">
        <f t="shared" si="48"/>
        <v>71.248423707440097</v>
      </c>
      <c r="Z114" s="35">
        <f t="shared" si="49"/>
        <v>71.684129823664705</v>
      </c>
      <c r="AA114" s="35">
        <f t="shared" si="50"/>
        <v>-4.4710150695663629</v>
      </c>
      <c r="AB114" s="35">
        <f t="shared" si="51"/>
        <v>-4.4710150695663344</v>
      </c>
      <c r="AC114" s="35">
        <f t="shared" si="52"/>
        <v>-4.4710150695663344</v>
      </c>
      <c r="AF114">
        <v>2.37</v>
      </c>
      <c r="AG114">
        <v>1.6</v>
      </c>
      <c r="AJ114" t="s">
        <v>98</v>
      </c>
    </row>
    <row r="115" spans="1:36" ht="15" x14ac:dyDescent="0.25">
      <c r="A115">
        <v>2.6</v>
      </c>
      <c r="B115">
        <v>3.01</v>
      </c>
      <c r="C115">
        <v>3.05</v>
      </c>
      <c r="D115" s="20">
        <f t="shared" si="40"/>
        <v>4.4710150695663309E-2</v>
      </c>
      <c r="E115" s="17">
        <f>IF(OR($A115="",$B115="",$C115=""),"",A115*'MPTO_working_3-way'!$I114)</f>
        <v>2.7162463918087245</v>
      </c>
      <c r="F115" s="21">
        <f>IF(OR($A115="",$B115="",$C115=""),"",B115*'MPTO_working_3-way'!$I114)</f>
        <v>3.1445775535939462</v>
      </c>
      <c r="G115" s="22">
        <f>IF(OR($A115="",$B115="",$C115=""),"",C115*'MPTO_working_3-way'!$I114)</f>
        <v>3.186365959621773</v>
      </c>
      <c r="H115" s="17">
        <f>IF(OR($A115="",$B115="",$C115=""),"",'MPTO_working_3-way'!E114)</f>
        <v>2.7048080591365964</v>
      </c>
      <c r="I115" s="21">
        <f>IF(OR($A115="",$B115="",$C115=""),"",'MPTO_working_3-way'!F114)</f>
        <v>3.15136778918091</v>
      </c>
      <c r="J115" s="22">
        <f>IF(OR($A115="",$B115="",$C115=""),"",'MPTO_working_3-way'!G114)</f>
        <v>3.1952406875256565</v>
      </c>
      <c r="K115" s="17">
        <f>IF(OR($A115="",$B115="",$C115=""),"",'OddsRatio_working_3-way'!H114)</f>
        <v>2.710088238714734</v>
      </c>
      <c r="L115" s="21">
        <f>IF(OR($A115="",$B115="",$C115=""),"",'OddsRatio_working_3-way'!I114)</f>
        <v>3.1482983498853834</v>
      </c>
      <c r="M115" s="22">
        <f>IF(OR($A115="",$B115="",$C115=""),"",'OddsRatio_working_3-way'!J114)</f>
        <v>3.1910505558532516</v>
      </c>
      <c r="N115" s="23">
        <f t="shared" si="41"/>
        <v>36.815511398953348</v>
      </c>
      <c r="O115" s="24">
        <f t="shared" si="42"/>
        <v>31.800773965873326</v>
      </c>
      <c r="P115" s="24">
        <f t="shared" si="43"/>
        <v>31.383714635173344</v>
      </c>
      <c r="Q115" t="s">
        <v>268</v>
      </c>
      <c r="R115" t="s">
        <v>269</v>
      </c>
      <c r="S115" s="48" t="s">
        <v>453</v>
      </c>
      <c r="T115" s="35">
        <v>100</v>
      </c>
      <c r="U115" s="35">
        <f t="shared" si="44"/>
        <v>55.156950672645742</v>
      </c>
      <c r="V115" s="35">
        <f t="shared" si="45"/>
        <v>67.10526315789474</v>
      </c>
      <c r="W115" s="35">
        <f t="shared" si="46"/>
        <v>73.262032085561486</v>
      </c>
      <c r="X115" s="35">
        <f t="shared" si="47"/>
        <v>59.632704756543767</v>
      </c>
      <c r="Y115" s="35">
        <f t="shared" si="48"/>
        <v>71.58101724179275</v>
      </c>
      <c r="Z115" s="35">
        <f t="shared" si="49"/>
        <v>77.737786169459525</v>
      </c>
      <c r="AA115" s="35">
        <f t="shared" si="50"/>
        <v>-4.4757540838980248</v>
      </c>
      <c r="AB115" s="35">
        <f t="shared" si="51"/>
        <v>-4.4757540838980105</v>
      </c>
      <c r="AC115" s="35">
        <f t="shared" si="52"/>
        <v>-4.475754083898039</v>
      </c>
      <c r="AF115">
        <v>2.52</v>
      </c>
      <c r="AG115">
        <v>1.53</v>
      </c>
      <c r="AJ115" t="s">
        <v>98</v>
      </c>
    </row>
    <row r="116" spans="1:36" ht="15" x14ac:dyDescent="0.25">
      <c r="A116">
        <v>2.23</v>
      </c>
      <c r="B116">
        <v>3.04</v>
      </c>
      <c r="C116">
        <v>3.74</v>
      </c>
      <c r="D116" s="20">
        <f t="shared" si="40"/>
        <v>4.4757540838980203E-2</v>
      </c>
      <c r="E116" s="17">
        <f>IF(OR($A116="",$B116="",$C116=""),"",A116*'MPTO_working_3-way'!$I115)</f>
        <v>2.3298093160709259</v>
      </c>
      <c r="F116" s="21">
        <f>IF(OR($A116="",$B116="",$C116=""),"",B116*'MPTO_working_3-way'!$I115)</f>
        <v>3.1760629241505001</v>
      </c>
      <c r="G116" s="22">
        <f>IF(OR($A116="",$B116="",$C116=""),"",C116*'MPTO_working_3-way'!$I115)</f>
        <v>3.907393202737786</v>
      </c>
      <c r="H116" s="17">
        <f>IF(OR($A116="",$B116="",$C116=""),"",'MPTO_working_3-way'!E115)</f>
        <v>2.3067448761460843</v>
      </c>
      <c r="I116" s="21">
        <f>IF(OR($A116="",$B116="",$C116=""),"",'MPTO_working_3-way'!F115)</f>
        <v>3.1844275060739</v>
      </c>
      <c r="J116" s="22">
        <f>IF(OR($A116="",$B116="",$C116=""),"",'MPTO_working_3-way'!G115)</f>
        <v>3.961015701453662</v>
      </c>
      <c r="K116" s="17">
        <f>IF(OR($A116="",$B116="",$C116=""),"",'OddsRatio_working_3-way'!H115)</f>
        <v>2.3166777985234601</v>
      </c>
      <c r="L116" s="21">
        <f>IF(OR($A116="",$B116="",$C116=""),"",'OddsRatio_working_3-way'!I115)</f>
        <v>3.1837582999901293</v>
      </c>
      <c r="M116" s="22">
        <f>IF(OR($A116="",$B116="",$C116=""),"",'OddsRatio_working_3-way'!J115)</f>
        <v>3.9330871284181157</v>
      </c>
      <c r="N116" s="23">
        <f t="shared" si="41"/>
        <v>42.921967609196273</v>
      </c>
      <c r="O116" s="24">
        <f t="shared" si="42"/>
        <v>31.485522292272261</v>
      </c>
      <c r="P116" s="24">
        <f t="shared" si="43"/>
        <v>25.592510098531466</v>
      </c>
      <c r="Q116" t="s">
        <v>270</v>
      </c>
      <c r="R116" t="s">
        <v>150</v>
      </c>
      <c r="S116" s="48" t="s">
        <v>453</v>
      </c>
      <c r="T116" s="35">
        <v>100</v>
      </c>
      <c r="U116" s="35">
        <f t="shared" si="44"/>
        <v>46.524064171122987</v>
      </c>
      <c r="V116" s="35">
        <f t="shared" si="45"/>
        <v>69.969969969969966</v>
      </c>
      <c r="W116" s="35">
        <f t="shared" si="46"/>
        <v>78.858350951374206</v>
      </c>
      <c r="X116" s="35">
        <f t="shared" si="47"/>
        <v>51.171679078655821</v>
      </c>
      <c r="Y116" s="35">
        <f t="shared" si="48"/>
        <v>74.617584877502779</v>
      </c>
      <c r="Z116" s="35">
        <f t="shared" si="49"/>
        <v>83.505965858907032</v>
      </c>
      <c r="AA116" s="35">
        <f t="shared" si="50"/>
        <v>-4.6476149075328337</v>
      </c>
      <c r="AB116" s="35">
        <f t="shared" si="51"/>
        <v>-4.6476149075328124</v>
      </c>
      <c r="AC116" s="35">
        <f t="shared" si="52"/>
        <v>-4.6476149075328266</v>
      </c>
      <c r="AF116">
        <v>2.35</v>
      </c>
      <c r="AG116">
        <v>1.61</v>
      </c>
      <c r="AJ116" t="s">
        <v>98</v>
      </c>
    </row>
    <row r="117" spans="1:36" ht="15" x14ac:dyDescent="0.25">
      <c r="A117">
        <v>1.87</v>
      </c>
      <c r="B117">
        <v>3.33</v>
      </c>
      <c r="C117">
        <v>4.7300000000000004</v>
      </c>
      <c r="D117" s="20">
        <f t="shared" si="40"/>
        <v>4.6476149075328266E-2</v>
      </c>
      <c r="E117" s="17">
        <f>IF(OR($A117="",$B117="",$C117=""),"",A117*'MPTO_working_3-way'!$I116)</f>
        <v>1.956910398770864</v>
      </c>
      <c r="F117" s="21">
        <f>IF(OR($A117="",$B117="",$C117=""),"",B117*'MPTO_working_3-way'!$I116)</f>
        <v>3.4847655764208434</v>
      </c>
      <c r="G117" s="22">
        <f>IF(OR($A117="",$B117="",$C117=""),"",C117*'MPTO_working_3-way'!$I116)</f>
        <v>4.9498321851263034</v>
      </c>
      <c r="H117" s="17">
        <f>IF(OR($A117="",$B117="",$C117=""),"",'MPTO_working_3-way'!E116)</f>
        <v>1.9257904039865241</v>
      </c>
      <c r="I117" s="21">
        <f>IF(OR($A117="",$B117="",$C117=""),"",'MPTO_working_3-way'!F116)</f>
        <v>3.5111342380826045</v>
      </c>
      <c r="J117" s="22">
        <f>IF(OR($A117="",$B117="",$C117=""),"",'MPTO_working_3-way'!G116)</f>
        <v>5.1040084429740258</v>
      </c>
      <c r="K117" s="17">
        <f>IF(OR($A117="",$B117="",$C117=""),"",'OddsRatio_working_3-way'!H116)</f>
        <v>1.9377959889524061</v>
      </c>
      <c r="L117" s="21">
        <f>IF(OR($A117="",$B117="",$C117=""),"",'OddsRatio_working_3-way'!I116)</f>
        <v>3.5115685681139133</v>
      </c>
      <c r="M117" s="22">
        <f>IF(OR($A117="",$B117="",$C117=""),"",'OddsRatio_working_3-way'!J116)</f>
        <v>5.0206655618304286</v>
      </c>
      <c r="N117" s="23">
        <f t="shared" si="41"/>
        <v>51.100959994289994</v>
      </c>
      <c r="O117" s="24">
        <f t="shared" si="42"/>
        <v>28.696334891688373</v>
      </c>
      <c r="P117" s="24">
        <f t="shared" si="43"/>
        <v>20.202705114021626</v>
      </c>
      <c r="Q117" t="s">
        <v>271</v>
      </c>
      <c r="R117" t="s">
        <v>272</v>
      </c>
      <c r="S117" s="48" t="s">
        <v>453</v>
      </c>
      <c r="T117" s="35">
        <v>100</v>
      </c>
      <c r="U117" s="35">
        <f t="shared" si="44"/>
        <v>33.333333333333329</v>
      </c>
      <c r="V117" s="35">
        <f t="shared" si="45"/>
        <v>76.580796252927385</v>
      </c>
      <c r="W117" s="35">
        <f t="shared" si="46"/>
        <v>83.974358974358964</v>
      </c>
      <c r="X117" s="35">
        <f t="shared" si="47"/>
        <v>39.44484477271363</v>
      </c>
      <c r="Y117" s="35">
        <f t="shared" si="48"/>
        <v>82.692307692307693</v>
      </c>
      <c r="Z117" s="35">
        <f t="shared" si="49"/>
        <v>90.085870413739272</v>
      </c>
      <c r="AA117" s="35">
        <f t="shared" si="50"/>
        <v>-6.1115114393803012</v>
      </c>
      <c r="AB117" s="35">
        <f t="shared" si="51"/>
        <v>-6.1115114393803083</v>
      </c>
      <c r="AC117" s="35">
        <f t="shared" si="52"/>
        <v>-6.1115114393803083</v>
      </c>
      <c r="AF117">
        <v>2.4700000000000002</v>
      </c>
      <c r="AG117">
        <v>1.56</v>
      </c>
      <c r="AJ117" t="s">
        <v>98</v>
      </c>
    </row>
    <row r="118" spans="1:36" ht="15" x14ac:dyDescent="0.25">
      <c r="A118">
        <v>1.5</v>
      </c>
      <c r="B118">
        <v>4.2699999999999996</v>
      </c>
      <c r="C118">
        <v>6.24</v>
      </c>
      <c r="D118" s="20">
        <f t="shared" si="40"/>
        <v>6.1115114393802905E-2</v>
      </c>
      <c r="E118" s="17">
        <f>IF(OR($A118="",$B118="",$C118=""),"",A118*'MPTO_working_3-way'!$I117)</f>
        <v>1.5916726715907044</v>
      </c>
      <c r="F118" s="21">
        <f>IF(OR($A118="",$B118="",$C118=""),"",B118*'MPTO_working_3-way'!$I117)</f>
        <v>4.530961538461538</v>
      </c>
      <c r="G118" s="22">
        <f>IF(OR($A118="",$B118="",$C118=""),"",C118*'MPTO_working_3-way'!$I117)</f>
        <v>6.6213583138173302</v>
      </c>
      <c r="H118" s="17">
        <f>IF(OR($A118="",$B118="",$C118=""),"",'MPTO_working_3-way'!E117)</f>
        <v>1.5472811316810295</v>
      </c>
      <c r="I118" s="21">
        <f>IF(OR($A118="",$B118="",$C118=""),"",'MPTO_working_3-way'!F117)</f>
        <v>4.6768237028715856</v>
      </c>
      <c r="J118" s="22">
        <f>IF(OR($A118="",$B118="",$C118=""),"",'MPTO_working_3-way'!G117)</f>
        <v>7.1487443657437204</v>
      </c>
      <c r="K118" s="17">
        <f>IF(OR($A118="",$B118="",$C118=""),"",'OddsRatio_working_3-way'!H117)</f>
        <v>1.561172181712069</v>
      </c>
      <c r="L118" s="21">
        <f>IF(OR($A118="",$B118="",$C118=""),"",'OddsRatio_working_3-way'!I117)</f>
        <v>4.6700660683969302</v>
      </c>
      <c r="M118" s="22">
        <f>IF(OR($A118="",$B118="",$C118=""),"",'OddsRatio_working_3-way'!J117)</f>
        <v>6.8810844643424822</v>
      </c>
      <c r="N118" s="23">
        <f t="shared" si="41"/>
        <v>62.826988101806656</v>
      </c>
      <c r="O118" s="24">
        <f t="shared" si="42"/>
        <v>22.070370527566745</v>
      </c>
      <c r="P118" s="24">
        <f t="shared" si="43"/>
        <v>15.102641370626602</v>
      </c>
      <c r="Q118" t="s">
        <v>126</v>
      </c>
      <c r="R118" t="s">
        <v>92</v>
      </c>
      <c r="S118" s="48" t="s">
        <v>453</v>
      </c>
      <c r="T118" s="35">
        <v>100</v>
      </c>
      <c r="U118" s="35">
        <f t="shared" si="44"/>
        <v>62.264150943396231</v>
      </c>
      <c r="V118" s="35">
        <f t="shared" si="45"/>
        <v>67.948717948717942</v>
      </c>
      <c r="W118" s="35">
        <f t="shared" si="46"/>
        <v>64.285714285714292</v>
      </c>
      <c r="X118" s="35">
        <f t="shared" si="47"/>
        <v>67.765567765567766</v>
      </c>
      <c r="Y118" s="35">
        <f t="shared" si="48"/>
        <v>73.450134770889491</v>
      </c>
      <c r="Z118" s="35">
        <f t="shared" si="49"/>
        <v>69.787131107885827</v>
      </c>
      <c r="AA118" s="35">
        <f t="shared" si="50"/>
        <v>-5.5014168221715352</v>
      </c>
      <c r="AB118" s="35">
        <f t="shared" si="51"/>
        <v>-5.5014168221715494</v>
      </c>
      <c r="AC118" s="35">
        <f t="shared" si="52"/>
        <v>-5.5014168221715352</v>
      </c>
      <c r="AF118">
        <v>1.96</v>
      </c>
      <c r="AG118">
        <v>1.84</v>
      </c>
      <c r="AJ118" t="s">
        <v>99</v>
      </c>
    </row>
    <row r="119" spans="1:36" ht="15" x14ac:dyDescent="0.25">
      <c r="A119">
        <v>2.65</v>
      </c>
      <c r="B119">
        <v>3.12</v>
      </c>
      <c r="C119">
        <v>2.8</v>
      </c>
      <c r="D119" s="20">
        <f t="shared" si="40"/>
        <v>5.5014168221715343E-2</v>
      </c>
      <c r="E119" s="17">
        <f>IF(OR($A119="",$B119="",$C119=""),"",A119*'MPTO_working_3-way'!$I118)</f>
        <v>2.7957875457875456</v>
      </c>
      <c r="F119" s="21">
        <f>IF(OR($A119="",$B119="",$C119=""),"",B119*'MPTO_working_3-way'!$I118)</f>
        <v>3.2916442048517518</v>
      </c>
      <c r="G119" s="22">
        <f>IF(OR($A119="",$B119="",$C119=""),"",C119*'MPTO_working_3-way'!$I118)</f>
        <v>2.9540396710208028</v>
      </c>
      <c r="H119" s="17">
        <f>IF(OR($A119="",$B119="",$C119=""),"",'MPTO_working_3-way'!E118)</f>
        <v>2.7853567761806977</v>
      </c>
      <c r="I119" s="21">
        <f>IF(OR($A119="",$B119="",$C119=""),"",'MPTO_working_3-way'!F118)</f>
        <v>3.3093431936873396</v>
      </c>
      <c r="J119" s="22">
        <f>IF(OR($A119="",$B119="",$C119=""),"",'MPTO_working_3-way'!G118)</f>
        <v>2.951552034814537</v>
      </c>
      <c r="K119" s="17">
        <f>IF(OR($A119="",$B119="",$C119=""),"",'OddsRatio_working_3-way'!H118)</f>
        <v>2.7903615381600382</v>
      </c>
      <c r="L119" s="21">
        <f>IF(OR($A119="",$B119="",$C119=""),"",'OddsRatio_working_3-way'!I118)</f>
        <v>3.3003433096359283</v>
      </c>
      <c r="M119" s="22">
        <f>IF(OR($A119="",$B119="",$C119=""),"",'OddsRatio_working_3-way'!J118)</f>
        <v>2.9531216779927694</v>
      </c>
      <c r="N119" s="23">
        <f t="shared" si="41"/>
        <v>35.76809695381592</v>
      </c>
      <c r="O119" s="24">
        <f t="shared" si="42"/>
        <v>30.379954143465447</v>
      </c>
      <c r="P119" s="24">
        <f t="shared" si="43"/>
        <v>33.85194890271864</v>
      </c>
      <c r="Q119" t="s">
        <v>107</v>
      </c>
      <c r="R119" t="s">
        <v>89</v>
      </c>
      <c r="S119" s="48" t="s">
        <v>453</v>
      </c>
      <c r="T119" s="35">
        <v>100</v>
      </c>
      <c r="U119" s="35">
        <f t="shared" si="44"/>
        <v>24.81203007518797</v>
      </c>
      <c r="V119" s="35">
        <f t="shared" si="45"/>
        <v>81.651376146788976</v>
      </c>
      <c r="W119" s="35">
        <f t="shared" si="46"/>
        <v>89.722507708119224</v>
      </c>
      <c r="X119" s="35">
        <f t="shared" si="47"/>
        <v>28.626116145091789</v>
      </c>
      <c r="Y119" s="35">
        <f t="shared" si="48"/>
        <v>85.465462216692814</v>
      </c>
      <c r="Z119" s="35">
        <f t="shared" si="49"/>
        <v>93.536593778023033</v>
      </c>
      <c r="AA119" s="35">
        <f t="shared" si="50"/>
        <v>-3.8140860699038193</v>
      </c>
      <c r="AB119" s="35">
        <f t="shared" si="51"/>
        <v>-3.814086069903837</v>
      </c>
      <c r="AC119" s="35">
        <f t="shared" si="52"/>
        <v>-3.8140860699038086</v>
      </c>
      <c r="AF119">
        <v>2.39</v>
      </c>
      <c r="AG119">
        <v>1.57</v>
      </c>
      <c r="AJ119" t="s">
        <v>99</v>
      </c>
    </row>
    <row r="120" spans="1:36" ht="15" x14ac:dyDescent="0.25">
      <c r="A120">
        <v>1.33</v>
      </c>
      <c r="B120">
        <v>5.45</v>
      </c>
      <c r="C120">
        <v>9.73</v>
      </c>
      <c r="D120" s="20">
        <f t="shared" si="40"/>
        <v>3.8140860699038104E-2</v>
      </c>
      <c r="E120" s="17">
        <f>IF(OR($A120="",$B120="",$C120=""),"",A120*'MPTO_working_3-way'!$I119)</f>
        <v>1.3807273447297208</v>
      </c>
      <c r="F120" s="21">
        <f>IF(OR($A120="",$B120="",$C120=""),"",B120*'MPTO_working_3-way'!$I119)</f>
        <v>5.6578676908097583</v>
      </c>
      <c r="G120" s="22">
        <f>IF(OR($A120="",$B120="",$C120=""),"",C120*'MPTO_working_3-way'!$I119)</f>
        <v>10.101110574601641</v>
      </c>
      <c r="H120" s="17">
        <f>IF(OR($A120="",$B120="",$C120=""),"",'MPTO_working_3-way'!E119)</f>
        <v>1.3528759346376356</v>
      </c>
      <c r="I120" s="21">
        <f>IF(OR($A120="",$B120="",$C120=""),"",'MPTO_working_3-way'!F119)</f>
        <v>5.855739696211506</v>
      </c>
      <c r="J120" s="22">
        <f>IF(OR($A120="",$B120="",$C120=""),"",'MPTO_working_3-way'!G119)</f>
        <v>11.103548029821299</v>
      </c>
      <c r="K120" s="17">
        <f>IF(OR($A120="",$B120="",$C120=""),"",'OddsRatio_working_3-way'!H119)</f>
        <v>1.3609612609362152</v>
      </c>
      <c r="L120" s="21">
        <f>IF(OR($A120="",$B120="",$C120=""),"",'OddsRatio_working_3-way'!I119)</f>
        <v>5.8675079126247196</v>
      </c>
      <c r="M120" s="22">
        <f>IF(OR($A120="",$B120="",$C120=""),"",'OddsRatio_working_3-way'!J119)</f>
        <v>10.549066084767142</v>
      </c>
      <c r="N120" s="23">
        <f t="shared" si="41"/>
        <v>72.425595380364641</v>
      </c>
      <c r="O120" s="24">
        <f t="shared" si="42"/>
        <v>17.674503092822931</v>
      </c>
      <c r="P120" s="24">
        <f t="shared" si="43"/>
        <v>9.8999015268124317</v>
      </c>
      <c r="Q120" t="s">
        <v>273</v>
      </c>
      <c r="R120" t="s">
        <v>274</v>
      </c>
      <c r="S120" s="48" t="s">
        <v>453</v>
      </c>
      <c r="T120" s="35">
        <v>100</v>
      </c>
      <c r="U120" s="35">
        <f t="shared" si="44"/>
        <v>44.751381215469614</v>
      </c>
      <c r="V120" s="35">
        <f t="shared" si="45"/>
        <v>73.544973544973558</v>
      </c>
      <c r="W120" s="35">
        <f t="shared" si="46"/>
        <v>78.021978021978015</v>
      </c>
      <c r="X120" s="35">
        <f t="shared" si="47"/>
        <v>48.433048433048434</v>
      </c>
      <c r="Y120" s="35">
        <f t="shared" si="48"/>
        <v>77.226640762552364</v>
      </c>
      <c r="Z120" s="35">
        <f t="shared" si="49"/>
        <v>81.703645239556849</v>
      </c>
      <c r="AA120" s="35">
        <f t="shared" si="50"/>
        <v>-3.6816672175788199</v>
      </c>
      <c r="AB120" s="35">
        <f t="shared" si="51"/>
        <v>-3.6816672175788057</v>
      </c>
      <c r="AC120" s="35">
        <f t="shared" si="52"/>
        <v>-3.6816672175788341</v>
      </c>
      <c r="AF120">
        <v>1.63</v>
      </c>
      <c r="AG120">
        <v>2.35</v>
      </c>
      <c r="AJ120" t="s">
        <v>462</v>
      </c>
    </row>
    <row r="121" spans="1:36" ht="15" x14ac:dyDescent="0.25">
      <c r="A121">
        <v>1.81</v>
      </c>
      <c r="B121">
        <v>3.78</v>
      </c>
      <c r="C121">
        <v>4.55</v>
      </c>
      <c r="D121" s="20">
        <f t="shared" si="40"/>
        <v>3.6816672175788323E-2</v>
      </c>
      <c r="E121" s="17">
        <f>IF(OR($A121="",$B121="",$C121=""),"",A121*'MPTO_working_3-way'!$I120)</f>
        <v>1.876638176638177</v>
      </c>
      <c r="F121" s="21">
        <f>IF(OR($A121="",$B121="",$C121=""),"",B121*'MPTO_working_3-way'!$I120)</f>
        <v>3.9191670208244798</v>
      </c>
      <c r="G121" s="22">
        <f>IF(OR($A121="",$B121="",$C121=""),"",C121*'MPTO_working_3-way'!$I120)</f>
        <v>4.7175158583998371</v>
      </c>
      <c r="H121" s="17">
        <f>IF(OR($A121="",$B121="",$C121=""),"",'MPTO_working_3-way'!E120)</f>
        <v>1.8511183846310739</v>
      </c>
      <c r="I121" s="21">
        <f>IF(OR($A121="",$B121="",$C121=""),"",'MPTO_working_3-way'!F120)</f>
        <v>3.9638804790582847</v>
      </c>
      <c r="J121" s="22">
        <f>IF(OR($A121="",$B121="",$C121=""),"",'MPTO_working_3-way'!G120)</f>
        <v>4.8190914115016605</v>
      </c>
      <c r="K121" s="17">
        <f>IF(OR($A121="",$B121="",$C121=""),"",'OddsRatio_working_3-way'!H120)</f>
        <v>1.8605386608130201</v>
      </c>
      <c r="L121" s="21">
        <f>IF(OR($A121="",$B121="",$C121=""),"",'OddsRatio_working_3-way'!I120)</f>
        <v>3.9534536753829572</v>
      </c>
      <c r="M121" s="22">
        <f>IF(OR($A121="",$B121="",$C121=""),"",'OddsRatio_working_3-way'!J120)</f>
        <v>4.7714965998595327</v>
      </c>
      <c r="N121" s="23">
        <f t="shared" si="41"/>
        <v>53.286776984970388</v>
      </c>
      <c r="O121" s="24">
        <f t="shared" si="42"/>
        <v>25.515626016612806</v>
      </c>
      <c r="P121" s="24">
        <f t="shared" si="43"/>
        <v>21.197596998416792</v>
      </c>
      <c r="Q121" t="s">
        <v>275</v>
      </c>
      <c r="R121" t="s">
        <v>276</v>
      </c>
      <c r="S121" s="48" t="s">
        <v>453</v>
      </c>
      <c r="T121" s="35">
        <v>100</v>
      </c>
      <c r="U121" s="35">
        <f t="shared" si="44"/>
        <v>58.15899581589958</v>
      </c>
      <c r="V121" s="35">
        <f t="shared" si="45"/>
        <v>71.181556195965413</v>
      </c>
      <c r="W121" s="35">
        <f t="shared" si="46"/>
        <v>67.426710097719877</v>
      </c>
      <c r="X121" s="35">
        <f t="shared" si="47"/>
        <v>61.391733706314724</v>
      </c>
      <c r="Y121" s="35">
        <f t="shared" si="48"/>
        <v>74.414294086380551</v>
      </c>
      <c r="Z121" s="35">
        <f t="shared" si="49"/>
        <v>70.659447988135</v>
      </c>
      <c r="AA121" s="35">
        <f t="shared" si="50"/>
        <v>-3.2327378904151445</v>
      </c>
      <c r="AB121" s="35">
        <f t="shared" si="51"/>
        <v>-3.2327378904151374</v>
      </c>
      <c r="AC121" s="35">
        <f t="shared" si="52"/>
        <v>-3.2327378904151232</v>
      </c>
      <c r="AF121">
        <v>1.73</v>
      </c>
      <c r="AG121">
        <v>2.17</v>
      </c>
      <c r="AJ121" t="s">
        <v>462</v>
      </c>
    </row>
    <row r="122" spans="1:36" ht="15" x14ac:dyDescent="0.25">
      <c r="A122">
        <v>2.39</v>
      </c>
      <c r="B122">
        <v>3.47</v>
      </c>
      <c r="C122">
        <v>3.07</v>
      </c>
      <c r="D122" s="20">
        <f t="shared" si="40"/>
        <v>3.2327378904151161E-2</v>
      </c>
      <c r="E122" s="17">
        <f>IF(OR($A122="",$B122="",$C122=""),"",A122*'MPTO_working_3-way'!$I121)</f>
        <v>2.4672624355809214</v>
      </c>
      <c r="F122" s="21">
        <f>IF(OR($A122="",$B122="",$C122=""),"",B122*'MPTO_working_3-way'!$I121)</f>
        <v>3.5821760047974047</v>
      </c>
      <c r="G122" s="22">
        <f>IF(OR($A122="",$B122="",$C122=""),"",C122*'MPTO_working_3-way'!$I121)</f>
        <v>3.1692450532357439</v>
      </c>
      <c r="H122" s="17">
        <f>IF(OR($A122="",$B122="",$C122=""),"",'MPTO_working_3-way'!E121)</f>
        <v>2.4531795421136637</v>
      </c>
      <c r="I122" s="21">
        <f>IF(OR($A122="",$B122="",$C122=""),"",'MPTO_working_3-way'!F121)</f>
        <v>3.6047903256201339</v>
      </c>
      <c r="J122" s="22">
        <f>IF(OR($A122="",$B122="",$C122=""),"",'MPTO_working_3-way'!G121)</f>
        <v>3.1750355231742695</v>
      </c>
      <c r="K122" s="17">
        <f>IF(OR($A122="",$B122="",$C122=""),"",'OddsRatio_working_3-way'!H121)</f>
        <v>2.4594477228413831</v>
      </c>
      <c r="L122" s="21">
        <f>IF(OR($A122="",$B122="",$C122=""),"",'OddsRatio_working_3-way'!I121)</f>
        <v>3.593407104617421</v>
      </c>
      <c r="M122" s="22">
        <f>IF(OR($A122="",$B122="",$C122=""),"",'OddsRatio_working_3-way'!J121)</f>
        <v>3.1734221484040743</v>
      </c>
      <c r="N122" s="23">
        <f t="shared" si="41"/>
        <v>40.530751231761371</v>
      </c>
      <c r="O122" s="24">
        <f t="shared" si="42"/>
        <v>27.915992923316914</v>
      </c>
      <c r="P122" s="24">
        <f t="shared" si="43"/>
        <v>31.553255844921722</v>
      </c>
      <c r="Q122" t="s">
        <v>277</v>
      </c>
      <c r="R122" t="s">
        <v>278</v>
      </c>
      <c r="S122" s="48" t="s">
        <v>453</v>
      </c>
      <c r="T122" s="35">
        <v>100</v>
      </c>
      <c r="U122" s="35">
        <f t="shared" si="44"/>
        <v>67.948717948717942</v>
      </c>
      <c r="V122" s="35">
        <f t="shared" si="45"/>
        <v>65.986394557823132</v>
      </c>
      <c r="W122" s="35">
        <f t="shared" si="46"/>
        <v>63.369963369963365</v>
      </c>
      <c r="X122" s="35">
        <f t="shared" si="47"/>
        <v>70.643642072213495</v>
      </c>
      <c r="Y122" s="35">
        <f t="shared" si="48"/>
        <v>68.681318681318686</v>
      </c>
      <c r="Z122" s="35">
        <f t="shared" si="49"/>
        <v>66.064887493458912</v>
      </c>
      <c r="AA122" s="35">
        <f t="shared" si="50"/>
        <v>-2.6949241234955537</v>
      </c>
      <c r="AB122" s="35">
        <f t="shared" si="51"/>
        <v>-2.6949241234955537</v>
      </c>
      <c r="AC122" s="35">
        <f t="shared" si="52"/>
        <v>-2.6949241234955466</v>
      </c>
      <c r="AF122">
        <v>1.71</v>
      </c>
      <c r="AG122">
        <v>2.19</v>
      </c>
      <c r="AJ122" t="s">
        <v>462</v>
      </c>
    </row>
    <row r="123" spans="1:36" ht="15" x14ac:dyDescent="0.25">
      <c r="A123">
        <v>3.12</v>
      </c>
      <c r="B123">
        <v>2.94</v>
      </c>
      <c r="C123">
        <v>2.73</v>
      </c>
      <c r="D123" s="20">
        <f t="shared" si="40"/>
        <v>2.6949241234955457E-2</v>
      </c>
      <c r="E123" s="17">
        <f>IF(OR($A123="",$B123="",$C123=""),"",A123*'MPTO_working_3-way'!$I122)</f>
        <v>3.204081632653061</v>
      </c>
      <c r="F123" s="21">
        <f>IF(OR($A123="",$B123="",$C123=""),"",B123*'MPTO_working_3-way'!$I122)</f>
        <v>3.0192307692307692</v>
      </c>
      <c r="G123" s="22">
        <f>IF(OR($A123="",$B123="",$C123=""),"",C123*'MPTO_working_3-way'!$I122)</f>
        <v>2.8035714285714284</v>
      </c>
      <c r="H123" s="17">
        <f>IF(OR($A123="",$B123="",$C123=""),"",'MPTO_working_3-way'!E122)</f>
        <v>3.2099664053751393</v>
      </c>
      <c r="I123" s="21">
        <f>IF(OR($A123="",$B123="",$C123=""),"",'MPTO_working_3-way'!F122)</f>
        <v>3.01975243613379</v>
      </c>
      <c r="J123" s="22">
        <f>IF(OR($A123="",$B123="",$C123=""),"",'MPTO_working_3-way'!G122)</f>
        <v>2.7986331462045397</v>
      </c>
      <c r="K123" s="17">
        <f>IF(OR($A123="",$B123="",$C123=""),"",'OddsRatio_working_3-way'!H122)</f>
        <v>3.2070069431530364</v>
      </c>
      <c r="L123" s="21">
        <f>IF(OR($A123="",$B123="",$C123=""),"",'OddsRatio_working_3-way'!I122)</f>
        <v>3.0196195611872119</v>
      </c>
      <c r="M123" s="22">
        <f>IF(OR($A123="",$B123="",$C123=""),"",'OddsRatio_working_3-way'!J122)</f>
        <v>2.8010009488937513</v>
      </c>
      <c r="N123" s="23">
        <f t="shared" si="41"/>
        <v>31.210191082802552</v>
      </c>
      <c r="O123" s="24">
        <f t="shared" si="42"/>
        <v>33.121019108280251</v>
      </c>
      <c r="P123" s="24">
        <f t="shared" si="43"/>
        <v>35.668789808917204</v>
      </c>
      <c r="Q123" t="s">
        <v>279</v>
      </c>
      <c r="R123" t="s">
        <v>280</v>
      </c>
      <c r="S123" s="48" t="s">
        <v>453</v>
      </c>
      <c r="T123" s="35">
        <v>100</v>
      </c>
      <c r="U123" s="35">
        <f t="shared" si="44"/>
        <v>53.271028037383175</v>
      </c>
      <c r="V123" s="35">
        <f t="shared" si="45"/>
        <v>68.652037617554868</v>
      </c>
      <c r="W123" s="35">
        <f t="shared" si="46"/>
        <v>75.247524752475243</v>
      </c>
      <c r="X123" s="35">
        <f t="shared" si="47"/>
        <v>56.100437629969903</v>
      </c>
      <c r="Y123" s="35">
        <f t="shared" si="48"/>
        <v>71.481447210141582</v>
      </c>
      <c r="Z123" s="35">
        <f t="shared" si="49"/>
        <v>78.076934345061971</v>
      </c>
      <c r="AA123" s="35">
        <f t="shared" si="50"/>
        <v>-2.8294095925867282</v>
      </c>
      <c r="AB123" s="35">
        <f t="shared" si="51"/>
        <v>-2.829409592586714</v>
      </c>
      <c r="AC123" s="35">
        <f t="shared" si="52"/>
        <v>-2.8294095925867282</v>
      </c>
      <c r="AF123">
        <v>2.36</v>
      </c>
      <c r="AG123">
        <v>1.64</v>
      </c>
      <c r="AJ123" t="s">
        <v>463</v>
      </c>
    </row>
    <row r="124" spans="1:36" ht="15" x14ac:dyDescent="0.25">
      <c r="A124">
        <v>2.14</v>
      </c>
      <c r="B124">
        <v>3.19</v>
      </c>
      <c r="C124">
        <v>4.04</v>
      </c>
      <c r="D124" s="20">
        <f t="shared" si="40"/>
        <v>2.8294095925867069E-2</v>
      </c>
      <c r="E124" s="17">
        <f>IF(OR($A124="",$B124="",$C124=""),"",A124*'MPTO_working_3-way'!$I123)</f>
        <v>2.2005493652813555</v>
      </c>
      <c r="F124" s="21">
        <f>IF(OR($A124="",$B124="",$C124=""),"",B124*'MPTO_working_3-way'!$I123)</f>
        <v>3.2802581660035157</v>
      </c>
      <c r="G124" s="22">
        <f>IF(OR($A124="",$B124="",$C124=""),"",C124*'MPTO_working_3-way'!$I123)</f>
        <v>4.1543081475405028</v>
      </c>
      <c r="H124" s="17">
        <f>IF(OR($A124="",$B124="",$C124=""),"",'MPTO_working_3-way'!E123)</f>
        <v>2.1840815845558512</v>
      </c>
      <c r="I124" s="21">
        <f>IF(OR($A124="",$B124="",$C124=""),"",'MPTO_working_3-way'!F123)</f>
        <v>3.2889515792044537</v>
      </c>
      <c r="J124" s="22">
        <f>IF(OR($A124="",$B124="",$C124=""),"",'MPTO_working_3-way'!G123)</f>
        <v>4.2000326506345553</v>
      </c>
      <c r="K124" s="17">
        <f>IF(OR($A124="",$B124="",$C124=""),"",'OddsRatio_working_3-way'!H123)</f>
        <v>2.1910276216491669</v>
      </c>
      <c r="L124" s="21">
        <f>IF(OR($A124="",$B124="",$C124=""),"",'OddsRatio_working_3-way'!I123)</f>
        <v>3.2880267468523461</v>
      </c>
      <c r="M124" s="22">
        <f>IF(OR($A124="",$B124="",$C124=""),"",'OddsRatio_working_3-way'!J123)</f>
        <v>4.1760736577311119</v>
      </c>
      <c r="N124" s="23">
        <f t="shared" si="41"/>
        <v>45.443197765851664</v>
      </c>
      <c r="O124" s="24">
        <f t="shared" si="42"/>
        <v>30.485405397781374</v>
      </c>
      <c r="P124" s="24">
        <f t="shared" si="43"/>
        <v>24.071396836366972</v>
      </c>
      <c r="Q124" t="s">
        <v>281</v>
      </c>
      <c r="R124" t="s">
        <v>282</v>
      </c>
      <c r="S124" s="48" t="s">
        <v>453</v>
      </c>
      <c r="T124" s="35">
        <v>100</v>
      </c>
      <c r="U124" s="35">
        <f t="shared" si="44"/>
        <v>75.186104218362274</v>
      </c>
      <c r="V124" s="35">
        <f t="shared" si="45"/>
        <v>69.78851963746223</v>
      </c>
      <c r="W124" s="35">
        <f t="shared" si="46"/>
        <v>52.153110047846894</v>
      </c>
      <c r="X124" s="35">
        <f t="shared" si="47"/>
        <v>78.058370314690876</v>
      </c>
      <c r="Y124" s="35">
        <f t="shared" si="48"/>
        <v>72.660785733790831</v>
      </c>
      <c r="Z124" s="35">
        <f t="shared" si="49"/>
        <v>55.025376144175475</v>
      </c>
      <c r="AA124" s="35">
        <f t="shared" si="50"/>
        <v>-2.8722660963286017</v>
      </c>
      <c r="AB124" s="35">
        <f t="shared" si="51"/>
        <v>-2.8722660963286017</v>
      </c>
      <c r="AC124" s="35">
        <f t="shared" si="52"/>
        <v>-2.8722660963285804</v>
      </c>
      <c r="AF124">
        <v>2.11</v>
      </c>
      <c r="AG124">
        <v>1.78</v>
      </c>
      <c r="AJ124" t="s">
        <v>463</v>
      </c>
    </row>
    <row r="125" spans="1:36" ht="15" x14ac:dyDescent="0.25">
      <c r="A125">
        <v>4.03</v>
      </c>
      <c r="B125">
        <v>3.31</v>
      </c>
      <c r="C125">
        <v>2.09</v>
      </c>
      <c r="D125" s="20">
        <f t="shared" si="40"/>
        <v>2.8722660963286017E-2</v>
      </c>
      <c r="E125" s="17">
        <f>IF(OR($A125="",$B125="",$C125=""),"",A125*'MPTO_working_3-way'!$I124)</f>
        <v>4.1457523236820428</v>
      </c>
      <c r="F125" s="21">
        <f>IF(OR($A125="",$B125="",$C125=""),"",B125*'MPTO_working_3-way'!$I124)</f>
        <v>3.4050720077884766</v>
      </c>
      <c r="G125" s="22">
        <f>IF(OR($A125="",$B125="",$C125=""),"",C125*'MPTO_working_3-way'!$I124)</f>
        <v>2.1500303614132674</v>
      </c>
      <c r="H125" s="17">
        <f>IF(OR($A125="",$B125="",$C125=""),"",'MPTO_working_3-way'!E124)</f>
        <v>4.1917343296377876</v>
      </c>
      <c r="I125" s="21">
        <f>IF(OR($A125="",$B125="",$C125=""),"",'MPTO_working_3-way'!F124)</f>
        <v>3.418329138148545</v>
      </c>
      <c r="J125" s="22">
        <f>IF(OR($A125="",$B125="",$C125=""),"",'MPTO_working_3-way'!G124)</f>
        <v>2.1326750853842289</v>
      </c>
      <c r="K125" s="17">
        <f>IF(OR($A125="",$B125="",$C125=""),"",'OddsRatio_working_3-way'!H124)</f>
        <v>4.1684900111285472</v>
      </c>
      <c r="L125" s="21">
        <f>IF(OR($A125="",$B125="",$C125=""),"",'OddsRatio_working_3-way'!I124)</f>
        <v>3.4155814936326543</v>
      </c>
      <c r="M125" s="22">
        <f>IF(OR($A125="",$B125="",$C125=""),"",'OddsRatio_working_3-way'!J124)</f>
        <v>2.1398198389868366</v>
      </c>
      <c r="N125" s="23">
        <f t="shared" si="41"/>
        <v>24.121074341263391</v>
      </c>
      <c r="O125" s="24">
        <f t="shared" si="42"/>
        <v>29.367954560511016</v>
      </c>
      <c r="P125" s="24">
        <f t="shared" si="43"/>
        <v>46.510971098225589</v>
      </c>
      <c r="Q125" t="s">
        <v>283</v>
      </c>
      <c r="R125" t="s">
        <v>284</v>
      </c>
      <c r="S125" s="48" t="s">
        <v>453</v>
      </c>
      <c r="T125" s="35">
        <v>100</v>
      </c>
      <c r="U125" s="35">
        <f t="shared" si="44"/>
        <v>78.632478632478637</v>
      </c>
      <c r="V125" s="35">
        <f t="shared" si="45"/>
        <v>70.674486803519059</v>
      </c>
      <c r="W125" s="35">
        <f t="shared" si="46"/>
        <v>47.916666666666671</v>
      </c>
      <c r="X125" s="35">
        <f t="shared" si="47"/>
        <v>81.408846529814269</v>
      </c>
      <c r="Y125" s="35">
        <f t="shared" si="48"/>
        <v>73.450854700854705</v>
      </c>
      <c r="Z125" s="35">
        <f t="shared" si="49"/>
        <v>50.693034564002303</v>
      </c>
      <c r="AA125" s="35">
        <f t="shared" si="50"/>
        <v>-2.7763678973356321</v>
      </c>
      <c r="AB125" s="35">
        <f t="shared" si="51"/>
        <v>-2.7763678973356463</v>
      </c>
      <c r="AC125" s="35">
        <f t="shared" si="52"/>
        <v>-2.7763678973356321</v>
      </c>
      <c r="AF125">
        <v>2.1</v>
      </c>
      <c r="AG125">
        <v>1.79</v>
      </c>
      <c r="AJ125" t="s">
        <v>463</v>
      </c>
    </row>
    <row r="126" spans="1:36" ht="15" x14ac:dyDescent="0.25">
      <c r="A126">
        <v>4.68</v>
      </c>
      <c r="B126">
        <v>3.41</v>
      </c>
      <c r="C126">
        <v>1.92</v>
      </c>
      <c r="D126" s="20">
        <f t="shared" si="40"/>
        <v>2.7763678973356409E-2</v>
      </c>
      <c r="E126" s="17">
        <f>IF(OR($A126="",$B126="",$C126=""),"",A126*'MPTO_working_3-way'!$I125)</f>
        <v>4.8099340175953076</v>
      </c>
      <c r="F126" s="21">
        <f>IF(OR($A126="",$B126="",$C126=""),"",B126*'MPTO_working_3-way'!$I125)</f>
        <v>3.5046741452991457</v>
      </c>
      <c r="G126" s="22">
        <f>IF(OR($A126="",$B126="",$C126=""),"",C126*'MPTO_working_3-way'!$I125)</f>
        <v>1.9733062636288443</v>
      </c>
      <c r="H126" s="17">
        <f>IF(OR($A126="",$B126="",$C126=""),"",'MPTO_working_3-way'!E125)</f>
        <v>4.8918735966608509</v>
      </c>
      <c r="I126" s="21">
        <f>IF(OR($A126="",$B126="",$C126=""),"",'MPTO_working_3-way'!F125)</f>
        <v>3.5211196649242389</v>
      </c>
      <c r="J126" s="22">
        <f>IF(OR($A126="",$B126="",$C126=""),"",'MPTO_working_3-way'!G125)</f>
        <v>1.9547331739651443</v>
      </c>
      <c r="K126" s="17">
        <f>IF(OR($A126="",$B126="",$C126=""),"",'OddsRatio_working_3-way'!H125)</f>
        <v>4.8482730317592679</v>
      </c>
      <c r="L126" s="21">
        <f>IF(OR($A126="",$B126="",$C126=""),"",'OddsRatio_working_3-way'!I125)</f>
        <v>3.5202005452553911</v>
      </c>
      <c r="M126" s="22">
        <f>IF(OR($A126="",$B126="",$C126=""),"",'OddsRatio_working_3-way'!J125)</f>
        <v>1.9620682579398172</v>
      </c>
      <c r="N126" s="23">
        <f t="shared" si="41"/>
        <v>20.790305986358266</v>
      </c>
      <c r="O126" s="24">
        <f t="shared" si="42"/>
        <v>28.533323171893453</v>
      </c>
      <c r="P126" s="24">
        <f t="shared" si="43"/>
        <v>50.676370841748273</v>
      </c>
      <c r="Q126" t="s">
        <v>285</v>
      </c>
      <c r="R126" t="s">
        <v>286</v>
      </c>
      <c r="S126" s="48" t="s">
        <v>453</v>
      </c>
      <c r="T126" s="35">
        <v>100</v>
      </c>
      <c r="U126" s="35">
        <f t="shared" si="44"/>
        <v>65.397923875432525</v>
      </c>
      <c r="V126" s="35">
        <f t="shared" si="45"/>
        <v>69.040247678018574</v>
      </c>
      <c r="W126" s="35">
        <f t="shared" si="46"/>
        <v>62.825278810408925</v>
      </c>
      <c r="X126" s="35">
        <f t="shared" si="47"/>
        <v>68.134473511572509</v>
      </c>
      <c r="Y126" s="35">
        <f t="shared" si="48"/>
        <v>71.776797314158557</v>
      </c>
      <c r="Z126" s="35">
        <f t="shared" si="49"/>
        <v>65.561828446548901</v>
      </c>
      <c r="AA126" s="35">
        <f t="shared" si="50"/>
        <v>-2.7365496361399835</v>
      </c>
      <c r="AB126" s="35">
        <f t="shared" si="51"/>
        <v>-2.7365496361399835</v>
      </c>
      <c r="AC126" s="35">
        <f t="shared" si="52"/>
        <v>-2.7365496361399764</v>
      </c>
      <c r="AF126">
        <v>2.12</v>
      </c>
      <c r="AG126">
        <v>1.78</v>
      </c>
      <c r="AJ126" t="s">
        <v>463</v>
      </c>
    </row>
    <row r="127" spans="1:36" ht="15" x14ac:dyDescent="0.25">
      <c r="A127">
        <v>2.89</v>
      </c>
      <c r="B127">
        <v>3.23</v>
      </c>
      <c r="C127">
        <v>2.69</v>
      </c>
      <c r="D127" s="20">
        <f t="shared" si="40"/>
        <v>2.7365496361399844E-2</v>
      </c>
      <c r="E127" s="17">
        <f>IF(OR($A127="",$B127="",$C127=""),"",A127*'MPTO_working_3-way'!$I126)</f>
        <v>2.9690862844844457</v>
      </c>
      <c r="F127" s="21">
        <f>IF(OR($A127="",$B127="",$C127=""),"",B127*'MPTO_working_3-way'!$I126)</f>
        <v>3.3183905532473217</v>
      </c>
      <c r="G127" s="22">
        <f>IF(OR($A127="",$B127="",$C127=""),"",C127*'MPTO_working_3-way'!$I126)</f>
        <v>2.7636131852121655</v>
      </c>
      <c r="H127" s="17">
        <f>IF(OR($A127="",$B127="",$C127=""),"",'MPTO_working_3-way'!E126)</f>
        <v>2.968249268694918</v>
      </c>
      <c r="I127" s="21">
        <f>IF(OR($A127="",$B127="",$C127=""),"",'MPTO_working_3-way'!F126)</f>
        <v>3.3280562442216515</v>
      </c>
      <c r="J127" s="22">
        <f>IF(OR($A127="",$B127="",$C127=""),"",'MPTO_working_3-way'!G126)</f>
        <v>2.7576668809537002</v>
      </c>
      <c r="K127" s="17">
        <f>IF(OR($A127="",$B127="",$C127=""),"",'OddsRatio_working_3-way'!H126)</f>
        <v>2.9688882934682512</v>
      </c>
      <c r="L127" s="21">
        <f>IF(OR($A127="",$B127="",$C127=""),"",'OddsRatio_working_3-way'!I126)</f>
        <v>3.3230798383249733</v>
      </c>
      <c r="M127" s="22">
        <f>IF(OR($A127="",$B127="",$C127=""),"",'OddsRatio_working_3-way'!J126)</f>
        <v>2.7605403259054726</v>
      </c>
      <c r="N127" s="23">
        <f t="shared" si="41"/>
        <v>33.680395387149915</v>
      </c>
      <c r="O127" s="24">
        <f t="shared" si="42"/>
        <v>30.135090609555188</v>
      </c>
      <c r="P127" s="24">
        <f t="shared" si="43"/>
        <v>36.184514003294893</v>
      </c>
      <c r="Q127" t="s">
        <v>287</v>
      </c>
      <c r="R127" t="s">
        <v>288</v>
      </c>
      <c r="S127" s="48" t="s">
        <v>453</v>
      </c>
      <c r="T127" s="35">
        <v>100</v>
      </c>
      <c r="U127" s="35">
        <f t="shared" si="44"/>
        <v>50.248756218905463</v>
      </c>
      <c r="V127" s="35">
        <f t="shared" si="45"/>
        <v>70.674486803519059</v>
      </c>
      <c r="W127" s="35">
        <f t="shared" si="46"/>
        <v>76.076555023923447</v>
      </c>
      <c r="X127" s="35">
        <f t="shared" si="47"/>
        <v>53.248958172557494</v>
      </c>
      <c r="Y127" s="35">
        <f t="shared" si="48"/>
        <v>73.674688757171097</v>
      </c>
      <c r="Z127" s="35">
        <f t="shared" si="49"/>
        <v>79.076756977575471</v>
      </c>
      <c r="AA127" s="35">
        <f t="shared" si="50"/>
        <v>-3.0002019536520308</v>
      </c>
      <c r="AB127" s="35">
        <f t="shared" si="51"/>
        <v>-3.0002019536520379</v>
      </c>
      <c r="AC127" s="35">
        <f t="shared" si="52"/>
        <v>-3.0002019536520237</v>
      </c>
      <c r="AF127">
        <v>2.17</v>
      </c>
      <c r="AG127">
        <v>1.75</v>
      </c>
      <c r="AJ127" t="s">
        <v>463</v>
      </c>
    </row>
    <row r="128" spans="1:36" ht="15" x14ac:dyDescent="0.25">
      <c r="A128">
        <v>2.0099999999999998</v>
      </c>
      <c r="B128">
        <v>3.41</v>
      </c>
      <c r="C128">
        <v>4.18</v>
      </c>
      <c r="D128" s="20">
        <f t="shared" si="40"/>
        <v>3.0002019536520264E-2</v>
      </c>
      <c r="E128" s="17">
        <f>IF(OR($A128="",$B128="",$C128=""),"",A128*'MPTO_working_3-way'!$I127)</f>
        <v>2.0703040592684054</v>
      </c>
      <c r="F128" s="21">
        <f>IF(OR($A128="",$B128="",$C128=""),"",B128*'MPTO_working_3-way'!$I127)</f>
        <v>3.5123068866195344</v>
      </c>
      <c r="G128" s="22">
        <f>IF(OR($A128="",$B128="",$C128=""),"",C128*'MPTO_working_3-way'!$I127)</f>
        <v>4.3054084416626548</v>
      </c>
      <c r="H128" s="17">
        <f>IF(OR($A128="",$B128="",$C128=""),"",'MPTO_working_3-way'!E127)</f>
        <v>2.0512325497511585</v>
      </c>
      <c r="I128" s="21">
        <f>IF(OR($A128="",$B128="",$C128=""),"",'MPTO_working_3-way'!F127)</f>
        <v>3.5303945586099772</v>
      </c>
      <c r="J128" s="22">
        <f>IF(OR($A128="",$B128="",$C128=""),"",'MPTO_working_3-way'!G127)</f>
        <v>4.3623588762130421</v>
      </c>
      <c r="K128" s="17">
        <f>IF(OR($A128="",$B128="",$C128=""),"",'OddsRatio_working_3-way'!H127)</f>
        <v>2.0588741510645598</v>
      </c>
      <c r="L128" s="21">
        <f>IF(OR($A128="",$B128="",$C128=""),"",'OddsRatio_working_3-way'!I127)</f>
        <v>3.5266204990748427</v>
      </c>
      <c r="M128" s="22">
        <f>IF(OR($A128="",$B128="",$C128=""),"",'OddsRatio_working_3-way'!J127)</f>
        <v>4.3338809904804974</v>
      </c>
      <c r="N128" s="23">
        <f t="shared" si="41"/>
        <v>48.302083721623738</v>
      </c>
      <c r="O128" s="24">
        <f t="shared" si="42"/>
        <v>28.471316211279678</v>
      </c>
      <c r="P128" s="24">
        <f t="shared" si="43"/>
        <v>23.22660006709658</v>
      </c>
      <c r="Q128" t="s">
        <v>289</v>
      </c>
      <c r="R128" t="s">
        <v>290</v>
      </c>
      <c r="S128" s="48" t="s">
        <v>453</v>
      </c>
      <c r="T128" s="35">
        <v>100</v>
      </c>
      <c r="U128" s="35">
        <f t="shared" si="44"/>
        <v>43.181818181818187</v>
      </c>
      <c r="V128" s="35">
        <f t="shared" si="45"/>
        <v>72.222222222222229</v>
      </c>
      <c r="W128" s="35">
        <f t="shared" si="46"/>
        <v>81.617647058823522</v>
      </c>
      <c r="X128" s="35">
        <f t="shared" si="47"/>
        <v>46.16013071895425</v>
      </c>
      <c r="Y128" s="35">
        <f t="shared" si="48"/>
        <v>75.200534759358291</v>
      </c>
      <c r="Z128" s="35">
        <f t="shared" si="49"/>
        <v>84.595959595959599</v>
      </c>
      <c r="AA128" s="35">
        <f t="shared" si="50"/>
        <v>-2.9783125371360626</v>
      </c>
      <c r="AB128" s="35">
        <f t="shared" si="51"/>
        <v>-2.9783125371360626</v>
      </c>
      <c r="AC128" s="35">
        <f t="shared" si="52"/>
        <v>-2.9783125371360768</v>
      </c>
      <c r="AF128">
        <v>2.08</v>
      </c>
      <c r="AG128">
        <v>1.83</v>
      </c>
      <c r="AJ128" t="s">
        <v>463</v>
      </c>
    </row>
    <row r="129" spans="1:36" ht="15" x14ac:dyDescent="0.25">
      <c r="A129">
        <v>1.76</v>
      </c>
      <c r="B129">
        <v>3.6</v>
      </c>
      <c r="C129">
        <v>5.44</v>
      </c>
      <c r="D129" s="20">
        <f t="shared" si="40"/>
        <v>2.9783125371360741E-2</v>
      </c>
      <c r="E129" s="17">
        <f>IF(OR($A129="",$B129="",$C129=""),"",A129*'MPTO_working_3-way'!$I128)</f>
        <v>1.812418300653595</v>
      </c>
      <c r="F129" s="21">
        <f>IF(OR($A129="",$B129="",$C129=""),"",B129*'MPTO_working_3-way'!$I128)</f>
        <v>3.7072192513368987</v>
      </c>
      <c r="G129" s="22">
        <f>IF(OR($A129="",$B129="",$C129=""),"",C129*'MPTO_working_3-way'!$I128)</f>
        <v>5.6020202020202028</v>
      </c>
      <c r="H129" s="17">
        <f>IF(OR($A129="",$B129="",$C129=""),"",'MPTO_working_3-way'!E128)</f>
        <v>1.7912989489556079</v>
      </c>
      <c r="I129" s="21">
        <f>IF(OR($A129="",$B129="",$C129=""),"",'MPTO_working_3-way'!F128)</f>
        <v>3.7334319253165731</v>
      </c>
      <c r="J129" s="22">
        <f>IF(OR($A129="",$B129="",$C129=""),"",'MPTO_working_3-way'!G128)</f>
        <v>5.7505694760820054</v>
      </c>
      <c r="K129" s="17">
        <f>IF(OR($A129="",$B129="",$C129=""),"",'OddsRatio_working_3-way'!H128)</f>
        <v>1.7992026838971271</v>
      </c>
      <c r="L129" s="21">
        <f>IF(OR($A129="",$B129="",$C129=""),"",'OddsRatio_working_3-way'!I128)</f>
        <v>3.734114444911226</v>
      </c>
      <c r="M129" s="22">
        <f>IF(OR($A129="",$B129="",$C129=""),"",'OddsRatio_working_3-way'!J128)</f>
        <v>5.6690262059253254</v>
      </c>
      <c r="N129" s="23">
        <f t="shared" si="41"/>
        <v>55.174900829426612</v>
      </c>
      <c r="O129" s="24">
        <f t="shared" si="42"/>
        <v>26.974395961053009</v>
      </c>
      <c r="P129" s="24">
        <f t="shared" si="43"/>
        <v>17.850703209520372</v>
      </c>
      <c r="Q129" t="s">
        <v>291</v>
      </c>
      <c r="R129" t="s">
        <v>292</v>
      </c>
      <c r="S129" s="48" t="s">
        <v>453</v>
      </c>
      <c r="T129" s="35">
        <v>100</v>
      </c>
      <c r="U129" s="35">
        <f t="shared" si="44"/>
        <v>66.442953020134226</v>
      </c>
      <c r="V129" s="35">
        <f t="shared" si="45"/>
        <v>68.253968253968253</v>
      </c>
      <c r="W129" s="35">
        <f t="shared" si="46"/>
        <v>62.546816479400754</v>
      </c>
      <c r="X129" s="35">
        <f t="shared" si="47"/>
        <v>69.199215266631001</v>
      </c>
      <c r="Y129" s="35">
        <f t="shared" si="48"/>
        <v>71.010230500465028</v>
      </c>
      <c r="Z129" s="35">
        <f t="shared" si="49"/>
        <v>65.303078725897507</v>
      </c>
      <c r="AA129" s="35">
        <f t="shared" si="50"/>
        <v>-2.7562622464967745</v>
      </c>
      <c r="AB129" s="35">
        <f t="shared" si="51"/>
        <v>-2.7562622464967745</v>
      </c>
      <c r="AC129" s="35">
        <f t="shared" si="52"/>
        <v>-2.7562622464967532</v>
      </c>
      <c r="AF129">
        <v>1.98</v>
      </c>
      <c r="AG129">
        <v>1.91</v>
      </c>
      <c r="AJ129" t="s">
        <v>463</v>
      </c>
    </row>
    <row r="130" spans="1:36" ht="15" x14ac:dyDescent="0.25">
      <c r="A130">
        <v>2.98</v>
      </c>
      <c r="B130">
        <v>3.15</v>
      </c>
      <c r="C130">
        <v>2.67</v>
      </c>
      <c r="D130" s="20">
        <f t="shared" si="40"/>
        <v>2.7562622464967657E-2</v>
      </c>
      <c r="E130" s="17">
        <f>IF(OR($A130="",$B130="",$C130=""),"",A130*'MPTO_working_3-way'!$I129)</f>
        <v>3.0621366149456035</v>
      </c>
      <c r="F130" s="21">
        <f>IF(OR($A130="",$B130="",$C130=""),"",B130*'MPTO_working_3-way'!$I129)</f>
        <v>3.2368222607646482</v>
      </c>
      <c r="G130" s="22">
        <f>IF(OR($A130="",$B130="",$C130=""),"",C130*'MPTO_working_3-way'!$I129)</f>
        <v>2.7435922019814636</v>
      </c>
      <c r="H130" s="17">
        <f>IF(OR($A130="",$B130="",$C130=""),"",'MPTO_working_3-way'!E129)</f>
        <v>3.0638857342641952</v>
      </c>
      <c r="I130" s="21">
        <f>IF(OR($A130="",$B130="",$C130=""),"",'MPTO_working_3-way'!F129)</f>
        <v>3.2438803416369737</v>
      </c>
      <c r="J130" s="22">
        <f>IF(OR($A130="",$B130="",$C130=""),"",'MPTO_working_3-way'!G129)</f>
        <v>2.7371441551732985</v>
      </c>
      <c r="K130" s="17">
        <f>IF(OR($A130="",$B130="",$C130=""),"",'OddsRatio_working_3-way'!H129)</f>
        <v>3.0632174379814776</v>
      </c>
      <c r="L130" s="21">
        <f>IF(OR($A130="",$B130="",$C130=""),"",'OddsRatio_working_3-way'!I129)</f>
        <v>3.2403623695253421</v>
      </c>
      <c r="M130" s="22">
        <f>IF(OR($A130="",$B130="",$C130=""),"",'OddsRatio_working_3-way'!J129)</f>
        <v>2.7401884451661958</v>
      </c>
      <c r="N130" s="23">
        <f t="shared" si="41"/>
        <v>32.656936177152382</v>
      </c>
      <c r="O130" s="24">
        <f t="shared" si="42"/>
        <v>30.894498351718759</v>
      </c>
      <c r="P130" s="24">
        <f t="shared" si="43"/>
        <v>36.448565471128866</v>
      </c>
      <c r="Q130" t="s">
        <v>293</v>
      </c>
      <c r="R130" t="s">
        <v>294</v>
      </c>
      <c r="S130" s="48" t="s">
        <v>453</v>
      </c>
      <c r="T130" s="35">
        <v>100</v>
      </c>
      <c r="U130" s="35">
        <f t="shared" si="44"/>
        <v>29.577464788732396</v>
      </c>
      <c r="V130" s="35">
        <f t="shared" si="45"/>
        <v>80.46875</v>
      </c>
      <c r="W130" s="35">
        <f t="shared" si="46"/>
        <v>86.613119143239629</v>
      </c>
      <c r="X130" s="35">
        <f t="shared" si="47"/>
        <v>32.918130856760378</v>
      </c>
      <c r="Y130" s="35">
        <f t="shared" si="48"/>
        <v>83.809416068027986</v>
      </c>
      <c r="Z130" s="35">
        <f t="shared" si="49"/>
        <v>89.953785211267615</v>
      </c>
      <c r="AA130" s="35">
        <f t="shared" si="50"/>
        <v>-3.340666068027982</v>
      </c>
      <c r="AB130" s="35">
        <f t="shared" si="51"/>
        <v>-3.3406660680279856</v>
      </c>
      <c r="AC130" s="35">
        <f t="shared" si="52"/>
        <v>-3.3406660680279856</v>
      </c>
      <c r="AF130">
        <v>2.21</v>
      </c>
      <c r="AG130">
        <v>1.72</v>
      </c>
      <c r="AJ130" t="s">
        <v>463</v>
      </c>
    </row>
    <row r="131" spans="1:36" ht="15" x14ac:dyDescent="0.25">
      <c r="A131">
        <v>1.42</v>
      </c>
      <c r="B131">
        <v>5.12</v>
      </c>
      <c r="C131">
        <v>7.47</v>
      </c>
      <c r="D131" s="20">
        <f t="shared" si="40"/>
        <v>3.3406660680279865E-2</v>
      </c>
      <c r="E131" s="17">
        <f>IF(OR($A131="",$B131="",$C131=""),"",A131*'MPTO_working_3-way'!$I130)</f>
        <v>1.4674374581659972</v>
      </c>
      <c r="F131" s="21">
        <f>IF(OR($A131="",$B131="",$C131=""),"",B131*'MPTO_working_3-way'!$I130)</f>
        <v>5.2910421026830328</v>
      </c>
      <c r="G131" s="22">
        <f>IF(OR($A131="",$B131="",$C131=""),"",C131*'MPTO_working_3-way'!$I130)</f>
        <v>7.71954775528169</v>
      </c>
      <c r="H131" s="17">
        <f>IF(OR($A131="",$B131="",$C131=""),"",'MPTO_working_3-way'!E130)</f>
        <v>1.4428144839072146</v>
      </c>
      <c r="I131" s="21">
        <f>IF(OR($A131="",$B131="",$C131=""),"",'MPTO_working_3-way'!F130)</f>
        <v>5.4295611873784662</v>
      </c>
      <c r="J131" s="22">
        <f>IF(OR($A131="",$B131="",$C131=""),"",'MPTO_working_3-way'!G130)</f>
        <v>8.147750990054055</v>
      </c>
      <c r="K131" s="17">
        <f>IF(OR($A131="",$B131="",$C131=""),"",'OddsRatio_working_3-way'!H130)</f>
        <v>1.4503993072552983</v>
      </c>
      <c r="L131" s="21">
        <f>IF(OR($A131="",$B131="",$C131=""),"",'OddsRatio_working_3-way'!I130)</f>
        <v>5.4182027283138838</v>
      </c>
      <c r="M131" s="22">
        <f>IF(OR($A131="",$B131="",$C131=""),"",'OddsRatio_working_3-way'!J130)</f>
        <v>7.9382940903375792</v>
      </c>
      <c r="N131" s="23">
        <f t="shared" si="41"/>
        <v>68.146004753742602</v>
      </c>
      <c r="O131" s="24">
        <f t="shared" si="42"/>
        <v>18.899868505920796</v>
      </c>
      <c r="P131" s="24">
        <f t="shared" si="43"/>
        <v>12.95412674033661</v>
      </c>
      <c r="Q131" t="s">
        <v>295</v>
      </c>
      <c r="R131" t="s">
        <v>296</v>
      </c>
      <c r="S131" s="48" t="s">
        <v>453</v>
      </c>
      <c r="T131" s="35">
        <v>100</v>
      </c>
      <c r="U131" s="35">
        <f t="shared" si="44"/>
        <v>64.285714285714292</v>
      </c>
      <c r="V131" s="35">
        <f t="shared" si="45"/>
        <v>72.067039106145245</v>
      </c>
      <c r="W131" s="35">
        <f t="shared" si="46"/>
        <v>60.784313725490193</v>
      </c>
      <c r="X131" s="35">
        <f t="shared" si="47"/>
        <v>67.148647168364548</v>
      </c>
      <c r="Y131" s="35">
        <f t="shared" si="48"/>
        <v>74.929971988795515</v>
      </c>
      <c r="Z131" s="35">
        <f t="shared" si="49"/>
        <v>63.647246608140463</v>
      </c>
      <c r="AA131" s="35">
        <f t="shared" si="50"/>
        <v>-2.8629328826502558</v>
      </c>
      <c r="AB131" s="35">
        <f t="shared" si="51"/>
        <v>-2.86293288265027</v>
      </c>
      <c r="AC131" s="35">
        <f t="shared" si="52"/>
        <v>-2.86293288265027</v>
      </c>
      <c r="AF131">
        <v>1.61</v>
      </c>
      <c r="AG131">
        <v>2.4300000000000002</v>
      </c>
      <c r="AJ131" t="s">
        <v>464</v>
      </c>
    </row>
    <row r="132" spans="1:36" ht="15" x14ac:dyDescent="0.25">
      <c r="A132">
        <v>2.8</v>
      </c>
      <c r="B132">
        <v>3.58</v>
      </c>
      <c r="C132">
        <v>2.5499999999999998</v>
      </c>
      <c r="D132" s="20">
        <f t="shared" ref="D132:D195" si="53">IF(OR($A132="",$B132="",$C132=""),"",(1/A132)+(1/B132)+(1/C132)-1)</f>
        <v>2.8629328826502709E-2</v>
      </c>
      <c r="E132" s="17">
        <f>IF(OR($A132="",$B132="",$C132=""),"",A132*'MPTO_working_3-way'!$I131)</f>
        <v>2.8801621207142074</v>
      </c>
      <c r="F132" s="21">
        <f>IF(OR($A132="",$B132="",$C132=""),"",B132*'MPTO_working_3-way'!$I131)</f>
        <v>3.6824929971988798</v>
      </c>
      <c r="G132" s="22">
        <f>IF(OR($A132="",$B132="",$C132=""),"",C132*'MPTO_working_3-way'!$I131)</f>
        <v>2.6230047885075818</v>
      </c>
      <c r="H132" s="17">
        <f>IF(OR($A132="",$B132="",$C132=""),"",'MPTO_working_3-way'!E131)</f>
        <v>2.8768720549836426</v>
      </c>
      <c r="I132" s="21">
        <f>IF(OR($A132="",$B132="",$C132=""),"",'MPTO_working_3-way'!F131)</f>
        <v>3.7066346999738986</v>
      </c>
      <c r="J132" s="22">
        <f>IF(OR($A132="",$B132="",$C132=""),"",'MPTO_working_3-way'!G131)</f>
        <v>2.6136018159385417</v>
      </c>
      <c r="K132" s="17">
        <f>IF(OR($A132="",$B132="",$C132=""),"",'OddsRatio_working_3-way'!H131)</f>
        <v>2.879214034791342</v>
      </c>
      <c r="L132" s="21">
        <f>IF(OR($A132="",$B132="",$C132=""),"",'OddsRatio_working_3-way'!I131)</f>
        <v>3.693540116534257</v>
      </c>
      <c r="M132" s="22">
        <f>IF(OR($A132="",$B132="",$C132=""),"",'OddsRatio_working_3-way'!J131)</f>
        <v>2.6182120855147661</v>
      </c>
      <c r="N132" s="23">
        <f t="shared" si="41"/>
        <v>34.720267751873124</v>
      </c>
      <c r="O132" s="24">
        <f t="shared" si="42"/>
        <v>27.155516677442666</v>
      </c>
      <c r="P132" s="24">
        <f t="shared" si="43"/>
        <v>38.124215570684214</v>
      </c>
      <c r="Q132" t="s">
        <v>297</v>
      </c>
      <c r="R132" t="s">
        <v>298</v>
      </c>
      <c r="S132" s="48" t="s">
        <v>453</v>
      </c>
      <c r="T132" s="35">
        <v>100</v>
      </c>
      <c r="U132" s="35">
        <f t="shared" si="44"/>
        <v>39.024390243902438</v>
      </c>
      <c r="V132" s="35">
        <f t="shared" si="45"/>
        <v>76.689976689976689</v>
      </c>
      <c r="W132" s="35">
        <f t="shared" si="46"/>
        <v>81.096408317580341</v>
      </c>
      <c r="X132" s="35">
        <f t="shared" si="47"/>
        <v>42.21361499244297</v>
      </c>
      <c r="Y132" s="35">
        <f t="shared" si="48"/>
        <v>79.879201438517228</v>
      </c>
      <c r="Z132" s="35">
        <f t="shared" si="49"/>
        <v>84.285633066120866</v>
      </c>
      <c r="AA132" s="35">
        <f t="shared" si="50"/>
        <v>-3.1892247485405321</v>
      </c>
      <c r="AB132" s="35">
        <f t="shared" si="51"/>
        <v>-3.1892247485405392</v>
      </c>
      <c r="AC132" s="35">
        <f t="shared" si="52"/>
        <v>-3.189224748540525</v>
      </c>
      <c r="AF132">
        <v>1.77</v>
      </c>
      <c r="AG132">
        <v>2.13</v>
      </c>
      <c r="AJ132" t="s">
        <v>464</v>
      </c>
    </row>
    <row r="133" spans="1:36" ht="15" x14ac:dyDescent="0.25">
      <c r="A133">
        <v>1.64</v>
      </c>
      <c r="B133">
        <v>4.29</v>
      </c>
      <c r="C133">
        <v>5.29</v>
      </c>
      <c r="D133" s="20">
        <f t="shared" si="53"/>
        <v>3.1892247485405312E-2</v>
      </c>
      <c r="E133" s="17">
        <f>IF(OR($A133="",$B133="",$C133=""),"",A133*'MPTO_working_3-way'!$I132)</f>
        <v>1.6923032858760647</v>
      </c>
      <c r="F133" s="21">
        <f>IF(OR($A133="",$B133="",$C133=""),"",B133*'MPTO_working_3-way'!$I132)</f>
        <v>4.4268177417123891</v>
      </c>
      <c r="G133" s="22">
        <f>IF(OR($A133="",$B133="",$C133=""),"",C133*'MPTO_working_3-way'!$I132)</f>
        <v>5.4587099891977937</v>
      </c>
      <c r="H133" s="17">
        <f>IF(OR($A133="",$B133="",$C133=""),"",'MPTO_working_3-way'!E132)</f>
        <v>1.6690998013553235</v>
      </c>
      <c r="I133" s="21">
        <f>IF(OR($A133="",$B133="",$C133=""),"",'MPTO_working_3-way'!F132)</f>
        <v>4.4949985152873868</v>
      </c>
      <c r="J133" s="22">
        <f>IF(OR($A133="",$B133="",$C133=""),"",'MPTO_working_3-way'!G132)</f>
        <v>5.6052188011299702</v>
      </c>
      <c r="K133" s="17">
        <f>IF(OR($A133="",$B133="",$C133=""),"",'OddsRatio_working_3-way'!H132)</f>
        <v>1.6770929700768056</v>
      </c>
      <c r="L133" s="21">
        <f>IF(OR($A133="",$B133="",$C133=""),"",'OddsRatio_working_3-way'!I132)</f>
        <v>4.4806810493010794</v>
      </c>
      <c r="M133" s="22">
        <f>IF(OR($A133="",$B133="",$C133=""),"",'OddsRatio_working_3-way'!J132)</f>
        <v>5.5386388150460872</v>
      </c>
      <c r="N133" s="23">
        <f t="shared" si="41"/>
        <v>59.091062952248777</v>
      </c>
      <c r="O133" s="24">
        <f t="shared" si="42"/>
        <v>22.589590499227967</v>
      </c>
      <c r="P133" s="24">
        <f t="shared" si="43"/>
        <v>18.319346548523253</v>
      </c>
      <c r="Q133" t="s">
        <v>299</v>
      </c>
      <c r="R133" t="s">
        <v>300</v>
      </c>
      <c r="S133" s="48" t="s">
        <v>453</v>
      </c>
      <c r="T133" s="35">
        <v>100</v>
      </c>
      <c r="U133" s="35">
        <f t="shared" si="44"/>
        <v>54.751131221719454</v>
      </c>
      <c r="V133" s="35">
        <f t="shared" si="45"/>
        <v>72.752043596730246</v>
      </c>
      <c r="W133" s="35">
        <f t="shared" si="46"/>
        <v>69.696969696969703</v>
      </c>
      <c r="X133" s="35">
        <f t="shared" si="47"/>
        <v>57.550986706300058</v>
      </c>
      <c r="Y133" s="35">
        <f t="shared" si="48"/>
        <v>75.55189908131085</v>
      </c>
      <c r="Z133" s="35">
        <f t="shared" si="49"/>
        <v>72.496825181550292</v>
      </c>
      <c r="AA133" s="35">
        <f t="shared" si="50"/>
        <v>-2.7998554845806041</v>
      </c>
      <c r="AB133" s="35">
        <f t="shared" si="51"/>
        <v>-2.7998554845806041</v>
      </c>
      <c r="AC133" s="35">
        <f t="shared" si="52"/>
        <v>-2.7998554845805899</v>
      </c>
      <c r="AF133">
        <v>1.71</v>
      </c>
      <c r="AG133">
        <v>2.2200000000000002</v>
      </c>
      <c r="AJ133" t="s">
        <v>464</v>
      </c>
    </row>
    <row r="134" spans="1:36" s="35" customFormat="1" ht="15" x14ac:dyDescent="0.25">
      <c r="A134">
        <v>2.21</v>
      </c>
      <c r="B134">
        <v>3.67</v>
      </c>
      <c r="C134">
        <v>3.3</v>
      </c>
      <c r="D134" s="20">
        <f t="shared" si="53"/>
        <v>2.7998554845805934E-2</v>
      </c>
      <c r="E134" s="17">
        <f>IF(OR($A134="",$B134="",$C134=""),"",A134*'MPTO_working_3-way'!$I133)</f>
        <v>2.2718768062092312</v>
      </c>
      <c r="F134" s="21">
        <f>IF(OR($A134="",$B134="",$C134=""),"",B134*'MPTO_working_3-way'!$I133)</f>
        <v>3.7727546962841076</v>
      </c>
      <c r="G134" s="22">
        <f>IF(OR($A134="",$B134="",$C134=""),"",C134*'MPTO_working_3-way'!$I133)</f>
        <v>3.3923952309911596</v>
      </c>
      <c r="H134" s="17">
        <f>IF(OR($A134="",$B134="",$C134=""),"",'MPTO_working_3-way'!E133)</f>
        <v>2.2565425486621509</v>
      </c>
      <c r="I134" s="21">
        <f>IF(OR($A134="",$B134="",$C134=""),"",'MPTO_working_3-way'!F133)</f>
        <v>3.8001614795540473</v>
      </c>
      <c r="J134" s="22">
        <f>IF(OR($A134="",$B134="",$C134=""),"",'MPTO_working_3-way'!G133)</f>
        <v>3.4048644112572299</v>
      </c>
      <c r="K134" s="17">
        <f>IF(OR($A134="",$B134="",$C134=""),"",'OddsRatio_working_3-way'!H133)</f>
        <v>2.2630181756875247</v>
      </c>
      <c r="L134" s="21">
        <f>IF(OR($A134="",$B134="",$C134=""),"",'OddsRatio_working_3-way'!I133)</f>
        <v>3.7869905199055296</v>
      </c>
      <c r="M134" s="22">
        <f>IF(OR($A134="",$B134="",$C134=""),"",'OddsRatio_working_3-way'!J133)</f>
        <v>3.4007783504804188</v>
      </c>
      <c r="N134" s="23">
        <f t="shared" si="41"/>
        <v>44.016471195397372</v>
      </c>
      <c r="O134" s="24">
        <f t="shared" si="42"/>
        <v>26.50583142829106</v>
      </c>
      <c r="P134" s="24">
        <f t="shared" si="43"/>
        <v>29.477697376311575</v>
      </c>
      <c r="Q134" t="s">
        <v>301</v>
      </c>
      <c r="R134" t="s">
        <v>302</v>
      </c>
      <c r="S134" s="48" t="s">
        <v>453</v>
      </c>
      <c r="T134" s="35">
        <v>100</v>
      </c>
      <c r="U134" s="35">
        <f t="shared" si="44"/>
        <v>60</v>
      </c>
      <c r="V134" s="35">
        <f t="shared" si="45"/>
        <v>70.149253731343279</v>
      </c>
      <c r="W134" s="35">
        <f t="shared" si="46"/>
        <v>67.21311475409837</v>
      </c>
      <c r="X134" s="35">
        <f t="shared" si="47"/>
        <v>62.637631514558358</v>
      </c>
      <c r="Y134" s="35">
        <f t="shared" si="48"/>
        <v>72.786885245901644</v>
      </c>
      <c r="Z134" s="35">
        <f t="shared" si="49"/>
        <v>69.850746268656721</v>
      </c>
      <c r="AA134" s="35">
        <f t="shared" si="50"/>
        <v>-2.6376315145583575</v>
      </c>
      <c r="AB134" s="35">
        <f t="shared" si="51"/>
        <v>-2.6376315145583646</v>
      </c>
      <c r="AC134" s="35">
        <f t="shared" si="52"/>
        <v>-2.6376315145583504</v>
      </c>
      <c r="AD134" s="36"/>
      <c r="AE134" s="36"/>
      <c r="AF134">
        <v>2.08</v>
      </c>
      <c r="AG134">
        <v>1.81</v>
      </c>
      <c r="AH134" s="36"/>
      <c r="AI134" s="36"/>
      <c r="AJ134" t="s">
        <v>464</v>
      </c>
    </row>
    <row r="135" spans="1:36" ht="15" x14ac:dyDescent="0.25">
      <c r="A135">
        <v>2.5</v>
      </c>
      <c r="B135">
        <v>3.35</v>
      </c>
      <c r="C135">
        <v>3.05</v>
      </c>
      <c r="D135" s="20">
        <f t="shared" si="53"/>
        <v>2.6376315145583584E-2</v>
      </c>
      <c r="E135" s="17">
        <f>IF(OR($A135="",$B135="",$C135=""),"",A135*'MPTO_working_3-way'!$I134)</f>
        <v>2.5659407878639588</v>
      </c>
      <c r="F135" s="21">
        <f>IF(OR($A135="",$B135="",$C135=""),"",B135*'MPTO_working_3-way'!$I134)</f>
        <v>3.4383606557377049</v>
      </c>
      <c r="G135" s="22">
        <f>IF(OR($A135="",$B135="",$C135=""),"",C135*'MPTO_working_3-way'!$I134)</f>
        <v>3.1304477611940298</v>
      </c>
      <c r="H135" s="17">
        <f>IF(OR($A135="",$B135="",$C135=""),"",'MPTO_working_3-way'!E134)</f>
        <v>2.5561856314889715</v>
      </c>
      <c r="I135" s="21">
        <f>IF(OR($A135="",$B135="",$C135=""),"",'MPTO_working_3-way'!F134)</f>
        <v>3.4516637576713025</v>
      </c>
      <c r="J135" s="22">
        <f>IF(OR($A135="",$B135="",$C135=""),"",'MPTO_working_3-way'!G134)</f>
        <v>3.1340422268800161</v>
      </c>
      <c r="K135" s="17">
        <f>IF(OR($A135="",$B135="",$C135=""),"",'OddsRatio_working_3-way'!H134)</f>
        <v>2.5606366170286083</v>
      </c>
      <c r="L135" s="21">
        <f>IF(OR($A135="",$B135="",$C135=""),"",'OddsRatio_working_3-way'!I134)</f>
        <v>3.4449973666781544</v>
      </c>
      <c r="M135" s="22">
        <f>IF(OR($A135="",$B135="",$C135=""),"",'OddsRatio_working_3-way'!J134)</f>
        <v>3.1328700432724323</v>
      </c>
      <c r="N135" s="23">
        <f t="shared" si="41"/>
        <v>38.972060646514734</v>
      </c>
      <c r="O135" s="24">
        <f t="shared" si="42"/>
        <v>29.083627348145324</v>
      </c>
      <c r="P135" s="24">
        <f t="shared" si="43"/>
        <v>31.944312005339949</v>
      </c>
      <c r="Q135" t="s">
        <v>303</v>
      </c>
      <c r="R135" t="s">
        <v>304</v>
      </c>
      <c r="S135" s="48" t="s">
        <v>453</v>
      </c>
      <c r="T135" s="35">
        <v>100</v>
      </c>
      <c r="U135" s="35">
        <f t="shared" si="44"/>
        <v>62.825278810408925</v>
      </c>
      <c r="V135" s="35">
        <f t="shared" si="45"/>
        <v>68.051118210862612</v>
      </c>
      <c r="W135" s="35">
        <f t="shared" si="46"/>
        <v>66.442953020134226</v>
      </c>
      <c r="X135" s="35">
        <f t="shared" si="47"/>
        <v>65.505928769003148</v>
      </c>
      <c r="Y135" s="35">
        <f t="shared" si="48"/>
        <v>70.731768169456856</v>
      </c>
      <c r="Z135" s="35">
        <f t="shared" si="49"/>
        <v>69.123602978728456</v>
      </c>
      <c r="AA135" s="35">
        <f t="shared" si="50"/>
        <v>-2.6806499585942234</v>
      </c>
      <c r="AB135" s="35">
        <f t="shared" si="51"/>
        <v>-2.6806499585942447</v>
      </c>
      <c r="AC135" s="35">
        <f t="shared" si="52"/>
        <v>-2.6806499585942305</v>
      </c>
      <c r="AF135">
        <v>2.09</v>
      </c>
      <c r="AG135">
        <v>1.8</v>
      </c>
      <c r="AJ135" t="s">
        <v>464</v>
      </c>
    </row>
    <row r="136" spans="1:36" ht="15" x14ac:dyDescent="0.25">
      <c r="A136">
        <v>2.69</v>
      </c>
      <c r="B136">
        <v>3.13</v>
      </c>
      <c r="C136">
        <v>2.98</v>
      </c>
      <c r="D136" s="20">
        <f t="shared" si="53"/>
        <v>2.6806499585942278E-2</v>
      </c>
      <c r="E136" s="17">
        <f>IF(OR($A136="",$B136="",$C136=""),"",A136*'MPTO_working_3-way'!$I135)</f>
        <v>2.7621094838861846</v>
      </c>
      <c r="F136" s="21">
        <f>IF(OR($A136="",$B136="",$C136=""),"",B136*'MPTO_working_3-way'!$I135)</f>
        <v>3.2139043437039994</v>
      </c>
      <c r="G136" s="22">
        <f>IF(OR($A136="",$B136="",$C136=""),"",C136*'MPTO_working_3-way'!$I135)</f>
        <v>3.059883368766108</v>
      </c>
      <c r="H136" s="17">
        <f>IF(OR($A136="",$B136="",$C136=""),"",'MPTO_working_3-way'!E135)</f>
        <v>2.7562506028098683</v>
      </c>
      <c r="I136" s="21">
        <f>IF(OR($A136="",$B136="",$C136=""),"",'MPTO_working_3-way'!F135)</f>
        <v>3.2200589784242872</v>
      </c>
      <c r="J136" s="22">
        <f>IF(OR($A136="",$B136="",$C136=""),"",'MPTO_working_3-way'!G135)</f>
        <v>3.0615215516999443</v>
      </c>
      <c r="K136" s="17">
        <f>IF(OR($A136="",$B136="",$C136=""),"",'OddsRatio_working_3-way'!H135)</f>
        <v>2.7590261398959166</v>
      </c>
      <c r="L136" s="21">
        <f>IF(OR($A136="",$B136="",$C136=""),"",'OddsRatio_working_3-way'!I135)</f>
        <v>3.2169974425907122</v>
      </c>
      <c r="M136" s="22">
        <f>IF(OR($A136="",$B136="",$C136=""),"",'OddsRatio_working_3-way'!J135)</f>
        <v>3.0608708621265777</v>
      </c>
      <c r="N136" s="23">
        <f t="shared" si="41"/>
        <v>36.204212969611817</v>
      </c>
      <c r="O136" s="24">
        <f t="shared" si="42"/>
        <v>31.114802839698331</v>
      </c>
      <c r="P136" s="24">
        <f t="shared" si="43"/>
        <v>32.680984190689863</v>
      </c>
      <c r="Q136" t="s">
        <v>305</v>
      </c>
      <c r="R136" t="s">
        <v>306</v>
      </c>
      <c r="S136" s="48" t="s">
        <v>453</v>
      </c>
      <c r="T136" s="35">
        <v>100</v>
      </c>
      <c r="U136" s="35">
        <f t="shared" si="44"/>
        <v>59.349593495934961</v>
      </c>
      <c r="V136" s="35">
        <f t="shared" si="45"/>
        <v>68.152866242038215</v>
      </c>
      <c r="W136" s="35">
        <f t="shared" si="46"/>
        <v>69.78851963746223</v>
      </c>
      <c r="X136" s="35">
        <f t="shared" si="47"/>
        <v>62.058614120499541</v>
      </c>
      <c r="Y136" s="35">
        <f t="shared" si="48"/>
        <v>70.861886866602802</v>
      </c>
      <c r="Z136" s="35">
        <f t="shared" si="49"/>
        <v>72.497540262026817</v>
      </c>
      <c r="AA136" s="35">
        <f t="shared" si="50"/>
        <v>-2.7090206245645803</v>
      </c>
      <c r="AB136" s="35">
        <f t="shared" si="51"/>
        <v>-2.7090206245645874</v>
      </c>
      <c r="AC136" s="35">
        <f t="shared" si="52"/>
        <v>-2.7090206245645874</v>
      </c>
      <c r="AF136">
        <v>2.4</v>
      </c>
      <c r="AG136">
        <v>1.62</v>
      </c>
      <c r="AJ136" t="s">
        <v>78</v>
      </c>
    </row>
    <row r="137" spans="1:36" ht="15" x14ac:dyDescent="0.25">
      <c r="A137">
        <v>2.46</v>
      </c>
      <c r="B137">
        <v>3.14</v>
      </c>
      <c r="C137">
        <v>3.31</v>
      </c>
      <c r="D137" s="20">
        <f t="shared" si="53"/>
        <v>2.7090206245645732E-2</v>
      </c>
      <c r="E137" s="17">
        <f>IF(OR($A137="",$B137="",$C137=""),"",A137*'MPTO_working_3-way'!$I136)</f>
        <v>2.5266419073642883</v>
      </c>
      <c r="F137" s="21">
        <f>IF(OR($A137="",$B137="",$C137=""),"",B137*'MPTO_working_3-way'!$I136)</f>
        <v>3.2250632476113279</v>
      </c>
      <c r="G137" s="22">
        <f>IF(OR($A137="",$B137="",$C137=""),"",C137*'MPTO_working_3-way'!$I136)</f>
        <v>3.3996685826730872</v>
      </c>
      <c r="H137" s="17">
        <f>IF(OR($A137="",$B137="",$C137=""),"",'MPTO_working_3-way'!E136)</f>
        <v>2.5158878551267652</v>
      </c>
      <c r="I137" s="21">
        <f>IF(OR($A137="",$B137="",$C137=""),"",'MPTO_working_3-way'!F136)</f>
        <v>3.2316310095856084</v>
      </c>
      <c r="J137" s="22">
        <f>IF(OR($A137="",$B137="",$C137=""),"",'MPTO_working_3-way'!G136)</f>
        <v>3.4119825463453668</v>
      </c>
      <c r="K137" s="17">
        <f>IF(OR($A137="",$B137="",$C137=""),"",'OddsRatio_working_3-way'!H136)</f>
        <v>2.5207173264828713</v>
      </c>
      <c r="L137" s="21">
        <f>IF(OR($A137="",$B137="",$C137=""),"",'OddsRatio_working_3-way'!I136)</f>
        <v>3.2289966292283174</v>
      </c>
      <c r="M137" s="22">
        <f>IF(OR($A137="",$B137="",$C137=""),"",'OddsRatio_working_3-way'!J136)</f>
        <v>3.4060664549146793</v>
      </c>
      <c r="N137" s="23">
        <f t="shared" si="41"/>
        <v>39.578224246393816</v>
      </c>
      <c r="O137" s="24">
        <f t="shared" si="42"/>
        <v>31.007143836346746</v>
      </c>
      <c r="P137" s="24">
        <f t="shared" si="43"/>
        <v>29.414631917259452</v>
      </c>
      <c r="Q137" t="s">
        <v>307</v>
      </c>
      <c r="R137" t="s">
        <v>308</v>
      </c>
      <c r="S137" s="48" t="s">
        <v>453</v>
      </c>
      <c r="T137" s="35">
        <v>100</v>
      </c>
      <c r="U137" s="35">
        <f t="shared" si="44"/>
        <v>71.264367816091948</v>
      </c>
      <c r="V137" s="35">
        <f t="shared" si="45"/>
        <v>72.602739726027394</v>
      </c>
      <c r="W137" s="35">
        <f t="shared" si="46"/>
        <v>53.271028037383175</v>
      </c>
      <c r="X137" s="35">
        <f t="shared" si="47"/>
        <v>74.126232236589431</v>
      </c>
      <c r="Y137" s="35">
        <f t="shared" si="48"/>
        <v>75.464604146524877</v>
      </c>
      <c r="Z137" s="35">
        <f t="shared" si="49"/>
        <v>56.132892457880644</v>
      </c>
      <c r="AA137" s="35">
        <f t="shared" si="50"/>
        <v>-2.8618644204974828</v>
      </c>
      <c r="AB137" s="35">
        <f t="shared" si="51"/>
        <v>-2.8618644204974828</v>
      </c>
      <c r="AC137" s="35">
        <f t="shared" si="52"/>
        <v>-2.8618644204974686</v>
      </c>
      <c r="AF137">
        <v>2.44</v>
      </c>
      <c r="AG137">
        <v>1.6</v>
      </c>
      <c r="AJ137" t="s">
        <v>78</v>
      </c>
    </row>
    <row r="138" spans="1:36" ht="15" x14ac:dyDescent="0.25">
      <c r="A138">
        <v>3.48</v>
      </c>
      <c r="B138">
        <v>3.65</v>
      </c>
      <c r="C138">
        <v>2.14</v>
      </c>
      <c r="D138" s="20">
        <f t="shared" si="53"/>
        <v>2.861864420497473E-2</v>
      </c>
      <c r="E138" s="17">
        <f>IF(OR($A138="",$B138="",$C138=""),"",A138*'MPTO_working_3-way'!$I137)</f>
        <v>3.579592881833312</v>
      </c>
      <c r="F138" s="21">
        <f>IF(OR($A138="",$B138="",$C138=""),"",B138*'MPTO_working_3-way'!$I137)</f>
        <v>3.7544580513481578</v>
      </c>
      <c r="G138" s="22">
        <f>IF(OR($A138="",$B138="",$C138=""),"",C138*'MPTO_working_3-way'!$I137)</f>
        <v>2.201243898598646</v>
      </c>
      <c r="H138" s="17">
        <f>IF(OR($A138="",$B138="",$C138=""),"",'MPTO_working_3-way'!E137)</f>
        <v>3.5994946828702434</v>
      </c>
      <c r="I138" s="21">
        <f>IF(OR($A138="",$B138="",$C138=""),"",'MPTO_working_3-way'!F137)</f>
        <v>3.7816754839619211</v>
      </c>
      <c r="J138" s="22">
        <f>IF(OR($A138="",$B138="",$C138=""),"",'MPTO_working_3-way'!G137)</f>
        <v>2.1845977612564051</v>
      </c>
      <c r="K138" s="17">
        <f>IF(OR($A138="",$B138="",$C138=""),"",'OddsRatio_working_3-way'!H137)</f>
        <v>3.5919313538116202</v>
      </c>
      <c r="L138" s="21">
        <f>IF(OR($A138="",$B138="",$C138=""),"",'OddsRatio_working_3-way'!I137)</f>
        <v>3.769604067580965</v>
      </c>
      <c r="M138" s="22">
        <f>IF(OR($A138="",$B138="",$C138=""),"",'OddsRatio_working_3-way'!J137)</f>
        <v>2.191452315865019</v>
      </c>
      <c r="N138" s="23">
        <f t="shared" si="41"/>
        <v>27.936137795866983</v>
      </c>
      <c r="O138" s="24">
        <f t="shared" si="42"/>
        <v>26.635002610853999</v>
      </c>
      <c r="P138" s="24">
        <f t="shared" si="43"/>
        <v>45.428859593279014</v>
      </c>
      <c r="Q138" t="s">
        <v>309</v>
      </c>
      <c r="R138" t="s">
        <v>310</v>
      </c>
      <c r="S138" s="48" t="s">
        <v>453</v>
      </c>
      <c r="T138" s="35">
        <v>100</v>
      </c>
      <c r="U138" s="35">
        <f t="shared" si="44"/>
        <v>57.446808510638299</v>
      </c>
      <c r="V138" s="35">
        <f t="shared" si="45"/>
        <v>72.527472527472526</v>
      </c>
      <c r="W138" s="35">
        <f t="shared" si="46"/>
        <v>67.21311475409837</v>
      </c>
      <c r="X138" s="35">
        <f t="shared" si="47"/>
        <v>60.259412718429118</v>
      </c>
      <c r="Y138" s="35">
        <f t="shared" si="48"/>
        <v>75.340076735263352</v>
      </c>
      <c r="Z138" s="35">
        <f t="shared" si="49"/>
        <v>70.025718961889169</v>
      </c>
      <c r="AA138" s="35">
        <f t="shared" si="50"/>
        <v>-2.8126042077908195</v>
      </c>
      <c r="AB138" s="35">
        <f t="shared" si="51"/>
        <v>-2.8126042077908266</v>
      </c>
      <c r="AC138" s="35">
        <f t="shared" si="52"/>
        <v>-2.8126042077907982</v>
      </c>
      <c r="AF138">
        <v>1.9</v>
      </c>
      <c r="AG138">
        <v>1.99</v>
      </c>
      <c r="AJ138" t="s">
        <v>78</v>
      </c>
    </row>
    <row r="139" spans="1:36" ht="15" x14ac:dyDescent="0.25">
      <c r="A139">
        <v>2.35</v>
      </c>
      <c r="B139">
        <v>3.64</v>
      </c>
      <c r="C139">
        <v>3.05</v>
      </c>
      <c r="D139" s="20">
        <f t="shared" si="53"/>
        <v>2.8126042077908142E-2</v>
      </c>
      <c r="E139" s="17">
        <f>IF(OR($A139="",$B139="",$C139=""),"",A139*'MPTO_working_3-way'!$I138)</f>
        <v>2.4160961988830842</v>
      </c>
      <c r="F139" s="21">
        <f>IF(OR($A139="",$B139="",$C139=""),"",B139*'MPTO_working_3-way'!$I138)</f>
        <v>3.7423787931635859</v>
      </c>
      <c r="G139" s="22">
        <f>IF(OR($A139="",$B139="",$C139=""),"",C139*'MPTO_working_3-way'!$I138)</f>
        <v>3.1357844283376197</v>
      </c>
      <c r="H139" s="17">
        <f>IF(OR($A139="",$B139="",$C139=""),"",'MPTO_working_3-way'!E138)</f>
        <v>2.4029417724317059</v>
      </c>
      <c r="I139" s="21">
        <f>IF(OR($A139="",$B139="",$C139=""),"",'MPTO_working_3-way'!F138)</f>
        <v>3.7686085311069064</v>
      </c>
      <c r="J139" s="22">
        <f>IF(OR($A139="",$B139="",$C139=""),"",'MPTO_working_3-way'!G138)</f>
        <v>3.1397814523310945</v>
      </c>
      <c r="K139" s="17">
        <f>IF(OR($A139="",$B139="",$C139=""),"",'OddsRatio_working_3-way'!H138)</f>
        <v>2.4088010279104517</v>
      </c>
      <c r="L139" s="21">
        <f>IF(OR($A139="",$B139="",$C139=""),"",'OddsRatio_working_3-way'!I138)</f>
        <v>3.7549886768026615</v>
      </c>
      <c r="M139" s="22">
        <f>IF(OR($A139="",$B139="",$C139=""),"",'OddsRatio_working_3-way'!J138)</f>
        <v>3.1392904497899448</v>
      </c>
      <c r="N139" s="23">
        <f t="shared" si="41"/>
        <v>41.389080470482966</v>
      </c>
      <c r="O139" s="24">
        <f t="shared" si="42"/>
        <v>26.720972281767853</v>
      </c>
      <c r="P139" s="24">
        <f t="shared" si="43"/>
        <v>31.889947247749177</v>
      </c>
      <c r="Q139" t="s">
        <v>145</v>
      </c>
      <c r="R139" t="s">
        <v>137</v>
      </c>
      <c r="S139" s="48" t="s">
        <v>453</v>
      </c>
      <c r="T139" s="35">
        <v>100</v>
      </c>
      <c r="U139" s="35">
        <f t="shared" si="44"/>
        <v>47.643979057591622</v>
      </c>
      <c r="V139" s="35">
        <f t="shared" si="45"/>
        <v>72.602739726027394</v>
      </c>
      <c r="W139" s="35">
        <f t="shared" si="46"/>
        <v>76.905311778290994</v>
      </c>
      <c r="X139" s="35">
        <f t="shared" si="47"/>
        <v>50.491948495681605</v>
      </c>
      <c r="Y139" s="35">
        <f t="shared" si="48"/>
        <v>75.450709164117384</v>
      </c>
      <c r="Z139" s="35">
        <f t="shared" si="49"/>
        <v>79.753281216380984</v>
      </c>
      <c r="AA139" s="35">
        <f t="shared" si="50"/>
        <v>-2.8479694380899829</v>
      </c>
      <c r="AB139" s="35">
        <f t="shared" si="51"/>
        <v>-2.84796943808999</v>
      </c>
      <c r="AC139" s="35">
        <f t="shared" si="52"/>
        <v>-2.84796943808999</v>
      </c>
      <c r="AF139">
        <v>1.93</v>
      </c>
      <c r="AG139">
        <v>1.95</v>
      </c>
      <c r="AJ139" t="s">
        <v>146</v>
      </c>
    </row>
    <row r="140" spans="1:36" ht="15" x14ac:dyDescent="0.25">
      <c r="A140">
        <v>1.91</v>
      </c>
      <c r="B140">
        <v>3.65</v>
      </c>
      <c r="C140">
        <v>4.33</v>
      </c>
      <c r="D140" s="20">
        <f t="shared" si="53"/>
        <v>2.8479694380899812E-2</v>
      </c>
      <c r="E140" s="17">
        <f>IF(OR($A140="",$B140="",$C140=""),"",A140*'MPTO_working_3-way'!$I139)</f>
        <v>1.9643962162675186</v>
      </c>
      <c r="F140" s="21">
        <f>IF(OR($A140="",$B140="",$C140=""),"",B140*'MPTO_working_3-way'!$I139)</f>
        <v>3.7539508844902842</v>
      </c>
      <c r="G140" s="22">
        <f>IF(OR($A140="",$B140="",$C140=""),"",C140*'MPTO_working_3-way'!$I139)</f>
        <v>4.453317076669296</v>
      </c>
      <c r="H140" s="17">
        <f>IF(OR($A140="",$B140="",$C140=""),"",'MPTO_working_3-way'!E139)</f>
        <v>1.9452718086678</v>
      </c>
      <c r="I140" s="21">
        <f>IF(OR($A140="",$B140="",$C140=""),"",'MPTO_working_3-way'!F139)</f>
        <v>3.7810132229310476</v>
      </c>
      <c r="J140" s="22">
        <f>IF(OR($A140="",$B140="",$C140=""),"",'MPTO_working_3-way'!G139)</f>
        <v>4.5156175867167923</v>
      </c>
      <c r="K140" s="17">
        <f>IF(OR($A140="",$B140="",$C140=""),"",'OddsRatio_working_3-way'!H139)</f>
        <v>1.9526400360910352</v>
      </c>
      <c r="L140" s="21">
        <f>IF(OR($A140="",$B140="",$C140=""),"",'OddsRatio_working_3-way'!I139)</f>
        <v>3.7741715336716966</v>
      </c>
      <c r="M140" s="22">
        <f>IF(OR($A140="",$B140="",$C140=""),"",'OddsRatio_working_3-way'!J139)</f>
        <v>4.4860344177836788</v>
      </c>
      <c r="N140" s="23">
        <f t="shared" si="41"/>
        <v>50.906227151061479</v>
      </c>
      <c r="O140" s="24">
        <f t="shared" si="42"/>
        <v>26.638601057130799</v>
      </c>
      <c r="P140" s="24">
        <f t="shared" si="43"/>
        <v>22.455171791807722</v>
      </c>
      <c r="Q140" t="s">
        <v>141</v>
      </c>
      <c r="R140" t="s">
        <v>134</v>
      </c>
      <c r="S140" s="48" t="s">
        <v>453</v>
      </c>
      <c r="T140" s="35">
        <v>100</v>
      </c>
      <c r="U140" s="35">
        <f t="shared" si="44"/>
        <v>71.098265895953759</v>
      </c>
      <c r="V140" s="35">
        <f t="shared" si="45"/>
        <v>68.253968253968253</v>
      </c>
      <c r="W140" s="35">
        <f t="shared" si="46"/>
        <v>57.805907172995774</v>
      </c>
      <c r="X140" s="35">
        <f t="shared" si="47"/>
        <v>73.940124573035959</v>
      </c>
      <c r="Y140" s="35">
        <f t="shared" si="48"/>
        <v>71.095826931050453</v>
      </c>
      <c r="Z140" s="35">
        <f t="shared" si="49"/>
        <v>60.647765850077981</v>
      </c>
      <c r="AA140" s="35">
        <f t="shared" si="50"/>
        <v>-2.8418586770822003</v>
      </c>
      <c r="AB140" s="35">
        <f t="shared" si="51"/>
        <v>-2.8418586770822003</v>
      </c>
      <c r="AC140" s="35">
        <f t="shared" si="52"/>
        <v>-2.8418586770822074</v>
      </c>
      <c r="AF140">
        <v>2.2400000000000002</v>
      </c>
      <c r="AG140">
        <v>1.7</v>
      </c>
      <c r="AJ140" t="s">
        <v>146</v>
      </c>
    </row>
    <row r="141" spans="1:36" ht="15" x14ac:dyDescent="0.25">
      <c r="A141">
        <v>3.46</v>
      </c>
      <c r="B141">
        <v>3.15</v>
      </c>
      <c r="C141">
        <v>2.37</v>
      </c>
      <c r="D141" s="20">
        <f t="shared" si="53"/>
        <v>2.8418586770821985E-2</v>
      </c>
      <c r="E141" s="17">
        <f>IF(OR($A141="",$B141="",$C141=""),"",A141*'MPTO_working_3-way'!$I140)</f>
        <v>3.558328310227044</v>
      </c>
      <c r="F141" s="21">
        <f>IF(OR($A141="",$B141="",$C141=""),"",B141*'MPTO_working_3-way'!$I140)</f>
        <v>3.2395185483280891</v>
      </c>
      <c r="G141" s="22">
        <f>IF(OR($A141="",$B141="",$C141=""),"",C141*'MPTO_working_3-way'!$I140)</f>
        <v>2.4373520506468482</v>
      </c>
      <c r="H141" s="17">
        <f>IF(OR($A141="",$B141="",$C141=""),"",'MPTO_working_3-way'!E140)</f>
        <v>3.5772482588518453</v>
      </c>
      <c r="I141" s="21">
        <f>IF(OR($A141="",$B141="",$C141=""),"",'MPTO_working_3-way'!F140)</f>
        <v>3.246885491942062</v>
      </c>
      <c r="J141" s="22">
        <f>IF(OR($A141="",$B141="",$C141=""),"",'MPTO_working_3-way'!G140)</f>
        <v>2.4244301132593287</v>
      </c>
      <c r="K141" s="17">
        <f>IF(OR($A141="",$B141="",$C141=""),"",'OddsRatio_working_3-way'!H140)</f>
        <v>3.5679657567216654</v>
      </c>
      <c r="L141" s="21">
        <f>IF(OR($A141="",$B141="",$C141=""),"",'OddsRatio_working_3-way'!I140)</f>
        <v>3.2443603158339762</v>
      </c>
      <c r="M141" s="22">
        <f>IF(OR($A141="",$B141="",$C141=""),"",'OddsRatio_working_3-way'!J140)</f>
        <v>2.4301272710197899</v>
      </c>
      <c r="N141" s="23">
        <f t="shared" si="41"/>
        <v>28.103084168087726</v>
      </c>
      <c r="O141" s="24">
        <f t="shared" si="42"/>
        <v>30.868784514788427</v>
      </c>
      <c r="P141" s="24">
        <f t="shared" si="43"/>
        <v>41.028131317123858</v>
      </c>
      <c r="Q141" t="s">
        <v>143</v>
      </c>
      <c r="R141" t="s">
        <v>135</v>
      </c>
      <c r="S141" s="48" t="s">
        <v>453</v>
      </c>
      <c r="T141" s="35">
        <v>100</v>
      </c>
      <c r="U141" s="35">
        <f t="shared" si="44"/>
        <v>60.474308300395251</v>
      </c>
      <c r="V141" s="35">
        <f t="shared" si="45"/>
        <v>65.753424657534239</v>
      </c>
      <c r="W141" s="35">
        <f t="shared" si="46"/>
        <v>71.014492753623188</v>
      </c>
      <c r="X141" s="35">
        <f t="shared" si="47"/>
        <v>63.232082588842566</v>
      </c>
      <c r="Y141" s="35">
        <f t="shared" si="48"/>
        <v>68.511198945981562</v>
      </c>
      <c r="Z141" s="35">
        <f t="shared" si="49"/>
        <v>73.772267042070496</v>
      </c>
      <c r="AA141" s="35">
        <f t="shared" si="50"/>
        <v>-2.7577742884473153</v>
      </c>
      <c r="AB141" s="35">
        <f t="shared" si="51"/>
        <v>-2.7577742884473224</v>
      </c>
      <c r="AC141" s="35">
        <f t="shared" si="52"/>
        <v>-2.7577742884473082</v>
      </c>
      <c r="AF141">
        <v>2.68</v>
      </c>
      <c r="AG141">
        <v>1.51</v>
      </c>
      <c r="AJ141" t="s">
        <v>146</v>
      </c>
    </row>
    <row r="142" spans="1:36" ht="15" x14ac:dyDescent="0.25">
      <c r="A142">
        <v>2.5299999999999998</v>
      </c>
      <c r="B142">
        <v>2.92</v>
      </c>
      <c r="C142">
        <v>3.45</v>
      </c>
      <c r="D142" s="20">
        <f t="shared" si="53"/>
        <v>2.7577742884473011E-2</v>
      </c>
      <c r="E142" s="17">
        <f>IF(OR($A142="",$B142="",$C142=""),"",A142*'MPTO_working_3-way'!$I141)</f>
        <v>2.5997716894977163</v>
      </c>
      <c r="F142" s="21">
        <f>IF(OR($A142="",$B142="",$C142=""),"",B142*'MPTO_working_3-way'!$I141)</f>
        <v>3.0005270092226612</v>
      </c>
      <c r="G142" s="22">
        <f>IF(OR($A142="",$B142="",$C142=""),"",C142*'MPTO_working_3-way'!$I141)</f>
        <v>3.545143212951432</v>
      </c>
      <c r="H142" s="17">
        <f>IF(OR($A142="",$B142="",$C142=""),"",'MPTO_working_3-way'!E141)</f>
        <v>2.5902418500280491</v>
      </c>
      <c r="I142" s="21">
        <f>IF(OR($A142="",$B142="",$C142=""),"",'MPTO_working_3-way'!F141)</f>
        <v>3.0005415455710596</v>
      </c>
      <c r="J142" s="22">
        <f>IF(OR($A142="",$B142="",$C142=""),"",'MPTO_working_3-way'!G141)</f>
        <v>3.5629983709165738</v>
      </c>
      <c r="K142" s="17">
        <f>IF(OR($A142="",$B142="",$C142=""),"",'OddsRatio_working_3-way'!H141)</f>
        <v>2.5947152996811411</v>
      </c>
      <c r="L142" s="21">
        <f>IF(OR($A142="",$B142="",$C142=""),"",'OddsRatio_working_3-way'!I141)</f>
        <v>3.0012113564626088</v>
      </c>
      <c r="M142" s="22">
        <f>IF(OR($A142="",$B142="",$C142=""),"",'OddsRatio_working_3-way'!J141)</f>
        <v>3.5536290746528074</v>
      </c>
      <c r="N142" s="23">
        <f t="shared" si="41"/>
        <v>38.464916132431732</v>
      </c>
      <c r="O142" s="24">
        <f t="shared" si="42"/>
        <v>33.327478703785019</v>
      </c>
      <c r="P142" s="24">
        <f t="shared" si="43"/>
        <v>28.20760516378326</v>
      </c>
      <c r="Q142" t="s">
        <v>144</v>
      </c>
      <c r="R142" t="s">
        <v>136</v>
      </c>
      <c r="S142" s="48" t="s">
        <v>453</v>
      </c>
      <c r="T142" s="35">
        <v>100</v>
      </c>
      <c r="U142" s="35">
        <f t="shared" si="44"/>
        <v>63.369963369963365</v>
      </c>
      <c r="V142" s="35">
        <f t="shared" si="45"/>
        <v>67.426710097719877</v>
      </c>
      <c r="W142" s="35">
        <f t="shared" si="46"/>
        <v>63.768115942028999</v>
      </c>
      <c r="X142" s="35">
        <f t="shared" si="47"/>
        <v>68.805173960251153</v>
      </c>
      <c r="Y142" s="35">
        <f t="shared" si="48"/>
        <v>72.861920688007658</v>
      </c>
      <c r="Z142" s="35">
        <f t="shared" si="49"/>
        <v>69.203326532316751</v>
      </c>
      <c r="AA142" s="35">
        <f t="shared" si="50"/>
        <v>-5.4352105902877881</v>
      </c>
      <c r="AB142" s="35">
        <f t="shared" si="51"/>
        <v>-5.435210590287781</v>
      </c>
      <c r="AC142" s="35">
        <f t="shared" si="52"/>
        <v>-5.4352105902877526</v>
      </c>
      <c r="AF142">
        <v>2.81</v>
      </c>
      <c r="AG142">
        <v>1.47</v>
      </c>
      <c r="AJ142" t="s">
        <v>146</v>
      </c>
    </row>
    <row r="143" spans="1:36" ht="15" x14ac:dyDescent="0.25">
      <c r="A143">
        <v>2.73</v>
      </c>
      <c r="B143">
        <v>3.07</v>
      </c>
      <c r="C143">
        <v>2.76</v>
      </c>
      <c r="D143" s="20">
        <f t="shared" si="53"/>
        <v>5.4352105902877756E-2</v>
      </c>
      <c r="E143" s="17">
        <f>IF(OR($A143="",$B143="",$C143=""),"",A143*'MPTO_working_3-way'!$I142)</f>
        <v>2.8783812491148564</v>
      </c>
      <c r="F143" s="21">
        <f>IF(OR($A143="",$B143="",$C143=""),"",B143*'MPTO_working_3-way'!$I142)</f>
        <v>3.2368609651218345</v>
      </c>
      <c r="G143" s="22">
        <f>IF(OR($A143="",$B143="",$C143=""),"",C143*'MPTO_working_3-way'!$I142)</f>
        <v>2.9100118122919425</v>
      </c>
      <c r="H143" s="17">
        <f>IF(OR($A143="",$B143="",$C143=""),"",'MPTO_working_3-way'!E142)</f>
        <v>2.87205293395473</v>
      </c>
      <c r="I143" s="21">
        <f>IF(OR($A143="",$B143="",$C143=""),"",'MPTO_working_3-way'!F142)</f>
        <v>3.2508111626777469</v>
      </c>
      <c r="J143" s="22">
        <f>IF(OR($A143="",$B143="",$C143=""),"",'MPTO_working_3-way'!G142)</f>
        <v>2.9052751992837988</v>
      </c>
      <c r="K143" s="17">
        <f>IF(OR($A143="",$B143="",$C143=""),"",'OddsRatio_working_3-way'!H142)</f>
        <v>2.8752018633512653</v>
      </c>
      <c r="L143" s="21">
        <f>IF(OR($A143="",$B143="",$C143=""),"",'OddsRatio_working_3-way'!I142)</f>
        <v>3.2437386457439996</v>
      </c>
      <c r="M143" s="22">
        <f>IF(OR($A143="",$B143="",$C143=""),"",'OddsRatio_working_3-way'!J142)</f>
        <v>2.9077198147388597</v>
      </c>
      <c r="N143" s="23">
        <f t="shared" si="41"/>
        <v>34.741749388046301</v>
      </c>
      <c r="O143" s="24">
        <f t="shared" si="42"/>
        <v>30.894128934647036</v>
      </c>
      <c r="P143" s="24">
        <f t="shared" si="43"/>
        <v>34.36412167730667</v>
      </c>
      <c r="Q143" t="s">
        <v>154</v>
      </c>
      <c r="R143" t="s">
        <v>311</v>
      </c>
      <c r="S143" s="48" t="s">
        <v>453</v>
      </c>
      <c r="T143" s="35">
        <v>100</v>
      </c>
      <c r="U143" s="35">
        <f t="shared" si="44"/>
        <v>36.708860759493668</v>
      </c>
      <c r="V143" s="35">
        <f t="shared" si="45"/>
        <v>73.333333333333329</v>
      </c>
      <c r="W143" s="35">
        <f t="shared" si="46"/>
        <v>82.142857142857139</v>
      </c>
      <c r="X143" s="35">
        <f t="shared" si="47"/>
        <v>44.523809523809518</v>
      </c>
      <c r="Y143" s="35">
        <f t="shared" si="48"/>
        <v>81.148282097649187</v>
      </c>
      <c r="Z143" s="35">
        <f t="shared" si="49"/>
        <v>89.957805907172997</v>
      </c>
      <c r="AA143" s="35">
        <f t="shared" si="50"/>
        <v>-7.8149487643158508</v>
      </c>
      <c r="AB143" s="35">
        <f t="shared" si="51"/>
        <v>-7.8149487643158579</v>
      </c>
      <c r="AC143" s="35">
        <f t="shared" si="52"/>
        <v>-7.8149487643158579</v>
      </c>
      <c r="AF143">
        <v>2.17</v>
      </c>
      <c r="AG143">
        <v>1.68</v>
      </c>
      <c r="AJ143" t="s">
        <v>74</v>
      </c>
    </row>
    <row r="144" spans="1:36" ht="15" x14ac:dyDescent="0.25">
      <c r="A144">
        <v>1.58</v>
      </c>
      <c r="B144">
        <v>3.75</v>
      </c>
      <c r="C144">
        <v>5.6</v>
      </c>
      <c r="D144" s="20">
        <f t="shared" si="53"/>
        <v>7.8149487643158544E-2</v>
      </c>
      <c r="E144" s="17">
        <f>IF(OR($A144="",$B144="",$C144=""),"",A144*'MPTO_working_3-way'!$I143)</f>
        <v>1.7034761904761906</v>
      </c>
      <c r="F144" s="21">
        <f>IF(OR($A144="",$B144="",$C144=""),"",B144*'MPTO_working_3-way'!$I143)</f>
        <v>4.0430605786618443</v>
      </c>
      <c r="G144" s="22">
        <f>IF(OR($A144="",$B144="",$C144=""),"",C144*'MPTO_working_3-way'!$I143)</f>
        <v>6.0376371308016878</v>
      </c>
      <c r="H144" s="17">
        <f>IF(OR($A144="",$B144="",$C144=""),"",'MPTO_working_3-way'!E143)</f>
        <v>1.6478222722532159</v>
      </c>
      <c r="I144" s="21">
        <f>IF(OR($A144="",$B144="",$C144=""),"",'MPTO_working_3-way'!F143)</f>
        <v>4.1559851363199867</v>
      </c>
      <c r="J144" s="22">
        <f>IF(OR($A144="",$B144="",$C144=""),"",'MPTO_working_3-way'!G143)</f>
        <v>6.5564484257673552</v>
      </c>
      <c r="K144" s="17">
        <f>IF(OR($A144="",$B144="",$C144=""),"",'OddsRatio_working_3-way'!H143)</f>
        <v>1.6659252313781283</v>
      </c>
      <c r="L144" s="21">
        <f>IF(OR($A144="",$B144="",$C144=""),"",'OddsRatio_working_3-way'!I143)</f>
        <v>4.1574041142928486</v>
      </c>
      <c r="M144" s="22">
        <f>IF(OR($A144="",$B144="",$C144=""),"",'OddsRatio_working_3-way'!J143)</f>
        <v>6.2814759729989476</v>
      </c>
      <c r="N144" s="23">
        <f t="shared" si="41"/>
        <v>58.703491460039693</v>
      </c>
      <c r="O144" s="24">
        <f t="shared" si="42"/>
        <v>24.733737735163391</v>
      </c>
      <c r="P144" s="24">
        <f t="shared" si="43"/>
        <v>16.562770804796916</v>
      </c>
      <c r="Q144" t="s">
        <v>312</v>
      </c>
      <c r="R144" t="s">
        <v>313</v>
      </c>
      <c r="S144" s="48" t="s">
        <v>453</v>
      </c>
      <c r="T144" s="35">
        <v>100</v>
      </c>
      <c r="U144" s="35">
        <f t="shared" si="44"/>
        <v>40.476190476190474</v>
      </c>
      <c r="V144" s="35">
        <f t="shared" si="45"/>
        <v>73.890339425587456</v>
      </c>
      <c r="W144" s="35">
        <f t="shared" si="46"/>
        <v>79.550102249488745</v>
      </c>
      <c r="X144" s="35">
        <f t="shared" si="47"/>
        <v>46.559558324923778</v>
      </c>
      <c r="Y144" s="35">
        <f t="shared" si="48"/>
        <v>79.973707274320773</v>
      </c>
      <c r="Z144" s="35">
        <f t="shared" si="49"/>
        <v>85.633470098222048</v>
      </c>
      <c r="AA144" s="35">
        <f t="shared" si="50"/>
        <v>-6.0833678487333032</v>
      </c>
      <c r="AB144" s="35">
        <f t="shared" si="51"/>
        <v>-6.0833678487333174</v>
      </c>
      <c r="AC144" s="35">
        <f t="shared" si="52"/>
        <v>-6.0833678487333032</v>
      </c>
      <c r="AF144">
        <v>2.09</v>
      </c>
      <c r="AG144">
        <v>1.69</v>
      </c>
      <c r="AJ144" t="s">
        <v>74</v>
      </c>
    </row>
    <row r="145" spans="1:38" ht="15" x14ac:dyDescent="0.25">
      <c r="A145">
        <v>1.68</v>
      </c>
      <c r="B145">
        <v>3.83</v>
      </c>
      <c r="C145">
        <v>4.8899999999999997</v>
      </c>
      <c r="D145" s="20">
        <f t="shared" si="53"/>
        <v>6.083367848733312E-2</v>
      </c>
      <c r="E145" s="17">
        <f>IF(OR($A145="",$B145="",$C145=""),"",A145*'MPTO_working_3-way'!$I144)</f>
        <v>1.7822005798587195</v>
      </c>
      <c r="F145" s="21">
        <f>IF(OR($A145="",$B145="",$C145=""),"",B145*'MPTO_working_3-way'!$I144)</f>
        <v>4.0629929886064859</v>
      </c>
      <c r="G145" s="22">
        <f>IF(OR($A145="",$B145="",$C145=""),"",C145*'MPTO_working_3-way'!$I144)</f>
        <v>5.1874766878030583</v>
      </c>
      <c r="H145" s="17">
        <f>IF(OR($A145="",$B145="",$C145=""),"",'MPTO_working_3-way'!E144)</f>
        <v>1.7392508139001139</v>
      </c>
      <c r="I145" s="21">
        <f>IF(OR($A145="",$B145="",$C145=""),"",'MPTO_working_3-way'!F144)</f>
        <v>4.1525012234115843</v>
      </c>
      <c r="J145" s="22">
        <f>IF(OR($A145="",$B145="",$C145=""),"",'MPTO_working_3-way'!G144)</f>
        <v>5.4282602979932966</v>
      </c>
      <c r="K145" s="17">
        <f>IF(OR($A145="",$B145="",$C145=""),"",'OddsRatio_working_3-way'!H144)</f>
        <v>1.7539946844680405</v>
      </c>
      <c r="L145" s="21">
        <f>IF(OR($A145="",$B145="",$C145=""),"",'OddsRatio_working_3-way'!I144)</f>
        <v>4.1379484662419932</v>
      </c>
      <c r="M145" s="22">
        <f>IF(OR($A145="",$B145="",$C145=""),"",'OddsRatio_working_3-way'!J144)</f>
        <v>5.3132931214421735</v>
      </c>
      <c r="N145" s="23">
        <f t="shared" si="41"/>
        <v>56.110407060874877</v>
      </c>
      <c r="O145" s="24">
        <f t="shared" si="42"/>
        <v>24.612397875266261</v>
      </c>
      <c r="P145" s="24">
        <f t="shared" si="43"/>
        <v>19.277195063858859</v>
      </c>
      <c r="Q145" t="s">
        <v>153</v>
      </c>
      <c r="R145" t="s">
        <v>155</v>
      </c>
      <c r="S145" s="48" t="s">
        <v>453</v>
      </c>
      <c r="T145" s="35">
        <v>100</v>
      </c>
      <c r="U145" s="35">
        <f t="shared" si="44"/>
        <v>54.337899543379002</v>
      </c>
      <c r="V145" s="35">
        <f t="shared" si="45"/>
        <v>69.78851963746223</v>
      </c>
      <c r="W145" s="35">
        <f t="shared" si="46"/>
        <v>70.238095238095241</v>
      </c>
      <c r="X145" s="35">
        <f t="shared" si="47"/>
        <v>59.973385124442522</v>
      </c>
      <c r="Y145" s="35">
        <f t="shared" si="48"/>
        <v>75.424005218525764</v>
      </c>
      <c r="Z145" s="35">
        <f t="shared" si="49"/>
        <v>75.873580819158775</v>
      </c>
      <c r="AA145" s="35">
        <f t="shared" si="50"/>
        <v>-5.63548558106352</v>
      </c>
      <c r="AB145" s="35">
        <f t="shared" si="51"/>
        <v>-5.6354855810635343</v>
      </c>
      <c r="AC145" s="35">
        <f t="shared" si="52"/>
        <v>-5.6354855810635343</v>
      </c>
      <c r="AF145">
        <v>1.99</v>
      </c>
      <c r="AG145">
        <v>1.85</v>
      </c>
      <c r="AJ145" t="s">
        <v>74</v>
      </c>
    </row>
    <row r="146" spans="1:38" ht="15" x14ac:dyDescent="0.25">
      <c r="A146">
        <v>2.19</v>
      </c>
      <c r="B146">
        <v>3.31</v>
      </c>
      <c r="C146">
        <v>3.36</v>
      </c>
      <c r="D146" s="20">
        <f t="shared" si="53"/>
        <v>5.6354855810635263E-2</v>
      </c>
      <c r="E146" s="17">
        <f>IF(OR($A146="",$B146="",$C146=""),"",A146*'MPTO_working_3-way'!$I145)</f>
        <v>2.3134171342252912</v>
      </c>
      <c r="F146" s="21">
        <f>IF(OR($A146="",$B146="",$C146=""),"",B146*'MPTO_working_3-way'!$I145)</f>
        <v>3.4965345727332027</v>
      </c>
      <c r="G146" s="22">
        <f>IF(OR($A146="",$B146="",$C146=""),"",C146*'MPTO_working_3-way'!$I145)</f>
        <v>3.5493523155237345</v>
      </c>
      <c r="H146" s="17">
        <f>IF(OR($A146="",$B146="",$C146=""),"",'MPTO_working_3-way'!E145)</f>
        <v>2.2839599297378825</v>
      </c>
      <c r="I146" s="21">
        <f>IF(OR($A146="",$B146="",$C146=""),"",'MPTO_working_3-way'!F145)</f>
        <v>3.5294551352090777</v>
      </c>
      <c r="J146" s="22">
        <f>IF(OR($A146="",$B146="",$C146=""),"",'MPTO_working_3-way'!G145)</f>
        <v>3.5863619818569692</v>
      </c>
      <c r="K146" s="17">
        <f>IF(OR($A146="",$B146="",$C146=""),"",'OddsRatio_working_3-way'!H145)</f>
        <v>2.2961356057397047</v>
      </c>
      <c r="L146" s="21">
        <f>IF(OR($A146="",$B146="",$C146=""),"",'OddsRatio_working_3-way'!I145)</f>
        <v>3.5160279405535446</v>
      </c>
      <c r="M146" s="22">
        <f>IF(OR($A146="",$B146="",$C146=""),"",'OddsRatio_working_3-way'!J145)</f>
        <v>3.5704874197863057</v>
      </c>
      <c r="N146" s="23">
        <f t="shared" si="41"/>
        <v>43.226099833261436</v>
      </c>
      <c r="O146" s="24">
        <f t="shared" si="42"/>
        <v>28.599745811130678</v>
      </c>
      <c r="P146" s="24">
        <f t="shared" si="43"/>
        <v>28.174154355607893</v>
      </c>
      <c r="Q146" t="s">
        <v>151</v>
      </c>
      <c r="R146" t="s">
        <v>314</v>
      </c>
      <c r="S146" s="48" t="s">
        <v>453</v>
      </c>
      <c r="T146" s="35">
        <v>100</v>
      </c>
      <c r="U146" s="35">
        <f t="shared" si="44"/>
        <v>41.176470588235297</v>
      </c>
      <c r="V146" s="35">
        <f t="shared" si="45"/>
        <v>73.045822102425873</v>
      </c>
      <c r="W146" s="35">
        <f t="shared" si="46"/>
        <v>76.30331753554502</v>
      </c>
      <c r="X146" s="35">
        <f t="shared" si="47"/>
        <v>50.650860362029107</v>
      </c>
      <c r="Y146" s="35">
        <f t="shared" si="48"/>
        <v>82.52021187621969</v>
      </c>
      <c r="Z146" s="35">
        <f t="shared" si="49"/>
        <v>85.777707309338822</v>
      </c>
      <c r="AA146" s="35">
        <f t="shared" si="50"/>
        <v>-9.4743897737938099</v>
      </c>
      <c r="AB146" s="35">
        <f t="shared" si="51"/>
        <v>-9.474389773793817</v>
      </c>
      <c r="AC146" s="35">
        <f t="shared" si="52"/>
        <v>-9.4743897737938028</v>
      </c>
      <c r="AF146">
        <v>2.0499999999999998</v>
      </c>
      <c r="AG146">
        <v>1.8</v>
      </c>
      <c r="AJ146" t="s">
        <v>74</v>
      </c>
    </row>
    <row r="147" spans="1:38" ht="15" x14ac:dyDescent="0.25">
      <c r="A147">
        <v>1.7</v>
      </c>
      <c r="B147">
        <v>3.71</v>
      </c>
      <c r="C147">
        <v>4.22</v>
      </c>
      <c r="D147" s="20">
        <f t="shared" si="53"/>
        <v>9.474389773793801E-2</v>
      </c>
      <c r="E147" s="17">
        <f>IF(OR($A147="",$B147="",$C147=""),"",A147*'MPTO_working_3-way'!$I146)</f>
        <v>1.8610646261544945</v>
      </c>
      <c r="F147" s="21">
        <f>IF(OR($A147="",$B147="",$C147=""),"",B147*'MPTO_working_3-way'!$I146)</f>
        <v>4.0614998606077499</v>
      </c>
      <c r="G147" s="22">
        <f>IF(OR($A147="",$B147="",$C147=""),"",C147*'MPTO_working_3-way'!$I146)</f>
        <v>4.6198192484540979</v>
      </c>
      <c r="H147" s="17">
        <f>IF(OR($A147="",$B147="",$C147=""),"",'MPTO_working_3-way'!E146)</f>
        <v>1.7964480794403392</v>
      </c>
      <c r="I147" s="21">
        <f>IF(OR($A147="",$B147="",$C147=""),"",'MPTO_working_3-way'!F146)</f>
        <v>4.2023784837534475</v>
      </c>
      <c r="J147" s="22">
        <f>IF(OR($A147="",$B147="",$C147=""),"",'MPTO_working_3-way'!G146)</f>
        <v>4.8688922846895055</v>
      </c>
      <c r="K147" s="17">
        <f>IF(OR($A147="",$B147="",$C147=""),"",'OddsRatio_working_3-way'!H146)</f>
        <v>1.8180085231773151</v>
      </c>
      <c r="L147" s="21">
        <f>IF(OR($A147="",$B147="",$C147=""),"",'OddsRatio_working_3-way'!I146)</f>
        <v>4.1668615683007477</v>
      </c>
      <c r="M147" s="22">
        <f>IF(OR($A147="",$B147="",$C147=""),"",'OddsRatio_working_3-way'!J146)</f>
        <v>4.7628392066156477</v>
      </c>
      <c r="N147" s="23">
        <f t="shared" si="41"/>
        <v>53.732685364413882</v>
      </c>
      <c r="O147" s="24">
        <f t="shared" si="42"/>
        <v>24.621446123855417</v>
      </c>
      <c r="P147" s="24">
        <f t="shared" si="43"/>
        <v>21.645868511730711</v>
      </c>
      <c r="Q147" t="s">
        <v>315</v>
      </c>
      <c r="R147" t="s">
        <v>316</v>
      </c>
      <c r="S147" s="48" t="s">
        <v>453</v>
      </c>
      <c r="T147" s="35">
        <v>100</v>
      </c>
      <c r="U147" s="35">
        <f t="shared" si="44"/>
        <v>52.606635071090047</v>
      </c>
      <c r="V147" s="35">
        <f t="shared" si="45"/>
        <v>70.414201183431956</v>
      </c>
      <c r="W147" s="35">
        <f t="shared" si="46"/>
        <v>67.845659163987136</v>
      </c>
      <c r="X147" s="35">
        <f t="shared" si="47"/>
        <v>61.740139652580915</v>
      </c>
      <c r="Y147" s="35">
        <f t="shared" si="48"/>
        <v>79.54770576492281</v>
      </c>
      <c r="Z147" s="35">
        <f t="shared" si="49"/>
        <v>76.97916374547799</v>
      </c>
      <c r="AA147" s="35">
        <f t="shared" si="50"/>
        <v>-9.1335045814908682</v>
      </c>
      <c r="AB147" s="35">
        <f t="shared" si="51"/>
        <v>-9.133504581490854</v>
      </c>
      <c r="AC147" s="35">
        <f t="shared" si="52"/>
        <v>-9.133504581490854</v>
      </c>
      <c r="AD147" s="36"/>
      <c r="AE147" s="36"/>
      <c r="AF147">
        <v>1.86</v>
      </c>
      <c r="AG147">
        <v>1.96</v>
      </c>
      <c r="AI147" s="36"/>
      <c r="AJ147" t="s">
        <v>465</v>
      </c>
      <c r="AK147" s="35"/>
      <c r="AL147" s="35"/>
    </row>
    <row r="148" spans="1:38" ht="15" x14ac:dyDescent="0.25">
      <c r="A148">
        <v>2.11</v>
      </c>
      <c r="B148">
        <v>3.38</v>
      </c>
      <c r="C148">
        <v>3.11</v>
      </c>
      <c r="D148" s="20">
        <f t="shared" si="53"/>
        <v>9.13350458149087E-2</v>
      </c>
      <c r="E148" s="17">
        <f>IF(OR($A148="",$B148="",$C148=""),"",A148*'MPTO_working_3-way'!$I147)</f>
        <v>2.3027169466694573</v>
      </c>
      <c r="F148" s="21">
        <f>IF(OR($A148="",$B148="",$C148=""),"",B148*'MPTO_working_3-way'!$I147)</f>
        <v>3.6887124548543913</v>
      </c>
      <c r="G148" s="22">
        <f>IF(OR($A148="",$B148="",$C148=""),"",C148*'MPTO_working_3-way'!$I147)</f>
        <v>3.394051992484366</v>
      </c>
      <c r="H148" s="17">
        <f>IF(OR($A148="",$B148="",$C148=""),"",'MPTO_working_3-way'!E147)</f>
        <v>2.254849218888038</v>
      </c>
      <c r="I148" s="21">
        <f>IF(OR($A148="",$B148="",$C148=""),"",'MPTO_working_3-way'!F147)</f>
        <v>3.7677133453428104</v>
      </c>
      <c r="J148" s="22">
        <f>IF(OR($A148="",$B148="",$C148=""),"",'MPTO_working_3-way'!G147)</f>
        <v>3.435264583188562</v>
      </c>
      <c r="K148" s="17">
        <f>IF(OR($A148="",$B148="",$C148=""),"",'OddsRatio_working_3-way'!H147)</f>
        <v>2.2739622641597932</v>
      </c>
      <c r="L148" s="21">
        <f>IF(OR($A148="",$B148="",$C148=""),"",'OddsRatio_working_3-way'!I147)</f>
        <v>3.7315587285588356</v>
      </c>
      <c r="M148" s="22">
        <f>IF(OR($A148="",$B148="",$C148=""),"",'OddsRatio_working_3-way'!J147)</f>
        <v>3.4216760156551032</v>
      </c>
      <c r="N148" s="23">
        <f t="shared" si="41"/>
        <v>43.426961418178358</v>
      </c>
      <c r="O148" s="24">
        <f t="shared" si="42"/>
        <v>27.109730352768146</v>
      </c>
      <c r="P148" s="24">
        <f t="shared" si="43"/>
        <v>29.463308229053485</v>
      </c>
      <c r="Q148" t="s">
        <v>317</v>
      </c>
      <c r="R148" t="s">
        <v>318</v>
      </c>
      <c r="S148" s="48" t="s">
        <v>453</v>
      </c>
      <c r="T148" s="35">
        <v>100</v>
      </c>
      <c r="U148" s="35">
        <f t="shared" si="44"/>
        <v>59.016393442622956</v>
      </c>
      <c r="V148" s="35">
        <f t="shared" si="45"/>
        <v>71.098265895953759</v>
      </c>
      <c r="W148" s="35">
        <f t="shared" si="46"/>
        <v>63.503649635036496</v>
      </c>
      <c r="X148" s="35">
        <f t="shared" si="47"/>
        <v>65.398084469009746</v>
      </c>
      <c r="Y148" s="35">
        <f t="shared" si="48"/>
        <v>77.479956922340548</v>
      </c>
      <c r="Z148" s="35">
        <f t="shared" si="49"/>
        <v>69.885340661423285</v>
      </c>
      <c r="AA148" s="35">
        <f t="shared" si="50"/>
        <v>-6.3816910263867896</v>
      </c>
      <c r="AB148" s="35">
        <f t="shared" si="51"/>
        <v>-6.3816910263867896</v>
      </c>
      <c r="AC148" s="35">
        <f t="shared" si="52"/>
        <v>-6.3816910263867896</v>
      </c>
      <c r="AD148" s="36"/>
      <c r="AE148" s="36"/>
      <c r="AF148">
        <v>1.67</v>
      </c>
      <c r="AG148">
        <v>2.1</v>
      </c>
      <c r="AI148" s="36"/>
      <c r="AJ148" t="s">
        <v>465</v>
      </c>
      <c r="AK148" s="35"/>
      <c r="AL148" s="35"/>
    </row>
    <row r="149" spans="1:38" ht="15" x14ac:dyDescent="0.25">
      <c r="A149">
        <v>2.44</v>
      </c>
      <c r="B149">
        <v>3.46</v>
      </c>
      <c r="C149">
        <v>2.74</v>
      </c>
      <c r="D149" s="20">
        <f t="shared" si="53"/>
        <v>6.3816910263867932E-2</v>
      </c>
      <c r="E149" s="17">
        <f>IF(OR($A149="",$B149="",$C149=""),"",A149*'MPTO_working_3-way'!$I148)</f>
        <v>2.5957132610438376</v>
      </c>
      <c r="F149" s="21">
        <f>IF(OR($A149="",$B149="",$C149=""),"",B149*'MPTO_working_3-way'!$I148)</f>
        <v>3.6808065095129829</v>
      </c>
      <c r="G149" s="22">
        <f>IF(OR($A149="",$B149="",$C149=""),"",C149*'MPTO_working_3-way'!$I148)</f>
        <v>2.9148583341229983</v>
      </c>
      <c r="H149" s="17">
        <f>IF(OR($A149="",$B149="",$C149=""),"",'MPTO_working_3-way'!E148)</f>
        <v>2.5735801878703692</v>
      </c>
      <c r="I149" s="21">
        <f>IF(OR($A149="",$B149="",$C149=""),"",'MPTO_working_3-way'!F148)</f>
        <v>3.7348964854480284</v>
      </c>
      <c r="J149" s="22">
        <f>IF(OR($A149="",$B149="",$C149=""),"",'MPTO_working_3-way'!G148)</f>
        <v>2.9095886055145082</v>
      </c>
      <c r="K149" s="17">
        <f>IF(OR($A149="",$B149="",$C149=""),"",'OddsRatio_working_3-way'!H148)</f>
        <v>2.5840012170863007</v>
      </c>
      <c r="L149" s="21">
        <f>IF(OR($A149="",$B149="",$C149=""),"",'OddsRatio_working_3-way'!I148)</f>
        <v>3.706002079189096</v>
      </c>
      <c r="M149" s="22">
        <f>IF(OR($A149="",$B149="",$C149=""),"",'OddsRatio_working_3-way'!J148)</f>
        <v>2.9140014706459465</v>
      </c>
      <c r="N149" s="23">
        <f t="shared" si="41"/>
        <v>38.525056484777558</v>
      </c>
      <c r="O149" s="24">
        <f t="shared" si="42"/>
        <v>27.167958908340246</v>
      </c>
      <c r="P149" s="24">
        <f t="shared" si="43"/>
        <v>34.306984606882203</v>
      </c>
      <c r="Q149" t="s">
        <v>319</v>
      </c>
      <c r="R149" t="s">
        <v>320</v>
      </c>
      <c r="S149" s="48" t="s">
        <v>453</v>
      </c>
      <c r="T149" s="35">
        <v>100</v>
      </c>
      <c r="U149" s="35">
        <f t="shared" si="44"/>
        <v>32.885906040268459</v>
      </c>
      <c r="V149" s="35">
        <f t="shared" si="45"/>
        <v>77.426636568848764</v>
      </c>
      <c r="W149" s="35">
        <f t="shared" si="46"/>
        <v>83.249581239530997</v>
      </c>
      <c r="X149" s="35">
        <f t="shared" si="47"/>
        <v>39.323782191620261</v>
      </c>
      <c r="Y149" s="35">
        <f t="shared" si="48"/>
        <v>83.864512720200551</v>
      </c>
      <c r="Z149" s="35">
        <f t="shared" si="49"/>
        <v>89.687457390882798</v>
      </c>
      <c r="AA149" s="35">
        <f t="shared" si="50"/>
        <v>-6.4378761513518015</v>
      </c>
      <c r="AB149" s="35">
        <f t="shared" si="51"/>
        <v>-6.4378761513517873</v>
      </c>
      <c r="AC149" s="35">
        <f t="shared" si="52"/>
        <v>-6.4378761513518015</v>
      </c>
      <c r="AD149" s="36"/>
      <c r="AE149" s="36"/>
      <c r="AF149">
        <v>1.87</v>
      </c>
      <c r="AG149">
        <v>1.95</v>
      </c>
      <c r="AI149" s="36"/>
      <c r="AJ149" t="s">
        <v>465</v>
      </c>
      <c r="AK149" s="35"/>
      <c r="AL149" s="35"/>
    </row>
    <row r="150" spans="1:38" ht="15" x14ac:dyDescent="0.25">
      <c r="A150">
        <v>1.49</v>
      </c>
      <c r="B150">
        <v>4.43</v>
      </c>
      <c r="C150">
        <v>5.97</v>
      </c>
      <c r="D150" s="20">
        <f t="shared" si="53"/>
        <v>6.4378761513518068E-2</v>
      </c>
      <c r="E150" s="17">
        <f>IF(OR($A150="",$B150="",$C150=""),"",A150*'MPTO_working_3-way'!$I149)</f>
        <v>1.5859243546551418</v>
      </c>
      <c r="F150" s="21">
        <f>IF(OR($A150="",$B150="",$C150=""),"",B150*'MPTO_working_3-way'!$I149)</f>
        <v>4.7151979135048849</v>
      </c>
      <c r="G150" s="22">
        <f>IF(OR($A150="",$B150="",$C150=""),"",C150*'MPTO_working_3-way'!$I149)</f>
        <v>6.354341206235703</v>
      </c>
      <c r="H150" s="17">
        <f>IF(OR($A150="",$B150="",$C150=""),"",'MPTO_working_3-way'!E149)</f>
        <v>1.5392161038109557</v>
      </c>
      <c r="I150" s="21">
        <f>IF(OR($A150="",$B150="",$C150=""),"",'MPTO_working_3-way'!F149)</f>
        <v>4.8953844798158972</v>
      </c>
      <c r="J150" s="22">
        <f>IF(OR($A150="",$B150="",$C150=""),"",'MPTO_working_3-way'!G149)</f>
        <v>6.8472233621209497</v>
      </c>
      <c r="K150" s="17">
        <f>IF(OR($A150="",$B150="",$C150=""),"",'OddsRatio_working_3-way'!H149)</f>
        <v>1.5535529419362053</v>
      </c>
      <c r="L150" s="21">
        <f>IF(OR($A150="",$B150="",$C150=""),"",'OddsRatio_working_3-way'!I149)</f>
        <v>4.874870593553438</v>
      </c>
      <c r="M150" s="22">
        <f>IF(OR($A150="",$B150="",$C150=""),"",'OddsRatio_working_3-way'!J149)</f>
        <v>6.614608411067227</v>
      </c>
      <c r="N150" s="23">
        <f t="shared" si="41"/>
        <v>63.054709833083386</v>
      </c>
      <c r="O150" s="24">
        <f t="shared" si="42"/>
        <v>21.208017528508861</v>
      </c>
      <c r="P150" s="24">
        <f t="shared" si="43"/>
        <v>15.737272638407745</v>
      </c>
      <c r="Q150" t="s">
        <v>321</v>
      </c>
      <c r="R150" t="s">
        <v>322</v>
      </c>
      <c r="S150" s="48" t="s">
        <v>453</v>
      </c>
      <c r="T150" s="35">
        <v>100</v>
      </c>
      <c r="U150" s="35">
        <f t="shared" si="44"/>
        <v>53.917050691244242</v>
      </c>
      <c r="V150" s="35">
        <f t="shared" si="45"/>
        <v>69.230769230769241</v>
      </c>
      <c r="W150" s="35">
        <f t="shared" si="46"/>
        <v>67.741935483870961</v>
      </c>
      <c r="X150" s="35">
        <f t="shared" si="47"/>
        <v>63.027295285359799</v>
      </c>
      <c r="Y150" s="35">
        <f t="shared" si="48"/>
        <v>78.341013824884783</v>
      </c>
      <c r="Z150" s="35">
        <f t="shared" si="49"/>
        <v>76.852180077986532</v>
      </c>
      <c r="AA150" s="35">
        <f t="shared" si="50"/>
        <v>-9.1102445941155565</v>
      </c>
      <c r="AB150" s="35">
        <f t="shared" si="51"/>
        <v>-9.1102445941155423</v>
      </c>
      <c r="AC150" s="35">
        <f t="shared" si="52"/>
        <v>-9.1102445941155707</v>
      </c>
      <c r="AD150" s="36"/>
      <c r="AE150" s="36"/>
      <c r="AF150">
        <v>1.68</v>
      </c>
      <c r="AG150">
        <v>2.17</v>
      </c>
      <c r="AI150" s="36"/>
      <c r="AJ150" t="s">
        <v>465</v>
      </c>
      <c r="AK150" s="35"/>
      <c r="AL150" s="35"/>
    </row>
    <row r="151" spans="1:38" ht="15" x14ac:dyDescent="0.25">
      <c r="A151">
        <v>2.17</v>
      </c>
      <c r="B151">
        <v>3.25</v>
      </c>
      <c r="C151">
        <v>3.1</v>
      </c>
      <c r="D151" s="20">
        <f t="shared" si="53"/>
        <v>9.1102445941155574E-2</v>
      </c>
      <c r="E151" s="17">
        <f>IF(OR($A151="",$B151="",$C151=""),"",A151*'MPTO_working_3-way'!$I150)</f>
        <v>2.3676923076923075</v>
      </c>
      <c r="F151" s="21">
        <f>IF(OR($A151="",$B151="",$C151=""),"",B151*'MPTO_working_3-way'!$I150)</f>
        <v>3.5460829493087558</v>
      </c>
      <c r="G151" s="22">
        <f>IF(OR($A151="",$B151="",$C151=""),"",C151*'MPTO_working_3-way'!$I150)</f>
        <v>3.3824175824175824</v>
      </c>
      <c r="H151" s="17">
        <f>IF(OR($A151="",$B151="",$C151=""),"",'MPTO_working_3-way'!E150)</f>
        <v>2.3230853692012077</v>
      </c>
      <c r="I151" s="21">
        <f>IF(OR($A151="",$B151="",$C151=""),"",'MPTO_working_3-way'!F150)</f>
        <v>3.6058798466126971</v>
      </c>
      <c r="J151" s="22">
        <f>IF(OR($A151="",$B151="",$C151=""),"",'MPTO_working_3-way'!G150)</f>
        <v>3.4221593206631624</v>
      </c>
      <c r="K151" s="17">
        <f>IF(OR($A151="",$B151="",$C151=""),"",'OddsRatio_working_3-way'!H150)</f>
        <v>2.3412207016269755</v>
      </c>
      <c r="L151" s="21">
        <f>IF(OR($A151="",$B151="",$C151=""),"",'OddsRatio_working_3-way'!I150)</f>
        <v>3.5792705800518752</v>
      </c>
      <c r="M151" s="22">
        <f>IF(OR($A151="",$B151="",$C151=""),"",'OddsRatio_working_3-way'!J150)</f>
        <v>3.4073192080484169</v>
      </c>
      <c r="N151" s="23">
        <f t="shared" si="41"/>
        <v>42.235217673814169</v>
      </c>
      <c r="O151" s="24">
        <f t="shared" si="42"/>
        <v>28.200129954515919</v>
      </c>
      <c r="P151" s="24">
        <f t="shared" si="43"/>
        <v>29.564652371669915</v>
      </c>
      <c r="Q151" t="s">
        <v>323</v>
      </c>
      <c r="R151" t="s">
        <v>324</v>
      </c>
      <c r="S151" s="48" t="s">
        <v>453</v>
      </c>
      <c r="T151" s="35">
        <v>100</v>
      </c>
      <c r="U151" s="35">
        <f t="shared" si="44"/>
        <v>51.456310679611654</v>
      </c>
      <c r="V151" s="35">
        <f t="shared" si="45"/>
        <v>72.375690607734811</v>
      </c>
      <c r="W151" s="35">
        <f t="shared" si="46"/>
        <v>69.696969696969703</v>
      </c>
      <c r="X151" s="35">
        <f t="shared" si="47"/>
        <v>57.927339695295501</v>
      </c>
      <c r="Y151" s="35">
        <f t="shared" si="48"/>
        <v>78.84671962341865</v>
      </c>
      <c r="Z151" s="35">
        <f t="shared" si="49"/>
        <v>76.167998712653542</v>
      </c>
      <c r="AA151" s="35">
        <f t="shared" si="50"/>
        <v>-6.4710290156838468</v>
      </c>
      <c r="AB151" s="35">
        <f t="shared" si="51"/>
        <v>-6.4710290156838397</v>
      </c>
      <c r="AC151" s="35">
        <f t="shared" si="52"/>
        <v>-6.4710290156838397</v>
      </c>
      <c r="AD151" s="36"/>
      <c r="AE151" s="36"/>
      <c r="AF151">
        <v>1.86</v>
      </c>
      <c r="AG151">
        <v>1.96</v>
      </c>
      <c r="AI151" s="36"/>
      <c r="AJ151" t="s">
        <v>465</v>
      </c>
      <c r="AK151" s="35"/>
      <c r="AL151" s="35"/>
    </row>
    <row r="152" spans="1:38" ht="15" x14ac:dyDescent="0.25">
      <c r="A152">
        <v>2.06</v>
      </c>
      <c r="B152">
        <v>3.62</v>
      </c>
      <c r="C152">
        <v>3.3</v>
      </c>
      <c r="D152" s="20">
        <f t="shared" si="53"/>
        <v>6.4710290156838379E-2</v>
      </c>
      <c r="E152" s="17">
        <f>IF(OR($A152="",$B152="",$C152=""),"",A152*'MPTO_working_3-way'!$I151)</f>
        <v>2.193303197723087</v>
      </c>
      <c r="F152" s="21">
        <f>IF(OR($A152="",$B152="",$C152=""),"",B152*'MPTO_working_3-way'!$I151)</f>
        <v>3.8542512503677551</v>
      </c>
      <c r="G152" s="22">
        <f>IF(OR($A152="",$B152="",$C152=""),"",C152*'MPTO_working_3-way'!$I151)</f>
        <v>3.5135439575175664</v>
      </c>
      <c r="H152" s="17">
        <f>IF(OR($A152="",$B152="",$C152=""),"",'MPTO_working_3-way'!E151)</f>
        <v>2.1557912909001922</v>
      </c>
      <c r="I152" s="21">
        <f>IF(OR($A152="",$B152="",$C152=""),"",'MPTO_working_3-way'!F151)</f>
        <v>3.9266039626499074</v>
      </c>
      <c r="J152" s="22">
        <f>IF(OR($A152="",$B152="",$C152=""),"",'MPTO_working_3-way'!G151)</f>
        <v>3.5529001172328418</v>
      </c>
      <c r="K152" s="17">
        <f>IF(OR($A152="",$B152="",$C152=""),"",'OddsRatio_working_3-way'!H151)</f>
        <v>2.1706663707040361</v>
      </c>
      <c r="L152" s="21">
        <f>IF(OR($A152="",$B152="",$C152=""),"",'OddsRatio_working_3-way'!I151)</f>
        <v>3.8935338596646929</v>
      </c>
      <c r="M152" s="22">
        <f>IF(OR($A152="",$B152="",$C152=""),"",'OddsRatio_working_3-way'!J151)</f>
        <v>3.5401251439804562</v>
      </c>
      <c r="N152" s="23">
        <f t="shared" si="41"/>
        <v>45.59333160313269</v>
      </c>
      <c r="O152" s="24">
        <f t="shared" si="42"/>
        <v>25.945376547639043</v>
      </c>
      <c r="P152" s="24">
        <f t="shared" si="43"/>
        <v>28.461291849228282</v>
      </c>
      <c r="Q152" t="s">
        <v>325</v>
      </c>
      <c r="R152" t="s">
        <v>326</v>
      </c>
      <c r="S152" s="48" t="s">
        <v>453</v>
      </c>
      <c r="T152" s="35">
        <v>100</v>
      </c>
      <c r="U152" s="35">
        <f t="shared" si="44"/>
        <v>35.483870967741936</v>
      </c>
      <c r="V152" s="35">
        <f t="shared" si="45"/>
        <v>75.247524752475243</v>
      </c>
      <c r="W152" s="35">
        <f t="shared" si="46"/>
        <v>80.198019801980209</v>
      </c>
      <c r="X152" s="35">
        <f t="shared" si="47"/>
        <v>44.554455445544555</v>
      </c>
      <c r="Y152" s="35">
        <f t="shared" si="48"/>
        <v>84.318109230277869</v>
      </c>
      <c r="Z152" s="35">
        <f t="shared" si="49"/>
        <v>89.268604279782821</v>
      </c>
      <c r="AA152" s="35">
        <f t="shared" si="50"/>
        <v>-9.070584477802619</v>
      </c>
      <c r="AB152" s="35">
        <f t="shared" si="51"/>
        <v>-9.0705844778026261</v>
      </c>
      <c r="AC152" s="35">
        <f t="shared" si="52"/>
        <v>-9.0705844778026119</v>
      </c>
      <c r="AD152" s="36"/>
      <c r="AE152" s="36"/>
      <c r="AF152">
        <v>1.83</v>
      </c>
      <c r="AG152">
        <v>1.99</v>
      </c>
      <c r="AI152" s="36"/>
      <c r="AJ152" t="s">
        <v>466</v>
      </c>
      <c r="AK152" s="35"/>
      <c r="AL152" s="35"/>
    </row>
    <row r="153" spans="1:38" ht="15" x14ac:dyDescent="0.25">
      <c r="A153">
        <v>1.55</v>
      </c>
      <c r="B153">
        <v>4.04</v>
      </c>
      <c r="C153">
        <v>5.05</v>
      </c>
      <c r="D153" s="20">
        <f t="shared" si="53"/>
        <v>9.0705844778026234E-2</v>
      </c>
      <c r="E153" s="17">
        <f>IF(OR($A153="",$B153="",$C153=""),"",A153*'MPTO_working_3-way'!$I152)</f>
        <v>1.6905940594059408</v>
      </c>
      <c r="F153" s="21">
        <f>IF(OR($A153="",$B153="",$C153=""),"",B153*'MPTO_working_3-way'!$I152)</f>
        <v>4.4064516129032256</v>
      </c>
      <c r="G153" s="22">
        <f>IF(OR($A153="",$B153="",$C153=""),"",C153*'MPTO_working_3-way'!$I152)</f>
        <v>5.508064516129032</v>
      </c>
      <c r="H153" s="17">
        <f>IF(OR($A153="",$B153="",$C153=""),"",'MPTO_working_3-way'!E152)</f>
        <v>1.626211911357341</v>
      </c>
      <c r="I153" s="21">
        <f>IF(OR($A153="",$B153="",$C153=""),"",'MPTO_working_3-way'!F152)</f>
        <v>4.6021558059774632</v>
      </c>
      <c r="J153" s="22">
        <f>IF(OR($A153="",$B153="",$C153=""),"",'MPTO_working_3-way'!G152)</f>
        <v>5.9600253807106602</v>
      </c>
      <c r="K153" s="17">
        <f>IF(OR($A153="",$B153="",$C153=""),"",'OddsRatio_working_3-way'!H152)</f>
        <v>1.646030991005498</v>
      </c>
      <c r="L153" s="21">
        <f>IF(OR($A153="",$B153="",$C153=""),"",'OddsRatio_working_3-way'!I152)</f>
        <v>4.5707894775576632</v>
      </c>
      <c r="M153" s="22">
        <f>IF(OR($A153="",$B153="",$C153=""),"",'OddsRatio_working_3-way'!J152)</f>
        <v>5.7571372974041219</v>
      </c>
      <c r="N153" s="23">
        <f t="shared" si="41"/>
        <v>59.150805270863827</v>
      </c>
      <c r="O153" s="24">
        <f t="shared" si="42"/>
        <v>22.693997071742313</v>
      </c>
      <c r="P153" s="24">
        <f t="shared" si="43"/>
        <v>18.155197657393852</v>
      </c>
      <c r="Q153" t="s">
        <v>327</v>
      </c>
      <c r="R153" t="s">
        <v>328</v>
      </c>
      <c r="S153" s="48" t="s">
        <v>453</v>
      </c>
      <c r="T153" s="35">
        <v>100</v>
      </c>
      <c r="U153" s="35">
        <f t="shared" si="44"/>
        <v>26.470588235294116</v>
      </c>
      <c r="V153" s="35">
        <f t="shared" si="45"/>
        <v>78.308026030368765</v>
      </c>
      <c r="W153" s="35">
        <f t="shared" si="46"/>
        <v>85.835694050991506</v>
      </c>
      <c r="X153" s="35">
        <f t="shared" si="47"/>
        <v>35.856279918639736</v>
      </c>
      <c r="Y153" s="35">
        <f t="shared" si="48"/>
        <v>87.693717713714364</v>
      </c>
      <c r="Z153" s="35">
        <f t="shared" si="49"/>
        <v>95.221385734337119</v>
      </c>
      <c r="AA153" s="35">
        <f t="shared" si="50"/>
        <v>-9.3856916833456197</v>
      </c>
      <c r="AB153" s="35">
        <f t="shared" si="51"/>
        <v>-9.3856916833455983</v>
      </c>
      <c r="AC153" s="35">
        <f t="shared" si="52"/>
        <v>-9.3856916833456125</v>
      </c>
      <c r="AD153" s="36"/>
      <c r="AE153" s="36"/>
      <c r="AF153">
        <v>1.68</v>
      </c>
      <c r="AG153">
        <v>2.08</v>
      </c>
      <c r="AI153" s="36"/>
      <c r="AJ153" t="s">
        <v>466</v>
      </c>
      <c r="AK153" s="35"/>
      <c r="AL153" s="35"/>
    </row>
    <row r="154" spans="1:38" s="35" customFormat="1" ht="15" x14ac:dyDescent="0.25">
      <c r="A154">
        <v>1.36</v>
      </c>
      <c r="B154">
        <v>4.6100000000000003</v>
      </c>
      <c r="C154">
        <v>7.06</v>
      </c>
      <c r="D154" s="20">
        <f t="shared" si="53"/>
        <v>9.3856916833456205E-2</v>
      </c>
      <c r="E154" s="17">
        <f>IF(OR($A154="",$B154="",$C154=""),"",A154*'MPTO_working_3-way'!$I153)</f>
        <v>1.4876454068935006</v>
      </c>
      <c r="F154" s="21">
        <f>IF(OR($A154="",$B154="",$C154=""),"",B154*'MPTO_working_3-way'!$I153)</f>
        <v>5.0426803866022336</v>
      </c>
      <c r="G154" s="22">
        <f>IF(OR($A154="",$B154="",$C154=""),"",C154*'MPTO_working_3-way'!$I153)</f>
        <v>7.7226298328442002</v>
      </c>
      <c r="H154" s="17">
        <f>IF(OR($A154="",$B154="",$C154=""),"",'MPTO_working_3-way'!E153)</f>
        <v>1.420437438257723</v>
      </c>
      <c r="I154" s="21">
        <f>IF(OR($A154="",$B154="",$C154=""),"",'MPTO_working_3-way'!F153)</f>
        <v>5.3869412782993669</v>
      </c>
      <c r="J154" s="22">
        <f>IF(OR($A154="",$B154="",$C154=""),"",'MPTO_working_3-way'!G153)</f>
        <v>9.0614658720371306</v>
      </c>
      <c r="K154" s="17">
        <f>IF(OR($A154="",$B154="",$C154=""),"",'OddsRatio_working_3-way'!H153)</f>
        <v>1.4382771108216266</v>
      </c>
      <c r="L154" s="21">
        <f>IF(OR($A154="",$B154="",$C154=""),"",'OddsRatio_working_3-way'!I153)</f>
        <v>5.3949454724057544</v>
      </c>
      <c r="M154" s="22">
        <f>IF(OR($A154="",$B154="",$C154=""),"",'OddsRatio_working_3-way'!J153)</f>
        <v>8.3776646988307117</v>
      </c>
      <c r="N154" s="23">
        <f t="shared" si="41"/>
        <v>67.220319799743066</v>
      </c>
      <c r="O154" s="24">
        <f t="shared" si="42"/>
        <v>19.830723411637866</v>
      </c>
      <c r="P154" s="24">
        <f t="shared" si="43"/>
        <v>12.948956788619062</v>
      </c>
      <c r="Q154" t="s">
        <v>329</v>
      </c>
      <c r="R154" t="s">
        <v>330</v>
      </c>
      <c r="S154" s="48" t="s">
        <v>453</v>
      </c>
      <c r="T154" s="35">
        <v>100</v>
      </c>
      <c r="U154" s="35">
        <f t="shared" si="44"/>
        <v>44.134078212290497</v>
      </c>
      <c r="V154" s="35">
        <f t="shared" si="45"/>
        <v>73.190348525469176</v>
      </c>
      <c r="W154" s="35">
        <f t="shared" si="46"/>
        <v>76.076555023923447</v>
      </c>
      <c r="X154" s="35">
        <f t="shared" si="47"/>
        <v>50.733096450607398</v>
      </c>
      <c r="Y154" s="35">
        <f t="shared" si="48"/>
        <v>79.789366763786049</v>
      </c>
      <c r="Z154" s="35">
        <f t="shared" si="49"/>
        <v>82.675573262240334</v>
      </c>
      <c r="AA154" s="35">
        <f t="shared" si="50"/>
        <v>-6.5990182383169014</v>
      </c>
      <c r="AB154" s="35">
        <f t="shared" si="51"/>
        <v>-6.599018238316873</v>
      </c>
      <c r="AC154" s="35">
        <f t="shared" si="52"/>
        <v>-6.5990182383168872</v>
      </c>
      <c r="AD154" s="36"/>
      <c r="AE154" s="36"/>
      <c r="AF154">
        <v>1.66</v>
      </c>
      <c r="AG154">
        <v>2.12</v>
      </c>
      <c r="AH154" s="36"/>
      <c r="AI154" s="36"/>
      <c r="AJ154" t="s">
        <v>466</v>
      </c>
    </row>
    <row r="155" spans="1:38" ht="15" x14ac:dyDescent="0.25">
      <c r="A155">
        <v>1.79</v>
      </c>
      <c r="B155">
        <v>3.73</v>
      </c>
      <c r="C155">
        <v>4.18</v>
      </c>
      <c r="D155" s="20">
        <f t="shared" si="53"/>
        <v>6.5990182383168783E-2</v>
      </c>
      <c r="E155" s="17">
        <f>IF(OR($A155="",$B155="",$C155=""),"",A155*'MPTO_working_3-way'!$I154)</f>
        <v>1.9081224264658723</v>
      </c>
      <c r="F155" s="21">
        <f>IF(OR($A155="",$B155="",$C155=""),"",B155*'MPTO_working_3-way'!$I154)</f>
        <v>3.9761433802892197</v>
      </c>
      <c r="G155" s="22">
        <f>IF(OR($A155="",$B155="",$C155=""),"",C155*'MPTO_working_3-way'!$I154)</f>
        <v>4.4558389623616455</v>
      </c>
      <c r="H155" s="17">
        <f>IF(OR($A155="",$B155="",$C155=""),"",'MPTO_working_3-way'!E154)</f>
        <v>1.863368537690731</v>
      </c>
      <c r="I155" s="21">
        <f>IF(OR($A155="",$B155="",$C155=""),"",'MPTO_working_3-way'!F154)</f>
        <v>4.0633923784947132</v>
      </c>
      <c r="J155" s="22">
        <f>IF(OR($A155="",$B155="",$C155=""),"",'MPTO_working_3-way'!G154)</f>
        <v>4.6032520936689005</v>
      </c>
      <c r="K155" s="17">
        <f>IF(OR($A155="",$B155="",$C155=""),"",'OddsRatio_working_3-way'!H154)</f>
        <v>1.8793209304190726</v>
      </c>
      <c r="L155" s="21">
        <f>IF(OR($A155="",$B155="",$C155=""),"",'OddsRatio_working_3-way'!I154)</f>
        <v>4.0386660000557812</v>
      </c>
      <c r="M155" s="22">
        <f>IF(OR($A155="",$B155="",$C155=""),"",'OddsRatio_working_3-way'!J154)</f>
        <v>4.5395450110539874</v>
      </c>
      <c r="N155" s="23">
        <f t="shared" si="41"/>
        <v>52.407538747508433</v>
      </c>
      <c r="O155" s="24">
        <f t="shared" si="42"/>
        <v>25.149998487410212</v>
      </c>
      <c r="P155" s="24">
        <f t="shared" si="43"/>
        <v>22.442462765081363</v>
      </c>
      <c r="Q155" t="s">
        <v>331</v>
      </c>
      <c r="R155" t="s">
        <v>332</v>
      </c>
      <c r="S155" s="48" t="s">
        <v>453</v>
      </c>
      <c r="T155" s="35">
        <v>100</v>
      </c>
      <c r="U155" s="35">
        <f t="shared" si="44"/>
        <v>53.051643192488264</v>
      </c>
      <c r="V155" s="35">
        <f t="shared" si="45"/>
        <v>69.230769230769241</v>
      </c>
      <c r="W155" s="35">
        <f t="shared" si="46"/>
        <v>68.55345911949685</v>
      </c>
      <c r="X155" s="35">
        <f t="shared" si="47"/>
        <v>62.215771649733909</v>
      </c>
      <c r="Y155" s="35">
        <f t="shared" si="48"/>
        <v>78.394897688014879</v>
      </c>
      <c r="Z155" s="35">
        <f t="shared" si="49"/>
        <v>77.717587576742503</v>
      </c>
      <c r="AA155" s="35">
        <f t="shared" si="50"/>
        <v>-9.1641284572456456</v>
      </c>
      <c r="AB155" s="35">
        <f t="shared" si="51"/>
        <v>-9.1641284572456385</v>
      </c>
      <c r="AC155" s="35">
        <f t="shared" si="52"/>
        <v>-9.1641284572456527</v>
      </c>
      <c r="AD155" s="36"/>
      <c r="AE155" s="36"/>
      <c r="AF155">
        <v>1.93</v>
      </c>
      <c r="AG155">
        <v>1.89</v>
      </c>
      <c r="AI155" s="36"/>
      <c r="AJ155" t="s">
        <v>466</v>
      </c>
      <c r="AK155" s="35"/>
      <c r="AL155" s="35"/>
    </row>
    <row r="156" spans="1:38" ht="15" x14ac:dyDescent="0.25">
      <c r="A156">
        <v>2.13</v>
      </c>
      <c r="B156">
        <v>3.25</v>
      </c>
      <c r="C156">
        <v>3.18</v>
      </c>
      <c r="D156" s="20">
        <f t="shared" si="53"/>
        <v>9.1641284572456572E-2</v>
      </c>
      <c r="E156" s="17">
        <f>IF(OR($A156="",$B156="",$C156=""),"",A156*'MPTO_working_3-way'!$I155)</f>
        <v>2.3251959361393322</v>
      </c>
      <c r="F156" s="21">
        <f>IF(OR($A156="",$B156="",$C156=""),"",B156*'MPTO_working_3-way'!$I155)</f>
        <v>3.5478341748604838</v>
      </c>
      <c r="G156" s="22">
        <f>IF(OR($A156="",$B156="",$C156=""),"",C156*'MPTO_working_3-way'!$I155)</f>
        <v>3.4714192849404122</v>
      </c>
      <c r="H156" s="17">
        <f>IF(OR($A156="",$B156="",$C156=""),"",'MPTO_working_3-way'!E155)</f>
        <v>2.2782340065510653</v>
      </c>
      <c r="I156" s="21">
        <f>IF(OR($A156="",$B156="",$C156=""),"",'MPTO_working_3-way'!F155)</f>
        <v>3.6082167531286111</v>
      </c>
      <c r="J156" s="22">
        <f>IF(OR($A156="",$B156="",$C156=""),"",'MPTO_working_3-way'!G155)</f>
        <v>3.5221398228814178</v>
      </c>
      <c r="K156" s="17">
        <f>IF(OR($A156="",$B156="",$C156=""),"",'OddsRatio_working_3-way'!H155)</f>
        <v>2.2970400406108231</v>
      </c>
      <c r="L156" s="21">
        <f>IF(OR($A156="",$B156="",$C156=""),"",'OddsRatio_working_3-way'!I155)</f>
        <v>3.5826018507737629</v>
      </c>
      <c r="M156" s="22">
        <f>IF(OR($A156="",$B156="",$C156=""),"",'OddsRatio_working_3-way'!J155)</f>
        <v>3.5022542376385797</v>
      </c>
      <c r="N156" s="23">
        <f t="shared" si="41"/>
        <v>43.007128322285062</v>
      </c>
      <c r="O156" s="24">
        <f t="shared" si="42"/>
        <v>28.186210254297588</v>
      </c>
      <c r="P156" s="24">
        <f t="shared" si="43"/>
        <v>28.806661423417346</v>
      </c>
      <c r="Q156" t="s">
        <v>333</v>
      </c>
      <c r="R156" t="s">
        <v>334</v>
      </c>
      <c r="S156" s="48" t="s">
        <v>453</v>
      </c>
      <c r="T156" s="35">
        <v>100</v>
      </c>
      <c r="U156" s="35">
        <f t="shared" si="44"/>
        <v>59.839357429718881</v>
      </c>
      <c r="V156" s="35">
        <f t="shared" si="45"/>
        <v>66.442953020134226</v>
      </c>
      <c r="W156" s="35">
        <f t="shared" si="46"/>
        <v>70.501474926253692</v>
      </c>
      <c r="X156" s="35">
        <f t="shared" si="47"/>
        <v>63.055572053612089</v>
      </c>
      <c r="Y156" s="35">
        <f t="shared" si="48"/>
        <v>69.659167644027434</v>
      </c>
      <c r="Z156" s="35">
        <f t="shared" si="49"/>
        <v>73.717689550146886</v>
      </c>
      <c r="AA156" s="35">
        <f t="shared" si="50"/>
        <v>-3.2162146238932081</v>
      </c>
      <c r="AB156" s="35">
        <f t="shared" si="51"/>
        <v>-3.2162146238932081</v>
      </c>
      <c r="AC156" s="35">
        <f t="shared" si="52"/>
        <v>-3.2162146238931939</v>
      </c>
      <c r="AD156" s="36"/>
      <c r="AE156" s="36"/>
      <c r="AF156">
        <v>1.86</v>
      </c>
      <c r="AG156">
        <v>1.96</v>
      </c>
      <c r="AI156" s="36"/>
      <c r="AJ156" t="s">
        <v>466</v>
      </c>
      <c r="AK156" s="35"/>
      <c r="AL156" s="35"/>
    </row>
    <row r="157" spans="1:38" ht="15" x14ac:dyDescent="0.25">
      <c r="A157">
        <v>2.4900000000000002</v>
      </c>
      <c r="B157">
        <v>2.98</v>
      </c>
      <c r="C157">
        <v>3.39</v>
      </c>
      <c r="D157" s="20">
        <f t="shared" si="53"/>
        <v>3.2162146238932099E-2</v>
      </c>
      <c r="E157" s="17">
        <f>IF(OR($A157="",$B157="",$C157=""),"",A157*'MPTO_working_3-way'!$I156)</f>
        <v>2.5700837441349411</v>
      </c>
      <c r="F157" s="21">
        <f>IF(OR($A157="",$B157="",$C157=""),"",B157*'MPTO_working_3-way'!$I156)</f>
        <v>3.0758431957920176</v>
      </c>
      <c r="G157" s="22">
        <f>IF(OR($A157="",$B157="",$C157=""),"",C157*'MPTO_working_3-way'!$I156)</f>
        <v>3.4990296757499801</v>
      </c>
      <c r="H157" s="17">
        <f>IF(OR($A157="",$B157="",$C157=""),"",'MPTO_working_3-way'!E156)</f>
        <v>2.5582925486289079</v>
      </c>
      <c r="I157" s="21">
        <f>IF(OR($A157="",$B157="",$C157=""),"",'MPTO_working_3-way'!F156)</f>
        <v>3.0783461785005457</v>
      </c>
      <c r="J157" s="22">
        <f>IF(OR($A157="",$B157="",$C157=""),"",'MPTO_working_3-way'!G156)</f>
        <v>3.5178500155093486</v>
      </c>
      <c r="K157" s="17">
        <f>IF(OR($A157="",$B157="",$C157=""),"",'OddsRatio_working_3-way'!H156)</f>
        <v>2.5636983152435335</v>
      </c>
      <c r="L157" s="21">
        <f>IF(OR($A157="",$B157="",$C157=""),"",'OddsRatio_working_3-way'!I156)</f>
        <v>3.077934673947782</v>
      </c>
      <c r="M157" s="22">
        <f>IF(OR($A157="",$B157="",$C157=""),"",'OddsRatio_working_3-way'!J156)</f>
        <v>3.5082140761288887</v>
      </c>
      <c r="N157" s="23">
        <f t="shared" si="41"/>
        <v>38.909237968686803</v>
      </c>
      <c r="O157" s="24">
        <f t="shared" si="42"/>
        <v>32.511410249003411</v>
      </c>
      <c r="P157" s="24">
        <f t="shared" si="43"/>
        <v>28.579351782309782</v>
      </c>
      <c r="Q157" t="s">
        <v>335</v>
      </c>
      <c r="R157" t="s">
        <v>336</v>
      </c>
      <c r="S157" s="48" t="s">
        <v>453</v>
      </c>
      <c r="T157" s="35">
        <v>100</v>
      </c>
      <c r="U157" s="35">
        <f t="shared" si="44"/>
        <v>44.751381215469614</v>
      </c>
      <c r="V157" s="35">
        <f t="shared" si="45"/>
        <v>70.588235294117652</v>
      </c>
      <c r="W157" s="35">
        <f t="shared" si="46"/>
        <v>81.060606060606062</v>
      </c>
      <c r="X157" s="35">
        <f t="shared" si="47"/>
        <v>48.351158645276293</v>
      </c>
      <c r="Y157" s="35">
        <f t="shared" si="48"/>
        <v>74.188012723924317</v>
      </c>
      <c r="Z157" s="35">
        <f t="shared" si="49"/>
        <v>84.660383490412741</v>
      </c>
      <c r="AA157" s="35">
        <f t="shared" si="50"/>
        <v>-3.5997774298066787</v>
      </c>
      <c r="AB157" s="35">
        <f t="shared" si="51"/>
        <v>-3.5997774298066645</v>
      </c>
      <c r="AC157" s="35">
        <f t="shared" si="52"/>
        <v>-3.5997774298066787</v>
      </c>
      <c r="AD157" s="36"/>
      <c r="AE157" s="36"/>
      <c r="AF157">
        <v>2.5299999999999998</v>
      </c>
      <c r="AG157">
        <v>1.55</v>
      </c>
      <c r="AI157" s="36"/>
      <c r="AJ157" t="s">
        <v>458</v>
      </c>
      <c r="AK157" s="35"/>
      <c r="AL157" s="35"/>
    </row>
    <row r="158" spans="1:38" ht="15" x14ac:dyDescent="0.25">
      <c r="A158">
        <v>1.81</v>
      </c>
      <c r="B158">
        <v>3.4</v>
      </c>
      <c r="C158">
        <v>5.28</v>
      </c>
      <c r="D158" s="20">
        <f t="shared" si="53"/>
        <v>3.5997774298066831E-2</v>
      </c>
      <c r="E158" s="17">
        <f>IF(OR($A158="",$B158="",$C158=""),"",A158*'MPTO_working_3-way'!$I157)</f>
        <v>1.875155971479501</v>
      </c>
      <c r="F158" s="21">
        <f>IF(OR($A158="",$B158="",$C158=""),"",B158*'MPTO_working_3-way'!$I157)</f>
        <v>3.5223924326134273</v>
      </c>
      <c r="G158" s="22">
        <f>IF(OR($A158="",$B158="",$C158=""),"",C158*'MPTO_working_3-way'!$I157)</f>
        <v>5.470068248293793</v>
      </c>
      <c r="H158" s="17">
        <f>IF(OR($A158="",$B158="",$C158=""),"",'MPTO_working_3-way'!E157)</f>
        <v>1.8501835011441301</v>
      </c>
      <c r="I158" s="21">
        <f>IF(OR($A158="",$B158="",$C158=""),"",'MPTO_working_3-way'!F157)</f>
        <v>3.5446111956341508</v>
      </c>
      <c r="J158" s="22">
        <f>IF(OR($A158="",$B158="",$C158=""),"",'MPTO_working_3-way'!G157)</f>
        <v>5.6371475892187979</v>
      </c>
      <c r="K158" s="17">
        <f>IF(OR($A158="",$B158="",$C158=""),"",'OddsRatio_working_3-way'!H157)</f>
        <v>1.8597707196619615</v>
      </c>
      <c r="L158" s="21">
        <f>IF(OR($A158="",$B158="",$C158=""),"",'OddsRatio_working_3-way'!I157)</f>
        <v>3.5474687989984073</v>
      </c>
      <c r="M158" s="22">
        <f>IF(OR($A158="",$B158="",$C158=""),"",'OddsRatio_working_3-way'!J157)</f>
        <v>5.5429860248804923</v>
      </c>
      <c r="N158" s="23">
        <f t="shared" si="41"/>
        <v>53.328897180270204</v>
      </c>
      <c r="O158" s="24">
        <f t="shared" si="42"/>
        <v>28.389795263614431</v>
      </c>
      <c r="P158" s="24">
        <f t="shared" si="43"/>
        <v>18.281307556115355</v>
      </c>
      <c r="Q158" t="s">
        <v>337</v>
      </c>
      <c r="R158" t="s">
        <v>338</v>
      </c>
      <c r="S158" s="48" t="s">
        <v>453</v>
      </c>
      <c r="T158" s="35">
        <v>100</v>
      </c>
      <c r="U158" s="35">
        <f t="shared" si="44"/>
        <v>50</v>
      </c>
      <c r="V158" s="35">
        <f t="shared" si="45"/>
        <v>69.512195121951223</v>
      </c>
      <c r="W158" s="35">
        <f t="shared" si="46"/>
        <v>76.958525345622121</v>
      </c>
      <c r="X158" s="35">
        <f t="shared" si="47"/>
        <v>53.529279532426656</v>
      </c>
      <c r="Y158" s="35">
        <f t="shared" si="48"/>
        <v>73.041474654377879</v>
      </c>
      <c r="Z158" s="35">
        <f t="shared" si="49"/>
        <v>80.487804878048792</v>
      </c>
      <c r="AA158" s="35">
        <f t="shared" si="50"/>
        <v>-3.5292795324266564</v>
      </c>
      <c r="AB158" s="35">
        <f t="shared" si="51"/>
        <v>-3.5292795324266564</v>
      </c>
      <c r="AC158" s="35">
        <f t="shared" si="52"/>
        <v>-3.5292795324266706</v>
      </c>
      <c r="AD158" s="36"/>
      <c r="AE158" s="36"/>
      <c r="AF158">
        <v>2.42</v>
      </c>
      <c r="AG158">
        <v>1.6</v>
      </c>
      <c r="AI158" s="36"/>
      <c r="AJ158" t="s">
        <v>458</v>
      </c>
      <c r="AK158" s="35"/>
      <c r="AL158" s="35"/>
    </row>
    <row r="159" spans="1:38" ht="15" x14ac:dyDescent="0.25">
      <c r="A159">
        <v>2</v>
      </c>
      <c r="B159">
        <v>3.28</v>
      </c>
      <c r="C159">
        <v>4.34</v>
      </c>
      <c r="D159" s="20">
        <f t="shared" si="53"/>
        <v>3.5292795324266546E-2</v>
      </c>
      <c r="E159" s="17">
        <f>IF(OR($A159="",$B159="",$C159=""),"",A159*'MPTO_working_3-way'!$I158)</f>
        <v>2.0705855906485331</v>
      </c>
      <c r="F159" s="21">
        <f>IF(OR($A159="",$B159="",$C159=""),"",B159*'MPTO_working_3-way'!$I158)</f>
        <v>3.395760368663594</v>
      </c>
      <c r="G159" s="22">
        <f>IF(OR($A159="",$B159="",$C159=""),"",C159*'MPTO_working_3-way'!$I158)</f>
        <v>4.4931707317073171</v>
      </c>
      <c r="H159" s="17">
        <f>IF(OR($A159="",$B159="",$C159=""),"",'MPTO_working_3-way'!E158)</f>
        <v>2.0481909219967003</v>
      </c>
      <c r="I159" s="21">
        <f>IF(OR($A159="",$B159="",$C159=""),"",'MPTO_working_3-way'!F158)</f>
        <v>3.4116444046782126</v>
      </c>
      <c r="J159" s="22">
        <f>IF(OR($A159="",$B159="",$C159=""),"",'MPTO_working_3-way'!G158)</f>
        <v>4.5735092529129533</v>
      </c>
      <c r="K159" s="17">
        <f>IF(OR($A159="",$B159="",$C159=""),"",'OddsRatio_working_3-way'!H158)</f>
        <v>2.0572276693384324</v>
      </c>
      <c r="L159" s="21">
        <f>IF(OR($A159="",$B159="",$C159=""),"",'OddsRatio_working_3-way'!I158)</f>
        <v>3.4104790860916263</v>
      </c>
      <c r="M159" s="22">
        <f>IF(OR($A159="",$B159="",$C159=""),"",'OddsRatio_working_3-way'!J158)</f>
        <v>4.5311404155903636</v>
      </c>
      <c r="N159" s="23">
        <f t="shared" si="41"/>
        <v>48.295516230593861</v>
      </c>
      <c r="O159" s="24">
        <f t="shared" si="42"/>
        <v>29.448485506459672</v>
      </c>
      <c r="P159" s="24">
        <f t="shared" si="43"/>
        <v>22.255998262946477</v>
      </c>
      <c r="Q159" t="s">
        <v>339</v>
      </c>
      <c r="R159" t="s">
        <v>340</v>
      </c>
      <c r="S159" s="48" t="s">
        <v>453</v>
      </c>
      <c r="T159" s="35">
        <v>100</v>
      </c>
      <c r="U159" s="35">
        <f t="shared" si="44"/>
        <v>72.67759562841529</v>
      </c>
      <c r="V159" s="35">
        <f t="shared" si="45"/>
        <v>67.10526315789474</v>
      </c>
      <c r="W159" s="35">
        <f t="shared" si="46"/>
        <v>56.896551724137922</v>
      </c>
      <c r="X159" s="35">
        <f t="shared" si="47"/>
        <v>75.998185117967338</v>
      </c>
      <c r="Y159" s="35">
        <f t="shared" si="48"/>
        <v>70.42585264744676</v>
      </c>
      <c r="Z159" s="35">
        <f t="shared" si="49"/>
        <v>60.217141213689963</v>
      </c>
      <c r="AA159" s="35">
        <f t="shared" si="50"/>
        <v>-3.3205894895520487</v>
      </c>
      <c r="AB159" s="35">
        <f t="shared" si="51"/>
        <v>-3.3205894895520203</v>
      </c>
      <c r="AC159" s="35">
        <f t="shared" si="52"/>
        <v>-3.3205894895520416</v>
      </c>
      <c r="AD159" s="36"/>
      <c r="AE159" s="36"/>
      <c r="AF159">
        <v>2.14</v>
      </c>
      <c r="AG159">
        <v>1.75</v>
      </c>
      <c r="AI159" s="36"/>
      <c r="AJ159" t="s">
        <v>458</v>
      </c>
      <c r="AK159" s="35"/>
      <c r="AL159" s="35"/>
    </row>
    <row r="160" spans="1:38" ht="15" x14ac:dyDescent="0.25">
      <c r="A160">
        <v>3.66</v>
      </c>
      <c r="B160">
        <v>3.04</v>
      </c>
      <c r="C160">
        <v>2.3199999999999998</v>
      </c>
      <c r="D160" s="20">
        <f t="shared" si="53"/>
        <v>3.3205894895520283E-2</v>
      </c>
      <c r="E160" s="17">
        <f>IF(OR($A160="",$B160="",$C160=""),"",A160*'MPTO_working_3-way'!$I159)</f>
        <v>3.7815335753176043</v>
      </c>
      <c r="F160" s="21">
        <f>IF(OR($A160="",$B160="",$C160=""),"",B160*'MPTO_working_3-way'!$I159)</f>
        <v>3.1409459204823817</v>
      </c>
      <c r="G160" s="22">
        <f>IF(OR($A160="",$B160="",$C160=""),"",C160*'MPTO_working_3-way'!$I159)</f>
        <v>2.3970376761576069</v>
      </c>
      <c r="H160" s="17">
        <f>IF(OR($A160="",$B160="",$C160=""),"",'MPTO_working_3-way'!E159)</f>
        <v>3.8145312051751694</v>
      </c>
      <c r="I160" s="21">
        <f>IF(OR($A160="",$B160="",$C160=""),"",'MPTO_working_3-way'!F159)</f>
        <v>3.1458536991201984</v>
      </c>
      <c r="J160" s="22">
        <f>IF(OR($A160="",$B160="",$C160=""),"",'MPTO_working_3-way'!G159)</f>
        <v>2.3811459844103293</v>
      </c>
      <c r="K160" s="17">
        <f>IF(OR($A160="",$B160="",$C160=""),"",'OddsRatio_working_3-way'!H159)</f>
        <v>3.7973724028620888</v>
      </c>
      <c r="L160" s="21">
        <f>IF(OR($A160="",$B160="",$C160=""),"",'OddsRatio_working_3-way'!I159)</f>
        <v>3.1453532713679175</v>
      </c>
      <c r="M160" s="22">
        <f>IF(OR($A160="",$B160="",$C160=""),"",'OddsRatio_working_3-way'!J159)</f>
        <v>2.3881697638263</v>
      </c>
      <c r="N160" s="23">
        <f t="shared" si="41"/>
        <v>26.444297798308234</v>
      </c>
      <c r="O160" s="24">
        <f t="shared" si="42"/>
        <v>31.837542744015838</v>
      </c>
      <c r="P160" s="24">
        <f t="shared" si="43"/>
        <v>41.718159457675931</v>
      </c>
      <c r="Q160" t="s">
        <v>341</v>
      </c>
      <c r="R160" t="s">
        <v>342</v>
      </c>
      <c r="S160" s="48" t="s">
        <v>453</v>
      </c>
      <c r="T160" s="35">
        <v>100</v>
      </c>
      <c r="U160" s="35">
        <f t="shared" si="44"/>
        <v>62.962962962962962</v>
      </c>
      <c r="V160" s="35">
        <f t="shared" si="45"/>
        <v>68.253968253968253</v>
      </c>
      <c r="W160" s="35">
        <f t="shared" si="46"/>
        <v>65.986394557823132</v>
      </c>
      <c r="X160" s="35">
        <f t="shared" si="47"/>
        <v>65.759637188208615</v>
      </c>
      <c r="Y160" s="35">
        <f t="shared" si="48"/>
        <v>71.050642479213906</v>
      </c>
      <c r="Z160" s="35">
        <f t="shared" si="49"/>
        <v>68.783068783068785</v>
      </c>
      <c r="AA160" s="35">
        <f t="shared" si="50"/>
        <v>-2.7966742252456527</v>
      </c>
      <c r="AB160" s="35">
        <f t="shared" si="51"/>
        <v>-2.7966742252456527</v>
      </c>
      <c r="AC160" s="35">
        <f t="shared" si="52"/>
        <v>-2.7966742252456527</v>
      </c>
      <c r="AD160" s="36"/>
      <c r="AE160" s="36"/>
      <c r="AF160">
        <v>2.61</v>
      </c>
      <c r="AG160">
        <v>1.52</v>
      </c>
      <c r="AI160" s="36"/>
      <c r="AJ160" t="s">
        <v>458</v>
      </c>
      <c r="AK160" s="35"/>
      <c r="AL160" s="35"/>
    </row>
    <row r="161" spans="1:38" ht="15" x14ac:dyDescent="0.25">
      <c r="A161">
        <v>2.7</v>
      </c>
      <c r="B161">
        <v>3.15</v>
      </c>
      <c r="C161">
        <v>2.94</v>
      </c>
      <c r="D161" s="20">
        <f t="shared" si="53"/>
        <v>2.7966742252456545E-2</v>
      </c>
      <c r="E161" s="17">
        <f>IF(OR($A161="",$B161="",$C161=""),"",A161*'MPTO_working_3-way'!$I160)</f>
        <v>2.7755102040816331</v>
      </c>
      <c r="F161" s="21">
        <f>IF(OR($A161="",$B161="",$C161=""),"",B161*'MPTO_working_3-way'!$I160)</f>
        <v>3.2380952380952381</v>
      </c>
      <c r="G161" s="22">
        <f>IF(OR($A161="",$B161="",$C161=""),"",C161*'MPTO_working_3-way'!$I160)</f>
        <v>3.0222222222222221</v>
      </c>
      <c r="H161" s="17">
        <f>IF(OR($A161="",$B161="",$C161=""),"",'MPTO_working_3-way'!E160)</f>
        <v>2.7697138869504543</v>
      </c>
      <c r="I161" s="21">
        <f>IF(OR($A161="",$B161="",$C161=""),"",'MPTO_working_3-way'!F160)</f>
        <v>3.2452984464431722</v>
      </c>
      <c r="J161" s="22">
        <f>IF(OR($A161="",$B161="",$C161=""),"",'MPTO_working_3-way'!G160)</f>
        <v>3.0228484386900227</v>
      </c>
      <c r="K161" s="17">
        <f>IF(OR($A161="",$B161="",$C161=""),"",'OddsRatio_working_3-way'!H160)</f>
        <v>2.7724798849486669</v>
      </c>
      <c r="L161" s="21">
        <f>IF(OR($A161="",$B161="",$C161=""),"",'OddsRatio_working_3-way'!I160)</f>
        <v>3.2416657368468438</v>
      </c>
      <c r="M161" s="22">
        <f>IF(OR($A161="",$B161="",$C161=""),"",'OddsRatio_working_3-way'!J160)</f>
        <v>3.0227123392943609</v>
      </c>
      <c r="N161" s="23">
        <f t="shared" si="41"/>
        <v>36.029411764705877</v>
      </c>
      <c r="O161" s="24">
        <f t="shared" si="42"/>
        <v>30.882352941176471</v>
      </c>
      <c r="P161" s="24">
        <f t="shared" si="43"/>
        <v>33.088235294117645</v>
      </c>
      <c r="Q161" t="s">
        <v>343</v>
      </c>
      <c r="R161" t="s">
        <v>344</v>
      </c>
      <c r="S161" s="48" t="s">
        <v>453</v>
      </c>
      <c r="T161" s="35">
        <v>100</v>
      </c>
      <c r="U161" s="35">
        <f t="shared" si="44"/>
        <v>53.488372093023258</v>
      </c>
      <c r="V161" s="35">
        <f t="shared" si="45"/>
        <v>66.88741721854305</v>
      </c>
      <c r="W161" s="35">
        <f t="shared" si="46"/>
        <v>75.669099756691011</v>
      </c>
      <c r="X161" s="35">
        <f t="shared" si="47"/>
        <v>57.44348302476596</v>
      </c>
      <c r="Y161" s="35">
        <f t="shared" si="48"/>
        <v>70.842528150285744</v>
      </c>
      <c r="Z161" s="35">
        <f t="shared" si="49"/>
        <v>79.624210688433706</v>
      </c>
      <c r="AA161" s="35">
        <f t="shared" si="50"/>
        <v>-3.955110931742702</v>
      </c>
      <c r="AB161" s="35">
        <f t="shared" si="51"/>
        <v>-3.9551109317426949</v>
      </c>
      <c r="AC161" s="35">
        <f t="shared" si="52"/>
        <v>-3.9551109317426949</v>
      </c>
      <c r="AD161" s="36"/>
      <c r="AE161" s="36"/>
      <c r="AF161">
        <v>2.27</v>
      </c>
      <c r="AG161">
        <v>1.69</v>
      </c>
      <c r="AI161" s="36"/>
      <c r="AJ161" t="s">
        <v>459</v>
      </c>
      <c r="AK161" s="35"/>
      <c r="AL161" s="35"/>
    </row>
    <row r="162" spans="1:38" ht="15" x14ac:dyDescent="0.25">
      <c r="A162">
        <v>2.15</v>
      </c>
      <c r="B162">
        <v>3.02</v>
      </c>
      <c r="C162">
        <v>4.1100000000000003</v>
      </c>
      <c r="D162" s="20">
        <f t="shared" si="53"/>
        <v>3.9551109317427002E-2</v>
      </c>
      <c r="E162" s="17">
        <f>IF(OR($A162="",$B162="",$C162=""),"",A162*'MPTO_working_3-way'!$I161)</f>
        <v>2.2350348850324679</v>
      </c>
      <c r="F162" s="21">
        <f>IF(OR($A162="",$B162="",$C162=""),"",B162*'MPTO_working_3-way'!$I161)</f>
        <v>3.1394443501386298</v>
      </c>
      <c r="G162" s="22">
        <f>IF(OR($A162="",$B162="",$C162=""),"",C162*'MPTO_working_3-way'!$I161)</f>
        <v>4.2725550592946249</v>
      </c>
      <c r="H162" s="17">
        <f>IF(OR($A162="",$B162="",$C162=""),"",'MPTO_working_3-way'!E161)</f>
        <v>2.2127194479553292</v>
      </c>
      <c r="I162" s="21">
        <f>IF(OR($A162="",$B162="",$C162=""),"",'MPTO_working_3-way'!F161)</f>
        <v>3.1452265122654453</v>
      </c>
      <c r="J162" s="22">
        <f>IF(OR($A162="",$B162="",$C162=""),"",'MPTO_working_3-way'!G161)</f>
        <v>4.3454587693020832</v>
      </c>
      <c r="K162" s="17">
        <f>IF(OR($A162="",$B162="",$C162=""),"",'OddsRatio_working_3-way'!H161)</f>
        <v>2.2223138828084585</v>
      </c>
      <c r="L162" s="21">
        <f>IF(OR($A162="",$B162="",$C162=""),"",'OddsRatio_working_3-way'!I161)</f>
        <v>3.1470209071939879</v>
      </c>
      <c r="M162" s="22">
        <f>IF(OR($A162="",$B162="",$C162=""),"",'OddsRatio_working_3-way'!J161)</f>
        <v>4.3055618917689626</v>
      </c>
      <c r="N162" s="23">
        <f t="shared" si="41"/>
        <v>44.742030949797602</v>
      </c>
      <c r="O162" s="24">
        <f t="shared" si="42"/>
        <v>31.852770378167161</v>
      </c>
      <c r="P162" s="24">
        <f t="shared" si="43"/>
        <v>23.40519867203524</v>
      </c>
      <c r="Q162" t="s">
        <v>345</v>
      </c>
      <c r="R162" t="s">
        <v>346</v>
      </c>
      <c r="S162" s="48" t="s">
        <v>453</v>
      </c>
      <c r="T162" s="35">
        <v>100</v>
      </c>
      <c r="U162" s="35">
        <f t="shared" si="44"/>
        <v>47.368421052631575</v>
      </c>
      <c r="V162" s="35">
        <f t="shared" si="45"/>
        <v>70.326409495548958</v>
      </c>
      <c r="W162" s="35">
        <f t="shared" si="46"/>
        <v>78.070175438596479</v>
      </c>
      <c r="X162" s="35">
        <f t="shared" si="47"/>
        <v>51.603415065854549</v>
      </c>
      <c r="Y162" s="35">
        <f t="shared" si="48"/>
        <v>74.561403508771932</v>
      </c>
      <c r="Z162" s="35">
        <f t="shared" si="49"/>
        <v>82.305169451819452</v>
      </c>
      <c r="AA162" s="35">
        <f t="shared" si="50"/>
        <v>-4.2349940132229733</v>
      </c>
      <c r="AB162" s="35">
        <f t="shared" si="51"/>
        <v>-4.2349940132229733</v>
      </c>
      <c r="AC162" s="35">
        <f t="shared" si="52"/>
        <v>-4.2349940132229733</v>
      </c>
      <c r="AD162" s="36"/>
      <c r="AE162" s="36"/>
      <c r="AF162">
        <v>2.58</v>
      </c>
      <c r="AG162">
        <v>1.53</v>
      </c>
      <c r="AI162" s="36"/>
      <c r="AJ162" t="s">
        <v>459</v>
      </c>
      <c r="AK162" s="35"/>
      <c r="AL162" s="35"/>
    </row>
    <row r="163" spans="1:38" ht="15" x14ac:dyDescent="0.25">
      <c r="A163">
        <v>1.9</v>
      </c>
      <c r="B163">
        <v>3.37</v>
      </c>
      <c r="C163">
        <v>4.5599999999999996</v>
      </c>
      <c r="D163" s="20">
        <f t="shared" si="53"/>
        <v>4.2349940132229591E-2</v>
      </c>
      <c r="E163" s="17">
        <f>IF(OR($A163="",$B163="",$C163=""),"",A163*'MPTO_working_3-way'!$I162)</f>
        <v>1.9804648862512362</v>
      </c>
      <c r="F163" s="21">
        <f>IF(OR($A163="",$B163="",$C163=""),"",B163*'MPTO_working_3-way'!$I162)</f>
        <v>3.5127192982456137</v>
      </c>
      <c r="G163" s="22">
        <f>IF(OR($A163="",$B163="",$C163=""),"",C163*'MPTO_working_3-way'!$I162)</f>
        <v>4.7531157270029665</v>
      </c>
      <c r="H163" s="17">
        <f>IF(OR($A163="",$B163="",$C163=""),"",'MPTO_working_3-way'!E162)</f>
        <v>1.9523656260057929</v>
      </c>
      <c r="I163" s="21">
        <f>IF(OR($A163="",$B163="",$C163=""),"",'MPTO_working_3-way'!F162)</f>
        <v>3.5383292911306903</v>
      </c>
      <c r="J163" s="22">
        <f>IF(OR($A163="",$B163="",$C163=""),"",'MPTO_working_3-way'!G162)</f>
        <v>4.8737313937753708</v>
      </c>
      <c r="K163" s="17">
        <f>IF(OR($A163="",$B163="",$C163=""),"",'OddsRatio_working_3-way'!H162)</f>
        <v>1.963269200651387</v>
      </c>
      <c r="L163" s="21">
        <f>IF(OR($A163="",$B163="",$C163=""),"",'OddsRatio_working_3-way'!I162)</f>
        <v>3.5366088950486536</v>
      </c>
      <c r="M163" s="22">
        <f>IF(OR($A163="",$B163="",$C163=""),"",'OddsRatio_working_3-way'!J162)</f>
        <v>4.810264838132154</v>
      </c>
      <c r="N163" s="23">
        <f t="shared" si="41"/>
        <v>50.493195155450124</v>
      </c>
      <c r="O163" s="24">
        <f t="shared" si="42"/>
        <v>28.467973529779002</v>
      </c>
      <c r="P163" s="24">
        <f t="shared" si="43"/>
        <v>21.038831314770885</v>
      </c>
      <c r="Q163" t="s">
        <v>347</v>
      </c>
      <c r="R163" t="s">
        <v>348</v>
      </c>
      <c r="S163" s="48" t="s">
        <v>453</v>
      </c>
      <c r="T163" s="35">
        <v>100</v>
      </c>
      <c r="U163" s="35">
        <f t="shared" si="44"/>
        <v>61.685823754789276</v>
      </c>
      <c r="V163" s="35">
        <f t="shared" si="45"/>
        <v>66.329966329966325</v>
      </c>
      <c r="W163" s="35">
        <f t="shared" si="46"/>
        <v>68.152866242038215</v>
      </c>
      <c r="X163" s="35">
        <f t="shared" si="47"/>
        <v>65.517167427995446</v>
      </c>
      <c r="Y163" s="35">
        <f t="shared" si="48"/>
        <v>70.161310003172517</v>
      </c>
      <c r="Z163" s="35">
        <f t="shared" si="49"/>
        <v>71.984209915244392</v>
      </c>
      <c r="AA163" s="35">
        <f t="shared" si="50"/>
        <v>-3.8313436732061703</v>
      </c>
      <c r="AB163" s="35">
        <f t="shared" si="51"/>
        <v>-3.8313436732061916</v>
      </c>
      <c r="AC163" s="35">
        <f t="shared" si="52"/>
        <v>-3.8313436732061774</v>
      </c>
      <c r="AD163" s="36"/>
      <c r="AE163" s="36"/>
      <c r="AF163">
        <v>2.2400000000000002</v>
      </c>
      <c r="AG163">
        <v>1.68</v>
      </c>
      <c r="AI163" s="36"/>
      <c r="AJ163" t="s">
        <v>459</v>
      </c>
      <c r="AK163" s="35"/>
      <c r="AL163" s="35"/>
    </row>
    <row r="164" spans="1:38" ht="15" x14ac:dyDescent="0.25">
      <c r="A164">
        <v>2.61</v>
      </c>
      <c r="B164">
        <v>2.97</v>
      </c>
      <c r="C164">
        <v>3.14</v>
      </c>
      <c r="D164" s="20">
        <f t="shared" si="53"/>
        <v>3.8313436732061668E-2</v>
      </c>
      <c r="E164" s="17">
        <f>IF(OR($A164="",$B164="",$C164=""),"",A164*'MPTO_working_3-way'!$I163)</f>
        <v>2.7099980698706809</v>
      </c>
      <c r="F164" s="21">
        <f>IF(OR($A164="",$B164="",$C164=""),"",B164*'MPTO_working_3-way'!$I163)</f>
        <v>3.0837909070942233</v>
      </c>
      <c r="G164" s="22">
        <f>IF(OR($A164="",$B164="",$C164=""),"",C164*'MPTO_working_3-way'!$I163)</f>
        <v>3.2603041913386739</v>
      </c>
      <c r="H164" s="17">
        <f>IF(OR($A164="",$B164="",$C164=""),"",'MPTO_working_3-way'!E163)</f>
        <v>2.699998202984244</v>
      </c>
      <c r="I164" s="21">
        <f>IF(OR($A164="",$B164="",$C164=""),"",'MPTO_working_3-way'!F163)</f>
        <v>3.0870944249675247</v>
      </c>
      <c r="J164" s="22">
        <f>IF(OR($A164="",$B164="",$C164=""),"",'MPTO_working_3-way'!G163)</f>
        <v>3.2711788417607348</v>
      </c>
      <c r="K164" s="17">
        <f>IF(OR($A164="",$B164="",$C164=""),"",'OddsRatio_working_3-way'!H163)</f>
        <v>2.7046503621714004</v>
      </c>
      <c r="L164" s="21">
        <f>IF(OR($A164="",$B164="",$C164=""),"",'OddsRatio_working_3-way'!I163)</f>
        <v>3.0858144183091047</v>
      </c>
      <c r="M164" s="22">
        <f>IF(OR($A164="",$B164="",$C164=""),"",'OddsRatio_working_3-way'!J163)</f>
        <v>3.2658085559296861</v>
      </c>
      <c r="N164" s="23">
        <f t="shared" si="41"/>
        <v>36.9003952850682</v>
      </c>
      <c r="O164" s="24">
        <f t="shared" si="42"/>
        <v>32.427620098999327</v>
      </c>
      <c r="P164" s="24">
        <f t="shared" si="43"/>
        <v>30.671984615932484</v>
      </c>
      <c r="Q164" t="s">
        <v>349</v>
      </c>
      <c r="R164" t="s">
        <v>350</v>
      </c>
      <c r="S164" s="48" t="s">
        <v>453</v>
      </c>
      <c r="T164" s="35">
        <v>100</v>
      </c>
      <c r="U164" s="35">
        <f t="shared" si="44"/>
        <v>59.016393442622956</v>
      </c>
      <c r="V164" s="35">
        <f t="shared" si="45"/>
        <v>67.320261437908499</v>
      </c>
      <c r="W164" s="35">
        <f t="shared" si="46"/>
        <v>70.930232558139537</v>
      </c>
      <c r="X164" s="35">
        <f t="shared" si="47"/>
        <v>61.749506003951971</v>
      </c>
      <c r="Y164" s="35">
        <f t="shared" si="48"/>
        <v>70.053373999237522</v>
      </c>
      <c r="Z164" s="35">
        <f t="shared" si="49"/>
        <v>73.663345119468545</v>
      </c>
      <c r="AA164" s="35">
        <f t="shared" si="50"/>
        <v>-2.7331125613290155</v>
      </c>
      <c r="AB164" s="35">
        <f t="shared" si="51"/>
        <v>-2.7331125613290226</v>
      </c>
      <c r="AC164" s="35">
        <f t="shared" si="52"/>
        <v>-2.7331125613290084</v>
      </c>
      <c r="AD164" s="36"/>
      <c r="AE164" s="36"/>
      <c r="AF164">
        <v>2.2200000000000002</v>
      </c>
      <c r="AG164">
        <v>1.69</v>
      </c>
      <c r="AI164" s="36"/>
      <c r="AJ164" t="s">
        <v>459</v>
      </c>
      <c r="AK164" s="35"/>
      <c r="AL164" s="35"/>
    </row>
    <row r="165" spans="1:38" ht="15" x14ac:dyDescent="0.25">
      <c r="A165">
        <v>2.44</v>
      </c>
      <c r="B165">
        <v>3.06</v>
      </c>
      <c r="C165">
        <v>3.44</v>
      </c>
      <c r="D165" s="20">
        <f t="shared" si="53"/>
        <v>2.7331125613290208E-2</v>
      </c>
      <c r="E165" s="17">
        <f>IF(OR($A165="",$B165="",$C165=""),"",A165*'MPTO_working_3-way'!$I164)</f>
        <v>2.5066879464964282</v>
      </c>
      <c r="F165" s="21">
        <f>IF(OR($A165="",$B165="",$C165=""),"",B165*'MPTO_working_3-way'!$I164)</f>
        <v>3.1436332443766681</v>
      </c>
      <c r="G165" s="22">
        <f>IF(OR($A165="",$B165="",$C165=""),"",C165*'MPTO_working_3-way'!$I164)</f>
        <v>3.5340190721097184</v>
      </c>
      <c r="H165" s="17">
        <f>IF(OR($A165="",$B165="",$C165=""),"",'MPTO_working_3-way'!E164)</f>
        <v>2.4954726488294803</v>
      </c>
      <c r="I165" s="21">
        <f>IF(OR($A165="",$B165="",$C165=""),"",'MPTO_working_3-way'!F164)</f>
        <v>3.1477522442261914</v>
      </c>
      <c r="J165" s="22">
        <f>IF(OR($A165="",$B165="",$C165=""),"",'MPTO_working_3-way'!G164)</f>
        <v>3.5512965350024635</v>
      </c>
      <c r="K165" s="17">
        <f>IF(OR($A165="",$B165="",$C165=""),"",'OddsRatio_working_3-way'!H164)</f>
        <v>2.5005317759874415</v>
      </c>
      <c r="L165" s="21">
        <f>IF(OR($A165="",$B165="",$C165=""),"",'OddsRatio_working_3-way'!I164)</f>
        <v>3.1465940684264782</v>
      </c>
      <c r="M165" s="22">
        <f>IF(OR($A165="",$B165="",$C165=""),"",'OddsRatio_working_3-way'!J164)</f>
        <v>3.5425677315342758</v>
      </c>
      <c r="N165" s="23">
        <f t="shared" si="41"/>
        <v>39.893278355516479</v>
      </c>
      <c r="O165" s="24">
        <f t="shared" si="42"/>
        <v>31.810326531849736</v>
      </c>
      <c r="P165" s="24">
        <f t="shared" si="43"/>
        <v>28.296395112633775</v>
      </c>
      <c r="Q165" t="s">
        <v>351</v>
      </c>
      <c r="R165" t="s">
        <v>352</v>
      </c>
      <c r="S165" s="48" t="s">
        <v>453</v>
      </c>
      <c r="T165" s="35">
        <v>100</v>
      </c>
      <c r="U165" s="35">
        <f t="shared" si="44"/>
        <v>45.945945945945937</v>
      </c>
      <c r="V165" s="35">
        <f t="shared" si="45"/>
        <v>73.68421052631578</v>
      </c>
      <c r="W165" s="35">
        <f t="shared" si="46"/>
        <v>77.375565610859724</v>
      </c>
      <c r="X165" s="35">
        <f t="shared" si="47"/>
        <v>48.940223862824482</v>
      </c>
      <c r="Y165" s="35">
        <f t="shared" si="48"/>
        <v>76.678488443194311</v>
      </c>
      <c r="Z165" s="35">
        <f t="shared" si="49"/>
        <v>80.369843527738254</v>
      </c>
      <c r="AA165" s="35">
        <f t="shared" si="50"/>
        <v>-2.9942779168785449</v>
      </c>
      <c r="AB165" s="35">
        <f t="shared" si="51"/>
        <v>-2.9942779168785307</v>
      </c>
      <c r="AC165" s="35">
        <f t="shared" si="52"/>
        <v>-2.9942779168785307</v>
      </c>
      <c r="AD165" s="36"/>
      <c r="AE165" s="36"/>
      <c r="AF165">
        <v>2.48</v>
      </c>
      <c r="AG165">
        <v>1.59</v>
      </c>
      <c r="AI165" s="36"/>
      <c r="AJ165" t="s">
        <v>460</v>
      </c>
      <c r="AK165" s="35"/>
      <c r="AL165" s="35"/>
    </row>
    <row r="166" spans="1:38" ht="15" x14ac:dyDescent="0.25">
      <c r="A166">
        <v>1.85</v>
      </c>
      <c r="B166">
        <v>3.8</v>
      </c>
      <c r="C166">
        <v>4.42</v>
      </c>
      <c r="D166" s="20">
        <f t="shared" si="53"/>
        <v>2.9942779168785405E-2</v>
      </c>
      <c r="E166" s="17">
        <f>IF(OR($A166="",$B166="",$C166=""),"",A166*'MPTO_working_3-way'!$I165)</f>
        <v>1.9053941414622531</v>
      </c>
      <c r="F166" s="21">
        <f>IF(OR($A166="",$B166="",$C166=""),"",B166*'MPTO_working_3-way'!$I165)</f>
        <v>3.9137825608413843</v>
      </c>
      <c r="G166" s="22">
        <f>IF(OR($A166="",$B166="",$C166=""),"",C166*'MPTO_working_3-way'!$I165)</f>
        <v>4.5523470839260316</v>
      </c>
      <c r="H166" s="17">
        <f>IF(OR($A166="",$B166="",$C166=""),"",'MPTO_working_3-way'!E165)</f>
        <v>1.8848023357380872</v>
      </c>
      <c r="I166" s="21">
        <f>IF(OR($A166="",$B166="",$C166=""),"",'MPTO_working_3-way'!F165)</f>
        <v>3.9498063608552321</v>
      </c>
      <c r="J166" s="22">
        <f>IF(OR($A166="",$B166="",$C166=""),"",'MPTO_working_3-way'!G165)</f>
        <v>4.6239905553681622</v>
      </c>
      <c r="K166" s="17">
        <f>IF(OR($A166="",$B166="",$C166=""),"",'OddsRatio_working_3-way'!H165)</f>
        <v>1.8925383429185929</v>
      </c>
      <c r="L166" s="21">
        <f>IF(OR($A166="",$B166="",$C166=""),"",'OddsRatio_working_3-way'!I165)</f>
        <v>3.9401263060847769</v>
      </c>
      <c r="M166" s="22">
        <f>IF(OR($A166="",$B166="",$C166=""),"",'OddsRatio_working_3-way'!J165)</f>
        <v>4.5911542738606919</v>
      </c>
      <c r="N166" s="23">
        <f t="shared" si="41"/>
        <v>52.482579758147672</v>
      </c>
      <c r="O166" s="24">
        <f t="shared" si="42"/>
        <v>25.550729619098213</v>
      </c>
      <c r="P166" s="24">
        <f t="shared" si="43"/>
        <v>21.966690622754115</v>
      </c>
      <c r="Q166" t="s">
        <v>353</v>
      </c>
      <c r="R166" t="s">
        <v>354</v>
      </c>
      <c r="S166" s="48" t="s">
        <v>453</v>
      </c>
      <c r="T166" s="35">
        <v>100</v>
      </c>
      <c r="U166" s="35">
        <f t="shared" si="44"/>
        <v>43.502824858757066</v>
      </c>
      <c r="V166" s="35">
        <f t="shared" si="45"/>
        <v>75.062344139650875</v>
      </c>
      <c r="W166" s="35">
        <f t="shared" si="46"/>
        <v>78.494623655913983</v>
      </c>
      <c r="X166" s="35">
        <f t="shared" si="47"/>
        <v>46.443032204435148</v>
      </c>
      <c r="Y166" s="35">
        <f t="shared" si="48"/>
        <v>78.002551485328951</v>
      </c>
      <c r="Z166" s="35">
        <f t="shared" si="49"/>
        <v>81.434831001592073</v>
      </c>
      <c r="AA166" s="35">
        <f t="shared" si="50"/>
        <v>-2.9402073456780826</v>
      </c>
      <c r="AB166" s="35">
        <f t="shared" si="51"/>
        <v>-2.9402073456780755</v>
      </c>
      <c r="AC166" s="35">
        <f t="shared" si="52"/>
        <v>-2.9402073456780897</v>
      </c>
      <c r="AD166" s="36"/>
      <c r="AE166" s="36"/>
      <c r="AF166">
        <v>1.93</v>
      </c>
      <c r="AG166">
        <v>1.96</v>
      </c>
      <c r="AI166" s="36"/>
      <c r="AJ166" t="s">
        <v>460</v>
      </c>
      <c r="AK166" s="35"/>
      <c r="AL166" s="35"/>
    </row>
    <row r="167" spans="1:38" ht="15" x14ac:dyDescent="0.25">
      <c r="A167">
        <v>1.77</v>
      </c>
      <c r="B167">
        <v>4.01</v>
      </c>
      <c r="C167">
        <v>4.6500000000000004</v>
      </c>
      <c r="D167" s="20">
        <f t="shared" si="53"/>
        <v>2.9402073456780808E-2</v>
      </c>
      <c r="E167" s="17">
        <f>IF(OR($A167="",$B167="",$C167=""),"",A167*'MPTO_working_3-way'!$I166)</f>
        <v>1.822041670018502</v>
      </c>
      <c r="F167" s="21">
        <f>IF(OR($A167="",$B167="",$C167=""),"",B167*'MPTO_working_3-way'!$I166)</f>
        <v>4.1279023145616911</v>
      </c>
      <c r="G167" s="22">
        <f>IF(OR($A167="",$B167="",$C167=""),"",C167*'MPTO_working_3-way'!$I166)</f>
        <v>4.786719641574031</v>
      </c>
      <c r="H167" s="17">
        <f>IF(OR($A167="",$B167="",$C167=""),"",'MPTO_working_3-way'!E166)</f>
        <v>1.8012466275374142</v>
      </c>
      <c r="I167" s="21">
        <f>IF(OR($A167="",$B167="",$C167=""),"",'MPTO_working_3-way'!F166)</f>
        <v>4.1740431147705799</v>
      </c>
      <c r="J167" s="22">
        <f>IF(OR($A167="",$B167="",$C167=""),"",'MPTO_working_3-way'!G166)</f>
        <v>4.8720342592189372</v>
      </c>
      <c r="K167" s="17">
        <f>IF(OR($A167="",$B167="",$C167=""),"",'OddsRatio_working_3-way'!H166)</f>
        <v>1.8088164382197327</v>
      </c>
      <c r="L167" s="21">
        <f>IF(OR($A167="",$B167="",$C167=""),"",'OddsRatio_working_3-way'!I166)</f>
        <v>4.1617369857680471</v>
      </c>
      <c r="M167" s="22">
        <f>IF(OR($A167="",$B167="",$C167=""),"",'OddsRatio_working_3-way'!J166)</f>
        <v>4.8339999993532796</v>
      </c>
      <c r="N167" s="23">
        <f t="shared" si="41"/>
        <v>54.883486829905777</v>
      </c>
      <c r="O167" s="24">
        <f t="shared" si="42"/>
        <v>24.225379473549435</v>
      </c>
      <c r="P167" s="24">
        <f t="shared" si="43"/>
        <v>20.891133696544781</v>
      </c>
      <c r="Q167" t="s">
        <v>355</v>
      </c>
      <c r="R167" t="s">
        <v>356</v>
      </c>
      <c r="S167" s="48" t="s">
        <v>453</v>
      </c>
      <c r="T167" s="35">
        <v>100</v>
      </c>
      <c r="U167" s="35">
        <f t="shared" si="44"/>
        <v>55.947136563876647</v>
      </c>
      <c r="V167" s="35">
        <f t="shared" si="45"/>
        <v>70.845481049562679</v>
      </c>
      <c r="W167" s="35">
        <f t="shared" si="46"/>
        <v>70.414201183431956</v>
      </c>
      <c r="X167" s="35">
        <f t="shared" si="47"/>
        <v>58.740317767005365</v>
      </c>
      <c r="Y167" s="35">
        <f t="shared" si="48"/>
        <v>73.638662252691404</v>
      </c>
      <c r="Z167" s="35">
        <f t="shared" si="49"/>
        <v>73.207382386560653</v>
      </c>
      <c r="AA167" s="35">
        <f t="shared" si="50"/>
        <v>-2.793181203128718</v>
      </c>
      <c r="AB167" s="35">
        <f t="shared" si="51"/>
        <v>-2.7931812031287251</v>
      </c>
      <c r="AC167" s="35">
        <f t="shared" si="52"/>
        <v>-2.7931812031286967</v>
      </c>
      <c r="AD167" s="36"/>
      <c r="AE167" s="36"/>
      <c r="AF167">
        <v>1.91</v>
      </c>
      <c r="AG167">
        <v>1.97</v>
      </c>
      <c r="AI167" s="36"/>
      <c r="AJ167" t="s">
        <v>460</v>
      </c>
      <c r="AK167" s="35"/>
      <c r="AL167" s="35"/>
    </row>
    <row r="168" spans="1:38" ht="15" x14ac:dyDescent="0.25">
      <c r="A168">
        <v>2.27</v>
      </c>
      <c r="B168">
        <v>3.43</v>
      </c>
      <c r="C168">
        <v>3.38</v>
      </c>
      <c r="D168" s="20">
        <f t="shared" si="53"/>
        <v>2.7931812031287029E-2</v>
      </c>
      <c r="E168" s="17">
        <f>IF(OR($A168="",$B168="",$C168=""),"",A168*'MPTO_working_3-way'!$I167)</f>
        <v>2.3334052133110217</v>
      </c>
      <c r="F168" s="21">
        <f>IF(OR($A168="",$B168="",$C168=""),"",B168*'MPTO_working_3-way'!$I167)</f>
        <v>3.5258061152673146</v>
      </c>
      <c r="G168" s="22">
        <f>IF(OR($A168="",$B168="",$C168=""),"",C168*'MPTO_working_3-way'!$I167)</f>
        <v>3.47440952466575</v>
      </c>
      <c r="H168" s="17">
        <f>IF(OR($A168="",$B168="",$C168=""),"",'MPTO_working_3-way'!E167)</f>
        <v>2.3190124939499404</v>
      </c>
      <c r="I168" s="21">
        <f>IF(OR($A168="",$B168="",$C168=""),"",'MPTO_working_3-way'!F167)</f>
        <v>3.5431518722267183</v>
      </c>
      <c r="J168" s="22">
        <f>IF(OR($A168="",$B168="",$C168=""),"",'MPTO_working_3-way'!G167)</f>
        <v>3.4898242151050303</v>
      </c>
      <c r="K168" s="17">
        <f>IF(OR($A168="",$B168="",$C168=""),"",'OddsRatio_working_3-way'!H167)</f>
        <v>2.3251563968865367</v>
      </c>
      <c r="L168" s="21">
        <f>IF(OR($A168="",$B168="",$C168=""),"",'OddsRatio_working_3-way'!I167)</f>
        <v>3.5355354680584927</v>
      </c>
      <c r="M168" s="22">
        <f>IF(OR($A168="",$B168="",$C168=""),"",'OddsRatio_working_3-way'!J167)</f>
        <v>3.4833639563700443</v>
      </c>
      <c r="N168" s="23">
        <f t="shared" si="41"/>
        <v>42.855822653324509</v>
      </c>
      <c r="O168" s="24">
        <f t="shared" si="42"/>
        <v>28.362308286602524</v>
      </c>
      <c r="P168" s="24">
        <f t="shared" si="43"/>
        <v>28.781869060072975</v>
      </c>
      <c r="Q168" t="s">
        <v>357</v>
      </c>
      <c r="R168" t="s">
        <v>358</v>
      </c>
      <c r="S168" s="48" t="s">
        <v>453</v>
      </c>
      <c r="T168" s="35">
        <v>100</v>
      </c>
      <c r="U168" s="35">
        <f t="shared" si="44"/>
        <v>55.752212389380524</v>
      </c>
      <c r="V168" s="35">
        <f t="shared" si="45"/>
        <v>71.988795518207283</v>
      </c>
      <c r="W168" s="35">
        <f t="shared" si="46"/>
        <v>67.741935483870961</v>
      </c>
      <c r="X168" s="35">
        <f t="shared" si="47"/>
        <v>60.269268997921756</v>
      </c>
      <c r="Y168" s="35">
        <f t="shared" si="48"/>
        <v>76.505852126748493</v>
      </c>
      <c r="Z168" s="35">
        <f t="shared" si="49"/>
        <v>72.258992092412186</v>
      </c>
      <c r="AA168" s="35">
        <f t="shared" si="50"/>
        <v>-4.5170566085412318</v>
      </c>
      <c r="AB168" s="35">
        <f t="shared" si="51"/>
        <v>-4.5170566085412105</v>
      </c>
      <c r="AC168" s="35">
        <f t="shared" si="52"/>
        <v>-4.5170566085412247</v>
      </c>
      <c r="AD168" s="36"/>
      <c r="AE168" s="36"/>
      <c r="AF168">
        <v>2.06</v>
      </c>
      <c r="AG168">
        <v>1.84</v>
      </c>
      <c r="AI168" s="36"/>
      <c r="AJ168" t="s">
        <v>460</v>
      </c>
      <c r="AK168" s="35"/>
      <c r="AL168" s="35"/>
    </row>
    <row r="169" spans="1:38" ht="15" x14ac:dyDescent="0.25">
      <c r="A169">
        <v>2.2599999999999998</v>
      </c>
      <c r="B169">
        <v>3.57</v>
      </c>
      <c r="C169">
        <v>3.1</v>
      </c>
      <c r="D169" s="20">
        <f t="shared" si="53"/>
        <v>4.5170566085412256E-2</v>
      </c>
      <c r="E169" s="17">
        <f>IF(OR($A169="",$B169="",$C169=""),"",A169*'MPTO_working_3-way'!$I168)</f>
        <v>2.3620854793530315</v>
      </c>
      <c r="F169" s="21">
        <f>IF(OR($A169="",$B169="",$C169=""),"",B169*'MPTO_working_3-way'!$I168)</f>
        <v>3.7312589209249216</v>
      </c>
      <c r="G169" s="22">
        <f>IF(OR($A169="",$B169="",$C169=""),"",C169*'MPTO_working_3-way'!$I168)</f>
        <v>3.2400287548647779</v>
      </c>
      <c r="H169" s="17">
        <f>IF(OR($A169="",$B169="",$C169=""),"",'MPTO_working_3-way'!E168)</f>
        <v>2.3396135226536439</v>
      </c>
      <c r="I169" s="21">
        <f>IF(OR($A169="",$B169="",$C169=""),"",'MPTO_working_3-way'!F168)</f>
        <v>3.7727991745867655</v>
      </c>
      <c r="J169" s="22">
        <f>IF(OR($A169="",$B169="",$C169=""),"",'MPTO_working_3-way'!G168)</f>
        <v>3.2517809456368458</v>
      </c>
      <c r="K169" s="17">
        <f>IF(OR($A169="",$B169="",$C169=""),"",'OddsRatio_working_3-way'!H168)</f>
        <v>2.349250047963289</v>
      </c>
      <c r="L169" s="21">
        <f>IF(OR($A169="",$B169="",$C169=""),"",'OddsRatio_working_3-way'!I168)</f>
        <v>3.7520417644965507</v>
      </c>
      <c r="M169" s="22">
        <f>IF(OR($A169="",$B169="",$C169=""),"",'OddsRatio_working_3-way'!J168)</f>
        <v>3.2487500799388158</v>
      </c>
      <c r="N169" s="23">
        <f t="shared" si="41"/>
        <v>42.335470445121118</v>
      </c>
      <c r="O169" s="24">
        <f t="shared" si="42"/>
        <v>26.800605940048662</v>
      </c>
      <c r="P169" s="24">
        <f t="shared" si="43"/>
        <v>30.863923614830231</v>
      </c>
      <c r="Q169" t="s">
        <v>359</v>
      </c>
      <c r="R169" t="s">
        <v>360</v>
      </c>
      <c r="S169" s="48" t="s">
        <v>454</v>
      </c>
      <c r="T169" s="35">
        <v>100</v>
      </c>
      <c r="U169" s="35">
        <f t="shared" si="44"/>
        <v>45.355191256830594</v>
      </c>
      <c r="V169" s="35">
        <f t="shared" si="45"/>
        <v>75</v>
      </c>
      <c r="W169" s="35">
        <f t="shared" si="46"/>
        <v>74.747474747474755</v>
      </c>
      <c r="X169" s="35">
        <f t="shared" si="47"/>
        <v>50.25252525252526</v>
      </c>
      <c r="Y169" s="35">
        <f t="shared" si="48"/>
        <v>79.897333995694652</v>
      </c>
      <c r="Z169" s="35">
        <f t="shared" si="49"/>
        <v>79.644808743169392</v>
      </c>
      <c r="AA169" s="35">
        <f t="shared" si="50"/>
        <v>-4.897333995694666</v>
      </c>
      <c r="AB169" s="35">
        <f t="shared" si="51"/>
        <v>-4.8973339956946518</v>
      </c>
      <c r="AC169" s="35">
        <f t="shared" si="52"/>
        <v>-4.8973339956946376</v>
      </c>
      <c r="AD169" s="36"/>
      <c r="AE169" s="36"/>
      <c r="AF169">
        <v>1.81</v>
      </c>
      <c r="AG169">
        <v>2.0299999999999998</v>
      </c>
      <c r="AI169" s="36"/>
      <c r="AJ169" t="s">
        <v>129</v>
      </c>
      <c r="AK169" s="35"/>
      <c r="AL169" s="35"/>
    </row>
    <row r="170" spans="1:38" ht="15" x14ac:dyDescent="0.25">
      <c r="A170">
        <v>1.83</v>
      </c>
      <c r="B170">
        <v>4</v>
      </c>
      <c r="C170">
        <v>3.96</v>
      </c>
      <c r="D170" s="20">
        <f t="shared" si="53"/>
        <v>4.8973339956946527E-2</v>
      </c>
      <c r="E170" s="17">
        <f>IF(OR($A170="",$B170="",$C170=""),"",A170*'MPTO_working_3-way'!$I169)</f>
        <v>1.9196212121212122</v>
      </c>
      <c r="F170" s="21">
        <f>IF(OR($A170="",$B170="",$C170=""),"",B170*'MPTO_working_3-way'!$I169)</f>
        <v>4.1958933598277861</v>
      </c>
      <c r="G170" s="22">
        <f>IF(OR($A170="",$B170="",$C170=""),"",C170*'MPTO_working_3-way'!$I169)</f>
        <v>4.1539344262295081</v>
      </c>
      <c r="H170" s="17">
        <f>IF(OR($A170="",$B170="",$C170=""),"",'MPTO_working_3-way'!E169)</f>
        <v>1.8863523960746547</v>
      </c>
      <c r="I170" s="21">
        <f>IF(OR($A170="",$B170="",$C170=""),"",'MPTO_working_3-way'!F169)</f>
        <v>4.2794378174087635</v>
      </c>
      <c r="J170" s="22">
        <f>IF(OR($A170="",$B170="",$C170=""),"",'MPTO_working_3-way'!G169)</f>
        <v>4.2336858094292218</v>
      </c>
      <c r="K170" s="17">
        <f>IF(OR($A170="",$B170="",$C170=""),"",'OddsRatio_working_3-way'!H169)</f>
        <v>1.8985170203450523</v>
      </c>
      <c r="L170" s="21">
        <f>IF(OR($A170="",$B170="",$C170=""),"",'OddsRatio_working_3-way'!I169)</f>
        <v>4.2476518807652468</v>
      </c>
      <c r="M170" s="22">
        <f>IF(OR($A170="",$B170="",$C170=""),"",'OddsRatio_working_3-way'!J169)</f>
        <v>4.2043498556883776</v>
      </c>
      <c r="N170" s="23">
        <f t="shared" si="41"/>
        <v>52.09361063972532</v>
      </c>
      <c r="O170" s="24">
        <f t="shared" si="42"/>
        <v>23.832826867674335</v>
      </c>
      <c r="P170" s="24">
        <f t="shared" si="43"/>
        <v>24.073562492600338</v>
      </c>
      <c r="Q170" t="s">
        <v>361</v>
      </c>
      <c r="R170" t="s">
        <v>362</v>
      </c>
      <c r="S170" s="48" t="s">
        <v>454</v>
      </c>
      <c r="T170" s="35">
        <v>100</v>
      </c>
      <c r="U170" s="35">
        <f t="shared" si="44"/>
        <v>27.536231884057976</v>
      </c>
      <c r="V170" s="35">
        <f t="shared" si="45"/>
        <v>79.674796747967477</v>
      </c>
      <c r="W170" s="35">
        <f t="shared" si="46"/>
        <v>87.775061124694389</v>
      </c>
      <c r="X170" s="35">
        <f t="shared" si="47"/>
        <v>32.550142127338141</v>
      </c>
      <c r="Y170" s="35">
        <f t="shared" si="48"/>
        <v>84.68870699124767</v>
      </c>
      <c r="Z170" s="35">
        <f t="shared" si="49"/>
        <v>92.788971367974554</v>
      </c>
      <c r="AA170" s="35">
        <f t="shared" si="50"/>
        <v>-5.013910243280165</v>
      </c>
      <c r="AB170" s="35">
        <f t="shared" si="51"/>
        <v>-5.0139102432801934</v>
      </c>
      <c r="AC170" s="35">
        <f t="shared" si="52"/>
        <v>-5.013910243280165</v>
      </c>
      <c r="AD170" s="36"/>
      <c r="AE170" s="36"/>
      <c r="AF170">
        <v>1.62</v>
      </c>
      <c r="AG170">
        <v>2.3199999999999998</v>
      </c>
      <c r="AI170" s="36"/>
      <c r="AJ170" t="s">
        <v>129</v>
      </c>
      <c r="AK170" s="35"/>
      <c r="AL170" s="35"/>
    </row>
    <row r="171" spans="1:38" ht="15" x14ac:dyDescent="0.25">
      <c r="A171">
        <v>1.38</v>
      </c>
      <c r="B171">
        <v>4.92</v>
      </c>
      <c r="C171">
        <v>8.18</v>
      </c>
      <c r="D171" s="20">
        <f t="shared" si="53"/>
        <v>5.0139102432801952E-2</v>
      </c>
      <c r="E171" s="17">
        <f>IF(OR($A171="",$B171="",$C171=""),"",A171*'MPTO_working_3-way'!$I170)</f>
        <v>1.4491919613572666</v>
      </c>
      <c r="F171" s="21">
        <f>IF(OR($A171="",$B171="",$C171=""),"",B171*'MPTO_working_3-way'!$I170)</f>
        <v>5.1666843839693852</v>
      </c>
      <c r="G171" s="22">
        <f>IF(OR($A171="",$B171="",$C171=""),"",C171*'MPTO_working_3-way'!$I170)</f>
        <v>8.59013785790032</v>
      </c>
      <c r="H171" s="17">
        <f>IF(OR($A171="",$B171="",$C171=""),"",'MPTO_working_3-way'!E170)</f>
        <v>1.4125797204777857</v>
      </c>
      <c r="I171" s="21">
        <f>IF(OR($A171="",$B171="",$C171=""),"",'MPTO_working_3-way'!F170)</f>
        <v>5.3608093144363593</v>
      </c>
      <c r="J171" s="22">
        <f>IF(OR($A171="",$B171="",$C171=""),"",'MPTO_working_3-way'!G170)</f>
        <v>9.4754078223270497</v>
      </c>
      <c r="K171" s="17">
        <f>IF(OR($A171="",$B171="",$C171=""),"",'OddsRatio_working_3-way'!H170)</f>
        <v>1.4233569350540192</v>
      </c>
      <c r="L171" s="21">
        <f>IF(OR($A171="",$B171="",$C171=""),"",'OddsRatio_working_3-way'!I170)</f>
        <v>5.367261014241465</v>
      </c>
      <c r="M171" s="22">
        <f>IF(OR($A171="",$B171="",$C171=""),"",'OddsRatio_working_3-way'!J170)</f>
        <v>8.9992178781259469</v>
      </c>
      <c r="N171" s="23">
        <f t="shared" si="41"/>
        <v>69.003970948295361</v>
      </c>
      <c r="O171" s="24">
        <f t="shared" si="42"/>
        <v>19.354772339156018</v>
      </c>
      <c r="P171" s="24">
        <f t="shared" si="43"/>
        <v>11.641256712548605</v>
      </c>
      <c r="Q171" t="s">
        <v>363</v>
      </c>
      <c r="R171" t="s">
        <v>364</v>
      </c>
      <c r="S171" s="48" t="s">
        <v>454</v>
      </c>
      <c r="T171" s="35">
        <v>100</v>
      </c>
      <c r="U171" s="35">
        <f t="shared" si="44"/>
        <v>27.536231884057976</v>
      </c>
      <c r="V171" s="35">
        <f t="shared" si="45"/>
        <v>80.54474708171206</v>
      </c>
      <c r="W171" s="35">
        <f t="shared" si="46"/>
        <v>86.595174262734588</v>
      </c>
      <c r="X171" s="35">
        <f t="shared" si="47"/>
        <v>32.860078655553352</v>
      </c>
      <c r="Y171" s="35">
        <f t="shared" si="48"/>
        <v>85.868593853207457</v>
      </c>
      <c r="Z171" s="35">
        <f t="shared" si="49"/>
        <v>91.919021034229971</v>
      </c>
      <c r="AA171" s="35">
        <f t="shared" si="50"/>
        <v>-5.3238467714953757</v>
      </c>
      <c r="AB171" s="35">
        <f t="shared" si="51"/>
        <v>-5.323846771495397</v>
      </c>
      <c r="AC171" s="35">
        <f t="shared" si="52"/>
        <v>-5.3238467714953828</v>
      </c>
      <c r="AD171" s="36"/>
      <c r="AE171" s="36"/>
      <c r="AF171">
        <v>1.65</v>
      </c>
      <c r="AG171">
        <v>2.27</v>
      </c>
      <c r="AI171" s="36"/>
      <c r="AJ171" t="s">
        <v>129</v>
      </c>
      <c r="AK171" s="35"/>
      <c r="AL171" s="35"/>
    </row>
    <row r="172" spans="1:38" ht="15" x14ac:dyDescent="0.25">
      <c r="A172">
        <v>1.38</v>
      </c>
      <c r="B172">
        <v>5.14</v>
      </c>
      <c r="C172">
        <v>7.46</v>
      </c>
      <c r="D172" s="20">
        <f t="shared" si="53"/>
        <v>5.3238467714953996E-2</v>
      </c>
      <c r="E172" s="17">
        <f>IF(OR($A172="",$B172="",$C172=""),"",A172*'MPTO_working_3-way'!$I171)</f>
        <v>1.4534690854466363</v>
      </c>
      <c r="F172" s="21">
        <f>IF(OR($A172="",$B172="",$C172=""),"",B172*'MPTO_working_3-way'!$I171)</f>
        <v>5.413645724054863</v>
      </c>
      <c r="G172" s="22">
        <f>IF(OR($A172="",$B172="",$C172=""),"",C172*'MPTO_working_3-way'!$I171)</f>
        <v>7.8571589691535566</v>
      </c>
      <c r="H172" s="17">
        <f>IF(OR($A172="",$B172="",$C172=""),"",'MPTO_working_3-way'!E171)</f>
        <v>1.4146442053327264</v>
      </c>
      <c r="I172" s="21">
        <f>IF(OR($A172="",$B172="",$C172=""),"",'MPTO_working_3-way'!F171)</f>
        <v>5.6559047135040421</v>
      </c>
      <c r="J172" s="22">
        <f>IF(OR($A172="",$B172="",$C172=""),"",'MPTO_working_3-way'!G171)</f>
        <v>8.5982969127861129</v>
      </c>
      <c r="K172" s="17">
        <f>IF(OR($A172="",$B172="",$C172=""),"",'OddsRatio_working_3-way'!H171)</f>
        <v>1.4258714869788442</v>
      </c>
      <c r="L172" s="21">
        <f>IF(OR($A172="",$B172="",$C172=""),"",'OddsRatio_working_3-way'!I171)</f>
        <v>5.6397577791905693</v>
      </c>
      <c r="M172" s="22">
        <f>IF(OR($A172="",$B172="",$C172=""),"",'OddsRatio_working_3-way'!J171)</f>
        <v>8.2398152786403571</v>
      </c>
      <c r="N172" s="23">
        <f t="shared" si="41"/>
        <v>68.800912933948652</v>
      </c>
      <c r="O172" s="24">
        <f t="shared" si="42"/>
        <v>18.471840437519287</v>
      </c>
      <c r="P172" s="24">
        <f t="shared" si="43"/>
        <v>12.727246628532054</v>
      </c>
      <c r="Q172" t="s">
        <v>365</v>
      </c>
      <c r="R172" t="s">
        <v>366</v>
      </c>
      <c r="S172" s="48" t="s">
        <v>454</v>
      </c>
      <c r="T172" s="35">
        <v>100</v>
      </c>
      <c r="U172" s="35">
        <f t="shared" si="44"/>
        <v>47.089947089947096</v>
      </c>
      <c r="V172" s="35">
        <f t="shared" si="45"/>
        <v>75.609756097560975</v>
      </c>
      <c r="W172" s="35">
        <f t="shared" si="46"/>
        <v>73.821989528795811</v>
      </c>
      <c r="X172" s="35">
        <f t="shared" si="47"/>
        <v>50.568254373643221</v>
      </c>
      <c r="Y172" s="35">
        <f t="shared" si="48"/>
        <v>79.088063381257115</v>
      </c>
      <c r="Z172" s="35">
        <f t="shared" si="49"/>
        <v>77.300296812491936</v>
      </c>
      <c r="AA172" s="35">
        <f t="shared" si="50"/>
        <v>-3.4783072836961253</v>
      </c>
      <c r="AB172" s="35">
        <f t="shared" si="51"/>
        <v>-3.4783072836961395</v>
      </c>
      <c r="AC172" s="35">
        <f t="shared" si="52"/>
        <v>-3.4783072836961253</v>
      </c>
      <c r="AD172" s="36"/>
      <c r="AE172" s="36"/>
      <c r="AF172">
        <v>1.48</v>
      </c>
      <c r="AG172">
        <v>2.65</v>
      </c>
      <c r="AI172" s="36"/>
      <c r="AJ172" t="s">
        <v>129</v>
      </c>
      <c r="AK172" s="35"/>
      <c r="AL172" s="35"/>
    </row>
    <row r="173" spans="1:38" ht="15" x14ac:dyDescent="0.25">
      <c r="A173">
        <v>1.89</v>
      </c>
      <c r="B173">
        <v>4.0999999999999996</v>
      </c>
      <c r="C173">
        <v>3.82</v>
      </c>
      <c r="D173" s="20">
        <f t="shared" si="53"/>
        <v>3.478307283696136E-2</v>
      </c>
      <c r="E173" s="17">
        <f>IF(OR($A173="",$B173="",$C173=""),"",A173*'MPTO_working_3-way'!$I172)</f>
        <v>1.955740007661857</v>
      </c>
      <c r="F173" s="21">
        <f>IF(OR($A173="",$B173="",$C173=""),"",B173*'MPTO_working_3-way'!$I172)</f>
        <v>4.2426105986315408</v>
      </c>
      <c r="G173" s="22">
        <f>IF(OR($A173="",$B173="",$C173=""),"",C173*'MPTO_working_3-way'!$I172)</f>
        <v>3.9528713382371921</v>
      </c>
      <c r="H173" s="17">
        <f>IF(OR($A173="",$B173="",$C173=""),"",'MPTO_working_3-way'!E172)</f>
        <v>1.9323441054321511</v>
      </c>
      <c r="I173" s="21">
        <f>IF(OR($A173="",$B173="",$C173=""),"",'MPTO_working_3-way'!F172)</f>
        <v>4.3046285515405405</v>
      </c>
      <c r="J173" s="22">
        <f>IF(OR($A173="",$B173="",$C173=""),"",'MPTO_working_3-way'!G172)</f>
        <v>3.9970302528921051</v>
      </c>
      <c r="K173" s="17">
        <f>IF(OR($A173="",$B173="",$C173=""),"",'OddsRatio_working_3-way'!H172)</f>
        <v>1.9411947753483605</v>
      </c>
      <c r="L173" s="21">
        <f>IF(OR($A173="",$B173="",$C173=""),"",'OddsRatio_working_3-way'!I172)</f>
        <v>4.278318880426875</v>
      </c>
      <c r="M173" s="22">
        <f>IF(OR($A173="",$B173="",$C173=""),"",'OddsRatio_working_3-way'!J172)</f>
        <v>3.982212658968963</v>
      </c>
      <c r="N173" s="23">
        <f t="shared" si="41"/>
        <v>51.1315408020685</v>
      </c>
      <c r="O173" s="24">
        <f t="shared" si="42"/>
        <v>23.570393199002311</v>
      </c>
      <c r="P173" s="24">
        <f t="shared" si="43"/>
        <v>25.298065998929182</v>
      </c>
      <c r="Q173" t="s">
        <v>367</v>
      </c>
      <c r="R173" t="s">
        <v>368</v>
      </c>
      <c r="S173" s="48" t="s">
        <v>454</v>
      </c>
      <c r="T173" s="35">
        <v>100</v>
      </c>
      <c r="U173" s="35">
        <f t="shared" si="44"/>
        <v>37.106918238993707</v>
      </c>
      <c r="V173" s="35">
        <f t="shared" si="45"/>
        <v>75.369458128078819</v>
      </c>
      <c r="W173" s="35">
        <f t="shared" si="46"/>
        <v>83.739837398373979</v>
      </c>
      <c r="X173" s="35">
        <f t="shared" si="47"/>
        <v>40.890704473547203</v>
      </c>
      <c r="Y173" s="35">
        <f t="shared" si="48"/>
        <v>79.153244362632307</v>
      </c>
      <c r="Z173" s="35">
        <f t="shared" si="49"/>
        <v>87.523623632927467</v>
      </c>
      <c r="AA173" s="35">
        <f t="shared" si="50"/>
        <v>-3.7837862345534958</v>
      </c>
      <c r="AB173" s="35">
        <f t="shared" si="51"/>
        <v>-3.7837862345534887</v>
      </c>
      <c r="AC173" s="35">
        <f t="shared" si="52"/>
        <v>-3.7837862345534887</v>
      </c>
      <c r="AD173" s="36"/>
      <c r="AE173" s="36"/>
      <c r="AF173">
        <v>1.38</v>
      </c>
      <c r="AG173">
        <v>3.16</v>
      </c>
      <c r="AI173" s="36"/>
      <c r="AJ173" t="s">
        <v>456</v>
      </c>
      <c r="AK173" s="35"/>
      <c r="AL173" s="35"/>
    </row>
    <row r="174" spans="1:38" ht="15" x14ac:dyDescent="0.25">
      <c r="A174">
        <v>1.59</v>
      </c>
      <c r="B174">
        <v>4.0599999999999996</v>
      </c>
      <c r="C174">
        <v>6.15</v>
      </c>
      <c r="D174" s="20">
        <f t="shared" si="53"/>
        <v>3.7837862345534878E-2</v>
      </c>
      <c r="E174" s="17">
        <f>IF(OR($A174="",$B174="",$C174=""),"",A174*'MPTO_working_3-way'!$I173)</f>
        <v>1.6501622011294006</v>
      </c>
      <c r="F174" s="21">
        <f>IF(OR($A174="",$B174="",$C174=""),"",B174*'MPTO_working_3-way'!$I173)</f>
        <v>4.2136217211228715</v>
      </c>
      <c r="G174" s="22">
        <f>IF(OR($A174="",$B174="",$C174=""),"",C174*'MPTO_working_3-way'!$I173)</f>
        <v>6.3827028534250401</v>
      </c>
      <c r="H174" s="17">
        <f>IF(OR($A174="",$B174="",$C174=""),"",'MPTO_working_3-way'!E173)</f>
        <v>1.6225384957743234</v>
      </c>
      <c r="I174" s="21">
        <f>IF(OR($A174="",$B174="",$C174=""),"",'MPTO_working_3-way'!F173)</f>
        <v>4.2791220304017017</v>
      </c>
      <c r="J174" s="22">
        <f>IF(OR($A174="",$B174="",$C174=""),"",'MPTO_working_3-way'!G173)</f>
        <v>6.6671553587352461</v>
      </c>
      <c r="K174" s="17">
        <f>IF(OR($A174="",$B174="",$C174=""),"",'OddsRatio_working_3-way'!H173)</f>
        <v>1.6319565808664209</v>
      </c>
      <c r="L174" s="21">
        <f>IF(OR($A174="",$B174="",$C174=""),"",'OddsRatio_working_3-way'!I173)</f>
        <v>4.277605317713979</v>
      </c>
      <c r="M174" s="22">
        <f>IF(OR($A174="",$B174="",$C174=""),"",'OddsRatio_working_3-way'!J173)</f>
        <v>6.5162311719696051</v>
      </c>
      <c r="N174" s="23">
        <f t="shared" si="41"/>
        <v>60.600103390780745</v>
      </c>
      <c r="O174" s="24">
        <f t="shared" si="42"/>
        <v>23.732552805749112</v>
      </c>
      <c r="P174" s="24">
        <f t="shared" si="43"/>
        <v>15.667343803470143</v>
      </c>
      <c r="Q174" t="s">
        <v>369</v>
      </c>
      <c r="R174" t="s">
        <v>370</v>
      </c>
      <c r="S174" s="48" t="s">
        <v>454</v>
      </c>
      <c r="T174" s="35">
        <v>100</v>
      </c>
      <c r="U174" s="35">
        <f t="shared" si="44"/>
        <v>60.317460317460316</v>
      </c>
      <c r="V174" s="35">
        <f t="shared" si="45"/>
        <v>72.222222222222229</v>
      </c>
      <c r="W174" s="35">
        <f t="shared" si="46"/>
        <v>64.664310954063609</v>
      </c>
      <c r="X174" s="35">
        <f t="shared" si="47"/>
        <v>63.11346682371417</v>
      </c>
      <c r="Y174" s="35">
        <f t="shared" si="48"/>
        <v>75.018228728476075</v>
      </c>
      <c r="Z174" s="35">
        <f t="shared" si="49"/>
        <v>67.460317460317469</v>
      </c>
      <c r="AA174" s="35">
        <f t="shared" si="50"/>
        <v>-2.7960065062538533</v>
      </c>
      <c r="AB174" s="35">
        <f t="shared" si="51"/>
        <v>-2.7960065062538462</v>
      </c>
      <c r="AC174" s="35">
        <f t="shared" si="52"/>
        <v>-2.7960065062538604</v>
      </c>
      <c r="AD174" s="36"/>
      <c r="AE174" s="36"/>
      <c r="AF174">
        <v>1.92</v>
      </c>
      <c r="AG174">
        <v>1.95</v>
      </c>
      <c r="AI174" s="36"/>
      <c r="AJ174" t="s">
        <v>456</v>
      </c>
      <c r="AK174" s="35"/>
      <c r="AL174" s="35"/>
    </row>
    <row r="175" spans="1:38" ht="15" x14ac:dyDescent="0.25">
      <c r="A175">
        <v>2.52</v>
      </c>
      <c r="B175">
        <v>3.6</v>
      </c>
      <c r="C175">
        <v>2.83</v>
      </c>
      <c r="D175" s="20">
        <f t="shared" si="53"/>
        <v>2.7960065062538675E-2</v>
      </c>
      <c r="E175" s="17">
        <f>IF(OR($A175="",$B175="",$C175=""),"",A175*'MPTO_working_3-way'!$I174)</f>
        <v>2.5904593639575975</v>
      </c>
      <c r="F175" s="21">
        <f>IF(OR($A175="",$B175="",$C175=""),"",B175*'MPTO_working_3-way'!$I174)</f>
        <v>3.7006562342251392</v>
      </c>
      <c r="G175" s="22">
        <f>IF(OR($A175="",$B175="",$C175=""),"",C175*'MPTO_working_3-way'!$I174)</f>
        <v>2.9091269841269844</v>
      </c>
      <c r="H175" s="17">
        <f>IF(OR($A175="",$B175="",$C175=""),"",'MPTO_working_3-way'!E174)</f>
        <v>2.5806093648228119</v>
      </c>
      <c r="I175" s="21">
        <f>IF(OR($A175="",$B175="",$C175=""),"",'MPTO_working_3-way'!F174)</f>
        <v>3.7249808482484861</v>
      </c>
      <c r="J175" s="22">
        <f>IF(OR($A175="",$B175="",$C175=""),"",'MPTO_working_3-way'!G174)</f>
        <v>2.9066652175094423</v>
      </c>
      <c r="K175" s="17">
        <f>IF(OR($A175="",$B175="",$C175=""),"",'OddsRatio_working_3-way'!H174)</f>
        <v>2.5853642675359967</v>
      </c>
      <c r="L175" s="21">
        <f>IF(OR($A175="",$B175="",$C175=""),"",'OddsRatio_working_3-way'!I174)</f>
        <v>3.7118072997326266</v>
      </c>
      <c r="M175" s="22">
        <f>IF(OR($A175="",$B175="",$C175=""),"",'OddsRatio_working_3-way'!J174)</f>
        <v>2.9086951378887331</v>
      </c>
      <c r="N175" s="23">
        <f t="shared" ref="N175:N225" si="54">(1/E175)* 100</f>
        <v>38.60319192470331</v>
      </c>
      <c r="O175" s="24">
        <f t="shared" ref="O175:O225" si="55">(1/F175)* 100</f>
        <v>27.022234347292319</v>
      </c>
      <c r="P175" s="24">
        <f t="shared" ref="P175:P225" si="56">(1/G175)* 100</f>
        <v>34.374573728004357</v>
      </c>
      <c r="Q175" t="s">
        <v>371</v>
      </c>
      <c r="R175" t="s">
        <v>372</v>
      </c>
      <c r="S175" s="48" t="s">
        <v>454</v>
      </c>
      <c r="T175" s="35">
        <v>100</v>
      </c>
      <c r="U175" s="35">
        <f t="shared" ref="U175:U225" si="57">(1/A176)*((T175*A176)-T175)</f>
        <v>60.317460317460316</v>
      </c>
      <c r="V175" s="35">
        <f t="shared" ref="V175:V225" si="58">(1/B176)*((T175*B176)-T175)</f>
        <v>68.944099378881987</v>
      </c>
      <c r="W175" s="35">
        <f t="shared" ref="W175:W225" si="59">(1/C176)*((T175*C176)-T175)</f>
        <v>67.948717948717942</v>
      </c>
      <c r="X175" s="35">
        <f t="shared" ref="X175:X225" si="60">((1/B176)+(1/C176))*T175</f>
        <v>63.10718267240005</v>
      </c>
      <c r="Y175" s="35">
        <f t="shared" ref="Y175:Y225" si="61">((1/A176)+(1/C176))*T175</f>
        <v>71.733821733821728</v>
      </c>
      <c r="Z175" s="35">
        <f t="shared" ref="Z175:Z225" si="62">((1/A176)+(1/B176))*T175</f>
        <v>70.738440303657697</v>
      </c>
      <c r="AA175" s="35">
        <f t="shared" ref="AA175:AA225" si="63">U175-X175</f>
        <v>-2.7897223549397339</v>
      </c>
      <c r="AB175" s="35">
        <f t="shared" ref="AB175:AB225" si="64">V175-Y175</f>
        <v>-2.789722354939741</v>
      </c>
      <c r="AC175" s="35">
        <f t="shared" ref="AC175:AC225" si="65">W175-Z175</f>
        <v>-2.7897223549397552</v>
      </c>
      <c r="AD175" s="36"/>
      <c r="AE175" s="36"/>
      <c r="AF175">
        <v>1.63</v>
      </c>
      <c r="AG175">
        <v>2.38</v>
      </c>
      <c r="AI175" s="36"/>
      <c r="AJ175" t="s">
        <v>457</v>
      </c>
      <c r="AK175" s="35"/>
      <c r="AL175" s="35"/>
    </row>
    <row r="176" spans="1:38" ht="15" x14ac:dyDescent="0.25">
      <c r="A176">
        <v>2.52</v>
      </c>
      <c r="B176">
        <v>3.22</v>
      </c>
      <c r="C176">
        <v>3.12</v>
      </c>
      <c r="D176" s="20">
        <f t="shared" si="53"/>
        <v>2.7897223549397498E-2</v>
      </c>
      <c r="E176" s="17">
        <f>IF(OR($A176="",$B176="",$C176=""),"",A176*'MPTO_working_3-way'!$I175)</f>
        <v>2.5903010033444818</v>
      </c>
      <c r="F176" s="21">
        <f>IF(OR($A176="",$B176="",$C176=""),"",B176*'MPTO_working_3-way'!$I175)</f>
        <v>3.3098290598290601</v>
      </c>
      <c r="G176" s="22">
        <f>IF(OR($A176="",$B176="",$C176=""),"",C176*'MPTO_working_3-way'!$I175)</f>
        <v>3.2070393374741202</v>
      </c>
      <c r="H176" s="17">
        <f>IF(OR($A176="",$B176="",$C176=""),"",'MPTO_working_3-way'!E175)</f>
        <v>2.5804698737414098</v>
      </c>
      <c r="I176" s="21">
        <f>IF(OR($A176="",$B176="",$C176=""),"",'MPTO_working_3-way'!F175)</f>
        <v>3.3193926400187967</v>
      </c>
      <c r="J176" s="22">
        <f>IF(OR($A176="",$B176="",$C176=""),"",'MPTO_working_3-way'!G175)</f>
        <v>3.2132256780576558</v>
      </c>
      <c r="K176" s="17">
        <f>IF(OR($A176="",$B176="",$C176=""),"",'OddsRatio_working_3-way'!H175)</f>
        <v>2.5849400593346061</v>
      </c>
      <c r="L176" s="21">
        <f>IF(OR($A176="",$B176="",$C176=""),"",'OddsRatio_working_3-way'!I175)</f>
        <v>3.3148466656071229</v>
      </c>
      <c r="M176" s="22">
        <f>IF(OR($A176="",$B176="",$C176=""),"",'OddsRatio_working_3-way'!J175)</f>
        <v>3.2105742932824772</v>
      </c>
      <c r="N176" s="23">
        <f t="shared" si="54"/>
        <v>38.605551969012261</v>
      </c>
      <c r="O176" s="24">
        <f t="shared" si="55"/>
        <v>30.213040671400904</v>
      </c>
      <c r="P176" s="24">
        <f t="shared" si="56"/>
        <v>31.181407359586828</v>
      </c>
      <c r="Q176" t="s">
        <v>373</v>
      </c>
      <c r="R176" t="s">
        <v>374</v>
      </c>
      <c r="S176" s="48" t="s">
        <v>454</v>
      </c>
      <c r="T176" s="35">
        <v>100</v>
      </c>
      <c r="U176" s="35">
        <f t="shared" si="57"/>
        <v>54.954954954954964</v>
      </c>
      <c r="V176" s="35">
        <f t="shared" si="58"/>
        <v>71.590909090909093</v>
      </c>
      <c r="W176" s="35">
        <f t="shared" si="59"/>
        <v>70.674486803519059</v>
      </c>
      <c r="X176" s="35">
        <f t="shared" si="60"/>
        <v>57.734604105571854</v>
      </c>
      <c r="Y176" s="35">
        <f t="shared" si="61"/>
        <v>74.37055824152597</v>
      </c>
      <c r="Z176" s="35">
        <f t="shared" si="62"/>
        <v>73.45413595413595</v>
      </c>
      <c r="AA176" s="35">
        <f t="shared" si="63"/>
        <v>-2.7796491506168906</v>
      </c>
      <c r="AB176" s="35">
        <f t="shared" si="64"/>
        <v>-2.7796491506168763</v>
      </c>
      <c r="AC176" s="35">
        <f t="shared" si="65"/>
        <v>-2.7796491506168906</v>
      </c>
      <c r="AD176" s="36"/>
      <c r="AE176" s="36"/>
      <c r="AF176">
        <v>2.25</v>
      </c>
      <c r="AG176">
        <v>1.69</v>
      </c>
      <c r="AI176" s="36"/>
      <c r="AJ176" t="s">
        <v>457</v>
      </c>
      <c r="AK176" s="35"/>
      <c r="AL176" s="35"/>
    </row>
    <row r="177" spans="1:38" ht="15" x14ac:dyDescent="0.25">
      <c r="A177">
        <v>2.2200000000000002</v>
      </c>
      <c r="B177">
        <v>3.52</v>
      </c>
      <c r="C177">
        <v>3.41</v>
      </c>
      <c r="D177" s="20">
        <f t="shared" si="53"/>
        <v>2.7796491506168808E-2</v>
      </c>
      <c r="E177" s="17">
        <f>IF(OR($A177="",$B177="",$C177=""),"",A177*'MPTO_working_3-way'!$I176)</f>
        <v>2.281708211143695</v>
      </c>
      <c r="F177" s="21">
        <f>IF(OR($A177="",$B177="",$C177=""),"",B177*'MPTO_working_3-way'!$I176)</f>
        <v>3.6178436501017144</v>
      </c>
      <c r="G177" s="22">
        <f>IF(OR($A177="",$B177="",$C177=""),"",C177*'MPTO_working_3-way'!$I176)</f>
        <v>3.5047860360360357</v>
      </c>
      <c r="H177" s="17">
        <f>IF(OR($A177="",$B177="",$C177=""),"",'MPTO_working_3-way'!E176)</f>
        <v>2.2666230853105045</v>
      </c>
      <c r="I177" s="21">
        <f>IF(OR($A177="",$B177="",$C177=""),"",'MPTO_working_3-way'!F176)</f>
        <v>3.6386737056293006</v>
      </c>
      <c r="J177" s="22">
        <f>IF(OR($A177="",$B177="",$C177=""),"",'MPTO_working_3-way'!G176)</f>
        <v>3.5212552765104674</v>
      </c>
      <c r="K177" s="17">
        <f>IF(OR($A177="",$B177="",$C177=""),"",'OddsRatio_working_3-way'!H176)</f>
        <v>2.2729778298576773</v>
      </c>
      <c r="L177" s="21">
        <f>IF(OR($A177="",$B177="",$C177=""),"",'OddsRatio_working_3-way'!I176)</f>
        <v>3.6294296157715946</v>
      </c>
      <c r="M177" s="22">
        <f>IF(OR($A177="",$B177="",$C177=""),"",'OddsRatio_working_3-way'!J176)</f>
        <v>3.5146529261942647</v>
      </c>
      <c r="N177" s="23">
        <f t="shared" si="54"/>
        <v>43.826813398666559</v>
      </c>
      <c r="O177" s="24">
        <f t="shared" si="55"/>
        <v>27.640774359386299</v>
      </c>
      <c r="P177" s="24">
        <f t="shared" si="56"/>
        <v>28.532412241947146</v>
      </c>
      <c r="Q177" t="s">
        <v>375</v>
      </c>
      <c r="R177" t="s">
        <v>376</v>
      </c>
      <c r="S177" s="48" t="s">
        <v>454</v>
      </c>
      <c r="T177" s="35">
        <v>100</v>
      </c>
      <c r="U177" s="35">
        <f t="shared" si="57"/>
        <v>71.098265895953759</v>
      </c>
      <c r="V177" s="35">
        <f t="shared" si="58"/>
        <v>71.346704871060169</v>
      </c>
      <c r="W177" s="35">
        <f t="shared" si="59"/>
        <v>54.128440366972484</v>
      </c>
      <c r="X177" s="35">
        <f t="shared" si="60"/>
        <v>74.524854761967347</v>
      </c>
      <c r="Y177" s="35">
        <f t="shared" si="61"/>
        <v>74.773293737073772</v>
      </c>
      <c r="Z177" s="35">
        <f t="shared" si="62"/>
        <v>57.55502923298608</v>
      </c>
      <c r="AA177" s="35">
        <f t="shared" si="63"/>
        <v>-3.4265888660135886</v>
      </c>
      <c r="AB177" s="35">
        <f t="shared" si="64"/>
        <v>-3.4265888660136028</v>
      </c>
      <c r="AC177" s="35">
        <f t="shared" si="65"/>
        <v>-3.4265888660135957</v>
      </c>
      <c r="AD177" s="36"/>
      <c r="AE177" s="36"/>
      <c r="AF177">
        <v>1.79</v>
      </c>
      <c r="AG177">
        <v>2.1</v>
      </c>
      <c r="AI177" s="36"/>
      <c r="AJ177" t="s">
        <v>457</v>
      </c>
      <c r="AK177" s="35"/>
      <c r="AL177" s="35"/>
    </row>
    <row r="178" spans="1:38" s="35" customFormat="1" ht="15" x14ac:dyDescent="0.25">
      <c r="A178">
        <v>3.46</v>
      </c>
      <c r="B178">
        <v>3.49</v>
      </c>
      <c r="C178">
        <v>2.1800000000000002</v>
      </c>
      <c r="D178" s="20">
        <f t="shared" si="53"/>
        <v>3.4265888660135913E-2</v>
      </c>
      <c r="E178" s="17">
        <f>IF(OR($A178="",$B178="",$C178=""),"",A178*'MPTO_working_3-way'!$I177)</f>
        <v>3.5785599747640702</v>
      </c>
      <c r="F178" s="21">
        <f>IF(OR($A178="",$B178="",$C178=""),"",B178*'MPTO_working_3-way'!$I177)</f>
        <v>3.6095879514238747</v>
      </c>
      <c r="G178" s="22">
        <f>IF(OR($A178="",$B178="",$C178=""),"",C178*'MPTO_working_3-way'!$I177)</f>
        <v>2.2546996372790966</v>
      </c>
      <c r="H178" s="17">
        <f>IF(OR($A178="",$B178="",$C178=""),"",'MPTO_working_3-way'!E177)</f>
        <v>3.6023654523748396</v>
      </c>
      <c r="I178" s="21">
        <f>IF(OR($A178="",$B178="",$C178=""),"",'MPTO_working_3-way'!F177)</f>
        <v>3.6348966132035301</v>
      </c>
      <c r="J178" s="22">
        <f>IF(OR($A178="",$B178="",$C178=""),"",'MPTO_working_3-way'!G177)</f>
        <v>2.2356678593910146</v>
      </c>
      <c r="K178" s="17">
        <f>IF(OR($A178="",$B178="",$C178=""),"",'OddsRatio_working_3-way'!H177)</f>
        <v>3.5925314874906089</v>
      </c>
      <c r="L178" s="21">
        <f>IF(OR($A178="",$B178="",$C178=""),"",'OddsRatio_working_3-way'!I177)</f>
        <v>3.6241477251429339</v>
      </c>
      <c r="M178" s="22">
        <f>IF(OR($A178="",$B178="",$C178=""),"",'OddsRatio_working_3-way'!J177)</f>
        <v>2.2435720143247639</v>
      </c>
      <c r="N178" s="23">
        <f t="shared" si="54"/>
        <v>27.944201216466375</v>
      </c>
      <c r="O178" s="24">
        <f t="shared" si="55"/>
        <v>27.703993183087</v>
      </c>
      <c r="P178" s="24">
        <f t="shared" si="56"/>
        <v>44.351805600446617</v>
      </c>
      <c r="Q178" t="s">
        <v>377</v>
      </c>
      <c r="R178" t="s">
        <v>378</v>
      </c>
      <c r="S178" s="48" t="s">
        <v>454</v>
      </c>
      <c r="T178" s="35">
        <v>100</v>
      </c>
      <c r="U178" s="35">
        <f t="shared" si="57"/>
        <v>35.897435897435898</v>
      </c>
      <c r="V178" s="35">
        <f t="shared" si="58"/>
        <v>76.905311778290994</v>
      </c>
      <c r="W178" s="35">
        <f t="shared" si="59"/>
        <v>83.333333333333329</v>
      </c>
      <c r="X178" s="35">
        <f t="shared" si="60"/>
        <v>39.761354888375671</v>
      </c>
      <c r="Y178" s="35">
        <f t="shared" si="61"/>
        <v>80.769230769230759</v>
      </c>
      <c r="Z178" s="35">
        <f t="shared" si="62"/>
        <v>87.197252324273094</v>
      </c>
      <c r="AA178" s="35">
        <f t="shared" si="63"/>
        <v>-3.8639189909397729</v>
      </c>
      <c r="AB178" s="35">
        <f t="shared" si="64"/>
        <v>-3.8639189909397658</v>
      </c>
      <c r="AC178" s="35">
        <f t="shared" si="65"/>
        <v>-3.8639189909397658</v>
      </c>
      <c r="AD178" s="36"/>
      <c r="AE178" s="36"/>
      <c r="AF178">
        <v>1.96</v>
      </c>
      <c r="AG178">
        <v>1.91</v>
      </c>
      <c r="AH178" s="36"/>
      <c r="AI178" s="36"/>
      <c r="AJ178" t="s">
        <v>169</v>
      </c>
    </row>
    <row r="179" spans="1:38" ht="15" x14ac:dyDescent="0.25">
      <c r="A179">
        <v>1.56</v>
      </c>
      <c r="B179">
        <v>4.33</v>
      </c>
      <c r="C179">
        <v>6</v>
      </c>
      <c r="D179" s="20">
        <f t="shared" si="53"/>
        <v>3.8639189909397631E-2</v>
      </c>
      <c r="E179" s="17">
        <f>IF(OR($A179="",$B179="",$C179=""),"",A179*'MPTO_working_3-way'!$I178)</f>
        <v>1.6202771362586603</v>
      </c>
      <c r="F179" s="21">
        <f>IF(OR($A179="",$B179="",$C179=""),"",B179*'MPTO_working_3-way'!$I178)</f>
        <v>4.4973076923076922</v>
      </c>
      <c r="G179" s="22">
        <f>IF(OR($A179="",$B179="",$C179=""),"",C179*'MPTO_working_3-way'!$I178)</f>
        <v>6.2318351394563862</v>
      </c>
      <c r="H179" s="17">
        <f>IF(OR($A179="",$B179="",$C179=""),"",'MPTO_working_3-way'!E178)</f>
        <v>1.5919868017911853</v>
      </c>
      <c r="I179" s="21">
        <f>IF(OR($A179="",$B179="",$C179=""),"",'MPTO_working_3-way'!F178)</f>
        <v>4.585743380855396</v>
      </c>
      <c r="J179" s="22">
        <f>IF(OR($A179="",$B179="",$C179=""),"",'MPTO_working_3-way'!G178)</f>
        <v>6.5025028879476299</v>
      </c>
      <c r="K179" s="17">
        <f>IF(OR($A179="",$B179="",$C179=""),"",'OddsRatio_working_3-way'!H178)</f>
        <v>1.6013676137760393</v>
      </c>
      <c r="L179" s="21">
        <f>IF(OR($A179="",$B179="",$C179=""),"",'OddsRatio_working_3-way'!I178)</f>
        <v>4.5759895604896625</v>
      </c>
      <c r="M179" s="22">
        <f>IF(OR($A179="",$B179="",$C179=""),"",'OddsRatio_working_3-way'!J178)</f>
        <v>6.3693536944289235</v>
      </c>
      <c r="N179" s="23">
        <f t="shared" si="54"/>
        <v>61.717836882465306</v>
      </c>
      <c r="O179" s="24">
        <f t="shared" si="55"/>
        <v>22.235525528093731</v>
      </c>
      <c r="P179" s="24">
        <f t="shared" si="56"/>
        <v>16.046637589440977</v>
      </c>
      <c r="Q179" t="s">
        <v>379</v>
      </c>
      <c r="R179" t="s">
        <v>380</v>
      </c>
      <c r="S179" s="48" t="s">
        <v>454</v>
      </c>
      <c r="T179" s="35">
        <v>100</v>
      </c>
      <c r="U179" s="35">
        <f t="shared" si="57"/>
        <v>53.917050691244242</v>
      </c>
      <c r="V179" s="35">
        <f t="shared" si="58"/>
        <v>71.014492753623188</v>
      </c>
      <c r="W179" s="35">
        <f t="shared" si="59"/>
        <v>71.83098591549296</v>
      </c>
      <c r="X179" s="35">
        <f t="shared" si="60"/>
        <v>57.154521330883853</v>
      </c>
      <c r="Y179" s="35">
        <f t="shared" si="61"/>
        <v>74.251963393262812</v>
      </c>
      <c r="Z179" s="35">
        <f t="shared" si="62"/>
        <v>75.06845655513257</v>
      </c>
      <c r="AA179" s="35">
        <f t="shared" si="63"/>
        <v>-3.2374706396396107</v>
      </c>
      <c r="AB179" s="35">
        <f t="shared" si="64"/>
        <v>-3.2374706396396249</v>
      </c>
      <c r="AC179" s="35">
        <f t="shared" si="65"/>
        <v>-3.2374706396396107</v>
      </c>
      <c r="AD179" s="36"/>
      <c r="AE179" s="36"/>
      <c r="AF179">
        <v>1.84</v>
      </c>
      <c r="AG179">
        <v>2.04</v>
      </c>
      <c r="AI179" s="36"/>
      <c r="AJ179" t="s">
        <v>169</v>
      </c>
      <c r="AK179" s="35"/>
      <c r="AL179" s="35"/>
    </row>
    <row r="180" spans="1:38" ht="15" x14ac:dyDescent="0.25">
      <c r="A180">
        <v>2.17</v>
      </c>
      <c r="B180">
        <v>3.45</v>
      </c>
      <c r="C180">
        <v>3.55</v>
      </c>
      <c r="D180" s="20">
        <f t="shared" si="53"/>
        <v>3.2374706396396169E-2</v>
      </c>
      <c r="E180" s="17">
        <f>IF(OR($A180="",$B180="",$C180=""),"",A180*'MPTO_working_3-way'!$I179)</f>
        <v>2.2402531128801795</v>
      </c>
      <c r="F180" s="21">
        <f>IF(OR($A180="",$B180="",$C180=""),"",B180*'MPTO_working_3-way'!$I179)</f>
        <v>3.5616927370675668</v>
      </c>
      <c r="G180" s="22">
        <f>IF(OR($A180="",$B180="",$C180=""),"",C180*'MPTO_working_3-way'!$I179)</f>
        <v>3.6649302077072061</v>
      </c>
      <c r="H180" s="17">
        <f>IF(OR($A180="",$B180="",$C180=""),"",'MPTO_working_3-way'!E179)</f>
        <v>2.2220349575658598</v>
      </c>
      <c r="I180" s="21">
        <f>IF(OR($A180="",$B180="",$C180=""),"",'MPTO_working_3-way'!F179)</f>
        <v>3.5834137637738306</v>
      </c>
      <c r="J180" s="22">
        <f>IF(OR($A180="",$B180="",$C180=""),"",'MPTO_working_3-way'!G179)</f>
        <v>3.6914184982458735</v>
      </c>
      <c r="K180" s="17">
        <f>IF(OR($A180="",$B180="",$C180=""),"",'OddsRatio_working_3-way'!H179)</f>
        <v>2.2295872800145116</v>
      </c>
      <c r="L180" s="21">
        <f>IF(OR($A180="",$B180="",$C180=""),"",'OddsRatio_working_3-way'!I179)</f>
        <v>3.5747767829363699</v>
      </c>
      <c r="M180" s="22">
        <f>IF(OR($A180="",$B180="",$C180=""),"",'OddsRatio_working_3-way'!J179)</f>
        <v>3.67986971285214</v>
      </c>
      <c r="N180" s="23">
        <f t="shared" si="54"/>
        <v>44.637813211845106</v>
      </c>
      <c r="O180" s="24">
        <f t="shared" si="55"/>
        <v>28.076537585421413</v>
      </c>
      <c r="P180" s="24">
        <f t="shared" si="56"/>
        <v>27.285649202733488</v>
      </c>
      <c r="Q180" t="s">
        <v>381</v>
      </c>
      <c r="R180" t="s">
        <v>382</v>
      </c>
      <c r="S180" s="48" t="s">
        <v>454</v>
      </c>
      <c r="T180" s="35">
        <v>100</v>
      </c>
      <c r="U180" s="35">
        <f t="shared" si="57"/>
        <v>43.820224719101127</v>
      </c>
      <c r="V180" s="35">
        <f t="shared" si="58"/>
        <v>74.424552429667528</v>
      </c>
      <c r="W180" s="35">
        <f t="shared" si="59"/>
        <v>78.354978354978357</v>
      </c>
      <c r="X180" s="35">
        <f t="shared" si="60"/>
        <v>47.220469215354129</v>
      </c>
      <c r="Y180" s="35">
        <f t="shared" si="61"/>
        <v>77.824796925920523</v>
      </c>
      <c r="Z180" s="35">
        <f t="shared" si="62"/>
        <v>81.755222851231352</v>
      </c>
      <c r="AA180" s="35">
        <f t="shared" si="63"/>
        <v>-3.4002444962530021</v>
      </c>
      <c r="AB180" s="35">
        <f t="shared" si="64"/>
        <v>-3.400244496252995</v>
      </c>
      <c r="AC180" s="35">
        <f t="shared" si="65"/>
        <v>-3.400244496252995</v>
      </c>
      <c r="AD180" s="36"/>
      <c r="AE180" s="36"/>
      <c r="AF180">
        <v>2.04</v>
      </c>
      <c r="AG180">
        <v>1.84</v>
      </c>
      <c r="AI180" s="36"/>
      <c r="AJ180" t="s">
        <v>169</v>
      </c>
      <c r="AK180" s="35"/>
      <c r="AL180" s="35"/>
    </row>
    <row r="181" spans="1:38" s="35" customFormat="1" ht="15" x14ac:dyDescent="0.25">
      <c r="A181">
        <v>1.78</v>
      </c>
      <c r="B181">
        <v>3.91</v>
      </c>
      <c r="C181">
        <v>4.62</v>
      </c>
      <c r="D181" s="20">
        <f t="shared" si="53"/>
        <v>3.4002444962530021E-2</v>
      </c>
      <c r="E181" s="17">
        <f>IF(OR($A181="",$B181="",$C181=""),"",A181*'MPTO_working_3-way'!$I180)</f>
        <v>1.8405243520333034</v>
      </c>
      <c r="F181" s="21">
        <f>IF(OR($A181="",$B181="",$C181=""),"",B181*'MPTO_working_3-way'!$I180)</f>
        <v>4.0429495598034926</v>
      </c>
      <c r="G181" s="22">
        <f>IF(OR($A181="",$B181="",$C181=""),"",C181*'MPTO_working_3-way'!$I180)</f>
        <v>4.7770912957268887</v>
      </c>
      <c r="H181" s="17">
        <f>IF(OR($A181="",$B181="",$C181=""),"",'MPTO_working_3-way'!E180)</f>
        <v>1.8166505321089499</v>
      </c>
      <c r="I181" s="21">
        <f>IF(OR($A181="",$B181="",$C181=""),"",'MPTO_working_3-way'!F180)</f>
        <v>4.0913127427210618</v>
      </c>
      <c r="J181" s="22">
        <f>IF(OR($A181="",$B181="",$C181=""),"",'MPTO_working_3-way'!G180)</f>
        <v>4.8752884604304558</v>
      </c>
      <c r="K181" s="17">
        <f>IF(OR($A181="",$B181="",$C181=""),"",'OddsRatio_working_3-way'!H180)</f>
        <v>1.825358290495996</v>
      </c>
      <c r="L181" s="21">
        <f>IF(OR($A181="",$B181="",$C181=""),"",'OddsRatio_working_3-way'!I180)</f>
        <v>4.0792213145427549</v>
      </c>
      <c r="M181" s="22">
        <f>IF(OR($A181="",$B181="",$C181=""),"",'OddsRatio_working_3-way'!J180)</f>
        <v>4.8305089892250077</v>
      </c>
      <c r="N181" s="23">
        <f t="shared" si="54"/>
        <v>54.332342785644684</v>
      </c>
      <c r="O181" s="24">
        <f t="shared" si="55"/>
        <v>24.73441692031906</v>
      </c>
      <c r="P181" s="24">
        <f t="shared" si="56"/>
        <v>20.933240294036263</v>
      </c>
      <c r="Q181" t="s">
        <v>383</v>
      </c>
      <c r="R181" t="s">
        <v>384</v>
      </c>
      <c r="S181" s="48" t="s">
        <v>454</v>
      </c>
      <c r="T181" s="35">
        <v>100</v>
      </c>
      <c r="U181" s="35">
        <f t="shared" si="57"/>
        <v>49.238578680203041</v>
      </c>
      <c r="V181" s="35">
        <f t="shared" si="58"/>
        <v>71.428571428571431</v>
      </c>
      <c r="W181" s="35">
        <f t="shared" si="59"/>
        <v>75.903614457831324</v>
      </c>
      <c r="X181" s="35">
        <f t="shared" si="60"/>
        <v>52.667814113597245</v>
      </c>
      <c r="Y181" s="35">
        <f t="shared" si="61"/>
        <v>74.857806861965628</v>
      </c>
      <c r="Z181" s="35">
        <f t="shared" si="62"/>
        <v>79.332849891225521</v>
      </c>
      <c r="AA181" s="35">
        <f t="shared" si="63"/>
        <v>-3.4292354333942043</v>
      </c>
      <c r="AB181" s="35">
        <f t="shared" si="64"/>
        <v>-3.4292354333941972</v>
      </c>
      <c r="AC181" s="35">
        <f t="shared" si="65"/>
        <v>-3.4292354333941972</v>
      </c>
      <c r="AD181" s="36"/>
      <c r="AE181" s="36"/>
      <c r="AF181">
        <v>2.0099999999999998</v>
      </c>
      <c r="AG181">
        <v>1.87</v>
      </c>
      <c r="AH181" s="36"/>
      <c r="AI181" s="36"/>
      <c r="AJ181" t="s">
        <v>169</v>
      </c>
    </row>
    <row r="182" spans="1:38" s="58" customFormat="1" ht="15" x14ac:dyDescent="0.25">
      <c r="A182">
        <v>1.97</v>
      </c>
      <c r="B182">
        <v>3.5</v>
      </c>
      <c r="C182">
        <v>4.1500000000000004</v>
      </c>
      <c r="D182" s="20">
        <f t="shared" si="53"/>
        <v>3.4292354333941955E-2</v>
      </c>
      <c r="E182" s="17">
        <f>IF(OR($A182="",$B182="",$C182=""),"",A182*'MPTO_working_3-way'!$I181)</f>
        <v>2.0375559380378658</v>
      </c>
      <c r="F182" s="21">
        <f>IF(OR($A182="",$B182="",$C182=""),"",B182*'MPTO_working_3-way'!$I181)</f>
        <v>3.6200232401687966</v>
      </c>
      <c r="G182" s="22">
        <f>IF(OR($A182="",$B182="",$C182=""),"",C182*'MPTO_working_3-way'!$I181)</f>
        <v>4.2923132704858595</v>
      </c>
      <c r="H182" s="17">
        <f>IF(OR($A182="",$B182="",$C182=""),"",'MPTO_working_3-way'!E181)</f>
        <v>2.0153837123991196</v>
      </c>
      <c r="I182" s="21">
        <f>IF(OR($A182="",$B182="",$C182=""),"",'MPTO_working_3-way'!F181)</f>
        <v>3.6458627536339598</v>
      </c>
      <c r="J182" s="22">
        <f>IF(OR($A182="",$B182="",$C182=""),"",'MPTO_working_3-way'!G181)</f>
        <v>4.356670684514369</v>
      </c>
      <c r="K182" s="17">
        <f>IF(OR($A182="",$B182="",$C182=""),"",'OddsRatio_working_3-way'!H181)</f>
        <v>2.0240869998795765</v>
      </c>
      <c r="L182" s="21">
        <f>IF(OR($A182="",$B182="",$C182=""),"",'OddsRatio_working_3-way'!I181)</f>
        <v>3.639399484225712</v>
      </c>
      <c r="M182" s="22">
        <f>IF(OR($A182="",$B182="",$C182=""),"",'OddsRatio_working_3-way'!J181)</f>
        <v>4.3256433501243974</v>
      </c>
      <c r="N182" s="23">
        <f t="shared" si="54"/>
        <v>49.078407190282306</v>
      </c>
      <c r="O182" s="24">
        <f t="shared" si="55"/>
        <v>27.624132047101757</v>
      </c>
      <c r="P182" s="24">
        <f t="shared" si="56"/>
        <v>23.297460762615938</v>
      </c>
      <c r="Q182" t="s">
        <v>385</v>
      </c>
      <c r="R182" t="s">
        <v>386</v>
      </c>
      <c r="S182" s="48" t="s">
        <v>454</v>
      </c>
      <c r="T182" s="35">
        <v>100</v>
      </c>
      <c r="U182" s="35">
        <f t="shared" si="57"/>
        <v>32.885906040268459</v>
      </c>
      <c r="V182" s="35">
        <f t="shared" si="58"/>
        <v>78.678038379530932</v>
      </c>
      <c r="W182" s="35">
        <f t="shared" si="59"/>
        <v>84.639016897081419</v>
      </c>
      <c r="X182" s="35">
        <f t="shared" si="60"/>
        <v>36.682944723387664</v>
      </c>
      <c r="Y182" s="35">
        <f t="shared" si="61"/>
        <v>82.475077062650143</v>
      </c>
      <c r="Z182" s="35">
        <f t="shared" si="62"/>
        <v>88.436055580200616</v>
      </c>
      <c r="AA182" s="35">
        <f t="shared" si="63"/>
        <v>-3.7970386831192044</v>
      </c>
      <c r="AB182" s="35">
        <f t="shared" si="64"/>
        <v>-3.7970386831192116</v>
      </c>
      <c r="AC182" s="35">
        <f t="shared" si="65"/>
        <v>-3.7970386831191973</v>
      </c>
      <c r="AD182" s="59"/>
      <c r="AE182" s="59"/>
      <c r="AF182">
        <v>2.17</v>
      </c>
      <c r="AG182">
        <v>1.74</v>
      </c>
      <c r="AH182" s="59"/>
      <c r="AI182" s="59"/>
      <c r="AJ182" t="s">
        <v>169</v>
      </c>
    </row>
    <row r="183" spans="1:38" ht="15" x14ac:dyDescent="0.25">
      <c r="A183">
        <v>1.49</v>
      </c>
      <c r="B183">
        <v>4.6900000000000004</v>
      </c>
      <c r="C183">
        <v>6.51</v>
      </c>
      <c r="D183" s="20">
        <f t="shared" si="53"/>
        <v>3.7970386831192027E-2</v>
      </c>
      <c r="E183" s="17">
        <f>IF(OR($A183="",$B183="",$C183=""),"",A183*'MPTO_working_3-way'!$I182)</f>
        <v>1.546575876378476</v>
      </c>
      <c r="F183" s="21">
        <f>IF(OR($A183="",$B183="",$C183=""),"",B183*'MPTO_working_3-way'!$I182)</f>
        <v>4.8680811142382909</v>
      </c>
      <c r="G183" s="22">
        <f>IF(OR($A183="",$B183="",$C183=""),"",C183*'MPTO_working_3-way'!$I182)</f>
        <v>6.7571872182710599</v>
      </c>
      <c r="H183" s="17">
        <f>IF(OR($A183="",$B183="",$C183=""),"",'MPTO_working_3-way'!E182)</f>
        <v>1.5186394526454483</v>
      </c>
      <c r="I183" s="21">
        <f>IF(OR($A183="",$B183="",$C183=""),"",'MPTO_working_3-way'!F182)</f>
        <v>4.9859689699061427</v>
      </c>
      <c r="J183" s="22">
        <f>IF(OR($A183="",$B183="",$C183=""),"",'MPTO_working_3-way'!G182)</f>
        <v>7.0945616533115379</v>
      </c>
      <c r="K183" s="17">
        <f>IF(OR($A183="",$B183="",$C183=""),"",'OddsRatio_working_3-way'!H182)</f>
        <v>1.5275411408068356</v>
      </c>
      <c r="L183" s="21">
        <f>IF(OR($A183="",$B183="",$C183=""),"",'OddsRatio_working_3-way'!I182)</f>
        <v>4.9727077746473967</v>
      </c>
      <c r="M183" s="22">
        <f>IF(OR($A183="",$B183="",$C183=""),"",'OddsRatio_working_3-way'!J182)</f>
        <v>6.9321462976442145</v>
      </c>
      <c r="N183" s="23">
        <f t="shared" si="54"/>
        <v>64.658967935129056</v>
      </c>
      <c r="O183" s="24">
        <f t="shared" si="55"/>
        <v>20.541974887706242</v>
      </c>
      <c r="P183" s="24">
        <f t="shared" si="56"/>
        <v>14.799057177164714</v>
      </c>
      <c r="Q183" t="s">
        <v>387</v>
      </c>
      <c r="R183" t="s">
        <v>388</v>
      </c>
      <c r="S183" s="48" t="s">
        <v>454</v>
      </c>
      <c r="T183" s="35">
        <v>100</v>
      </c>
      <c r="U183" s="35">
        <f t="shared" si="57"/>
        <v>75.429975429975428</v>
      </c>
      <c r="V183" s="35">
        <f t="shared" si="58"/>
        <v>73.821989528795811</v>
      </c>
      <c r="W183" s="35">
        <f t="shared" si="59"/>
        <v>47.089947089947096</v>
      </c>
      <c r="X183" s="35">
        <f t="shared" si="60"/>
        <v>79.088063381257115</v>
      </c>
      <c r="Y183" s="35">
        <f t="shared" si="61"/>
        <v>77.480077480077483</v>
      </c>
      <c r="Z183" s="35">
        <f t="shared" si="62"/>
        <v>50.748035041228754</v>
      </c>
      <c r="AA183" s="35">
        <f t="shared" si="63"/>
        <v>-3.6580879512816864</v>
      </c>
      <c r="AB183" s="35">
        <f t="shared" si="64"/>
        <v>-3.6580879512816722</v>
      </c>
      <c r="AC183" s="35">
        <f t="shared" si="65"/>
        <v>-3.658087951281658</v>
      </c>
      <c r="AD183" s="36"/>
      <c r="AE183" s="36"/>
      <c r="AF183">
        <v>1.72</v>
      </c>
      <c r="AG183">
        <v>2.1800000000000002</v>
      </c>
      <c r="AI183" s="36"/>
      <c r="AJ183" t="s">
        <v>169</v>
      </c>
      <c r="AK183" s="35"/>
      <c r="AL183" s="35"/>
    </row>
    <row r="184" spans="1:38" ht="15" x14ac:dyDescent="0.25">
      <c r="A184">
        <v>4.07</v>
      </c>
      <c r="B184">
        <v>3.82</v>
      </c>
      <c r="C184">
        <v>1.89</v>
      </c>
      <c r="D184" s="20">
        <f t="shared" si="53"/>
        <v>3.6580879512816633E-2</v>
      </c>
      <c r="E184" s="17">
        <f>IF(OR($A184="",$B184="",$C184=""),"",A184*'MPTO_working_3-way'!$I183)</f>
        <v>4.2188841796171639</v>
      </c>
      <c r="F184" s="21">
        <f>IF(OR($A184="",$B184="",$C184=""),"",B184*'MPTO_working_3-way'!$I183)</f>
        <v>3.9597389597389592</v>
      </c>
      <c r="G184" s="22">
        <f>IF(OR($A184="",$B184="",$C184=""),"",C184*'MPTO_working_3-way'!$I183)</f>
        <v>1.9591378622792233</v>
      </c>
      <c r="H184" s="17">
        <f>IF(OR($A184="",$B184="",$C184=""),"",'MPTO_working_3-way'!E183)</f>
        <v>4.2825338461208116</v>
      </c>
      <c r="I184" s="21">
        <f>IF(OR($A184="",$B184="",$C184=""),"",'MPTO_working_3-way'!F183)</f>
        <v>4.0066273108254853</v>
      </c>
      <c r="J184" s="22">
        <f>IF(OR($A184="",$B184="",$C184=""),"",'MPTO_working_3-way'!G183)</f>
        <v>1.9345843419333775</v>
      </c>
      <c r="K184" s="17">
        <f>IF(OR($A184="",$B184="",$C184=""),"",'OddsRatio_working_3-way'!H183)</f>
        <v>4.2557856438341402</v>
      </c>
      <c r="L184" s="21">
        <f>IF(OR($A184="",$B184="",$C184=""),"",'OddsRatio_working_3-way'!I183)</f>
        <v>3.990656519743411</v>
      </c>
      <c r="M184" s="22">
        <f>IF(OR($A184="",$B184="",$C184=""),"",'OddsRatio_working_3-way'!J183)</f>
        <v>1.9438596817629921</v>
      </c>
      <c r="N184" s="23">
        <f t="shared" si="54"/>
        <v>23.7029498186116</v>
      </c>
      <c r="O184" s="24">
        <f t="shared" si="55"/>
        <v>25.25418998998671</v>
      </c>
      <c r="P184" s="24">
        <f t="shared" si="56"/>
        <v>51.042860191401708</v>
      </c>
      <c r="Q184" t="s">
        <v>389</v>
      </c>
      <c r="R184" t="s">
        <v>390</v>
      </c>
      <c r="S184" s="48" t="s">
        <v>454</v>
      </c>
      <c r="T184" s="35">
        <v>100</v>
      </c>
      <c r="U184" s="35">
        <f t="shared" si="57"/>
        <v>18.032786885245901</v>
      </c>
      <c r="V184" s="35">
        <f t="shared" si="58"/>
        <v>83.633387888707034</v>
      </c>
      <c r="W184" s="35">
        <f t="shared" si="59"/>
        <v>92.006394884092728</v>
      </c>
      <c r="X184" s="35">
        <f t="shared" si="60"/>
        <v>24.360217227200238</v>
      </c>
      <c r="Y184" s="35">
        <f t="shared" si="61"/>
        <v>89.960818230661374</v>
      </c>
      <c r="Z184" s="35">
        <f t="shared" si="62"/>
        <v>98.333825226047054</v>
      </c>
      <c r="AA184" s="35">
        <f t="shared" si="63"/>
        <v>-6.3274303419543365</v>
      </c>
      <c r="AB184" s="35">
        <f t="shared" si="64"/>
        <v>-6.3274303419543401</v>
      </c>
      <c r="AC184" s="35">
        <f t="shared" si="65"/>
        <v>-6.3274303419543259</v>
      </c>
      <c r="AD184" s="36"/>
      <c r="AE184" s="36"/>
      <c r="AF184">
        <v>1.78</v>
      </c>
      <c r="AG184">
        <v>2.1</v>
      </c>
      <c r="AI184" s="36"/>
      <c r="AJ184" t="s">
        <v>169</v>
      </c>
      <c r="AK184" s="35"/>
      <c r="AL184" s="35"/>
    </row>
    <row r="185" spans="1:38" s="35" customFormat="1" ht="17.25" customHeight="1" x14ac:dyDescent="0.25">
      <c r="A185">
        <v>1.22</v>
      </c>
      <c r="B185">
        <v>6.11</v>
      </c>
      <c r="C185">
        <v>12.51</v>
      </c>
      <c r="D185" s="20">
        <f t="shared" si="53"/>
        <v>6.3274303419543321E-2</v>
      </c>
      <c r="E185" s="17">
        <f>IF(OR($A185="",$B185="",$C185=""),"",A185*'MPTO_working_3-way'!$I184)</f>
        <v>1.2971946501718428</v>
      </c>
      <c r="F185" s="21">
        <f>IF(OR($A185="",$B185="",$C185=""),"",B185*'MPTO_working_3-way'!$I184)</f>
        <v>6.49660599389341</v>
      </c>
      <c r="G185" s="22">
        <f>IF(OR($A185="",$B185="",$C185=""),"",C185*'MPTO_working_3-way'!$I184)</f>
        <v>13.301561535778486</v>
      </c>
      <c r="H185" s="17">
        <f>IF(OR($A185="",$B185="",$C185=""),"",'MPTO_working_3-way'!E184)</f>
        <v>1.2522216028567164</v>
      </c>
      <c r="I185" s="21">
        <f>IF(OR($A185="",$B185="",$C185=""),"",'MPTO_working_3-way'!F184)</f>
        <v>7.0138677739250896</v>
      </c>
      <c r="J185" s="22">
        <f>IF(OR($A185="",$B185="",$C185=""),"",'MPTO_working_3-way'!G184)</f>
        <v>16.993907961673518</v>
      </c>
      <c r="K185" s="17">
        <f>IF(OR($A185="",$B185="",$C185=""),"",'OddsRatio_working_3-way'!H184)</f>
        <v>1.2631425291756095</v>
      </c>
      <c r="L185" s="21">
        <f>IF(OR($A185="",$B185="",$C185=""),"",'OddsRatio_working_3-way'!I184)</f>
        <v>7.1120832913062069</v>
      </c>
      <c r="M185" s="22">
        <f>IF(OR($A185="",$B185="",$C185=""),"",'OddsRatio_working_3-way'!J184)</f>
        <v>14.76713868550576</v>
      </c>
      <c r="N185" s="23">
        <f t="shared" si="54"/>
        <v>77.089432944202116</v>
      </c>
      <c r="O185" s="24">
        <f t="shared" si="55"/>
        <v>15.392652731902876</v>
      </c>
      <c r="P185" s="24">
        <f t="shared" si="56"/>
        <v>7.5179143238950115</v>
      </c>
      <c r="Q185" t="s">
        <v>94</v>
      </c>
      <c r="R185" t="s">
        <v>91</v>
      </c>
      <c r="S185" s="48" t="s">
        <v>454</v>
      </c>
      <c r="T185" s="35">
        <v>100</v>
      </c>
      <c r="U185" s="35">
        <f t="shared" si="57"/>
        <v>89.200863930885532</v>
      </c>
      <c r="V185" s="35">
        <f t="shared" si="58"/>
        <v>76.19047619047619</v>
      </c>
      <c r="W185" s="35">
        <f t="shared" si="59"/>
        <v>28.057553956834536</v>
      </c>
      <c r="X185" s="35">
        <f t="shared" si="60"/>
        <v>95.751969852689285</v>
      </c>
      <c r="Y185" s="35">
        <f t="shared" si="61"/>
        <v>82.741582112279943</v>
      </c>
      <c r="Z185" s="35">
        <f t="shared" si="62"/>
        <v>34.608659878638278</v>
      </c>
      <c r="AA185" s="35">
        <f t="shared" si="63"/>
        <v>-6.5511059218037531</v>
      </c>
      <c r="AB185" s="35">
        <f t="shared" si="64"/>
        <v>-6.5511059218037531</v>
      </c>
      <c r="AC185" s="35">
        <f t="shared" si="65"/>
        <v>-6.5511059218037424</v>
      </c>
      <c r="AD185" s="36"/>
      <c r="AE185" s="36"/>
      <c r="AF185">
        <v>1.82</v>
      </c>
      <c r="AG185">
        <v>1.99</v>
      </c>
      <c r="AH185" s="36"/>
      <c r="AI185" s="36"/>
      <c r="AJ185" t="s">
        <v>99</v>
      </c>
    </row>
    <row r="186" spans="1:38" s="35" customFormat="1" ht="15" x14ac:dyDescent="0.25">
      <c r="A186">
        <v>9.26</v>
      </c>
      <c r="B186">
        <v>4.2</v>
      </c>
      <c r="C186">
        <v>1.39</v>
      </c>
      <c r="D186" s="20">
        <f t="shared" si="53"/>
        <v>6.551105921803746E-2</v>
      </c>
      <c r="E186" s="17">
        <f>IF(OR($A186="",$B186="",$C186=""),"",A186*'MPTO_working_3-way'!$I185)</f>
        <v>9.8666324083590258</v>
      </c>
      <c r="F186" s="21">
        <f>IF(OR($A186="",$B186="",$C186=""),"",B186*'MPTO_working_3-way'!$I185)</f>
        <v>4.4751464487157575</v>
      </c>
      <c r="G186" s="22">
        <f>IF(OR($A186="",$B186="",$C186=""),"",C186*'MPTO_working_3-way'!$I185)</f>
        <v>1.481060372313072</v>
      </c>
      <c r="H186" s="17">
        <f>IF(OR($A186="",$B186="",$C186=""),"",'MPTO_working_3-way'!E185)</f>
        <v>11.607076195492855</v>
      </c>
      <c r="I186" s="21">
        <f>IF(OR($A186="",$B186="",$C186=""),"",'MPTO_working_3-way'!F185)</f>
        <v>4.6241017224802903</v>
      </c>
      <c r="J186" s="22">
        <f>IF(OR($A186="",$B186="",$C186=""),"",'MPTO_working_3-way'!G185)</f>
        <v>1.4335120469020584</v>
      </c>
      <c r="K186" s="17">
        <f>IF(OR($A186="",$B186="",$C186=""),"",'OddsRatio_working_3-way'!H185)</f>
        <v>10.484635577566538</v>
      </c>
      <c r="L186" s="21">
        <f>IF(OR($A186="",$B186="",$C186=""),"",'OddsRatio_working_3-way'!I185)</f>
        <v>4.674435090582679</v>
      </c>
      <c r="M186" s="22">
        <f>IF(OR($A186="",$B186="",$C186=""),"",'OddsRatio_working_3-way'!J185)</f>
        <v>1.4478217766647636</v>
      </c>
      <c r="N186" s="23">
        <f t="shared" si="54"/>
        <v>10.135170325721251</v>
      </c>
      <c r="O186" s="24">
        <f t="shared" si="55"/>
        <v>22.345637432423519</v>
      </c>
      <c r="P186" s="24">
        <f t="shared" si="56"/>
        <v>67.519192241855237</v>
      </c>
      <c r="Q186" t="s">
        <v>90</v>
      </c>
      <c r="R186" t="s">
        <v>96</v>
      </c>
      <c r="S186" s="48" t="s">
        <v>454</v>
      </c>
      <c r="T186" s="35">
        <v>100</v>
      </c>
      <c r="U186" s="35">
        <f t="shared" si="57"/>
        <v>68.253968253968253</v>
      </c>
      <c r="V186" s="35">
        <f t="shared" si="58"/>
        <v>66.88741721854305</v>
      </c>
      <c r="W186" s="35">
        <f t="shared" si="59"/>
        <v>59.349593495934961</v>
      </c>
      <c r="X186" s="35">
        <f t="shared" si="60"/>
        <v>73.762989285521996</v>
      </c>
      <c r="Y186" s="35">
        <f t="shared" si="61"/>
        <v>72.396438250096779</v>
      </c>
      <c r="Z186" s="35">
        <f t="shared" si="62"/>
        <v>64.858614527488697</v>
      </c>
      <c r="AA186" s="35">
        <f t="shared" si="63"/>
        <v>-5.5090210315537433</v>
      </c>
      <c r="AB186" s="35">
        <f t="shared" si="64"/>
        <v>-5.5090210315537291</v>
      </c>
      <c r="AC186" s="35">
        <f t="shared" si="65"/>
        <v>-5.5090210315537362</v>
      </c>
      <c r="AD186" s="36"/>
      <c r="AE186" s="36"/>
      <c r="AF186">
        <v>2.16</v>
      </c>
      <c r="AG186">
        <v>1.68</v>
      </c>
      <c r="AH186" s="36"/>
      <c r="AI186" s="36"/>
      <c r="AJ186" t="s">
        <v>99</v>
      </c>
    </row>
    <row r="187" spans="1:38" ht="15" x14ac:dyDescent="0.25">
      <c r="A187">
        <v>3.15</v>
      </c>
      <c r="B187">
        <v>3.02</v>
      </c>
      <c r="C187">
        <v>2.46</v>
      </c>
      <c r="D187" s="20">
        <f t="shared" si="53"/>
        <v>5.5090210315537291E-2</v>
      </c>
      <c r="E187" s="17">
        <f>IF(OR($A187="",$B187="",$C187=""),"",A187*'MPTO_working_3-way'!$I186)</f>
        <v>3.3235341624939423</v>
      </c>
      <c r="F187" s="21">
        <f>IF(OR($A187="",$B187="",$C187=""),"",B187*'MPTO_working_3-way'!$I186)</f>
        <v>3.1863724351529226</v>
      </c>
      <c r="G187" s="22">
        <f>IF(OR($A187="",$B187="",$C187=""),"",C187*'MPTO_working_3-way'!$I186)</f>
        <v>2.5955219173762218</v>
      </c>
      <c r="H187" s="17">
        <f>IF(OR($A187="",$B187="",$C187=""),"",'MPTO_working_3-way'!E186)</f>
        <v>3.3433979192680572</v>
      </c>
      <c r="I187" s="21">
        <f>IF(OR($A187="",$B187="",$C187=""),"",'MPTO_working_3-way'!F186)</f>
        <v>3.1973150291149648</v>
      </c>
      <c r="J187" s="22">
        <f>IF(OR($A187="",$B187="",$C187=""),"",'MPTO_working_3-way'!G186)</f>
        <v>2.5763855708192871</v>
      </c>
      <c r="K187" s="17">
        <f>IF(OR($A187="",$B187="",$C187=""),"",'OddsRatio_working_3-way'!H186)</f>
        <v>3.3339727742921879</v>
      </c>
      <c r="L187" s="21">
        <f>IF(OR($A187="",$B187="",$C187=""),"",'OddsRatio_working_3-way'!I186)</f>
        <v>3.1928488391024272</v>
      </c>
      <c r="M187" s="22">
        <f>IF(OR($A187="",$B187="",$C187=""),"",'OddsRatio_working_3-way'!J186)</f>
        <v>2.5849303490542295</v>
      </c>
      <c r="N187" s="23">
        <f t="shared" si="54"/>
        <v>30.088452566096429</v>
      </c>
      <c r="O187" s="24">
        <f t="shared" si="55"/>
        <v>31.383650855365481</v>
      </c>
      <c r="P187" s="24">
        <f t="shared" si="56"/>
        <v>38.527896578538105</v>
      </c>
      <c r="Q187" t="s">
        <v>125</v>
      </c>
      <c r="R187" t="s">
        <v>97</v>
      </c>
      <c r="S187" s="48" t="s">
        <v>454</v>
      </c>
      <c r="T187" s="35">
        <v>100</v>
      </c>
      <c r="U187" s="35">
        <f t="shared" si="57"/>
        <v>46.808510638297875</v>
      </c>
      <c r="V187" s="35">
        <f t="shared" si="58"/>
        <v>70.674486803519059</v>
      </c>
      <c r="W187" s="35">
        <f t="shared" si="59"/>
        <v>76.689976689976689</v>
      </c>
      <c r="X187" s="35">
        <f t="shared" si="60"/>
        <v>52.635536506504245</v>
      </c>
      <c r="Y187" s="35">
        <f t="shared" si="61"/>
        <v>76.501512671725436</v>
      </c>
      <c r="Z187" s="35">
        <f t="shared" si="62"/>
        <v>82.517002558183066</v>
      </c>
      <c r="AA187" s="35">
        <f t="shared" si="63"/>
        <v>-5.8270258682063698</v>
      </c>
      <c r="AB187" s="35">
        <f t="shared" si="64"/>
        <v>-5.8270258682063769</v>
      </c>
      <c r="AC187" s="35">
        <f t="shared" si="65"/>
        <v>-5.8270258682063769</v>
      </c>
      <c r="AD187" s="36"/>
      <c r="AE187" s="36"/>
      <c r="AF187">
        <v>2.74</v>
      </c>
      <c r="AG187">
        <v>1.43</v>
      </c>
      <c r="AH187" s="41"/>
      <c r="AI187" s="36"/>
      <c r="AJ187" t="s">
        <v>99</v>
      </c>
      <c r="AK187" s="35"/>
      <c r="AL187" s="35"/>
    </row>
    <row r="188" spans="1:38" s="35" customFormat="1" ht="15" x14ac:dyDescent="0.25">
      <c r="A188">
        <v>1.88</v>
      </c>
      <c r="B188">
        <v>3.41</v>
      </c>
      <c r="C188">
        <v>4.29</v>
      </c>
      <c r="D188" s="20">
        <f t="shared" si="53"/>
        <v>5.8270258682063591E-2</v>
      </c>
      <c r="E188" s="17">
        <f>IF(OR($A188="",$B188="",$C188=""),"",A188*'MPTO_working_3-way'!$I187)</f>
        <v>1.9895480863222794</v>
      </c>
      <c r="F188" s="21">
        <f>IF(OR($A188="",$B188="",$C188=""),"",B188*'MPTO_working_3-way'!$I187)</f>
        <v>3.6087015821058368</v>
      </c>
      <c r="G188" s="22">
        <f>IF(OR($A188="",$B188="",$C188=""),"",C188*'MPTO_working_3-way'!$I187)</f>
        <v>4.5399794097460529</v>
      </c>
      <c r="H188" s="17">
        <f>IF(OR($A188="",$B188="",$C188=""),"",'MPTO_working_3-way'!E187)</f>
        <v>1.9512519731988347</v>
      </c>
      <c r="I188" s="21">
        <f>IF(OR($A188="",$B188="",$C188=""),"",'MPTO_working_3-way'!F187)</f>
        <v>3.6518779772453729</v>
      </c>
      <c r="J188" s="22">
        <f>IF(OR($A188="",$B188="",$C188=""),"",'MPTO_working_3-way'!G187)</f>
        <v>4.6799649593938266</v>
      </c>
      <c r="K188" s="17">
        <f>IF(OR($A188="",$B188="",$C188=""),"",'OddsRatio_working_3-way'!H187)</f>
        <v>1.9656944019769977</v>
      </c>
      <c r="L188" s="21">
        <f>IF(OR($A188="",$B188="",$C188=""),"",'OddsRatio_working_3-way'!I187)</f>
        <v>3.6446858054142788</v>
      </c>
      <c r="M188" s="22">
        <f>IF(OR($A188="",$B188="",$C188=""),"",'OddsRatio_working_3-way'!J187)</f>
        <v>4.6103802073912767</v>
      </c>
      <c r="N188" s="23">
        <f t="shared" si="54"/>
        <v>50.262670546883868</v>
      </c>
      <c r="O188" s="24">
        <f t="shared" si="55"/>
        <v>27.710797838164712</v>
      </c>
      <c r="P188" s="24">
        <f t="shared" si="56"/>
        <v>22.026531614951438</v>
      </c>
      <c r="Q188" t="s">
        <v>95</v>
      </c>
      <c r="R188" t="s">
        <v>93</v>
      </c>
      <c r="S188" s="48" t="s">
        <v>454</v>
      </c>
      <c r="T188" s="35">
        <v>100</v>
      </c>
      <c r="U188" s="35">
        <f t="shared" si="57"/>
        <v>18.032786885245901</v>
      </c>
      <c r="V188" s="35">
        <f t="shared" si="58"/>
        <v>84.962406015037587</v>
      </c>
      <c r="W188" s="35">
        <f t="shared" si="59"/>
        <v>92.576095025983662</v>
      </c>
      <c r="X188" s="35">
        <f t="shared" si="60"/>
        <v>22.461498958978737</v>
      </c>
      <c r="Y188" s="35">
        <f t="shared" si="61"/>
        <v>89.391118088770426</v>
      </c>
      <c r="Z188" s="35">
        <f t="shared" si="62"/>
        <v>97.004807099716501</v>
      </c>
      <c r="AA188" s="35">
        <f t="shared" si="63"/>
        <v>-4.4287120737328358</v>
      </c>
      <c r="AB188" s="35">
        <f t="shared" si="64"/>
        <v>-4.4287120737328394</v>
      </c>
      <c r="AC188" s="35">
        <f t="shared" si="65"/>
        <v>-4.4287120737328394</v>
      </c>
      <c r="AD188" s="36"/>
      <c r="AE188" s="36"/>
      <c r="AF188">
        <v>2.15</v>
      </c>
      <c r="AG188">
        <v>1.69</v>
      </c>
      <c r="AH188" s="41"/>
      <c r="AI188" s="36"/>
      <c r="AJ188" t="s">
        <v>99</v>
      </c>
    </row>
    <row r="189" spans="1:38" ht="15" x14ac:dyDescent="0.25">
      <c r="A189">
        <v>1.22</v>
      </c>
      <c r="B189">
        <v>6.65</v>
      </c>
      <c r="C189">
        <v>13.47</v>
      </c>
      <c r="D189" s="20">
        <f t="shared" si="53"/>
        <v>4.4287120737328323E-2</v>
      </c>
      <c r="E189" s="17">
        <f>IF(OR($A189="",$B189="",$C189=""),"",A189*'MPTO_working_3-way'!$I188)</f>
        <v>1.2740302872995406</v>
      </c>
      <c r="F189" s="21">
        <f>IF(OR($A189="",$B189="",$C189=""),"",B189*'MPTO_working_3-way'!$I188)</f>
        <v>6.9445093529032338</v>
      </c>
      <c r="G189" s="22">
        <f>IF(OR($A189="",$B189="",$C189=""),"",C189*'MPTO_working_3-way'!$I188)</f>
        <v>14.066547516331813</v>
      </c>
      <c r="H189" s="17">
        <f>IF(OR($A189="",$B189="",$C189=""),"",'MPTO_working_3-way'!E188)</f>
        <v>1.242375298096672</v>
      </c>
      <c r="I189" s="21">
        <f>IF(OR($A189="",$B189="",$C189=""),"",'MPTO_working_3-way'!F188)</f>
        <v>7.3738935380937791</v>
      </c>
      <c r="J189" s="22">
        <f>IF(OR($A189="",$B189="",$C189=""),"",'MPTO_working_3-way'!G188)</f>
        <v>16.813313462442835</v>
      </c>
      <c r="K189" s="17">
        <f>IF(OR($A189="",$B189="",$C189=""),"",'OddsRatio_working_3-way'!H188)</f>
        <v>1.2505034447126906</v>
      </c>
      <c r="L189" s="21">
        <f>IF(OR($A189="",$B189="",$C189=""),"",'OddsRatio_working_3-way'!I188)</f>
        <v>7.4333839210304635</v>
      </c>
      <c r="M189" s="22">
        <f>IF(OR($A189="",$B189="",$C189=""),"",'OddsRatio_working_3-way'!J188)</f>
        <v>15.198990707123867</v>
      </c>
      <c r="N189" s="23">
        <f t="shared" si="54"/>
        <v>78.49106963694085</v>
      </c>
      <c r="O189" s="24">
        <f t="shared" si="55"/>
        <v>14.399865407077868</v>
      </c>
      <c r="P189" s="24">
        <f t="shared" si="56"/>
        <v>7.10906495598128</v>
      </c>
      <c r="Q189" t="s">
        <v>391</v>
      </c>
      <c r="R189" t="s">
        <v>392</v>
      </c>
      <c r="S189" s="48" t="s">
        <v>454</v>
      </c>
      <c r="T189" s="35">
        <v>100</v>
      </c>
      <c r="U189" s="35">
        <f t="shared" si="57"/>
        <v>50.495049504950494</v>
      </c>
      <c r="V189" s="35">
        <f t="shared" si="58"/>
        <v>72.67759562841529</v>
      </c>
      <c r="W189" s="35">
        <f t="shared" si="59"/>
        <v>73.333333333333329</v>
      </c>
      <c r="X189" s="35">
        <f t="shared" si="60"/>
        <v>53.989071038251367</v>
      </c>
      <c r="Y189" s="35">
        <f t="shared" si="61"/>
        <v>76.171617161716171</v>
      </c>
      <c r="Z189" s="35">
        <f t="shared" si="62"/>
        <v>76.827354866634195</v>
      </c>
      <c r="AA189" s="35">
        <f t="shared" si="63"/>
        <v>-3.4940215333008737</v>
      </c>
      <c r="AB189" s="35">
        <f t="shared" si="64"/>
        <v>-3.4940215333008808</v>
      </c>
      <c r="AC189" s="35">
        <f t="shared" si="65"/>
        <v>-3.4940215333008666</v>
      </c>
      <c r="AD189" s="36"/>
      <c r="AE189" s="36"/>
      <c r="AF189">
        <v>1.43</v>
      </c>
      <c r="AG189">
        <v>2.86</v>
      </c>
      <c r="AH189" s="41"/>
      <c r="AI189" s="36"/>
      <c r="AJ189" t="s">
        <v>462</v>
      </c>
      <c r="AK189" s="35"/>
      <c r="AL189" s="35"/>
    </row>
    <row r="190" spans="1:38" ht="15" x14ac:dyDescent="0.25">
      <c r="A190">
        <v>2.02</v>
      </c>
      <c r="B190">
        <v>3.66</v>
      </c>
      <c r="C190">
        <v>3.75</v>
      </c>
      <c r="D190" s="20">
        <f t="shared" si="53"/>
        <v>3.4940215333008728E-2</v>
      </c>
      <c r="E190" s="17">
        <f>IF(OR($A190="",$B190="",$C190=""),"",A190*'MPTO_working_3-way'!$I189)</f>
        <v>2.0905792349726777</v>
      </c>
      <c r="F190" s="21">
        <f>IF(OR($A190="",$B190="",$C190=""),"",B190*'MPTO_working_3-way'!$I189)</f>
        <v>3.7878811881188121</v>
      </c>
      <c r="G190" s="22">
        <f>IF(OR($A190="",$B190="",$C190=""),"",C190*'MPTO_working_3-way'!$I189)</f>
        <v>3.8810258074987827</v>
      </c>
      <c r="H190" s="17">
        <f>IF(OR($A190="",$B190="",$C190=""),"",'MPTO_working_3-way'!E189)</f>
        <v>2.0686683430208701</v>
      </c>
      <c r="I190" s="21">
        <f>IF(OR($A190="",$B190="",$C190=""),"",'MPTO_working_3-way'!F189)</f>
        <v>3.8229616249086473</v>
      </c>
      <c r="J190" s="22">
        <f>IF(OR($A190="",$B190="",$C190=""),"",'MPTO_working_3-way'!G189)</f>
        <v>3.9212621812370054</v>
      </c>
      <c r="K190" s="17">
        <f>IF(OR($A190="",$B190="",$C190=""),"",'OddsRatio_working_3-way'!H189)</f>
        <v>2.077327752076255</v>
      </c>
      <c r="L190" s="21">
        <f>IF(OR($A190="",$B190="",$C190=""),"",'OddsRatio_working_3-way'!I189)</f>
        <v>3.8095017848263115</v>
      </c>
      <c r="M190" s="22">
        <f>IF(OR($A190="",$B190="",$C190=""),"",'OddsRatio_working_3-way'!J189)</f>
        <v>3.9045601158918628</v>
      </c>
      <c r="N190" s="23">
        <f t="shared" si="54"/>
        <v>47.833633055915683</v>
      </c>
      <c r="O190" s="24">
        <f t="shared" si="55"/>
        <v>26.399983271297728</v>
      </c>
      <c r="P190" s="24">
        <f t="shared" si="56"/>
        <v>25.766383672786585</v>
      </c>
      <c r="Q190" t="s">
        <v>393</v>
      </c>
      <c r="R190" t="s">
        <v>394</v>
      </c>
      <c r="S190" s="48" t="s">
        <v>454</v>
      </c>
      <c r="T190" s="35">
        <v>100</v>
      </c>
      <c r="U190" s="35">
        <f t="shared" si="57"/>
        <v>63.768115942028999</v>
      </c>
      <c r="V190" s="35">
        <f t="shared" si="58"/>
        <v>72.752043596730246</v>
      </c>
      <c r="W190" s="35">
        <f t="shared" si="59"/>
        <v>60.15936254980079</v>
      </c>
      <c r="X190" s="35">
        <f t="shared" si="60"/>
        <v>67.088593853468964</v>
      </c>
      <c r="Y190" s="35">
        <f t="shared" si="61"/>
        <v>76.072521508170226</v>
      </c>
      <c r="Z190" s="35">
        <f t="shared" si="62"/>
        <v>63.479840461240777</v>
      </c>
      <c r="AA190" s="35">
        <f t="shared" si="63"/>
        <v>-3.3204779114399656</v>
      </c>
      <c r="AB190" s="35">
        <f t="shared" si="64"/>
        <v>-3.3204779114399798</v>
      </c>
      <c r="AC190" s="35">
        <f t="shared" si="65"/>
        <v>-3.3204779114399869</v>
      </c>
      <c r="AD190" s="36"/>
      <c r="AE190" s="36"/>
      <c r="AF190">
        <v>1.64</v>
      </c>
      <c r="AG190">
        <v>2.34</v>
      </c>
      <c r="AH190" s="41"/>
      <c r="AI190" s="36"/>
      <c r="AJ190" t="s">
        <v>462</v>
      </c>
      <c r="AK190" s="35"/>
      <c r="AL190" s="35"/>
    </row>
    <row r="191" spans="1:38" ht="15" x14ac:dyDescent="0.25">
      <c r="A191">
        <v>2.76</v>
      </c>
      <c r="B191">
        <v>3.67</v>
      </c>
      <c r="C191">
        <v>2.5099999999999998</v>
      </c>
      <c r="D191" s="20">
        <f t="shared" si="53"/>
        <v>3.3204779114399896E-2</v>
      </c>
      <c r="E191" s="17">
        <f>IF(OR($A191="",$B191="",$C191=""),"",A191*'MPTO_working_3-way'!$I190)</f>
        <v>2.8516451903557436</v>
      </c>
      <c r="F191" s="21">
        <f>IF(OR($A191="",$B191="",$C191=""),"",B191*'MPTO_working_3-way'!$I190)</f>
        <v>3.7918615393498474</v>
      </c>
      <c r="G191" s="22">
        <f>IF(OR($A191="",$B191="",$C191=""),"",C191*'MPTO_working_3-way'!$I190)</f>
        <v>2.5933439955771433</v>
      </c>
      <c r="H191" s="17">
        <f>IF(OR($A191="",$B191="",$C191=""),"",'MPTO_working_3-way'!E190)</f>
        <v>2.8469703808294256</v>
      </c>
      <c r="I191" s="21">
        <f>IF(OR($A191="",$B191="",$C191=""),"",'MPTO_working_3-way'!F190)</f>
        <v>3.8253892752306689</v>
      </c>
      <c r="J191" s="22">
        <f>IF(OR($A191="",$B191="",$C191=""),"",'MPTO_working_3-way'!G190)</f>
        <v>2.5817237235318138</v>
      </c>
      <c r="K191" s="17">
        <f>IF(OR($A191="",$B191="",$C191=""),"",'OddsRatio_working_3-way'!H190)</f>
        <v>2.8502787798119948</v>
      </c>
      <c r="L191" s="21">
        <f>IF(OR($A191="",$B191="",$C191=""),"",'OddsRatio_working_3-way'!I190)</f>
        <v>3.8069570125556962</v>
      </c>
      <c r="M191" s="22">
        <f>IF(OR($A191="",$B191="",$C191=""),"",'OddsRatio_working_3-way'!J190)</f>
        <v>2.5874550894977912</v>
      </c>
      <c r="N191" s="23">
        <f t="shared" si="54"/>
        <v>35.067476254829927</v>
      </c>
      <c r="O191" s="24">
        <f t="shared" si="55"/>
        <v>26.372270970934768</v>
      </c>
      <c r="P191" s="24">
        <f t="shared" si="56"/>
        <v>38.560252774235302</v>
      </c>
      <c r="Q191" t="s">
        <v>395</v>
      </c>
      <c r="R191" t="s">
        <v>396</v>
      </c>
      <c r="S191" s="48" t="s">
        <v>454</v>
      </c>
      <c r="T191" s="35">
        <v>100</v>
      </c>
      <c r="U191" s="35">
        <f t="shared" si="57"/>
        <v>86.979166666666671</v>
      </c>
      <c r="V191" s="35">
        <f t="shared" si="58"/>
        <v>79.716024340770801</v>
      </c>
      <c r="W191" s="35">
        <f t="shared" si="59"/>
        <v>29.577464788732396</v>
      </c>
      <c r="X191" s="35">
        <f t="shared" si="60"/>
        <v>90.706510870496828</v>
      </c>
      <c r="Y191" s="35">
        <f t="shared" si="61"/>
        <v>83.443368544600943</v>
      </c>
      <c r="Z191" s="35">
        <f t="shared" si="62"/>
        <v>33.304808992562549</v>
      </c>
      <c r="AA191" s="35">
        <f t="shared" si="63"/>
        <v>-3.7273442038301567</v>
      </c>
      <c r="AB191" s="35">
        <f t="shared" si="64"/>
        <v>-3.7273442038301425</v>
      </c>
      <c r="AC191" s="35">
        <f t="shared" si="65"/>
        <v>-3.7273442038301532</v>
      </c>
      <c r="AD191" s="36"/>
      <c r="AE191" s="36"/>
      <c r="AF191">
        <v>1.6</v>
      </c>
      <c r="AG191">
        <v>2.41</v>
      </c>
      <c r="AH191" s="41"/>
      <c r="AI191" s="36"/>
      <c r="AJ191" t="s">
        <v>462</v>
      </c>
      <c r="AK191" s="35"/>
      <c r="AL191" s="35"/>
    </row>
    <row r="192" spans="1:38" ht="15" x14ac:dyDescent="0.25">
      <c r="A192">
        <v>7.68</v>
      </c>
      <c r="B192">
        <v>4.93</v>
      </c>
      <c r="C192">
        <v>1.42</v>
      </c>
      <c r="D192" s="20">
        <f t="shared" si="53"/>
        <v>3.727344203830163E-2</v>
      </c>
      <c r="E192" s="17">
        <f>IF(OR($A192="",$B192="",$C192=""),"",A192*'MPTO_working_3-way'!$I191)</f>
        <v>7.9662600348541561</v>
      </c>
      <c r="F192" s="21">
        <f>IF(OR($A192="",$B192="",$C192=""),"",B192*'MPTO_working_3-way'!$I191)</f>
        <v>5.1137580692488269</v>
      </c>
      <c r="G192" s="22">
        <f>IF(OR($A192="",$B192="",$C192=""),"",C192*'MPTO_working_3-way'!$I191)</f>
        <v>1.4729282876943883</v>
      </c>
      <c r="H192" s="17">
        <f>IF(OR($A192="",$B192="",$C192=""),"",'MPTO_working_3-way'!E191)</f>
        <v>8.4901281242551807</v>
      </c>
      <c r="I192" s="21">
        <f>IF(OR($A192="",$B192="",$C192=""),"",'MPTO_working_3-way'!F191)</f>
        <v>5.2516794947567167</v>
      </c>
      <c r="J192" s="22">
        <f>IF(OR($A192="",$B192="",$C192=""),"",'MPTO_working_3-way'!G191)</f>
        <v>1.4455026602210612</v>
      </c>
      <c r="K192" s="17">
        <f>IF(OR($A192="",$B192="",$C192=""),"",'OddsRatio_working_3-way'!H191)</f>
        <v>8.2199232219274752</v>
      </c>
      <c r="L192" s="21">
        <f>IF(OR($A192="",$B192="",$C192=""),"",'OddsRatio_working_3-way'!I191)</f>
        <v>5.2476494404453566</v>
      </c>
      <c r="M192" s="22">
        <f>IF(OR($A192="",$B192="",$C192=""),"",'OddsRatio_working_3-way'!J191)</f>
        <v>1.4539472684445416</v>
      </c>
      <c r="N192" s="23">
        <f t="shared" si="54"/>
        <v>12.552941978102371</v>
      </c>
      <c r="O192" s="24">
        <f t="shared" si="55"/>
        <v>19.555090140329863</v>
      </c>
      <c r="P192" s="24">
        <f t="shared" si="56"/>
        <v>67.891967881567751</v>
      </c>
      <c r="Q192" t="s">
        <v>397</v>
      </c>
      <c r="R192" t="s">
        <v>398</v>
      </c>
      <c r="S192" s="48" t="s">
        <v>454</v>
      </c>
      <c r="T192" s="35">
        <v>100</v>
      </c>
      <c r="U192" s="35">
        <f t="shared" si="57"/>
        <v>68.652037617554868</v>
      </c>
      <c r="V192" s="35">
        <f t="shared" si="58"/>
        <v>69.040247678018574</v>
      </c>
      <c r="W192" s="35">
        <f t="shared" si="59"/>
        <v>59.016393442622956</v>
      </c>
      <c r="X192" s="35">
        <f t="shared" si="60"/>
        <v>71.94335887935847</v>
      </c>
      <c r="Y192" s="35">
        <f t="shared" si="61"/>
        <v>72.331568939822205</v>
      </c>
      <c r="Z192" s="35">
        <f t="shared" si="62"/>
        <v>62.307714704426573</v>
      </c>
      <c r="AA192" s="35">
        <f t="shared" si="63"/>
        <v>-3.2913212618036027</v>
      </c>
      <c r="AB192" s="35">
        <f t="shared" si="64"/>
        <v>-3.2913212618036312</v>
      </c>
      <c r="AC192" s="35">
        <f t="shared" si="65"/>
        <v>-3.2913212618036169</v>
      </c>
      <c r="AD192" s="36"/>
      <c r="AE192" s="36"/>
      <c r="AF192">
        <v>1.68</v>
      </c>
      <c r="AG192">
        <v>2.2599999999999998</v>
      </c>
      <c r="AH192" s="41"/>
      <c r="AI192" s="36"/>
      <c r="AJ192" t="s">
        <v>462</v>
      </c>
      <c r="AK192" s="35"/>
      <c r="AL192" s="35"/>
    </row>
    <row r="193" spans="1:38" s="35" customFormat="1" ht="15" x14ac:dyDescent="0.25">
      <c r="A193">
        <v>3.19</v>
      </c>
      <c r="B193">
        <v>3.23</v>
      </c>
      <c r="C193">
        <v>2.44</v>
      </c>
      <c r="D193" s="20">
        <f t="shared" si="53"/>
        <v>3.2913212618036258E-2</v>
      </c>
      <c r="E193" s="17">
        <f>IF(OR($A193="",$B193="",$C193=""),"",A193*'MPTO_working_3-way'!$I192)</f>
        <v>3.2949931482515358</v>
      </c>
      <c r="F193" s="21">
        <f>IF(OR($A193="",$B193="",$C193=""),"",B193*'MPTO_working_3-way'!$I192)</f>
        <v>3.3363096767562572</v>
      </c>
      <c r="G193" s="22">
        <f>IF(OR($A193="",$B193="",$C193=""),"",C193*'MPTO_working_3-way'!$I192)</f>
        <v>2.5203082387880085</v>
      </c>
      <c r="H193" s="17">
        <f>IF(OR($A193="",$B193="",$C193=""),"",'MPTO_working_3-way'!E192)</f>
        <v>3.3056916581113156</v>
      </c>
      <c r="I193" s="21">
        <f>IF(OR($A193="",$B193="",$C193=""),"",'MPTO_working_3-way'!F192)</f>
        <v>3.3486651706177706</v>
      </c>
      <c r="J193" s="22">
        <f>IF(OR($A193="",$B193="",$C193=""),"",'MPTO_working_3-way'!G192)</f>
        <v>2.5071139690997382</v>
      </c>
      <c r="K193" s="17">
        <f>IF(OR($A193="",$B193="",$C193=""),"",'OddsRatio_working_3-way'!H192)</f>
        <v>3.3010052156402794</v>
      </c>
      <c r="L193" s="21">
        <f>IF(OR($A193="",$B193="",$C193=""),"",'OddsRatio_working_3-way'!I192)</f>
        <v>3.3430327081633897</v>
      </c>
      <c r="M193" s="22">
        <f>IF(OR($A193="",$B193="",$C193=""),"",'OddsRatio_working_3-way'!J192)</f>
        <v>2.5129897308319649</v>
      </c>
      <c r="N193" s="23">
        <f t="shared" si="54"/>
        <v>30.349076766081978</v>
      </c>
      <c r="O193" s="24">
        <f t="shared" si="55"/>
        <v>29.973236806130497</v>
      </c>
      <c r="P193" s="24">
        <f t="shared" si="56"/>
        <v>39.677686427787506</v>
      </c>
      <c r="Q193" t="s">
        <v>399</v>
      </c>
      <c r="R193" t="s">
        <v>400</v>
      </c>
      <c r="S193" s="48" t="s">
        <v>454</v>
      </c>
      <c r="T193" s="35">
        <v>100</v>
      </c>
      <c r="U193" s="35">
        <f t="shared" si="57"/>
        <v>35.064935064935064</v>
      </c>
      <c r="V193" s="35">
        <f t="shared" si="58"/>
        <v>77.32426303854875</v>
      </c>
      <c r="W193" s="35">
        <f t="shared" si="59"/>
        <v>83.896940418679549</v>
      </c>
      <c r="X193" s="35">
        <f t="shared" si="60"/>
        <v>38.778796542771701</v>
      </c>
      <c r="Y193" s="35">
        <f t="shared" si="61"/>
        <v>81.038124516385395</v>
      </c>
      <c r="Z193" s="35">
        <f t="shared" si="62"/>
        <v>87.610801896516179</v>
      </c>
      <c r="AA193" s="35">
        <f t="shared" si="63"/>
        <v>-3.7138614778366374</v>
      </c>
      <c r="AB193" s="35">
        <f t="shared" si="64"/>
        <v>-3.7138614778366446</v>
      </c>
      <c r="AC193" s="35">
        <f t="shared" si="65"/>
        <v>-3.7138614778366303</v>
      </c>
      <c r="AD193" s="36"/>
      <c r="AE193" s="36"/>
      <c r="AF193">
        <v>2.1800000000000002</v>
      </c>
      <c r="AG193">
        <v>1.73</v>
      </c>
      <c r="AH193" s="41"/>
      <c r="AI193" s="36"/>
      <c r="AJ193" t="s">
        <v>462</v>
      </c>
    </row>
    <row r="194" spans="1:38" ht="15" x14ac:dyDescent="0.25">
      <c r="A194">
        <v>1.54</v>
      </c>
      <c r="B194">
        <v>4.41</v>
      </c>
      <c r="C194">
        <v>6.21</v>
      </c>
      <c r="D194" s="20">
        <f t="shared" si="53"/>
        <v>3.713861477836633E-2</v>
      </c>
      <c r="E194" s="17">
        <f>IF(OR($A194="",$B194="",$C194=""),"",A194*'MPTO_working_3-way'!$I193)</f>
        <v>1.5971934667586842</v>
      </c>
      <c r="F194" s="21">
        <f>IF(OR($A194="",$B194="",$C194=""),"",B194*'MPTO_working_3-way'!$I193)</f>
        <v>4.5737812911725957</v>
      </c>
      <c r="G194" s="22">
        <f>IF(OR($A194="",$B194="",$C194=""),"",C194*'MPTO_working_3-way'!$I193)</f>
        <v>6.4406307977736548</v>
      </c>
      <c r="H194" s="17">
        <f>IF(OR($A194="",$B194="",$C194=""),"",'MPTO_working_3-way'!E193)</f>
        <v>1.5699299114003804</v>
      </c>
      <c r="I194" s="21">
        <f>IF(OR($A194="",$B194="",$C194=""),"",'MPTO_working_3-way'!F193)</f>
        <v>4.6646614236141763</v>
      </c>
      <c r="J194" s="22">
        <f>IF(OR($A194="",$B194="",$C194=""),"",'MPTO_working_3-way'!G193)</f>
        <v>6.7271637111523486</v>
      </c>
      <c r="K194" s="17">
        <f>IF(OR($A194="",$B194="",$C194=""),"",'OddsRatio_working_3-way'!H193)</f>
        <v>1.5788982020053235</v>
      </c>
      <c r="L194" s="21">
        <f>IF(OR($A194="",$B194="",$C194=""),"",'OddsRatio_working_3-way'!I193)</f>
        <v>4.6556349422928749</v>
      </c>
      <c r="M194" s="22">
        <f>IF(OR($A194="",$B194="",$C194=""),"",'OddsRatio_working_3-way'!J193)</f>
        <v>6.5852956156439522</v>
      </c>
      <c r="N194" s="23">
        <f t="shared" si="54"/>
        <v>62.609822843151377</v>
      </c>
      <c r="O194" s="24">
        <f t="shared" si="55"/>
        <v>21.863747659513177</v>
      </c>
      <c r="P194" s="24">
        <f t="shared" si="56"/>
        <v>15.526429497335444</v>
      </c>
      <c r="Q194" t="s">
        <v>401</v>
      </c>
      <c r="R194" t="s">
        <v>402</v>
      </c>
      <c r="S194" s="48" t="s">
        <v>454</v>
      </c>
      <c r="T194" s="35">
        <v>100</v>
      </c>
      <c r="U194" s="35">
        <f t="shared" si="57"/>
        <v>51.456310679611654</v>
      </c>
      <c r="V194" s="35">
        <f t="shared" si="58"/>
        <v>70.760233918128648</v>
      </c>
      <c r="W194" s="35">
        <f t="shared" si="59"/>
        <v>75</v>
      </c>
      <c r="X194" s="35">
        <f t="shared" si="60"/>
        <v>54.239766081871345</v>
      </c>
      <c r="Y194" s="35">
        <f t="shared" si="61"/>
        <v>73.543689320388353</v>
      </c>
      <c r="Z194" s="35">
        <f t="shared" si="62"/>
        <v>77.78345540225969</v>
      </c>
      <c r="AA194" s="35">
        <f t="shared" si="63"/>
        <v>-2.7834554022596905</v>
      </c>
      <c r="AB194" s="35">
        <f t="shared" si="64"/>
        <v>-2.7834554022597047</v>
      </c>
      <c r="AC194" s="35">
        <f t="shared" si="65"/>
        <v>-2.7834554022596905</v>
      </c>
      <c r="AD194" s="36"/>
      <c r="AE194" s="36"/>
      <c r="AF194">
        <v>1.79</v>
      </c>
      <c r="AG194">
        <v>2.08</v>
      </c>
      <c r="AH194" s="41"/>
      <c r="AI194" s="36"/>
      <c r="AJ194" t="s">
        <v>462</v>
      </c>
      <c r="AK194" s="35"/>
      <c r="AL194" s="35"/>
    </row>
    <row r="195" spans="1:38" ht="15" x14ac:dyDescent="0.25">
      <c r="A195">
        <v>2.06</v>
      </c>
      <c r="B195">
        <v>3.42</v>
      </c>
      <c r="C195">
        <v>4</v>
      </c>
      <c r="D195" s="20">
        <f t="shared" si="53"/>
        <v>2.7834554022597047E-2</v>
      </c>
      <c r="E195" s="17">
        <f>IF(OR($A195="",$B195="",$C195=""),"",A195*'MPTO_working_3-way'!$I194)</f>
        <v>2.1173391812865501</v>
      </c>
      <c r="F195" s="21">
        <f>IF(OR($A195="",$B195="",$C195=""),"",B195*'MPTO_working_3-way'!$I194)</f>
        <v>3.5151941747572817</v>
      </c>
      <c r="G195" s="22">
        <f>IF(OR($A195="",$B195="",$C195=""),"",C195*'MPTO_working_3-way'!$I194)</f>
        <v>4.1113382160903882</v>
      </c>
      <c r="H195" s="17">
        <f>IF(OR($A195="",$B195="",$C195=""),"",'MPTO_working_3-way'!E194)</f>
        <v>2.1001401047307704</v>
      </c>
      <c r="I195" s="21">
        <f>IF(OR($A195="",$B195="",$C195=""),"",'MPTO_working_3-way'!F194)</f>
        <v>3.5320777419408746</v>
      </c>
      <c r="J195" s="22">
        <f>IF(OR($A195="",$B195="",$C195=""),"",'MPTO_working_3-way'!G194)</f>
        <v>4.154172726915367</v>
      </c>
      <c r="K195" s="17">
        <f>IF(OR($A195="",$B195="",$C195=""),"",'OddsRatio_working_3-way'!H194)</f>
        <v>2.1071134253198798</v>
      </c>
      <c r="L195" s="21">
        <f>IF(OR($A195="",$B195="",$C195=""),"",'OddsRatio_working_3-way'!I194)</f>
        <v>3.5275608389378394</v>
      </c>
      <c r="M195" s="22">
        <f>IF(OR($A195="",$B195="",$C195=""),"",'OddsRatio_working_3-way'!J194)</f>
        <v>4.1333398829807937</v>
      </c>
      <c r="N195" s="23">
        <f t="shared" si="54"/>
        <v>47.229088699542892</v>
      </c>
      <c r="O195" s="24">
        <f t="shared" si="55"/>
        <v>28.447930620192508</v>
      </c>
      <c r="P195" s="24">
        <f t="shared" si="56"/>
        <v>24.322980680264592</v>
      </c>
      <c r="Q195" t="s">
        <v>403</v>
      </c>
      <c r="R195" t="s">
        <v>404</v>
      </c>
      <c r="S195" s="48" t="s">
        <v>454</v>
      </c>
      <c r="T195" s="35">
        <v>100</v>
      </c>
      <c r="U195" s="35">
        <f t="shared" si="57"/>
        <v>67.320261437908499</v>
      </c>
      <c r="V195" s="35">
        <f t="shared" si="58"/>
        <v>68.35443037974683</v>
      </c>
      <c r="W195" s="35">
        <f t="shared" si="59"/>
        <v>61.538461538461533</v>
      </c>
      <c r="X195" s="35">
        <f t="shared" si="60"/>
        <v>70.107108081791608</v>
      </c>
      <c r="Y195" s="35">
        <f t="shared" si="61"/>
        <v>71.141277023629954</v>
      </c>
      <c r="Z195" s="35">
        <f t="shared" si="62"/>
        <v>64.325308182344671</v>
      </c>
      <c r="AA195" s="35">
        <f t="shared" si="63"/>
        <v>-2.7868466438831092</v>
      </c>
      <c r="AB195" s="35">
        <f t="shared" si="64"/>
        <v>-2.7868466438831234</v>
      </c>
      <c r="AC195" s="35">
        <f t="shared" si="65"/>
        <v>-2.7868466438831376</v>
      </c>
      <c r="AD195" s="36"/>
      <c r="AE195" s="36"/>
      <c r="AF195">
        <v>2.04</v>
      </c>
      <c r="AG195">
        <v>1.85</v>
      </c>
      <c r="AH195" s="41"/>
      <c r="AI195" s="36"/>
      <c r="AJ195" t="s">
        <v>463</v>
      </c>
      <c r="AK195" s="35"/>
      <c r="AL195" s="35"/>
    </row>
    <row r="196" spans="1:38" ht="15" x14ac:dyDescent="0.25">
      <c r="A196">
        <v>3.06</v>
      </c>
      <c r="B196">
        <v>3.16</v>
      </c>
      <c r="C196">
        <v>2.6</v>
      </c>
      <c r="D196" s="20">
        <f t="shared" ref="D196:D225" si="66">IF(OR($A196="",$B196="",$C196=""),"",(1/A196)+(1/B196)+(1/C196)-1)</f>
        <v>2.7868466438831341E-2</v>
      </c>
      <c r="E196" s="17">
        <f>IF(OR($A196="",$B196="",$C196=""),"",A196*'MPTO_working_3-way'!$I195)</f>
        <v>3.1452775073028238</v>
      </c>
      <c r="F196" s="21">
        <f>IF(OR($A196="",$B196="",$C196=""),"",B196*'MPTO_working_3-way'!$I195)</f>
        <v>3.2480643539467073</v>
      </c>
      <c r="G196" s="22">
        <f>IF(OR($A196="",$B196="",$C196=""),"",C196*'MPTO_working_3-way'!$I195)</f>
        <v>2.6724580127409614</v>
      </c>
      <c r="H196" s="17">
        <f>IF(OR($A196="",$B196="",$C196=""),"",'MPTO_working_3-way'!E195)</f>
        <v>3.1495279646691743</v>
      </c>
      <c r="I196" s="21">
        <f>IF(OR($A196="",$B196="",$C196=""),"",'MPTO_working_3-way'!F195)</f>
        <v>3.2555664521119372</v>
      </c>
      <c r="J196" s="22">
        <f>IF(OR($A196="",$B196="",$C196=""),"",'MPTO_working_3-way'!G195)</f>
        <v>2.6643511976758645</v>
      </c>
      <c r="K196" s="17">
        <f>IF(OR($A196="",$B196="",$C196=""),"",'OddsRatio_working_3-way'!H195)</f>
        <v>3.1476858499396267</v>
      </c>
      <c r="L196" s="21">
        <f>IF(OR($A196="",$B196="",$C196=""),"",'OddsRatio_working_3-way'!I195)</f>
        <v>3.251942444596891</v>
      </c>
      <c r="M196" s="22">
        <f>IF(OR($A196="",$B196="",$C196=""),"",'OddsRatio_working_3-way'!J195)</f>
        <v>2.6681055145162156</v>
      </c>
      <c r="N196" s="23">
        <f t="shared" si="54"/>
        <v>31.793696984706827</v>
      </c>
      <c r="O196" s="24">
        <f t="shared" si="55"/>
        <v>30.787567333292053</v>
      </c>
      <c r="P196" s="24">
        <f t="shared" si="56"/>
        <v>37.418735682001113</v>
      </c>
      <c r="Q196" t="s">
        <v>405</v>
      </c>
      <c r="R196" t="s">
        <v>406</v>
      </c>
      <c r="S196" s="48" t="s">
        <v>454</v>
      </c>
      <c r="T196" s="35">
        <v>100</v>
      </c>
      <c r="U196" s="35">
        <f t="shared" si="57"/>
        <v>20.634920634920633</v>
      </c>
      <c r="V196" s="35">
        <f t="shared" si="58"/>
        <v>83.4983498349835</v>
      </c>
      <c r="W196" s="35">
        <f t="shared" si="59"/>
        <v>92.418498862774825</v>
      </c>
      <c r="X196" s="35">
        <f t="shared" si="60"/>
        <v>24.083151302241674</v>
      </c>
      <c r="Y196" s="35">
        <f t="shared" si="61"/>
        <v>86.946580502304528</v>
      </c>
      <c r="Z196" s="35">
        <f t="shared" si="62"/>
        <v>95.866729530095867</v>
      </c>
      <c r="AA196" s="35">
        <f t="shared" si="63"/>
        <v>-3.4482306673210417</v>
      </c>
      <c r="AB196" s="35">
        <f t="shared" si="64"/>
        <v>-3.4482306673210275</v>
      </c>
      <c r="AC196" s="35">
        <f t="shared" si="65"/>
        <v>-3.4482306673210417</v>
      </c>
      <c r="AD196" s="36"/>
      <c r="AE196" s="36"/>
      <c r="AF196">
        <v>2.2000000000000002</v>
      </c>
      <c r="AG196">
        <v>1.73</v>
      </c>
      <c r="AH196" s="41"/>
      <c r="AI196" s="36"/>
      <c r="AJ196" t="s">
        <v>463</v>
      </c>
      <c r="AK196" s="35"/>
      <c r="AL196" s="35"/>
    </row>
    <row r="197" spans="1:38" ht="15" x14ac:dyDescent="0.25">
      <c r="A197">
        <v>1.26</v>
      </c>
      <c r="B197">
        <v>6.06</v>
      </c>
      <c r="C197">
        <v>13.19</v>
      </c>
      <c r="D197" s="20">
        <f t="shared" si="66"/>
        <v>3.4482306673210283E-2</v>
      </c>
      <c r="E197" s="17">
        <f>IF(OR($A197="",$B197="",$C197=""),"",A197*'MPTO_working_3-way'!$I196)</f>
        <v>1.303447706408245</v>
      </c>
      <c r="F197" s="21">
        <f>IF(OR($A197="",$B197="",$C197=""),"",B197*'MPTO_working_3-way'!$I196)</f>
        <v>6.2689627784396542</v>
      </c>
      <c r="G197" s="22">
        <f>IF(OR($A197="",$B197="",$C197=""),"",C197*'MPTO_working_3-way'!$I196)</f>
        <v>13.644821625019643</v>
      </c>
      <c r="H197" s="17">
        <f>IF(OR($A197="",$B197="",$C197=""),"",'MPTO_working_3-way'!E196)</f>
        <v>1.2785161988147631</v>
      </c>
      <c r="I197" s="21">
        <f>IF(OR($A197="",$B197="",$C197=""),"",'MPTO_working_3-way'!F196)</f>
        <v>6.5137074703132631</v>
      </c>
      <c r="J197" s="22">
        <f>IF(OR($A197="",$B197="",$C197=""),"",'MPTO_working_3-way'!G196)</f>
        <v>15.547043927836846</v>
      </c>
      <c r="K197" s="17">
        <f>IF(OR($A197="",$B197="",$C197=""),"",'OddsRatio_working_3-way'!H196)</f>
        <v>1.2854590208148962</v>
      </c>
      <c r="L197" s="21">
        <f>IF(OR($A197="",$B197="",$C197=""),"",'OddsRatio_working_3-way'!I196)</f>
        <v>6.55547171278221</v>
      </c>
      <c r="M197" s="22">
        <f>IF(OR($A197="",$B197="",$C197=""),"",'OddsRatio_working_3-way'!J196)</f>
        <v>14.383636398975327</v>
      </c>
      <c r="N197" s="23">
        <f t="shared" si="54"/>
        <v>76.71961023703669</v>
      </c>
      <c r="O197" s="24">
        <f t="shared" si="55"/>
        <v>15.95160212849278</v>
      </c>
      <c r="P197" s="24">
        <f t="shared" si="56"/>
        <v>7.3287876344705269</v>
      </c>
      <c r="Q197" t="s">
        <v>407</v>
      </c>
      <c r="R197" t="s">
        <v>408</v>
      </c>
      <c r="S197" s="48" t="s">
        <v>454</v>
      </c>
      <c r="T197" s="35">
        <v>100</v>
      </c>
      <c r="U197" s="35">
        <f t="shared" si="57"/>
        <v>49.748743718592962</v>
      </c>
      <c r="V197" s="35">
        <f t="shared" si="58"/>
        <v>70.674486803519059</v>
      </c>
      <c r="W197" s="35">
        <f t="shared" si="59"/>
        <v>76.635514018691595</v>
      </c>
      <c r="X197" s="35">
        <f t="shared" si="60"/>
        <v>52.689999177789346</v>
      </c>
      <c r="Y197" s="35">
        <f t="shared" si="61"/>
        <v>73.615742262715443</v>
      </c>
      <c r="Z197" s="35">
        <f t="shared" si="62"/>
        <v>79.576769477887964</v>
      </c>
      <c r="AA197" s="35">
        <f t="shared" si="63"/>
        <v>-2.941255459196384</v>
      </c>
      <c r="AB197" s="35">
        <f t="shared" si="64"/>
        <v>-2.941255459196384</v>
      </c>
      <c r="AC197" s="35">
        <f t="shared" si="65"/>
        <v>-2.9412554591963698</v>
      </c>
      <c r="AD197" s="36"/>
      <c r="AE197" s="36"/>
      <c r="AF197">
        <v>1.64</v>
      </c>
      <c r="AG197">
        <v>2.34</v>
      </c>
      <c r="AH197" s="41"/>
      <c r="AI197" s="36"/>
      <c r="AJ197" t="s">
        <v>464</v>
      </c>
      <c r="AK197" s="35"/>
      <c r="AL197" s="35"/>
    </row>
    <row r="198" spans="1:38" s="35" customFormat="1" ht="15" x14ac:dyDescent="0.25">
      <c r="A198">
        <v>1.99</v>
      </c>
      <c r="B198">
        <v>3.41</v>
      </c>
      <c r="C198">
        <v>4.28</v>
      </c>
      <c r="D198" s="20">
        <f t="shared" si="66"/>
        <v>2.941255459196368E-2</v>
      </c>
      <c r="E198" s="17">
        <f>IF(OR($A198="",$B198="",$C198=""),"",A198*'MPTO_working_3-way'!$I197)</f>
        <v>2.0485309836380079</v>
      </c>
      <c r="F198" s="21">
        <f>IF(OR($A198="",$B198="",$C198=""),"",B198*'MPTO_working_3-way'!$I197)</f>
        <v>3.5102968111585962</v>
      </c>
      <c r="G198" s="22">
        <f>IF(OR($A198="",$B198="",$C198=""),"",C198*'MPTO_working_3-way'!$I197)</f>
        <v>4.405885733653605</v>
      </c>
      <c r="H198" s="17">
        <f>IF(OR($A198="",$B198="",$C198=""),"",'MPTO_working_3-way'!E197)</f>
        <v>2.0295981248796879</v>
      </c>
      <c r="I198" s="21">
        <f>IF(OR($A198="",$B198="",$C198=""),"",'MPTO_working_3-way'!F197)</f>
        <v>3.5279472876282436</v>
      </c>
      <c r="J198" s="22">
        <f>IF(OR($A198="",$B198="",$C198=""),"",'MPTO_working_3-way'!G197)</f>
        <v>4.4674632982920146</v>
      </c>
      <c r="K198" s="17">
        <f>IF(OR($A198="",$B198="",$C198=""),"",'OddsRatio_working_3-way'!H197)</f>
        <v>2.0371582742750958</v>
      </c>
      <c r="L198" s="21">
        <f>IF(OR($A198="",$B198="",$C198=""),"",'OddsRatio_working_3-way'!I197)</f>
        <v>3.5247994353565457</v>
      </c>
      <c r="M198" s="22">
        <f>IF(OR($A198="",$B198="",$C198=""),"",'OddsRatio_working_3-way'!J197)</f>
        <v>4.4362415551740542</v>
      </c>
      <c r="N198" s="23">
        <f t="shared" si="54"/>
        <v>48.815468644955004</v>
      </c>
      <c r="O198" s="24">
        <f t="shared" si="55"/>
        <v>28.487619531806587</v>
      </c>
      <c r="P198" s="24">
        <f t="shared" si="56"/>
        <v>22.696911823238423</v>
      </c>
      <c r="Q198" t="s">
        <v>409</v>
      </c>
      <c r="R198" t="s">
        <v>410</v>
      </c>
      <c r="S198" s="48" t="s">
        <v>454</v>
      </c>
      <c r="T198" s="35">
        <v>100</v>
      </c>
      <c r="U198" s="35">
        <f t="shared" si="57"/>
        <v>54.337899543379002</v>
      </c>
      <c r="V198" s="35">
        <f t="shared" si="58"/>
        <v>72.29916897506925</v>
      </c>
      <c r="W198" s="35">
        <f t="shared" si="59"/>
        <v>70.501474926253692</v>
      </c>
      <c r="X198" s="35">
        <f t="shared" si="60"/>
        <v>57.199356098677058</v>
      </c>
      <c r="Y198" s="35">
        <f t="shared" si="61"/>
        <v>75.160625530367327</v>
      </c>
      <c r="Z198" s="35">
        <f t="shared" si="62"/>
        <v>73.362931481551755</v>
      </c>
      <c r="AA198" s="35">
        <f t="shared" si="63"/>
        <v>-2.8614565552980551</v>
      </c>
      <c r="AB198" s="35">
        <f t="shared" si="64"/>
        <v>-2.8614565552980764</v>
      </c>
      <c r="AC198" s="35">
        <f t="shared" si="65"/>
        <v>-2.8614565552980622</v>
      </c>
      <c r="AD198" s="36"/>
      <c r="AF198">
        <v>2.2599999999999998</v>
      </c>
      <c r="AG198">
        <v>1.69</v>
      </c>
      <c r="AH198" s="41"/>
      <c r="AI198" s="36"/>
      <c r="AJ198" t="s">
        <v>464</v>
      </c>
    </row>
    <row r="199" spans="1:38" ht="15" x14ac:dyDescent="0.25">
      <c r="A199">
        <v>2.19</v>
      </c>
      <c r="B199">
        <v>3.61</v>
      </c>
      <c r="C199">
        <v>3.39</v>
      </c>
      <c r="D199" s="20">
        <f t="shared" si="66"/>
        <v>2.8614565552980586E-2</v>
      </c>
      <c r="E199" s="17">
        <f>IF(OR($A199="",$B199="",$C199=""),"",A199*'MPTO_working_3-way'!$I198)</f>
        <v>2.2526658985610273</v>
      </c>
      <c r="F199" s="21">
        <f>IF(OR($A199="",$B199="",$C199=""),"",B199*'MPTO_working_3-way'!$I198)</f>
        <v>3.7132985816462596</v>
      </c>
      <c r="G199" s="22">
        <f>IF(OR($A199="",$B199="",$C199=""),"",C199*'MPTO_working_3-way'!$I198)</f>
        <v>3.4870033772246045</v>
      </c>
      <c r="H199" s="17">
        <f>IF(OR($A199="",$B199="",$C199=""),"",'MPTO_working_3-way'!E198)</f>
        <v>2.2367220660330802</v>
      </c>
      <c r="I199" s="21">
        <f>IF(OR($A199="",$B199="",$C199=""),"",'MPTO_working_3-way'!F198)</f>
        <v>3.738735353039917</v>
      </c>
      <c r="J199" s="22">
        <f>IF(OR($A199="",$B199="",$C199=""),"",'MPTO_working_3-way'!G198)</f>
        <v>3.5032765523085665</v>
      </c>
      <c r="K199" s="17">
        <f>IF(OR($A199="",$B199="",$C199=""),"",'OddsRatio_working_3-way'!H198)</f>
        <v>2.2433897136546075</v>
      </c>
      <c r="L199" s="21">
        <f>IF(OR($A199="",$B199="",$C199=""),"",'OddsRatio_working_3-way'!I198)</f>
        <v>3.7270984475954001</v>
      </c>
      <c r="M199" s="22">
        <f>IF(OR($A199="",$B199="",$C199=""),"",'OddsRatio_working_3-way'!J198)</f>
        <v>3.4972280803651361</v>
      </c>
      <c r="N199" s="23">
        <f t="shared" si="54"/>
        <v>44.391847039491587</v>
      </c>
      <c r="O199" s="24">
        <f t="shared" si="55"/>
        <v>26.930234076589084</v>
      </c>
      <c r="P199" s="24">
        <f t="shared" si="56"/>
        <v>28.67791888391934</v>
      </c>
      <c r="Q199" t="s">
        <v>411</v>
      </c>
      <c r="R199" t="s">
        <v>412</v>
      </c>
      <c r="S199" s="48" t="s">
        <v>454</v>
      </c>
      <c r="T199" s="35">
        <v>100</v>
      </c>
      <c r="U199" s="35">
        <f t="shared" si="57"/>
        <v>8.2568807339449659</v>
      </c>
      <c r="V199" s="35">
        <f t="shared" si="58"/>
        <v>91.755976916735364</v>
      </c>
      <c r="W199" s="35">
        <f t="shared" si="59"/>
        <v>96.954933008526197</v>
      </c>
      <c r="X199" s="35">
        <f t="shared" si="60"/>
        <v>11.289090074738445</v>
      </c>
      <c r="Y199" s="35">
        <f t="shared" si="61"/>
        <v>94.788186257528849</v>
      </c>
      <c r="Z199" s="35">
        <f t="shared" si="62"/>
        <v>99.987142349319669</v>
      </c>
      <c r="AA199" s="35">
        <f t="shared" si="63"/>
        <v>-3.0322093407934787</v>
      </c>
      <c r="AB199" s="35">
        <f t="shared" si="64"/>
        <v>-3.0322093407934858</v>
      </c>
      <c r="AC199" s="35">
        <f t="shared" si="65"/>
        <v>-3.0322093407934716</v>
      </c>
      <c r="AD199" s="36"/>
      <c r="AE199" s="36"/>
      <c r="AF199">
        <v>2.0299999999999998</v>
      </c>
      <c r="AG199">
        <v>1.86</v>
      </c>
      <c r="AH199" s="41"/>
      <c r="AI199" s="36"/>
      <c r="AJ199" t="s">
        <v>464</v>
      </c>
      <c r="AK199" s="35"/>
      <c r="AL199" s="35"/>
    </row>
    <row r="200" spans="1:38" s="35" customFormat="1" ht="15" x14ac:dyDescent="0.25">
      <c r="A200">
        <v>1.0900000000000001</v>
      </c>
      <c r="B200">
        <v>12.13</v>
      </c>
      <c r="C200">
        <v>32.840000000000003</v>
      </c>
      <c r="D200" s="20">
        <f t="shared" si="66"/>
        <v>3.0322093407934902E-2</v>
      </c>
      <c r="E200" s="17">
        <f>IF(OR($A200="",$B200="",$C200=""),"",A200*'MPTO_working_3-way'!$I199)</f>
        <v>1.1230510818146491</v>
      </c>
      <c r="F200" s="21">
        <f>IF(OR($A200="",$B200="",$C200=""),"",B200*'MPTO_working_3-way'!$I199)</f>
        <v>12.497806993038251</v>
      </c>
      <c r="G200" s="22">
        <f>IF(OR($A200="",$B200="",$C200=""),"",C200*'MPTO_working_3-way'!$I199)</f>
        <v>33.835777547516585</v>
      </c>
      <c r="H200" s="17">
        <f>IF(OR($A200="",$B200="",$C200=""),"",'MPTO_working_3-way'!E199)</f>
        <v>1.1021423321302082</v>
      </c>
      <c r="I200" s="21">
        <f>IF(OR($A200="",$B200="",$C200=""),"",'MPTO_working_3-way'!F199)</f>
        <v>13.824974043983095</v>
      </c>
      <c r="J200" s="22">
        <f>IF(OR($A200="",$B200="",$C200=""),"",'MPTO_working_3-way'!G199)</f>
        <v>49.1562200981855</v>
      </c>
      <c r="K200" s="17">
        <f>IF(OR($A200="",$B200="",$C200=""),"",'OddsRatio_working_3-way'!H199)</f>
        <v>1.1066046853116511</v>
      </c>
      <c r="L200" s="21">
        <f>IF(OR($A200="",$B200="",$C200=""),"",'OddsRatio_working_3-way'!I199)</f>
        <v>14.183446083540868</v>
      </c>
      <c r="M200" s="22">
        <f>IF(OR($A200="",$B200="",$C200=""),"",'OddsRatio_working_3-way'!J199)</f>
        <v>38.714368670255283</v>
      </c>
      <c r="N200" s="23">
        <f t="shared" si="54"/>
        <v>89.043144714680238</v>
      </c>
      <c r="O200" s="24">
        <f t="shared" si="55"/>
        <v>8.0014037707338375</v>
      </c>
      <c r="P200" s="24">
        <f t="shared" si="56"/>
        <v>2.9554515145859153</v>
      </c>
      <c r="Q200" t="s">
        <v>413</v>
      </c>
      <c r="R200" t="s">
        <v>414</v>
      </c>
      <c r="S200" s="48" t="s">
        <v>454</v>
      </c>
      <c r="T200" s="35">
        <v>100</v>
      </c>
      <c r="U200" s="35">
        <f t="shared" si="57"/>
        <v>56.709956709956707</v>
      </c>
      <c r="V200" s="35">
        <f t="shared" si="58"/>
        <v>69.696969696969703</v>
      </c>
      <c r="W200" s="35">
        <f t="shared" si="59"/>
        <v>70.845481049562679</v>
      </c>
      <c r="X200" s="35">
        <f t="shared" si="60"/>
        <v>59.457549253467626</v>
      </c>
      <c r="Y200" s="35">
        <f t="shared" si="61"/>
        <v>72.444562240480607</v>
      </c>
      <c r="Z200" s="35">
        <f t="shared" si="62"/>
        <v>73.593073593073584</v>
      </c>
      <c r="AA200" s="35">
        <f t="shared" si="63"/>
        <v>-2.747592543510919</v>
      </c>
      <c r="AB200" s="35">
        <f t="shared" si="64"/>
        <v>-2.7475925435109048</v>
      </c>
      <c r="AC200" s="35">
        <f t="shared" si="65"/>
        <v>-2.7475925435109048</v>
      </c>
      <c r="AD200" s="36"/>
      <c r="AE200" s="36"/>
      <c r="AF200">
        <v>1.28</v>
      </c>
      <c r="AG200">
        <v>3.71</v>
      </c>
      <c r="AH200" s="41"/>
      <c r="AI200" s="36"/>
      <c r="AJ200" t="s">
        <v>464</v>
      </c>
    </row>
    <row r="201" spans="1:38" s="35" customFormat="1" ht="15" x14ac:dyDescent="0.25">
      <c r="A201">
        <v>2.31</v>
      </c>
      <c r="B201">
        <v>3.3</v>
      </c>
      <c r="C201">
        <v>3.43</v>
      </c>
      <c r="D201" s="20">
        <f t="shared" si="66"/>
        <v>2.7475925435108906E-2</v>
      </c>
      <c r="E201" s="17">
        <f>IF(OR($A201="",$B201="",$C201=""),"",A201*'MPTO_working_3-way'!$I200)</f>
        <v>2.3734693877551014</v>
      </c>
      <c r="F201" s="21">
        <f>IF(OR($A201="",$B201="",$C201=""),"",B201*'MPTO_working_3-way'!$I200)</f>
        <v>3.390670553935859</v>
      </c>
      <c r="G201" s="22">
        <f>IF(OR($A201="",$B201="",$C201=""),"",C201*'MPTO_working_3-way'!$I200)</f>
        <v>3.5242424242424235</v>
      </c>
      <c r="H201" s="17">
        <f>IF(OR($A201="",$B201="",$C201=""),"",'MPTO_working_3-way'!E200)</f>
        <v>2.3599277225658484</v>
      </c>
      <c r="I201" s="21">
        <f>IF(OR($A201="",$B201="",$C201=""),"",'MPTO_working_3-way'!F200)</f>
        <v>3.402845976550755</v>
      </c>
      <c r="J201" s="22">
        <f>IF(OR($A201="",$B201="",$C201=""),"",'MPTO_working_3-way'!G200)</f>
        <v>3.5412451767650426</v>
      </c>
      <c r="K201" s="17">
        <f>IF(OR($A201="",$B201="",$C201=""),"",'OddsRatio_working_3-way'!H200)</f>
        <v>2.3657757381838089</v>
      </c>
      <c r="L201" s="21">
        <f>IF(OR($A201="",$B201="",$C201=""),"",'OddsRatio_working_3-way'!I200)</f>
        <v>3.3979268685669921</v>
      </c>
      <c r="M201" s="22">
        <f>IF(OR($A201="",$B201="",$C201=""),"",'OddsRatio_working_3-way'!J200)</f>
        <v>3.5334618654859966</v>
      </c>
      <c r="N201" s="23">
        <f t="shared" si="54"/>
        <v>42.132416165090298</v>
      </c>
      <c r="O201" s="24">
        <f t="shared" si="55"/>
        <v>29.492691315563206</v>
      </c>
      <c r="P201" s="24">
        <f t="shared" si="56"/>
        <v>28.374892519346524</v>
      </c>
      <c r="Q201" t="s">
        <v>161</v>
      </c>
      <c r="R201" t="s">
        <v>415</v>
      </c>
      <c r="S201" s="48" t="s">
        <v>454</v>
      </c>
      <c r="T201" s="35">
        <v>100</v>
      </c>
      <c r="U201" s="35">
        <f t="shared" si="57"/>
        <v>50.73891625615763</v>
      </c>
      <c r="V201" s="35">
        <f t="shared" si="58"/>
        <v>71.264367816091948</v>
      </c>
      <c r="W201" s="35">
        <f t="shared" si="59"/>
        <v>75.186104218362274</v>
      </c>
      <c r="X201" s="35">
        <f t="shared" si="60"/>
        <v>53.549527965545764</v>
      </c>
      <c r="Y201" s="35">
        <f t="shared" si="61"/>
        <v>74.074979525480089</v>
      </c>
      <c r="Z201" s="35">
        <f t="shared" si="62"/>
        <v>77.996715927750415</v>
      </c>
      <c r="AA201" s="35">
        <f t="shared" si="63"/>
        <v>-2.8106117093881338</v>
      </c>
      <c r="AB201" s="35">
        <f t="shared" si="64"/>
        <v>-2.8106117093881409</v>
      </c>
      <c r="AC201" s="35">
        <f t="shared" si="65"/>
        <v>-2.8106117093881409</v>
      </c>
      <c r="AD201" s="36"/>
      <c r="AE201" s="36"/>
      <c r="AF201">
        <v>2.2400000000000002</v>
      </c>
      <c r="AG201">
        <v>1.7</v>
      </c>
      <c r="AH201" s="41"/>
      <c r="AI201" s="36"/>
      <c r="AJ201" t="s">
        <v>78</v>
      </c>
    </row>
    <row r="202" spans="1:38" s="35" customFormat="1" ht="15" x14ac:dyDescent="0.25">
      <c r="A202">
        <v>2.0299999999999998</v>
      </c>
      <c r="B202">
        <v>3.48</v>
      </c>
      <c r="C202">
        <v>4.03</v>
      </c>
      <c r="D202" s="20">
        <f t="shared" si="66"/>
        <v>2.8106117093881222E-2</v>
      </c>
      <c r="E202" s="17">
        <f>IF(OR($A202="",$B202="",$C202=""),"",A202*'MPTO_working_3-way'!$I201)</f>
        <v>2.0870554177005789</v>
      </c>
      <c r="F202" s="21">
        <f>IF(OR($A202="",$B202="",$C202=""),"",B202*'MPTO_working_3-way'!$I201)</f>
        <v>3.5778092874867067</v>
      </c>
      <c r="G202" s="22">
        <f>IF(OR($A202="",$B202="",$C202=""),"",C202*'MPTO_working_3-way'!$I201)</f>
        <v>4.1432676518883413</v>
      </c>
      <c r="H202" s="17">
        <f>IF(OR($A202="",$B202="",$C202=""),"",'MPTO_working_3-way'!E201)</f>
        <v>2.0693559901293415</v>
      </c>
      <c r="I202" s="21">
        <f>IF(OR($A202="",$B202="",$C202=""),"",'MPTO_working_3-way'!F201)</f>
        <v>3.5972825476238168</v>
      </c>
      <c r="J202" s="22">
        <f>IF(OR($A202="",$B202="",$C202=""),"",'MPTO_working_3-way'!G201)</f>
        <v>4.1881264149440849</v>
      </c>
      <c r="K202" s="17">
        <f>IF(OR($A202="",$B202="",$C202=""),"",'OddsRatio_working_3-way'!H201)</f>
        <v>2.0764521265074971</v>
      </c>
      <c r="L202" s="21">
        <f>IF(OR($A202="",$B202="",$C202=""),"",'OddsRatio_working_3-way'!I201)</f>
        <v>3.5918458968335867</v>
      </c>
      <c r="M202" s="22">
        <f>IF(OR($A202="",$B202="",$C202=""),"",'OddsRatio_working_3-way'!J201)</f>
        <v>4.1666504304055509</v>
      </c>
      <c r="N202" s="23">
        <f t="shared" si="54"/>
        <v>47.914396116120081</v>
      </c>
      <c r="O202" s="24">
        <f t="shared" si="55"/>
        <v>27.950064401070051</v>
      </c>
      <c r="P202" s="24">
        <f t="shared" si="56"/>
        <v>24.135539482809872</v>
      </c>
      <c r="Q202" t="s">
        <v>163</v>
      </c>
      <c r="R202" t="s">
        <v>160</v>
      </c>
      <c r="S202" s="48" t="s">
        <v>454</v>
      </c>
      <c r="T202" s="35">
        <v>100</v>
      </c>
      <c r="U202" s="35">
        <f t="shared" si="57"/>
        <v>90.757855822550837</v>
      </c>
      <c r="V202" s="35">
        <f t="shared" si="58"/>
        <v>82.638888888888886</v>
      </c>
      <c r="W202" s="35">
        <f t="shared" si="59"/>
        <v>23.664122137404579</v>
      </c>
      <c r="X202" s="35">
        <f t="shared" si="60"/>
        <v>93.696988973706524</v>
      </c>
      <c r="Y202" s="35">
        <f t="shared" si="61"/>
        <v>85.578022040044587</v>
      </c>
      <c r="Z202" s="35">
        <f t="shared" si="62"/>
        <v>26.60325528856028</v>
      </c>
      <c r="AA202" s="35">
        <f t="shared" si="63"/>
        <v>-2.9391331511556871</v>
      </c>
      <c r="AB202" s="35">
        <f t="shared" si="64"/>
        <v>-2.9391331511557013</v>
      </c>
      <c r="AC202" s="35">
        <f t="shared" si="65"/>
        <v>-2.9391331511557013</v>
      </c>
      <c r="AD202" s="36"/>
      <c r="AE202" s="36"/>
      <c r="AF202">
        <v>2.21</v>
      </c>
      <c r="AG202">
        <v>1.72</v>
      </c>
      <c r="AH202" s="41"/>
      <c r="AI202" s="36"/>
      <c r="AJ202" t="s">
        <v>78</v>
      </c>
    </row>
    <row r="203" spans="1:38" ht="15" x14ac:dyDescent="0.25">
      <c r="A203">
        <v>10.82</v>
      </c>
      <c r="B203">
        <v>5.76</v>
      </c>
      <c r="C203">
        <v>1.31</v>
      </c>
      <c r="D203" s="20">
        <f t="shared" si="66"/>
        <v>2.9391331511556817E-2</v>
      </c>
      <c r="E203" s="17">
        <f>IF(OR($A203="",$B203="",$C203=""),"",A203*'MPTO_working_3-way'!$I202)</f>
        <v>11.138014206955045</v>
      </c>
      <c r="F203" s="21">
        <f>IF(OR($A203="",$B203="",$C203=""),"",B203*'MPTO_working_3-way'!$I202)</f>
        <v>5.9292940695065672</v>
      </c>
      <c r="G203" s="22">
        <f>IF(OR($A203="",$B203="",$C203=""),"",C203*'MPTO_working_3-way'!$I202)</f>
        <v>1.3485026442801396</v>
      </c>
      <c r="H203" s="17">
        <f>IF(OR($A203="",$B203="",$C203=""),"",'MPTO_working_3-way'!E202)</f>
        <v>12.102972388659447</v>
      </c>
      <c r="I203" s="21">
        <f>IF(OR($A203="",$B203="",$C203=""),"",'MPTO_working_3-way'!F202)</f>
        <v>6.1044843315772646</v>
      </c>
      <c r="J203" s="22">
        <f>IF(OR($A203="",$B203="",$C203=""),"",'MPTO_working_3-way'!G202)</f>
        <v>1.3270314060586836</v>
      </c>
      <c r="K203" s="17">
        <f>IF(OR($A203="",$B203="",$C203=""),"",'OddsRatio_working_3-way'!H202)</f>
        <v>11.557994742744009</v>
      </c>
      <c r="L203" s="21">
        <f>IF(OR($A203="",$B203="",$C203=""),"",'OddsRatio_working_3-way'!I202)</f>
        <v>6.1177245392526984</v>
      </c>
      <c r="M203" s="22">
        <f>IF(OR($A203="",$B203="",$C203=""),"",'OddsRatio_working_3-way'!J202)</f>
        <v>1.3332971863799028</v>
      </c>
      <c r="N203" s="23">
        <f t="shared" si="54"/>
        <v>8.9782611282319778</v>
      </c>
      <c r="O203" s="24">
        <f t="shared" si="55"/>
        <v>16.86541413324132</v>
      </c>
      <c r="P203" s="24">
        <f t="shared" si="56"/>
        <v>74.156324738526706</v>
      </c>
      <c r="Q203" t="s">
        <v>416</v>
      </c>
      <c r="R203" t="s">
        <v>417</v>
      </c>
      <c r="S203" s="48" t="s">
        <v>454</v>
      </c>
      <c r="T203" s="35">
        <v>100</v>
      </c>
      <c r="U203" s="35">
        <f t="shared" si="57"/>
        <v>24.81203007518797</v>
      </c>
      <c r="V203" s="35">
        <f t="shared" si="58"/>
        <v>81.851179673321241</v>
      </c>
      <c r="W203" s="35">
        <f t="shared" si="59"/>
        <v>89.949748743718587</v>
      </c>
      <c r="X203" s="35">
        <f t="shared" si="60"/>
        <v>28.199071582960173</v>
      </c>
      <c r="Y203" s="35">
        <f t="shared" si="61"/>
        <v>85.238221181093436</v>
      </c>
      <c r="Z203" s="35">
        <f t="shared" si="62"/>
        <v>93.336790251490797</v>
      </c>
      <c r="AA203" s="35">
        <f t="shared" si="63"/>
        <v>-3.3870415077722029</v>
      </c>
      <c r="AB203" s="35">
        <f t="shared" si="64"/>
        <v>-3.3870415077721958</v>
      </c>
      <c r="AC203" s="35">
        <f t="shared" si="65"/>
        <v>-3.38704150777221</v>
      </c>
      <c r="AD203" s="36"/>
      <c r="AE203" s="36"/>
      <c r="AF203">
        <v>1.63</v>
      </c>
      <c r="AG203">
        <v>2.38</v>
      </c>
      <c r="AH203" s="41"/>
      <c r="AI203" s="36"/>
      <c r="AJ203" t="s">
        <v>78</v>
      </c>
      <c r="AK203" s="35"/>
      <c r="AL203" s="35"/>
    </row>
    <row r="204" spans="1:38" ht="15" x14ac:dyDescent="0.25">
      <c r="A204">
        <v>1.33</v>
      </c>
      <c r="B204">
        <v>5.51</v>
      </c>
      <c r="C204">
        <v>9.9499999999999993</v>
      </c>
      <c r="D204" s="20">
        <f t="shared" si="66"/>
        <v>3.3870415077722038E-2</v>
      </c>
      <c r="E204" s="17">
        <f>IF(OR($A204="",$B204="",$C204=""),"",A204*'MPTO_working_3-way'!$I203)</f>
        <v>1.3750476520533703</v>
      </c>
      <c r="F204" s="21">
        <f>IF(OR($A204="",$B204="",$C204=""),"",B204*'MPTO_working_3-way'!$I203)</f>
        <v>5.6966259870782485</v>
      </c>
      <c r="G204" s="22">
        <f>IF(OR($A204="",$B204="",$C204=""),"",C204*'MPTO_working_3-way'!$I203)</f>
        <v>10.287010630023333</v>
      </c>
      <c r="H204" s="17">
        <f>IF(OR($A204="",$B204="",$C204=""),"",'MPTO_working_3-way'!E203)</f>
        <v>1.3502755815242218</v>
      </c>
      <c r="I204" s="21">
        <f>IF(OR($A204="",$B204="",$C204=""),"",'MPTO_working_3-way'!F203)</f>
        <v>5.875507459754072</v>
      </c>
      <c r="J204" s="22">
        <f>IF(OR($A204="",$B204="",$C204=""),"",'MPTO_working_3-way'!G203)</f>
        <v>11.209207342897338</v>
      </c>
      <c r="K204" s="17">
        <f>IF(OR($A204="",$B204="",$C204=""),"",'OddsRatio_working_3-way'!H203)</f>
        <v>1.3575358368724382</v>
      </c>
      <c r="L204" s="21">
        <f>IF(OR($A204="",$B204="",$C204=""),"",'OddsRatio_working_3-way'!I203)</f>
        <v>5.8863231039233224</v>
      </c>
      <c r="M204" s="22">
        <f>IF(OR($A204="",$B204="",$C204=""),"",'OddsRatio_working_3-way'!J203)</f>
        <v>10.69680527275249</v>
      </c>
      <c r="N204" s="23">
        <f t="shared" si="54"/>
        <v>72.724752375431606</v>
      </c>
      <c r="O204" s="24">
        <f t="shared" si="55"/>
        <v>17.554250573380042</v>
      </c>
      <c r="P204" s="24">
        <f t="shared" si="56"/>
        <v>9.7209970511883466</v>
      </c>
      <c r="Q204" t="s">
        <v>165</v>
      </c>
      <c r="R204" t="s">
        <v>418</v>
      </c>
      <c r="S204" s="48" t="s">
        <v>454</v>
      </c>
      <c r="T204" s="35">
        <v>100</v>
      </c>
      <c r="U204" s="35">
        <f t="shared" si="57"/>
        <v>90.167158308751226</v>
      </c>
      <c r="V204" s="35">
        <f t="shared" si="58"/>
        <v>82.110912343470488</v>
      </c>
      <c r="W204" s="35">
        <f t="shared" si="59"/>
        <v>24.81203007518797</v>
      </c>
      <c r="X204" s="35">
        <f t="shared" si="60"/>
        <v>93.077057581341549</v>
      </c>
      <c r="Y204" s="35">
        <f t="shared" si="61"/>
        <v>85.020811616060797</v>
      </c>
      <c r="Z204" s="35">
        <f t="shared" si="62"/>
        <v>27.721929347778289</v>
      </c>
      <c r="AA204" s="35">
        <f t="shared" si="63"/>
        <v>-2.909899272590323</v>
      </c>
      <c r="AB204" s="35">
        <f t="shared" si="64"/>
        <v>-2.9098992725903088</v>
      </c>
      <c r="AC204" s="35">
        <f t="shared" si="65"/>
        <v>-2.9098992725903194</v>
      </c>
      <c r="AD204" s="36"/>
      <c r="AE204" s="36"/>
      <c r="AF204">
        <v>1.76</v>
      </c>
      <c r="AG204">
        <v>2.15</v>
      </c>
      <c r="AH204" s="41"/>
      <c r="AI204" s="36"/>
      <c r="AJ204" t="s">
        <v>78</v>
      </c>
      <c r="AK204" s="35"/>
      <c r="AL204" s="35"/>
    </row>
    <row r="205" spans="1:38" s="35" customFormat="1" ht="15" x14ac:dyDescent="0.25">
      <c r="A205">
        <v>10.17</v>
      </c>
      <c r="B205">
        <v>5.59</v>
      </c>
      <c r="C205">
        <v>1.33</v>
      </c>
      <c r="D205" s="20">
        <f t="shared" si="66"/>
        <v>2.9098992725903106E-2</v>
      </c>
      <c r="E205" s="17">
        <f>IF(OR($A205="",$B205="",$C205=""),"",A205*'MPTO_working_3-way'!$I204)</f>
        <v>10.465936756022435</v>
      </c>
      <c r="F205" s="21">
        <f>IF(OR($A205="",$B205="",$C205=""),"",B205*'MPTO_working_3-way'!$I204)</f>
        <v>5.7526633693377986</v>
      </c>
      <c r="G205" s="22">
        <f>IF(OR($A205="",$B205="",$C205=""),"",C205*'MPTO_working_3-way'!$I204)</f>
        <v>1.3687016603254512</v>
      </c>
      <c r="H205" s="17">
        <f>IF(OR($A205="",$B205="",$C205=""),"",'MPTO_working_3-way'!E204)</f>
        <v>11.283020124603686</v>
      </c>
      <c r="I205" s="21">
        <f>IF(OR($A205="",$B205="",$C205=""),"",'MPTO_working_3-way'!F204)</f>
        <v>5.9104724546153253</v>
      </c>
      <c r="J205" s="22">
        <f>IF(OR($A205="",$B205="",$C205=""),"",'MPTO_working_3-way'!G204)</f>
        <v>1.3473819731511778</v>
      </c>
      <c r="K205" s="17">
        <f>IF(OR($A205="",$B205="",$C205=""),"",'OddsRatio_working_3-way'!H204)</f>
        <v>10.828417754054998</v>
      </c>
      <c r="L205" s="21">
        <f>IF(OR($A205="",$B205="",$C205=""),"",'OddsRatio_working_3-way'!I204)</f>
        <v>5.9195678834364722</v>
      </c>
      <c r="M205" s="22">
        <f>IF(OR($A205="",$B205="",$C205=""),"",'OddsRatio_working_3-way'!J204)</f>
        <v>1.3536944229921648</v>
      </c>
      <c r="N205" s="23">
        <f t="shared" si="54"/>
        <v>9.5548064479232409</v>
      </c>
      <c r="O205" s="24">
        <f t="shared" si="55"/>
        <v>17.383252517956947</v>
      </c>
      <c r="P205" s="24">
        <f t="shared" si="56"/>
        <v>73.061941034119812</v>
      </c>
      <c r="Q205" t="s">
        <v>140</v>
      </c>
      <c r="R205" t="s">
        <v>139</v>
      </c>
      <c r="S205" s="48" t="s">
        <v>454</v>
      </c>
      <c r="T205" s="35">
        <v>100</v>
      </c>
      <c r="U205" s="35">
        <f t="shared" si="57"/>
        <v>29.078014184397166</v>
      </c>
      <c r="V205" s="35">
        <f t="shared" si="58"/>
        <v>79.38144329896906</v>
      </c>
      <c r="W205" s="35">
        <f t="shared" si="59"/>
        <v>88.109393579072531</v>
      </c>
      <c r="X205" s="35">
        <f t="shared" si="60"/>
        <v>32.509163121958395</v>
      </c>
      <c r="Y205" s="35">
        <f t="shared" si="61"/>
        <v>82.812592236530307</v>
      </c>
      <c r="Z205" s="35">
        <f t="shared" si="62"/>
        <v>91.540542516633778</v>
      </c>
      <c r="AA205" s="35">
        <f t="shared" si="63"/>
        <v>-3.431148937561229</v>
      </c>
      <c r="AB205" s="35">
        <f t="shared" si="64"/>
        <v>-3.4311489375612467</v>
      </c>
      <c r="AC205" s="35">
        <f t="shared" si="65"/>
        <v>-3.4311489375612467</v>
      </c>
      <c r="AD205" s="36"/>
      <c r="AE205" s="36"/>
      <c r="AF205">
        <v>1.71</v>
      </c>
      <c r="AG205">
        <v>2.2200000000000002</v>
      </c>
      <c r="AH205" s="41"/>
      <c r="AI205" s="36"/>
      <c r="AJ205" t="s">
        <v>146</v>
      </c>
    </row>
    <row r="206" spans="1:38" ht="15" x14ac:dyDescent="0.25">
      <c r="A206">
        <v>1.41</v>
      </c>
      <c r="B206">
        <v>4.8499999999999996</v>
      </c>
      <c r="C206">
        <v>8.41</v>
      </c>
      <c r="D206" s="20">
        <f t="shared" si="66"/>
        <v>3.4311489375612458E-2</v>
      </c>
      <c r="E206" s="17">
        <f>IF(OR($A206="",$B206="",$C206=""),"",A206*'MPTO_working_3-way'!$I205)</f>
        <v>1.4583792000196134</v>
      </c>
      <c r="F206" s="21">
        <f>IF(OR($A206="",$B206="",$C206=""),"",B206*'MPTO_working_3-way'!$I205)</f>
        <v>5.0164107234717203</v>
      </c>
      <c r="G206" s="22">
        <f>IF(OR($A206="",$B206="",$C206=""),"",C206*'MPTO_working_3-way'!$I205)</f>
        <v>8.6985596256489011</v>
      </c>
      <c r="H206" s="17">
        <f>IF(OR($A206="",$B206="",$C206=""),"",'MPTO_working_3-way'!E205)</f>
        <v>1.4331109199488321</v>
      </c>
      <c r="I206" s="21">
        <f>IF(OR($A206="",$B206="",$C206=""),"",'MPTO_working_3-way'!F205)</f>
        <v>5.1348302735768021</v>
      </c>
      <c r="J206" s="22">
        <f>IF(OR($A206="",$B206="",$C206=""),"",'MPTO_working_3-way'!G205)</f>
        <v>9.3050174507481227</v>
      </c>
      <c r="K206" s="17">
        <f>IF(OR($A206="",$B206="",$C206=""),"",'OddsRatio_working_3-way'!H205)</f>
        <v>1.4409556361845532</v>
      </c>
      <c r="L206" s="21">
        <f>IF(OR($A206="",$B206="",$C206=""),"",'OddsRatio_working_3-way'!I205)</f>
        <v>5.1406809739281245</v>
      </c>
      <c r="M206" s="22">
        <f>IF(OR($A206="",$B206="",$C206=""),"",'OddsRatio_working_3-way'!J205)</f>
        <v>8.9694664978720535</v>
      </c>
      <c r="N206" s="23">
        <f t="shared" si="54"/>
        <v>68.56927196894685</v>
      </c>
      <c r="O206" s="24">
        <f t="shared" si="55"/>
        <v>19.934571850765987</v>
      </c>
      <c r="P206" s="24">
        <f t="shared" si="56"/>
        <v>11.496156180287162</v>
      </c>
      <c r="Q206" t="s">
        <v>142</v>
      </c>
      <c r="R206" t="s">
        <v>138</v>
      </c>
      <c r="S206" s="48" t="s">
        <v>454</v>
      </c>
      <c r="T206" s="35">
        <v>100</v>
      </c>
      <c r="U206" s="35">
        <f t="shared" si="57"/>
        <v>65.870307167235495</v>
      </c>
      <c r="V206" s="35">
        <f t="shared" si="58"/>
        <v>69.418960244648318</v>
      </c>
      <c r="W206" s="35">
        <f t="shared" si="59"/>
        <v>61.389961389961393</v>
      </c>
      <c r="X206" s="35">
        <f t="shared" si="60"/>
        <v>69.191078365390297</v>
      </c>
      <c r="Y206" s="35">
        <f t="shared" si="61"/>
        <v>72.739731442803119</v>
      </c>
      <c r="Z206" s="35">
        <f t="shared" si="62"/>
        <v>64.710732588116187</v>
      </c>
      <c r="AA206" s="35">
        <f t="shared" si="63"/>
        <v>-3.3207711981548016</v>
      </c>
      <c r="AB206" s="35">
        <f t="shared" si="64"/>
        <v>-3.3207711981548016</v>
      </c>
      <c r="AC206" s="35">
        <f t="shared" si="65"/>
        <v>-3.3207711981547945</v>
      </c>
      <c r="AD206" s="36"/>
      <c r="AE206" s="36"/>
      <c r="AF206">
        <v>1.81</v>
      </c>
      <c r="AG206">
        <v>2.08</v>
      </c>
      <c r="AH206" s="41"/>
      <c r="AI206" s="36"/>
      <c r="AJ206" t="s">
        <v>146</v>
      </c>
      <c r="AK206" s="35"/>
      <c r="AL206" s="35"/>
    </row>
    <row r="207" spans="1:38" ht="15" x14ac:dyDescent="0.25">
      <c r="A207">
        <v>2.93</v>
      </c>
      <c r="B207">
        <v>3.27</v>
      </c>
      <c r="C207">
        <v>2.59</v>
      </c>
      <c r="D207" s="20">
        <f t="shared" si="66"/>
        <v>3.3207711981547927E-2</v>
      </c>
      <c r="E207" s="17">
        <f>IF(OR($A207="",$B207="",$C207=""),"",A207*'MPTO_working_3-way'!$I206)</f>
        <v>3.0272985961059358</v>
      </c>
      <c r="F207" s="21">
        <f>IF(OR($A207="",$B207="",$C207=""),"",B207*'MPTO_working_3-way'!$I206)</f>
        <v>3.3785892181796617</v>
      </c>
      <c r="G207" s="22">
        <f>IF(OR($A207="",$B207="",$C207=""),"",C207*'MPTO_working_3-way'!$I206)</f>
        <v>2.6760079740322089</v>
      </c>
      <c r="H207" s="17">
        <f>IF(OR($A207="",$B207="",$C207=""),"",'MPTO_working_3-way'!E206)</f>
        <v>3.0282136454710575</v>
      </c>
      <c r="I207" s="21">
        <f>IF(OR($A207="",$B207="",$C207=""),"",'MPTO_working_3-way'!F206)</f>
        <v>3.392807435622808</v>
      </c>
      <c r="J207" s="22">
        <f>IF(OR($A207="",$B207="",$C207=""),"",'MPTO_working_3-way'!G206)</f>
        <v>2.6664451826766542</v>
      </c>
      <c r="K207" s="17">
        <f>IF(OR($A207="",$B207="",$C207=""),"",'OddsRatio_working_3-way'!H206)</f>
        <v>3.0282370693766456</v>
      </c>
      <c r="L207" s="21">
        <f>IF(OR($A207="",$B207="",$C207=""),"",'OddsRatio_working_3-way'!I206)</f>
        <v>3.3855430815984389</v>
      </c>
      <c r="M207" s="22">
        <f>IF(OR($A207="",$B207="",$C207=""),"",'OddsRatio_working_3-way'!J206)</f>
        <v>2.6709310571548537</v>
      </c>
      <c r="N207" s="23">
        <f t="shared" si="54"/>
        <v>33.032750759582044</v>
      </c>
      <c r="O207" s="24">
        <f t="shared" si="55"/>
        <v>29.59815282127688</v>
      </c>
      <c r="P207" s="24">
        <f t="shared" si="56"/>
        <v>37.369096419141087</v>
      </c>
      <c r="Q207" t="s">
        <v>419</v>
      </c>
      <c r="R207" t="s">
        <v>420</v>
      </c>
      <c r="S207" s="48" t="s">
        <v>454</v>
      </c>
      <c r="T207" s="35">
        <v>100</v>
      </c>
      <c r="U207" s="35">
        <f t="shared" si="57"/>
        <v>57.627118644067799</v>
      </c>
      <c r="V207" s="35">
        <f t="shared" si="58"/>
        <v>70.149253731343279</v>
      </c>
      <c r="W207" s="35">
        <f t="shared" si="59"/>
        <v>68.944099378881987</v>
      </c>
      <c r="X207" s="35">
        <f t="shared" si="60"/>
        <v>60.90664688977472</v>
      </c>
      <c r="Y207" s="35">
        <f t="shared" si="61"/>
        <v>73.428781977050221</v>
      </c>
      <c r="Z207" s="35">
        <f t="shared" si="62"/>
        <v>72.223627624588914</v>
      </c>
      <c r="AA207" s="35">
        <f t="shared" si="63"/>
        <v>-3.2795282457069206</v>
      </c>
      <c r="AB207" s="35">
        <f t="shared" si="64"/>
        <v>-3.2795282457069419</v>
      </c>
      <c r="AC207" s="35">
        <f t="shared" si="65"/>
        <v>-3.2795282457069277</v>
      </c>
      <c r="AD207" s="36"/>
      <c r="AE207" s="36"/>
      <c r="AF207">
        <v>2.0699999999999998</v>
      </c>
      <c r="AG207">
        <v>1.8</v>
      </c>
      <c r="AH207" s="41"/>
      <c r="AI207" s="36"/>
      <c r="AJ207" t="s">
        <v>458</v>
      </c>
      <c r="AK207" s="35"/>
      <c r="AL207" s="35"/>
    </row>
    <row r="208" spans="1:38" ht="15" x14ac:dyDescent="0.25">
      <c r="A208">
        <v>2.36</v>
      </c>
      <c r="B208">
        <v>3.35</v>
      </c>
      <c r="C208">
        <v>3.22</v>
      </c>
      <c r="D208" s="20">
        <f t="shared" si="66"/>
        <v>3.2795282457069197E-2</v>
      </c>
      <c r="E208" s="17">
        <f>IF(OR($A208="",$B208="",$C208=""),"",A208*'MPTO_working_3-way'!$I207)</f>
        <v>2.4373968665986832</v>
      </c>
      <c r="F208" s="21">
        <f>IF(OR($A208="",$B208="",$C208=""),"",B208*'MPTO_working_3-way'!$I207)</f>
        <v>3.459864196231182</v>
      </c>
      <c r="G208" s="22">
        <f>IF(OR($A208="",$B208="",$C208=""),"",C208*'MPTO_working_3-way'!$I207)</f>
        <v>3.3256008095117631</v>
      </c>
      <c r="H208" s="17">
        <f>IF(OR($A208="",$B208="",$C208=""),"",'MPTO_working_3-way'!E207)</f>
        <v>2.4224979160137687</v>
      </c>
      <c r="I208" s="21">
        <f>IF(OR($A208="",$B208="",$C208=""),"",'MPTO_working_3-way'!F207)</f>
        <v>3.4773452468546702</v>
      </c>
      <c r="J208" s="22">
        <f>IF(OR($A208="",$B208="",$C208=""),"",'MPTO_working_3-way'!G207)</f>
        <v>3.3374802037484397</v>
      </c>
      <c r="K208" s="17">
        <f>IF(OR($A208="",$B208="",$C208=""),"",'OddsRatio_working_3-way'!H207)</f>
        <v>2.429008103462222</v>
      </c>
      <c r="L208" s="21">
        <f>IF(OR($A208="",$B208="",$C208=""),"",'OddsRatio_working_3-way'!I207)</f>
        <v>3.4692419434825168</v>
      </c>
      <c r="M208" s="22">
        <f>IF(OR($A208="",$B208="",$C208=""),"",'OddsRatio_working_3-way'!J207)</f>
        <v>3.3326455806515689</v>
      </c>
      <c r="N208" s="23">
        <f t="shared" si="54"/>
        <v>41.027376940689642</v>
      </c>
      <c r="O208" s="24">
        <f t="shared" si="55"/>
        <v>28.902868531351505</v>
      </c>
      <c r="P208" s="24">
        <f t="shared" si="56"/>
        <v>30.069754527958864</v>
      </c>
      <c r="Q208" t="s">
        <v>421</v>
      </c>
      <c r="R208" t="s">
        <v>422</v>
      </c>
      <c r="S208" s="48" t="s">
        <v>454</v>
      </c>
      <c r="T208" s="35">
        <v>100</v>
      </c>
      <c r="U208" s="35">
        <f t="shared" si="57"/>
        <v>59.349593495934961</v>
      </c>
      <c r="V208" s="35">
        <f t="shared" si="58"/>
        <v>71.988795518207283</v>
      </c>
      <c r="W208" s="35">
        <f t="shared" si="59"/>
        <v>65.277777777777771</v>
      </c>
      <c r="X208" s="35">
        <f t="shared" si="60"/>
        <v>62.733426704014938</v>
      </c>
      <c r="Y208" s="35">
        <f t="shared" si="61"/>
        <v>75.37262872628726</v>
      </c>
      <c r="Z208" s="35">
        <f t="shared" si="62"/>
        <v>68.661610985857763</v>
      </c>
      <c r="AA208" s="35">
        <f t="shared" si="63"/>
        <v>-3.3838332080799773</v>
      </c>
      <c r="AB208" s="35">
        <f t="shared" si="64"/>
        <v>-3.3838332080799773</v>
      </c>
      <c r="AC208" s="35">
        <f t="shared" si="65"/>
        <v>-3.3838332080799916</v>
      </c>
      <c r="AD208" s="36"/>
      <c r="AE208" s="36"/>
      <c r="AF208">
        <v>2.11</v>
      </c>
      <c r="AG208">
        <v>1.77</v>
      </c>
      <c r="AH208" s="41"/>
      <c r="AI208" s="36"/>
      <c r="AJ208" t="s">
        <v>458</v>
      </c>
      <c r="AK208" s="35"/>
      <c r="AL208" s="35"/>
    </row>
    <row r="209" spans="1:38" ht="15" x14ac:dyDescent="0.25">
      <c r="A209">
        <v>2.46</v>
      </c>
      <c r="B209">
        <v>3.57</v>
      </c>
      <c r="C209">
        <v>2.88</v>
      </c>
      <c r="D209" s="20">
        <f t="shared" si="66"/>
        <v>3.3838332080799782E-2</v>
      </c>
      <c r="E209" s="17">
        <f>IF(OR($A209="",$B209="",$C209=""),"",A209*'MPTO_working_3-way'!$I208)</f>
        <v>2.5432422969187676</v>
      </c>
      <c r="F209" s="21">
        <f>IF(OR($A209="",$B209="",$C209=""),"",B209*'MPTO_working_3-way'!$I208)</f>
        <v>3.6908028455284549</v>
      </c>
      <c r="G209" s="22">
        <f>IF(OR($A209="",$B209="",$C209=""),"",C209*'MPTO_working_3-way'!$I208)</f>
        <v>2.9774543963927034</v>
      </c>
      <c r="H209" s="17">
        <f>IF(OR($A209="",$B209="",$C209=""),"",'MPTO_working_3-way'!E208)</f>
        <v>2.5302067402458026</v>
      </c>
      <c r="I209" s="21">
        <f>IF(OR($A209="",$B209="",$C209=""),"",'MPTO_working_3-way'!F208)</f>
        <v>3.7197869494163691</v>
      </c>
      <c r="J209" s="22">
        <f>IF(OR($A209="",$B209="",$C209=""),"",'MPTO_working_3-way'!G208)</f>
        <v>2.9766974166614886</v>
      </c>
      <c r="K209" s="17">
        <f>IF(OR($A209="",$B209="",$C209=""),"",'OddsRatio_working_3-way'!H208)</f>
        <v>2.5362970606411186</v>
      </c>
      <c r="L209" s="21">
        <f>IF(OR($A209="",$B209="",$C209=""),"",'OddsRatio_working_3-way'!I208)</f>
        <v>3.7043037300326547</v>
      </c>
      <c r="M209" s="22">
        <f>IF(OR($A209="",$B209="",$C209=""),"",'OddsRatio_working_3-way'!J208)</f>
        <v>2.9782455301406183</v>
      </c>
      <c r="N209" s="23">
        <f t="shared" si="54"/>
        <v>39.319887106766707</v>
      </c>
      <c r="O209" s="24">
        <f t="shared" si="55"/>
        <v>27.094375989536729</v>
      </c>
      <c r="P209" s="24">
        <f t="shared" si="56"/>
        <v>33.585736903696564</v>
      </c>
      <c r="Q209" t="s">
        <v>423</v>
      </c>
      <c r="R209" t="s">
        <v>424</v>
      </c>
      <c r="S209" s="48" t="s">
        <v>454</v>
      </c>
      <c r="T209" s="35">
        <v>100</v>
      </c>
      <c r="U209" s="35">
        <f t="shared" si="57"/>
        <v>19.35483870967742</v>
      </c>
      <c r="V209" s="35">
        <f t="shared" si="58"/>
        <v>84.350547730829433</v>
      </c>
      <c r="W209" s="35">
        <f t="shared" si="59"/>
        <v>92.088607594936704</v>
      </c>
      <c r="X209" s="35">
        <f t="shared" si="60"/>
        <v>23.56084467423387</v>
      </c>
      <c r="Y209" s="35">
        <f t="shared" si="61"/>
        <v>88.556553695385873</v>
      </c>
      <c r="Z209" s="35">
        <f t="shared" si="62"/>
        <v>96.294613559493172</v>
      </c>
      <c r="AA209" s="35">
        <f t="shared" si="63"/>
        <v>-4.20600596455645</v>
      </c>
      <c r="AB209" s="35">
        <f t="shared" si="64"/>
        <v>-4.2060059645564394</v>
      </c>
      <c r="AC209" s="35">
        <f t="shared" si="65"/>
        <v>-4.2060059645564678</v>
      </c>
      <c r="AD209" s="36"/>
      <c r="AE209" s="36"/>
      <c r="AF209">
        <v>1.71</v>
      </c>
      <c r="AG209">
        <v>2.2000000000000002</v>
      </c>
      <c r="AH209" s="41"/>
      <c r="AI209" s="36"/>
      <c r="AJ209" t="s">
        <v>458</v>
      </c>
      <c r="AK209" s="35"/>
      <c r="AL209" s="35"/>
    </row>
    <row r="210" spans="1:38" ht="15" x14ac:dyDescent="0.25">
      <c r="A210">
        <v>1.24</v>
      </c>
      <c r="B210">
        <v>6.39</v>
      </c>
      <c r="C210">
        <v>12.64</v>
      </c>
      <c r="D210" s="20">
        <f t="shared" si="66"/>
        <v>4.2060059645564696E-2</v>
      </c>
      <c r="E210" s="17">
        <f>IF(OR($A210="",$B210="",$C210=""),"",A210*'MPTO_working_3-way'!$I209)</f>
        <v>1.2921544739605002</v>
      </c>
      <c r="F210" s="21">
        <f>IF(OR($A210="",$B210="",$C210=""),"",B210*'MPTO_working_3-way'!$I209)</f>
        <v>6.6587637811351579</v>
      </c>
      <c r="G210" s="22">
        <f>IF(OR($A210="",$B210="",$C210=""),"",C210*'MPTO_working_3-way'!$I209)</f>
        <v>13.171639153919939</v>
      </c>
      <c r="H210" s="17">
        <f>IF(OR($A210="",$B210="",$C210=""),"",'MPTO_working_3-way'!E209)</f>
        <v>1.261938580953361</v>
      </c>
      <c r="I210" s="21">
        <f>IF(OR($A210="",$B210="",$C210=""),"",'MPTO_working_3-way'!F209)</f>
        <v>7.0187997169894905</v>
      </c>
      <c r="J210" s="22">
        <f>IF(OR($A210="",$B210="",$C210=""),"",'MPTO_working_3-way'!G209)</f>
        <v>15.362421608744823</v>
      </c>
      <c r="K210" s="17">
        <f>IF(OR($A210="",$B210="",$C210=""),"",'OddsRatio_working_3-way'!H209)</f>
        <v>1.2699365362134296</v>
      </c>
      <c r="L210" s="21">
        <f>IF(OR($A210="",$B210="",$C210=""),"",'OddsRatio_working_3-way'!I209)</f>
        <v>7.0623247091266066</v>
      </c>
      <c r="M210" s="22">
        <f>IF(OR($A210="",$B210="",$C210=""),"",'OddsRatio_working_3-way'!J209)</f>
        <v>14.091922006351338</v>
      </c>
      <c r="N210" s="23">
        <f t="shared" si="54"/>
        <v>77.390127895077725</v>
      </c>
      <c r="O210" s="24">
        <f t="shared" si="55"/>
        <v>15.017802596227916</v>
      </c>
      <c r="P210" s="24">
        <f t="shared" si="56"/>
        <v>7.5920695086943342</v>
      </c>
      <c r="Q210" t="s">
        <v>425</v>
      </c>
      <c r="R210" t="s">
        <v>426</v>
      </c>
      <c r="S210" s="48" t="s">
        <v>454</v>
      </c>
      <c r="T210" s="35">
        <v>100</v>
      </c>
      <c r="U210" s="35">
        <f t="shared" si="57"/>
        <v>67.21311475409837</v>
      </c>
      <c r="V210" s="35">
        <f t="shared" si="58"/>
        <v>64.539007092198588</v>
      </c>
      <c r="W210" s="35">
        <f t="shared" si="59"/>
        <v>64.412811387900362</v>
      </c>
      <c r="X210" s="35">
        <f t="shared" si="60"/>
        <v>71.048181519901064</v>
      </c>
      <c r="Y210" s="35">
        <f t="shared" si="61"/>
        <v>68.374073858001296</v>
      </c>
      <c r="Z210" s="35">
        <f t="shared" si="62"/>
        <v>68.247878153703056</v>
      </c>
      <c r="AA210" s="35">
        <f t="shared" si="63"/>
        <v>-3.8350667658026936</v>
      </c>
      <c r="AB210" s="35">
        <f t="shared" si="64"/>
        <v>-3.8350667658027078</v>
      </c>
      <c r="AC210" s="35">
        <f t="shared" si="65"/>
        <v>-3.8350667658026936</v>
      </c>
      <c r="AD210" s="36"/>
      <c r="AE210" s="36"/>
      <c r="AF210">
        <v>1.47</v>
      </c>
      <c r="AG210">
        <v>2.72</v>
      </c>
      <c r="AH210" s="41"/>
      <c r="AI210" s="36"/>
      <c r="AJ210" t="s">
        <v>458</v>
      </c>
      <c r="AK210" s="35"/>
      <c r="AL210" s="35"/>
    </row>
    <row r="211" spans="1:38" ht="15" x14ac:dyDescent="0.25">
      <c r="A211">
        <v>3.05</v>
      </c>
      <c r="B211">
        <v>2.82</v>
      </c>
      <c r="C211">
        <v>2.81</v>
      </c>
      <c r="D211" s="20">
        <f t="shared" si="66"/>
        <v>3.8350667658026971E-2</v>
      </c>
      <c r="E211" s="17">
        <f>IF(OR($A211="",$B211="",$C211=""),"",A211*'MPTO_working_3-way'!$I210)</f>
        <v>3.1669695363569819</v>
      </c>
      <c r="F211" s="21">
        <f>IF(OR($A211="",$B211="",$C211=""),"",B211*'MPTO_working_3-way'!$I210)</f>
        <v>2.9281488827956359</v>
      </c>
      <c r="G211" s="22">
        <f>IF(OR($A211="",$B211="",$C211=""),"",C211*'MPTO_working_3-way'!$I210)</f>
        <v>2.9177653761190561</v>
      </c>
      <c r="H211" s="17">
        <f>IF(OR($A211="",$B211="",$C211=""),"",'MPTO_working_3-way'!E210)</f>
        <v>3.1737437794666912</v>
      </c>
      <c r="I211" s="21">
        <f>IF(OR($A211="",$B211="",$C211=""),"",'MPTO_working_3-way'!F210)</f>
        <v>2.9254618087595485</v>
      </c>
      <c r="J211" s="22">
        <f>IF(OR($A211="",$B211="",$C211=""),"",'MPTO_working_3-way'!G210)</f>
        <v>2.914701293731214</v>
      </c>
      <c r="K211" s="17">
        <f>IF(OR($A211="",$B211="",$C211=""),"",'OddsRatio_working_3-way'!H210)</f>
        <v>3.1703241718699853</v>
      </c>
      <c r="L211" s="21">
        <f>IF(OR($A211="",$B211="",$C211=""),"",'OddsRatio_working_3-way'!I210)</f>
        <v>2.9268243867333537</v>
      </c>
      <c r="M211" s="22">
        <f>IF(OR($A211="",$B211="",$C211=""),"",'OddsRatio_working_3-way'!J210)</f>
        <v>2.9162374395535</v>
      </c>
      <c r="N211" s="23">
        <f t="shared" si="54"/>
        <v>31.575927350103811</v>
      </c>
      <c r="O211" s="24">
        <f t="shared" si="55"/>
        <v>34.151268942488159</v>
      </c>
      <c r="P211" s="24">
        <f t="shared" si="56"/>
        <v>34.272803707408038</v>
      </c>
      <c r="Q211" t="s">
        <v>427</v>
      </c>
      <c r="R211" t="s">
        <v>428</v>
      </c>
      <c r="S211" s="48" t="s">
        <v>454</v>
      </c>
      <c r="T211" s="35">
        <v>100</v>
      </c>
      <c r="U211" s="35">
        <f t="shared" si="57"/>
        <v>71.264367816091948</v>
      </c>
      <c r="V211" s="35">
        <f t="shared" si="58"/>
        <v>70.588235294117652</v>
      </c>
      <c r="W211" s="35">
        <f t="shared" si="59"/>
        <v>54.128440366972484</v>
      </c>
      <c r="X211" s="35">
        <f t="shared" si="60"/>
        <v>75.283324338909878</v>
      </c>
      <c r="Y211" s="35">
        <f t="shared" si="61"/>
        <v>74.607191816935554</v>
      </c>
      <c r="Z211" s="35">
        <f t="shared" si="62"/>
        <v>58.1473968897904</v>
      </c>
      <c r="AA211" s="35">
        <f t="shared" si="63"/>
        <v>-4.0189565228179305</v>
      </c>
      <c r="AB211" s="35">
        <f t="shared" si="64"/>
        <v>-4.0189565228179021</v>
      </c>
      <c r="AC211" s="35">
        <f t="shared" si="65"/>
        <v>-4.0189565228179163</v>
      </c>
      <c r="AD211" s="36"/>
      <c r="AE211" s="36"/>
      <c r="AF211">
        <v>2.5299999999999998</v>
      </c>
      <c r="AG211">
        <v>1.54</v>
      </c>
      <c r="AH211" s="41"/>
      <c r="AI211" s="36"/>
      <c r="AJ211" t="s">
        <v>459</v>
      </c>
      <c r="AK211" s="35"/>
      <c r="AL211" s="35"/>
    </row>
    <row r="212" spans="1:38" ht="15" x14ac:dyDescent="0.25">
      <c r="A212">
        <v>3.48</v>
      </c>
      <c r="B212">
        <v>3.4</v>
      </c>
      <c r="C212">
        <v>2.1800000000000002</v>
      </c>
      <c r="D212" s="20">
        <f t="shared" si="66"/>
        <v>4.018956522817918E-2</v>
      </c>
      <c r="E212" s="17">
        <f>IF(OR($A212="",$B212="",$C212=""),"",A212*'MPTO_working_3-way'!$I211)</f>
        <v>3.6198596869940634</v>
      </c>
      <c r="F212" s="21">
        <f>IF(OR($A212="",$B212="",$C212=""),"",B212*'MPTO_working_3-way'!$I211)</f>
        <v>3.5366445217758091</v>
      </c>
      <c r="G212" s="22">
        <f>IF(OR($A212="",$B212="",$C212=""),"",C212*'MPTO_working_3-way'!$I211)</f>
        <v>2.2676132521974308</v>
      </c>
      <c r="H212" s="17">
        <f>IF(OR($A212="",$B212="",$C212=""),"",'MPTO_working_3-way'!E211)</f>
        <v>3.6501705711870542</v>
      </c>
      <c r="I212" s="21">
        <f>IF(OR($A212="",$B212="",$C212=""),"",'MPTO_working_3-way'!F211)</f>
        <v>3.5622541726205377</v>
      </c>
      <c r="J212" s="22">
        <f>IF(OR($A212="",$B212="",$C212=""),"",'MPTO_working_3-way'!G211)</f>
        <v>2.2455808813628577</v>
      </c>
      <c r="K212" s="17">
        <f>IF(OR($A212="",$B212="",$C212=""),"",'OddsRatio_working_3-way'!H211)</f>
        <v>3.637025197354387</v>
      </c>
      <c r="L212" s="21">
        <f>IF(OR($A212="",$B212="",$C212=""),"",'OddsRatio_working_3-way'!I211)</f>
        <v>3.5519598684074709</v>
      </c>
      <c r="M212" s="22">
        <f>IF(OR($A212="",$B212="",$C212=""),"",'OddsRatio_working_3-way'!J211)</f>
        <v>2.2547136019670067</v>
      </c>
      <c r="N212" s="23">
        <f t="shared" si="54"/>
        <v>27.625380165782097</v>
      </c>
      <c r="O212" s="24">
        <f t="shared" si="55"/>
        <v>28.275389110859329</v>
      </c>
      <c r="P212" s="24">
        <f t="shared" si="56"/>
        <v>44.099230723358573</v>
      </c>
      <c r="Q212" t="s">
        <v>429</v>
      </c>
      <c r="R212" t="s">
        <v>430</v>
      </c>
      <c r="S212" s="48" t="s">
        <v>454</v>
      </c>
      <c r="T212" s="35">
        <v>100</v>
      </c>
      <c r="U212" s="35">
        <f t="shared" si="57"/>
        <v>57.446808510638299</v>
      </c>
      <c r="V212" s="35">
        <f t="shared" si="58"/>
        <v>68.253968253968253</v>
      </c>
      <c r="W212" s="35">
        <f t="shared" si="59"/>
        <v>70.501474926253692</v>
      </c>
      <c r="X212" s="35">
        <f t="shared" si="60"/>
        <v>61.244556819778055</v>
      </c>
      <c r="Y212" s="35">
        <f t="shared" si="61"/>
        <v>72.051716563108016</v>
      </c>
      <c r="Z212" s="35">
        <f t="shared" si="62"/>
        <v>74.299223235393441</v>
      </c>
      <c r="AA212" s="35">
        <f t="shared" si="63"/>
        <v>-3.7977483091397559</v>
      </c>
      <c r="AB212" s="35">
        <f t="shared" si="64"/>
        <v>-3.797748309139763</v>
      </c>
      <c r="AC212" s="35">
        <f t="shared" si="65"/>
        <v>-3.7977483091397488</v>
      </c>
      <c r="AD212" s="36"/>
      <c r="AE212" s="36"/>
      <c r="AF212">
        <v>2.2200000000000002</v>
      </c>
      <c r="AG212">
        <v>1.69</v>
      </c>
      <c r="AH212" s="41"/>
      <c r="AI212" s="36"/>
      <c r="AJ212" t="s">
        <v>459</v>
      </c>
      <c r="AK212" s="35"/>
      <c r="AL212" s="35"/>
    </row>
    <row r="213" spans="1:38" ht="15" x14ac:dyDescent="0.25">
      <c r="A213">
        <v>2.35</v>
      </c>
      <c r="B213">
        <v>3.15</v>
      </c>
      <c r="C213">
        <v>3.39</v>
      </c>
      <c r="D213" s="20">
        <f t="shared" si="66"/>
        <v>3.7977483091397479E-2</v>
      </c>
      <c r="E213" s="17">
        <f>IF(OR($A213="",$B213="",$C213=""),"",A213*'MPTO_working_3-way'!$I212)</f>
        <v>2.4392470852647841</v>
      </c>
      <c r="F213" s="21">
        <f>IF(OR($A213="",$B213="",$C213=""),"",B213*'MPTO_working_3-way'!$I212)</f>
        <v>3.269629071737902</v>
      </c>
      <c r="G213" s="22">
        <f>IF(OR($A213="",$B213="",$C213=""),"",C213*'MPTO_working_3-way'!$I212)</f>
        <v>3.5187436676798374</v>
      </c>
      <c r="H213" s="17">
        <f>IF(OR($A213="",$B213="",$C213=""),"",'MPTO_working_3-way'!E212)</f>
        <v>2.4220537457200559</v>
      </c>
      <c r="I213" s="21">
        <f>IF(OR($A213="",$B213="",$C213=""),"",'MPTO_working_3-way'!F212)</f>
        <v>3.2808274473530239</v>
      </c>
      <c r="J213" s="22">
        <f>IF(OR($A213="",$B213="",$C213=""),"",'MPTO_working_3-way'!G212)</f>
        <v>3.5420035074966565</v>
      </c>
      <c r="K213" s="17">
        <f>IF(OR($A213="",$B213="",$C213=""),"",'OddsRatio_working_3-way'!H212)</f>
        <v>2.4295589211982116</v>
      </c>
      <c r="L213" s="21">
        <f>IF(OR($A213="",$B213="",$C213=""),"",'OddsRatio_working_3-way'!I212)</f>
        <v>3.2767049485749307</v>
      </c>
      <c r="M213" s="22">
        <f>IF(OR($A213="",$B213="",$C213=""),"",'OddsRatio_working_3-way'!J212)</f>
        <v>3.530848756787945</v>
      </c>
      <c r="N213" s="23">
        <f t="shared" si="54"/>
        <v>40.996256838468184</v>
      </c>
      <c r="O213" s="24">
        <f t="shared" si="55"/>
        <v>30.58450906996833</v>
      </c>
      <c r="P213" s="24">
        <f t="shared" si="56"/>
        <v>28.419234091563496</v>
      </c>
      <c r="Q213" t="s">
        <v>431</v>
      </c>
      <c r="R213" t="s">
        <v>432</v>
      </c>
      <c r="S213" s="48" t="s">
        <v>454</v>
      </c>
      <c r="T213" s="35">
        <v>100</v>
      </c>
      <c r="U213" s="35">
        <f t="shared" si="57"/>
        <v>54.751131221719454</v>
      </c>
      <c r="V213" s="35">
        <f t="shared" si="58"/>
        <v>67.426710097719877</v>
      </c>
      <c r="W213" s="35">
        <f t="shared" si="59"/>
        <v>73.890339425587456</v>
      </c>
      <c r="X213" s="35">
        <f t="shared" si="60"/>
        <v>58.68295047669266</v>
      </c>
      <c r="Y213" s="35">
        <f t="shared" si="61"/>
        <v>71.358529352693068</v>
      </c>
      <c r="Z213" s="35">
        <f t="shared" si="62"/>
        <v>77.822158680560676</v>
      </c>
      <c r="AA213" s="35">
        <f t="shared" si="63"/>
        <v>-3.9318192549732061</v>
      </c>
      <c r="AB213" s="35">
        <f t="shared" si="64"/>
        <v>-3.9318192549731918</v>
      </c>
      <c r="AC213" s="35">
        <f t="shared" si="65"/>
        <v>-3.9318192549732203</v>
      </c>
      <c r="AD213" s="36"/>
      <c r="AE213" s="36"/>
      <c r="AF213">
        <v>2.19</v>
      </c>
      <c r="AG213">
        <v>1.71</v>
      </c>
      <c r="AH213" s="41"/>
      <c r="AI213" s="36"/>
      <c r="AJ213" t="s">
        <v>459</v>
      </c>
      <c r="AK213" s="35"/>
      <c r="AL213" s="35"/>
    </row>
    <row r="214" spans="1:38" ht="15" x14ac:dyDescent="0.25">
      <c r="A214">
        <v>2.21</v>
      </c>
      <c r="B214">
        <v>3.07</v>
      </c>
      <c r="C214">
        <v>3.83</v>
      </c>
      <c r="D214" s="20">
        <f t="shared" si="66"/>
        <v>3.9318192549732123E-2</v>
      </c>
      <c r="E214" s="17">
        <f>IF(OR($A214="",$B214="",$C214=""),"",A214*'MPTO_working_3-way'!$I213)</f>
        <v>2.2968932055349081</v>
      </c>
      <c r="F214" s="21">
        <f>IF(OR($A214="",$B214="",$C214=""),"",B214*'MPTO_working_3-way'!$I213)</f>
        <v>3.1907068511276773</v>
      </c>
      <c r="G214" s="22">
        <f>IF(OR($A214="",$B214="",$C214=""),"",C214*'MPTO_working_3-way'!$I213)</f>
        <v>3.980588677465474</v>
      </c>
      <c r="H214" s="17">
        <f>IF(OR($A214="",$B214="",$C214=""),"",'MPTO_working_3-way'!E213)</f>
        <v>2.2759206811768835</v>
      </c>
      <c r="I214" s="21">
        <f>IF(OR($A214="",$B214="",$C214=""),"",'MPTO_working_3-way'!F213)</f>
        <v>3.1987017381703917</v>
      </c>
      <c r="J214" s="22">
        <f>IF(OR($A214="",$B214="",$C214=""),"",'MPTO_working_3-way'!G213)</f>
        <v>4.0324118561372693</v>
      </c>
      <c r="K214" s="17">
        <f>IF(OR($A214="",$B214="",$C214=""),"",'OddsRatio_working_3-way'!H213)</f>
        <v>2.2849295053533445</v>
      </c>
      <c r="L214" s="21">
        <f>IF(OR($A214="",$B214="",$C214=""),"",'OddsRatio_working_3-way'!I213)</f>
        <v>3.1981851868441509</v>
      </c>
      <c r="M214" s="22">
        <f>IF(OR($A214="",$B214="",$C214=""),"",'OddsRatio_working_3-way'!J213)</f>
        <v>4.005248347231376</v>
      </c>
      <c r="N214" s="23">
        <f t="shared" si="54"/>
        <v>43.537069881623722</v>
      </c>
      <c r="O214" s="24">
        <f t="shared" si="55"/>
        <v>31.341017732374084</v>
      </c>
      <c r="P214" s="24">
        <f t="shared" si="56"/>
        <v>25.121912386002197</v>
      </c>
      <c r="Q214" t="s">
        <v>433</v>
      </c>
      <c r="R214" t="s">
        <v>434</v>
      </c>
      <c r="S214" s="48" t="s">
        <v>454</v>
      </c>
      <c r="T214" s="35">
        <v>100</v>
      </c>
      <c r="U214" s="35">
        <f t="shared" si="57"/>
        <v>53.271028037383175</v>
      </c>
      <c r="V214" s="35">
        <f t="shared" si="58"/>
        <v>68.152866242038215</v>
      </c>
      <c r="W214" s="35">
        <f t="shared" si="59"/>
        <v>74.554707379134854</v>
      </c>
      <c r="X214" s="35">
        <f t="shared" si="60"/>
        <v>57.292426378826924</v>
      </c>
      <c r="Y214" s="35">
        <f t="shared" si="61"/>
        <v>72.174264583481957</v>
      </c>
      <c r="Z214" s="35">
        <f t="shared" si="62"/>
        <v>78.57610572057861</v>
      </c>
      <c r="AA214" s="35">
        <f t="shared" si="63"/>
        <v>-4.0213983414437493</v>
      </c>
      <c r="AB214" s="35">
        <f t="shared" si="64"/>
        <v>-4.0213983414437422</v>
      </c>
      <c r="AC214" s="35">
        <f t="shared" si="65"/>
        <v>-4.0213983414437564</v>
      </c>
      <c r="AD214" s="36"/>
      <c r="AE214" s="36"/>
      <c r="AF214">
        <v>2.23</v>
      </c>
      <c r="AG214">
        <v>1.68</v>
      </c>
      <c r="AH214" s="41"/>
      <c r="AI214" s="36"/>
      <c r="AJ214" t="s">
        <v>459</v>
      </c>
      <c r="AK214" s="35"/>
      <c r="AL214" s="35"/>
    </row>
    <row r="215" spans="1:38" ht="15" x14ac:dyDescent="0.25">
      <c r="A215">
        <v>2.14</v>
      </c>
      <c r="B215">
        <v>3.14</v>
      </c>
      <c r="C215">
        <v>3.93</v>
      </c>
      <c r="D215" s="20">
        <f t="shared" si="66"/>
        <v>4.0213983414437493E-2</v>
      </c>
      <c r="E215" s="17">
        <f>IF(OR($A215="",$B215="",$C215=""),"",A215*'MPTO_working_3-way'!$I214)</f>
        <v>2.2260579245068963</v>
      </c>
      <c r="F215" s="21">
        <f>IF(OR($A215="",$B215="",$C215=""),"",B215*'MPTO_working_3-way'!$I214)</f>
        <v>3.2662719079213338</v>
      </c>
      <c r="G215" s="22">
        <f>IF(OR($A215="",$B215="",$C215=""),"",C215*'MPTO_working_3-way'!$I214)</f>
        <v>4.0880409548187391</v>
      </c>
      <c r="H215" s="17">
        <f>IF(OR($A215="",$B215="",$C215=""),"",'MPTO_working_3-way'!E214)</f>
        <v>2.203200967511886</v>
      </c>
      <c r="I215" s="21">
        <f>IF(OR($A215="",$B215="",$C215=""),"",'MPTO_working_3-way'!F214)</f>
        <v>3.2779719229407642</v>
      </c>
      <c r="J215" s="22">
        <f>IF(OR($A215="",$B215="",$C215=""),"",'MPTO_working_3-way'!G214)</f>
        <v>4.1485467638918889</v>
      </c>
      <c r="K215" s="17">
        <f>IF(OR($A215="",$B215="",$C215=""),"",'OddsRatio_working_3-way'!H214)</f>
        <v>2.2127884536174314</v>
      </c>
      <c r="L215" s="21">
        <f>IF(OR($A215="",$B215="",$C215=""),"",'OddsRatio_working_3-way'!I214)</f>
        <v>3.2766379743344762</v>
      </c>
      <c r="M215" s="22">
        <f>IF(OR($A215="",$B215="",$C215=""),"",'OddsRatio_working_3-way'!J214)</f>
        <v>4.1170790957009427</v>
      </c>
      <c r="N215" s="23">
        <f t="shared" si="54"/>
        <v>44.922460866399703</v>
      </c>
      <c r="O215" s="24">
        <f t="shared" si="55"/>
        <v>30.615944666909357</v>
      </c>
      <c r="P215" s="24">
        <f t="shared" si="56"/>
        <v>24.461594466690936</v>
      </c>
      <c r="Q215" t="s">
        <v>435</v>
      </c>
      <c r="R215" t="s">
        <v>436</v>
      </c>
      <c r="S215" s="48" t="s">
        <v>454</v>
      </c>
      <c r="T215" s="35">
        <v>100</v>
      </c>
      <c r="U215" s="35">
        <f t="shared" si="57"/>
        <v>60.9375</v>
      </c>
      <c r="V215" s="35">
        <f t="shared" si="58"/>
        <v>71.988795518207283</v>
      </c>
      <c r="W215" s="35">
        <f t="shared" si="59"/>
        <v>64.285714285714292</v>
      </c>
      <c r="X215" s="35">
        <f t="shared" si="60"/>
        <v>63.725490196078425</v>
      </c>
      <c r="Y215" s="35">
        <f t="shared" si="61"/>
        <v>74.776785714285722</v>
      </c>
      <c r="Z215" s="35">
        <f t="shared" si="62"/>
        <v>67.073704481792717</v>
      </c>
      <c r="AA215" s="35">
        <f t="shared" si="63"/>
        <v>-2.7879901960784252</v>
      </c>
      <c r="AB215" s="35">
        <f t="shared" si="64"/>
        <v>-2.7879901960784395</v>
      </c>
      <c r="AC215" s="35">
        <f t="shared" si="65"/>
        <v>-2.7879901960784252</v>
      </c>
      <c r="AD215" s="36"/>
      <c r="AE215" s="36"/>
      <c r="AF215">
        <v>2.61</v>
      </c>
      <c r="AG215">
        <v>1.52</v>
      </c>
      <c r="AH215" s="41"/>
      <c r="AI215" s="36"/>
      <c r="AJ215" t="s">
        <v>459</v>
      </c>
      <c r="AK215" s="35"/>
      <c r="AL215" s="35"/>
    </row>
    <row r="216" spans="1:38" ht="15" x14ac:dyDescent="0.25">
      <c r="A216">
        <v>2.56</v>
      </c>
      <c r="B216">
        <v>3.57</v>
      </c>
      <c r="C216">
        <v>2.8</v>
      </c>
      <c r="D216" s="20">
        <f t="shared" si="66"/>
        <v>2.787990196078427E-2</v>
      </c>
      <c r="E216" s="17">
        <f>IF(OR($A216="",$B216="",$C216=""),"",A216*'MPTO_working_3-way'!$I215)</f>
        <v>2.6313725490196078</v>
      </c>
      <c r="F216" s="21">
        <f>IF(OR($A216="",$B216="",$C216=""),"",B216*'MPTO_working_3-way'!$I215)</f>
        <v>3.6695312499999995</v>
      </c>
      <c r="G216" s="22">
        <f>IF(OR($A216="",$B216="",$C216=""),"",C216*'MPTO_working_3-way'!$I215)</f>
        <v>2.878063725490196</v>
      </c>
      <c r="H216" s="17">
        <f>IF(OR($A216="",$B216="",$C216=""),"",'MPTO_working_3-way'!E215)</f>
        <v>2.6223888591322977</v>
      </c>
      <c r="I216" s="21">
        <f>IF(OR($A216="",$B216="",$C216=""),"",'MPTO_working_3-way'!F215)</f>
        <v>3.6925065991488437</v>
      </c>
      <c r="J216" s="22">
        <f>IF(OR($A216="",$B216="",$C216=""),"",'MPTO_working_3-way'!G215)</f>
        <v>2.8748060227320384</v>
      </c>
      <c r="K216" s="17">
        <f>IF(OR($A216="",$B216="",$C216=""),"",'OddsRatio_working_3-way'!H215)</f>
        <v>2.6268045927415677</v>
      </c>
      <c r="L216" s="21">
        <f>IF(OR($A216="",$B216="",$C216=""),"",'OddsRatio_working_3-way'!I215)</f>
        <v>3.680056284196044</v>
      </c>
      <c r="M216" s="22">
        <f>IF(OR($A216="",$B216="",$C216=""),"",'OddsRatio_working_3-way'!J215)</f>
        <v>2.8770822223941166</v>
      </c>
      <c r="N216" s="23">
        <f t="shared" si="54"/>
        <v>38.00298062593145</v>
      </c>
      <c r="O216" s="24">
        <f t="shared" si="55"/>
        <v>27.251437087502666</v>
      </c>
      <c r="P216" s="24">
        <f t="shared" si="56"/>
        <v>34.745582286565899</v>
      </c>
      <c r="Q216" t="s">
        <v>437</v>
      </c>
      <c r="R216" t="s">
        <v>438</v>
      </c>
      <c r="S216" s="48" t="s">
        <v>454</v>
      </c>
      <c r="T216" s="35">
        <v>100</v>
      </c>
      <c r="U216" s="35">
        <f t="shared" si="57"/>
        <v>69.512195121951223</v>
      </c>
      <c r="V216" s="35">
        <f t="shared" si="58"/>
        <v>70.238095238095241</v>
      </c>
      <c r="W216" s="35">
        <f t="shared" si="59"/>
        <v>57.446808510638299</v>
      </c>
      <c r="X216" s="35">
        <f t="shared" si="60"/>
        <v>72.315096251266468</v>
      </c>
      <c r="Y216" s="35">
        <f t="shared" si="61"/>
        <v>73.040996367410486</v>
      </c>
      <c r="Z216" s="35">
        <f t="shared" si="62"/>
        <v>60.249709639953544</v>
      </c>
      <c r="AA216" s="35">
        <f t="shared" si="63"/>
        <v>-2.802901129315245</v>
      </c>
      <c r="AB216" s="35">
        <f t="shared" si="64"/>
        <v>-2.802901129315245</v>
      </c>
      <c r="AC216" s="35">
        <f t="shared" si="65"/>
        <v>-2.802901129315245</v>
      </c>
      <c r="AD216" s="36"/>
      <c r="AE216" s="36"/>
      <c r="AF216">
        <v>1.8</v>
      </c>
      <c r="AG216">
        <v>2.09</v>
      </c>
      <c r="AH216" s="41"/>
      <c r="AI216" s="36"/>
      <c r="AJ216" t="s">
        <v>460</v>
      </c>
      <c r="AK216" s="35"/>
      <c r="AL216" s="35"/>
    </row>
    <row r="217" spans="1:38" ht="15" x14ac:dyDescent="0.25">
      <c r="A217">
        <v>3.28</v>
      </c>
      <c r="B217">
        <v>3.36</v>
      </c>
      <c r="C217">
        <v>2.35</v>
      </c>
      <c r="D217" s="20">
        <f t="shared" si="66"/>
        <v>2.8029011293152495E-2</v>
      </c>
      <c r="E217" s="17">
        <f>IF(OR($A217="",$B217="",$C217=""),"",A217*'MPTO_working_3-way'!$I216)</f>
        <v>3.3719351570415399</v>
      </c>
      <c r="F217" s="21">
        <f>IF(OR($A217="",$B217="",$C217=""),"",B217*'MPTO_working_3-way'!$I216)</f>
        <v>3.4541774779449921</v>
      </c>
      <c r="G217" s="22">
        <f>IF(OR($A217="",$B217="",$C217=""),"",C217*'MPTO_working_3-way'!$I216)</f>
        <v>2.4158681765389085</v>
      </c>
      <c r="H217" s="17">
        <f>IF(OR($A217="",$B217="",$C217=""),"",'MPTO_working_3-way'!E216)</f>
        <v>3.3836934633099442</v>
      </c>
      <c r="I217" s="21">
        <f>IF(OR($A217="",$B217="",$C217=""),"",'MPTO_working_3-way'!F216)</f>
        <v>3.4688973340572051</v>
      </c>
      <c r="J217" s="22">
        <f>IF(OR($A217="",$B217="",$C217=""),"",'MPTO_working_3-way'!G216)</f>
        <v>2.402755030850606</v>
      </c>
      <c r="K217" s="17">
        <f>IF(OR($A217="",$B217="",$C217=""),"",'OddsRatio_working_3-way'!H216)</f>
        <v>3.3787542494387184</v>
      </c>
      <c r="L217" s="21">
        <f>IF(OR($A217="",$B217="",$C217=""),"",'OddsRatio_working_3-way'!I216)</f>
        <v>3.4622193108225332</v>
      </c>
      <c r="M217" s="22">
        <f>IF(OR($A217="",$B217="",$C217=""),"",'OddsRatio_working_3-way'!J216)</f>
        <v>2.4084729108518723</v>
      </c>
      <c r="N217" s="23">
        <f t="shared" si="54"/>
        <v>29.656560800456717</v>
      </c>
      <c r="O217" s="24">
        <f t="shared" si="55"/>
        <v>28.950452209969651</v>
      </c>
      <c r="P217" s="24">
        <f t="shared" si="56"/>
        <v>41.392986989573629</v>
      </c>
      <c r="Q217" t="s">
        <v>439</v>
      </c>
      <c r="R217" t="s">
        <v>440</v>
      </c>
      <c r="S217" s="48" t="s">
        <v>454</v>
      </c>
      <c r="T217" s="35">
        <v>100</v>
      </c>
      <c r="U217" s="35">
        <f t="shared" si="57"/>
        <v>44.444444444444443</v>
      </c>
      <c r="V217" s="35">
        <f t="shared" si="58"/>
        <v>74.489795918367349</v>
      </c>
      <c r="W217" s="35">
        <f t="shared" si="59"/>
        <v>78.021978021978015</v>
      </c>
      <c r="X217" s="35">
        <f t="shared" si="60"/>
        <v>47.488226059654629</v>
      </c>
      <c r="Y217" s="35">
        <f t="shared" si="61"/>
        <v>77.533577533577542</v>
      </c>
      <c r="Z217" s="35">
        <f t="shared" si="62"/>
        <v>81.065759637188208</v>
      </c>
      <c r="AA217" s="35">
        <f t="shared" si="63"/>
        <v>-3.043781615210186</v>
      </c>
      <c r="AB217" s="35">
        <f t="shared" si="64"/>
        <v>-3.0437816152101931</v>
      </c>
      <c r="AC217" s="35">
        <f t="shared" si="65"/>
        <v>-3.0437816152101931</v>
      </c>
      <c r="AD217" s="36"/>
      <c r="AE217" s="36"/>
      <c r="AF217">
        <v>1.93</v>
      </c>
      <c r="AG217">
        <v>1.96</v>
      </c>
      <c r="AH217" s="41"/>
      <c r="AI217" s="36"/>
      <c r="AJ217" t="s">
        <v>460</v>
      </c>
      <c r="AK217" s="35"/>
      <c r="AL217" s="35"/>
    </row>
    <row r="218" spans="1:38" ht="15" x14ac:dyDescent="0.25">
      <c r="A218">
        <v>1.8</v>
      </c>
      <c r="B218">
        <v>3.92</v>
      </c>
      <c r="C218">
        <v>4.55</v>
      </c>
      <c r="D218" s="20">
        <f t="shared" si="66"/>
        <v>3.0437816152101949E-2</v>
      </c>
      <c r="E218" s="17">
        <f>IF(OR($A218="",$B218="",$C218=""),"",A218*'MPTO_working_3-way'!$I217)</f>
        <v>1.8547880690737835</v>
      </c>
      <c r="F218" s="21">
        <f>IF(OR($A218="",$B218="",$C218=""),"",B218*'MPTO_working_3-way'!$I217)</f>
        <v>4.0393162393162392</v>
      </c>
      <c r="G218" s="22">
        <f>IF(OR($A218="",$B218="",$C218=""),"",C218*'MPTO_working_3-way'!$I217)</f>
        <v>4.6884920634920633</v>
      </c>
      <c r="H218" s="17">
        <f>IF(OR($A218="",$B218="",$C218=""),"",'MPTO_working_3-way'!E217)</f>
        <v>1.8334843558445713</v>
      </c>
      <c r="I218" s="21">
        <f>IF(OR($A218="",$B218="",$C218=""),"",'MPTO_working_3-way'!F217)</f>
        <v>4.082364111084738</v>
      </c>
      <c r="J218" s="22">
        <f>IF(OR($A218="",$B218="",$C218=""),"",'MPTO_working_3-way'!G217)</f>
        <v>4.7702121758424632</v>
      </c>
      <c r="K218" s="17">
        <f>IF(OR($A218="",$B218="",$C218=""),"",'OddsRatio_working_3-way'!H217)</f>
        <v>1.8413284890290156</v>
      </c>
      <c r="L218" s="21">
        <f>IF(OR($A218="",$B218="",$C218=""),"",'OddsRatio_working_3-way'!I217)</f>
        <v>4.0708489849559051</v>
      </c>
      <c r="M218" s="22">
        <f>IF(OR($A218="",$B218="",$C218=""),"",'OddsRatio_working_3-way'!J217)</f>
        <v>4.733395170066256</v>
      </c>
      <c r="N218" s="23">
        <f t="shared" si="54"/>
        <v>53.914515446466346</v>
      </c>
      <c r="O218" s="24">
        <f t="shared" si="55"/>
        <v>24.756665256030473</v>
      </c>
      <c r="P218" s="24">
        <f t="shared" si="56"/>
        <v>21.328819297503173</v>
      </c>
      <c r="Q218" t="s">
        <v>441</v>
      </c>
      <c r="R218" t="s">
        <v>442</v>
      </c>
      <c r="S218" s="48" t="s">
        <v>454</v>
      </c>
      <c r="T218" s="35">
        <v>100</v>
      </c>
      <c r="U218" s="35">
        <f t="shared" si="57"/>
        <v>47.916666666666671</v>
      </c>
      <c r="V218" s="35">
        <f t="shared" si="58"/>
        <v>72.527472527472526</v>
      </c>
      <c r="W218" s="35">
        <f t="shared" si="59"/>
        <v>76.635514018691595</v>
      </c>
      <c r="X218" s="35">
        <f t="shared" si="60"/>
        <v>50.83701345383588</v>
      </c>
      <c r="Y218" s="35">
        <f t="shared" si="61"/>
        <v>75.447819314641748</v>
      </c>
      <c r="Z218" s="35">
        <f t="shared" si="62"/>
        <v>79.555860805860817</v>
      </c>
      <c r="AA218" s="35">
        <f t="shared" si="63"/>
        <v>-2.9203467871692084</v>
      </c>
      <c r="AB218" s="35">
        <f t="shared" si="64"/>
        <v>-2.9203467871692226</v>
      </c>
      <c r="AC218" s="35">
        <f t="shared" si="65"/>
        <v>-2.9203467871692226</v>
      </c>
      <c r="AD218" s="36"/>
      <c r="AE218" s="36"/>
      <c r="AF218">
        <v>1.87</v>
      </c>
      <c r="AG218">
        <v>2.02</v>
      </c>
      <c r="AH218" s="41"/>
      <c r="AI218" s="36"/>
      <c r="AJ218" t="s">
        <v>460</v>
      </c>
      <c r="AK218" s="35"/>
      <c r="AL218" s="35"/>
    </row>
    <row r="219" spans="1:38" ht="15" x14ac:dyDescent="0.25">
      <c r="A219">
        <v>1.92</v>
      </c>
      <c r="B219">
        <v>3.64</v>
      </c>
      <c r="C219">
        <v>4.28</v>
      </c>
      <c r="D219" s="20">
        <f t="shared" si="66"/>
        <v>2.9203467871692146E-2</v>
      </c>
      <c r="E219" s="17">
        <f>IF(OR($A219="",$B219="",$C219=""),"",A219*'MPTO_working_3-way'!$I218)</f>
        <v>1.9760706583136489</v>
      </c>
      <c r="F219" s="21">
        <f>IF(OR($A219="",$B219="",$C219=""),"",B219*'MPTO_working_3-way'!$I218)</f>
        <v>3.7463006230529596</v>
      </c>
      <c r="G219" s="22">
        <f>IF(OR($A219="",$B219="",$C219=""),"",C219*'MPTO_working_3-way'!$I218)</f>
        <v>4.4049908424908431</v>
      </c>
      <c r="H219" s="17">
        <f>IF(OR($A219="",$B219="",$C219=""),"",'MPTO_working_3-way'!E218)</f>
        <v>1.9565686983168347</v>
      </c>
      <c r="I219" s="21">
        <f>IF(OR($A219="",$B219="",$C219=""),"",'MPTO_working_3-way'!F218)</f>
        <v>3.7737161251079931</v>
      </c>
      <c r="J219" s="22">
        <f>IF(OR($A219="",$B219="",$C219=""),"",'MPTO_working_3-way'!G218)</f>
        <v>4.4660727310949797</v>
      </c>
      <c r="K219" s="17">
        <f>IF(OR($A219="",$B219="",$C219=""),"",'OddsRatio_working_3-way'!H218)</f>
        <v>1.9641002674956616</v>
      </c>
      <c r="L219" s="21">
        <f>IF(OR($A219="",$B219="",$C219=""),"",'OddsRatio_working_3-way'!I218)</f>
        <v>3.7665485936832046</v>
      </c>
      <c r="M219" s="22">
        <f>IF(OR($A219="",$B219="",$C219=""),"",'OddsRatio_working_3-way'!J218)</f>
        <v>4.4372270406367074</v>
      </c>
      <c r="N219" s="23">
        <f t="shared" si="54"/>
        <v>50.60547788576477</v>
      </c>
      <c r="O219" s="24">
        <f t="shared" si="55"/>
        <v>26.692999324359441</v>
      </c>
      <c r="P219" s="24">
        <f t="shared" si="56"/>
        <v>22.701522789875781</v>
      </c>
      <c r="Q219" t="s">
        <v>443</v>
      </c>
      <c r="R219" t="s">
        <v>444</v>
      </c>
      <c r="S219" s="48" t="s">
        <v>454</v>
      </c>
      <c r="T219" s="35">
        <v>100</v>
      </c>
      <c r="U219" s="35">
        <f t="shared" si="57"/>
        <v>60.15936254980079</v>
      </c>
      <c r="V219" s="35">
        <f t="shared" si="58"/>
        <v>65.277777777777771</v>
      </c>
      <c r="W219" s="35">
        <f t="shared" si="59"/>
        <v>70.059880239520965</v>
      </c>
      <c r="X219" s="35">
        <f t="shared" si="60"/>
        <v>64.662341982701264</v>
      </c>
      <c r="Y219" s="35">
        <f t="shared" si="61"/>
        <v>69.780757210678246</v>
      </c>
      <c r="Z219" s="35">
        <f t="shared" si="62"/>
        <v>74.562859672421425</v>
      </c>
      <c r="AA219" s="35">
        <f t="shared" si="63"/>
        <v>-4.5029794329004744</v>
      </c>
      <c r="AB219" s="35">
        <f t="shared" si="64"/>
        <v>-4.5029794329004744</v>
      </c>
      <c r="AC219" s="35">
        <f t="shared" si="65"/>
        <v>-4.5029794329004602</v>
      </c>
      <c r="AD219" s="36"/>
      <c r="AE219" s="36"/>
      <c r="AF219">
        <v>1.86</v>
      </c>
      <c r="AG219">
        <v>2.0299999999999998</v>
      </c>
      <c r="AH219" s="41"/>
      <c r="AI219" s="36"/>
      <c r="AJ219" t="s">
        <v>460</v>
      </c>
      <c r="AK219" s="35"/>
      <c r="AL219" s="35"/>
    </row>
    <row r="220" spans="1:38" ht="15" x14ac:dyDescent="0.25">
      <c r="A220">
        <v>2.5099999999999998</v>
      </c>
      <c r="B220">
        <v>2.88</v>
      </c>
      <c r="C220">
        <v>3.34</v>
      </c>
      <c r="D220" s="20">
        <f t="shared" si="66"/>
        <v>4.502979432900478E-2</v>
      </c>
      <c r="E220" s="17">
        <f>IF(OR($A220="",$B220="",$C220=""),"",A220*'MPTO_working_3-way'!$I219)</f>
        <v>2.6230247837658016</v>
      </c>
      <c r="F220" s="21">
        <f>IF(OR($A220="",$B220="",$C220=""),"",B220*'MPTO_working_3-way'!$I219)</f>
        <v>3.0096858076675335</v>
      </c>
      <c r="G220" s="22">
        <f>IF(OR($A220="",$B220="",$C220=""),"",C220*'MPTO_working_3-way'!$I219)</f>
        <v>3.4903995130588759</v>
      </c>
      <c r="H220" s="17">
        <f>IF(OR($A220="",$B220="",$C220=""),"",'MPTO_working_3-way'!E219)</f>
        <v>2.6082662426947376</v>
      </c>
      <c r="I220" s="21">
        <f>IF(OR($A220="",$B220="",$C220=""),"",'MPTO_working_3-way'!F219)</f>
        <v>3.0101234293723742</v>
      </c>
      <c r="J220" s="22">
        <f>IF(OR($A220="",$B220="",$C220=""),"",'MPTO_working_3-way'!G219)</f>
        <v>3.5162823862217514</v>
      </c>
      <c r="K220" s="17">
        <f>IF(OR($A220="",$B220="",$C220=""),"",'OddsRatio_working_3-way'!H219)</f>
        <v>2.6151159173112037</v>
      </c>
      <c r="L220" s="21">
        <f>IF(OR($A220="",$B220="",$C220=""),"",'OddsRatio_working_3-way'!I219)</f>
        <v>3.0108727977119631</v>
      </c>
      <c r="M220" s="22">
        <f>IF(OR($A220="",$B220="",$C220=""),"",'OddsRatio_working_3-way'!J219)</f>
        <v>3.5028948652372289</v>
      </c>
      <c r="N220" s="23">
        <f t="shared" si="54"/>
        <v>38.123924950656722</v>
      </c>
      <c r="O220" s="24">
        <f t="shared" si="55"/>
        <v>33.226059592412625</v>
      </c>
      <c r="P220" s="24">
        <f t="shared" si="56"/>
        <v>28.65001545693065</v>
      </c>
      <c r="Q220" t="s">
        <v>148</v>
      </c>
      <c r="R220" t="s">
        <v>445</v>
      </c>
      <c r="S220" s="48" t="s">
        <v>455</v>
      </c>
      <c r="T220" s="35">
        <v>100</v>
      </c>
      <c r="U220" s="35">
        <f t="shared" si="57"/>
        <v>61.685823754789276</v>
      </c>
      <c r="V220" s="35">
        <f t="shared" si="58"/>
        <v>69.696969696969703</v>
      </c>
      <c r="W220" s="35">
        <f t="shared" si="59"/>
        <v>63.235294117647051</v>
      </c>
      <c r="X220" s="35">
        <f t="shared" si="60"/>
        <v>67.067736185383239</v>
      </c>
      <c r="Y220" s="35">
        <f t="shared" si="61"/>
        <v>75.078882127563659</v>
      </c>
      <c r="Z220" s="35">
        <f t="shared" si="62"/>
        <v>68.617206548241043</v>
      </c>
      <c r="AA220" s="35">
        <f t="shared" si="63"/>
        <v>-5.3819124305939638</v>
      </c>
      <c r="AB220" s="35">
        <f t="shared" si="64"/>
        <v>-5.3819124305939567</v>
      </c>
      <c r="AC220" s="35">
        <f t="shared" si="65"/>
        <v>-5.3819124305939923</v>
      </c>
      <c r="AD220" s="36"/>
      <c r="AE220" s="36"/>
      <c r="AF220">
        <v>2.64</v>
      </c>
      <c r="AG220">
        <v>1.5</v>
      </c>
      <c r="AH220" s="41"/>
      <c r="AI220" s="36"/>
      <c r="AJ220" t="s">
        <v>98</v>
      </c>
      <c r="AK220" s="35"/>
      <c r="AL220" s="35"/>
    </row>
    <row r="221" spans="1:38" ht="15" x14ac:dyDescent="0.25">
      <c r="A221">
        <v>2.61</v>
      </c>
      <c r="B221">
        <v>3.3</v>
      </c>
      <c r="C221">
        <v>2.72</v>
      </c>
      <c r="D221" s="20">
        <f t="shared" si="66"/>
        <v>5.3819124305939825E-2</v>
      </c>
      <c r="E221" s="17">
        <f>IF(OR($A221="",$B221="",$C221=""),"",A221*'MPTO_working_3-way'!$I220)</f>
        <v>2.7504679144385027</v>
      </c>
      <c r="F221" s="21">
        <f>IF(OR($A221="",$B221="",$C221=""),"",B221*'MPTO_working_3-way'!$I220)</f>
        <v>3.4776031102096012</v>
      </c>
      <c r="G221" s="22">
        <f>IF(OR($A221="",$B221="",$C221=""),"",C221*'MPTO_working_3-way'!$I220)</f>
        <v>2.8663880181121564</v>
      </c>
      <c r="H221" s="17">
        <f>IF(OR($A221="",$B221="",$C221=""),"",'MPTO_working_3-way'!E220)</f>
        <v>2.7382102266086314</v>
      </c>
      <c r="I221" s="21">
        <f>IF(OR($A221="",$B221="",$C221=""),"",'MPTO_working_3-way'!F220)</f>
        <v>3.5076569265689663</v>
      </c>
      <c r="J221" s="22">
        <f>IF(OR($A221="",$B221="",$C221=""),"",'MPTO_working_3-way'!G220)</f>
        <v>2.8595338300344699</v>
      </c>
      <c r="K221" s="17">
        <f>IF(OR($A221="",$B221="",$C221=""),"",'OddsRatio_working_3-way'!H220)</f>
        <v>2.7442951086210274</v>
      </c>
      <c r="L221" s="21">
        <f>IF(OR($A221="",$B221="",$C221=""),"",'OddsRatio_working_3-way'!I220)</f>
        <v>3.4918501551728962</v>
      </c>
      <c r="M221" s="22">
        <f>IF(OR($A221="",$B221="",$C221=""),"",'OddsRatio_working_3-way'!J220)</f>
        <v>2.8634705508249492</v>
      </c>
      <c r="N221" s="23">
        <f t="shared" si="54"/>
        <v>36.35745011787008</v>
      </c>
      <c r="O221" s="24">
        <f t="shared" si="55"/>
        <v>28.755437820497242</v>
      </c>
      <c r="P221" s="24">
        <f t="shared" si="56"/>
        <v>34.887112061632678</v>
      </c>
      <c r="Q221" t="s">
        <v>128</v>
      </c>
      <c r="R221" t="s">
        <v>88</v>
      </c>
      <c r="S221" s="48" t="s">
        <v>455</v>
      </c>
      <c r="T221" s="35">
        <v>100</v>
      </c>
      <c r="U221" s="35">
        <f t="shared" si="57"/>
        <v>66.21621621621621</v>
      </c>
      <c r="V221" s="35">
        <f t="shared" si="58"/>
        <v>70.149253731343279</v>
      </c>
      <c r="W221" s="35">
        <f t="shared" si="59"/>
        <v>60.317460317460316</v>
      </c>
      <c r="X221" s="35">
        <f t="shared" si="60"/>
        <v>69.53328595119639</v>
      </c>
      <c r="Y221" s="35">
        <f t="shared" si="61"/>
        <v>73.466323466323473</v>
      </c>
      <c r="Z221" s="35">
        <f t="shared" si="62"/>
        <v>63.634530052440496</v>
      </c>
      <c r="AA221" s="35">
        <f t="shared" si="63"/>
        <v>-3.3170697349801799</v>
      </c>
      <c r="AB221" s="35">
        <f t="shared" si="64"/>
        <v>-3.3170697349801941</v>
      </c>
      <c r="AC221" s="35">
        <f t="shared" si="65"/>
        <v>-3.3170697349801799</v>
      </c>
      <c r="AD221" s="36"/>
      <c r="AE221" s="36"/>
      <c r="AF221">
        <v>2.1</v>
      </c>
      <c r="AG221">
        <v>1.72</v>
      </c>
      <c r="AH221" s="41"/>
      <c r="AI221" s="36"/>
      <c r="AJ221" t="s">
        <v>99</v>
      </c>
      <c r="AK221" s="35"/>
      <c r="AL221" s="35"/>
    </row>
    <row r="222" spans="1:38" ht="15" x14ac:dyDescent="0.25">
      <c r="A222">
        <v>2.96</v>
      </c>
      <c r="B222">
        <v>3.35</v>
      </c>
      <c r="C222">
        <v>2.52</v>
      </c>
      <c r="D222" s="20">
        <f t="shared" si="66"/>
        <v>3.3170697349801825E-2</v>
      </c>
      <c r="E222" s="17">
        <f>IF(OR($A222="",$B222="",$C222=""),"",A222*'MPTO_working_3-way'!$I221)</f>
        <v>3.0581852641554135</v>
      </c>
      <c r="F222" s="21">
        <f>IF(OR($A222="",$B222="",$C222=""),"",B222*'MPTO_working_3-way'!$I221)</f>
        <v>3.4611218361218361</v>
      </c>
      <c r="G222" s="22">
        <f>IF(OR($A222="",$B222="",$C222=""),"",C222*'MPTO_working_3-way'!$I221)</f>
        <v>2.6035901573215008</v>
      </c>
      <c r="H222" s="17">
        <f>IF(OR($A222="",$B222="",$C222=""),"",'MPTO_working_3-way'!E221)</f>
        <v>3.06015400994076</v>
      </c>
      <c r="I222" s="21">
        <f>IF(OR($A222="",$B222="",$C222=""),"",'MPTO_working_3-way'!F221)</f>
        <v>3.4788590691233634</v>
      </c>
      <c r="J222" s="22">
        <f>IF(OR($A222="",$B222="",$C222=""),"",'MPTO_working_3-way'!G221)</f>
        <v>2.5922282559082022</v>
      </c>
      <c r="K222" s="17">
        <f>IF(OR($A222="",$B222="",$C222=""),"",'OddsRatio_working_3-way'!H221)</f>
        <v>3.0599013450254486</v>
      </c>
      <c r="L222" s="21">
        <f>IF(OR($A222="",$B222="",$C222=""),"",'OddsRatio_working_3-way'!I221)</f>
        <v>3.4697796738825541</v>
      </c>
      <c r="M222" s="22">
        <f>IF(OR($A222="",$B222="",$C222=""),"",'OddsRatio_working_3-way'!J221)</f>
        <v>2.5974745124687155</v>
      </c>
      <c r="N222" s="23">
        <f t="shared" si="54"/>
        <v>32.699130812016797</v>
      </c>
      <c r="O222" s="24">
        <f t="shared" si="55"/>
        <v>28.892366329423798</v>
      </c>
      <c r="P222" s="24">
        <f t="shared" si="56"/>
        <v>38.408502858559409</v>
      </c>
      <c r="Q222" t="s">
        <v>446</v>
      </c>
      <c r="R222" t="s">
        <v>447</v>
      </c>
      <c r="S222" s="48" t="s">
        <v>455</v>
      </c>
      <c r="T222" s="35">
        <v>100</v>
      </c>
      <c r="U222" s="35">
        <f t="shared" si="57"/>
        <v>88.700564971751419</v>
      </c>
      <c r="V222" s="35">
        <f t="shared" si="58"/>
        <v>81.203007518796994</v>
      </c>
      <c r="W222" s="35">
        <f t="shared" si="59"/>
        <v>26.470588235294116</v>
      </c>
      <c r="X222" s="35">
        <f t="shared" si="60"/>
        <v>92.326404245908876</v>
      </c>
      <c r="Y222" s="35">
        <f t="shared" si="61"/>
        <v>84.828846792954465</v>
      </c>
      <c r="Z222" s="35">
        <f t="shared" si="62"/>
        <v>30.096427509451594</v>
      </c>
      <c r="AA222" s="35">
        <f t="shared" si="63"/>
        <v>-3.6258392741574568</v>
      </c>
      <c r="AB222" s="35">
        <f t="shared" si="64"/>
        <v>-3.625839274157471</v>
      </c>
      <c r="AC222" s="35">
        <f t="shared" si="65"/>
        <v>-3.6258392741574781</v>
      </c>
      <c r="AD222" s="36"/>
      <c r="AE222" s="36"/>
      <c r="AF222">
        <v>1.96</v>
      </c>
      <c r="AG222">
        <v>1.91</v>
      </c>
      <c r="AH222" s="41"/>
      <c r="AI222" s="36"/>
      <c r="AJ222" t="s">
        <v>462</v>
      </c>
      <c r="AK222" s="35"/>
      <c r="AL222" s="35"/>
    </row>
    <row r="223" spans="1:38" ht="15" x14ac:dyDescent="0.25">
      <c r="A223">
        <v>8.85</v>
      </c>
      <c r="B223">
        <v>5.32</v>
      </c>
      <c r="C223">
        <v>1.36</v>
      </c>
      <c r="D223" s="20">
        <f t="shared" si="66"/>
        <v>3.6258392741574719E-2</v>
      </c>
      <c r="E223" s="17">
        <f>IF(OR($A223="",$B223="",$C223=""),"",A223*'MPTO_working_3-way'!$I222)</f>
        <v>9.170886775762936</v>
      </c>
      <c r="F223" s="21">
        <f>IF(OR($A223="",$B223="",$C223=""),"",B223*'MPTO_working_3-way'!$I222)</f>
        <v>5.5128946493851778</v>
      </c>
      <c r="G223" s="22">
        <f>IF(OR($A223="",$B223="",$C223=""),"",C223*'MPTO_working_3-way'!$I222)</f>
        <v>1.4093114141285417</v>
      </c>
      <c r="H223" s="17">
        <f>IF(OR($A223="",$B223="",$C223=""),"",'MPTO_working_3-way'!E222)</f>
        <v>9.9099955014259216</v>
      </c>
      <c r="I223" s="21">
        <f>IF(OR($A223="",$B223="",$C223=""),"",'MPTO_working_3-way'!F222)</f>
        <v>5.6855721487276503</v>
      </c>
      <c r="J223" s="22">
        <f>IF(OR($A223="",$B223="",$C223=""),"",'MPTO_working_3-way'!G222)</f>
        <v>1.3827280925326826</v>
      </c>
      <c r="K223" s="17">
        <f>IF(OR($A223="",$B223="",$C223=""),"",'OddsRatio_working_3-way'!H222)</f>
        <v>9.517633836240357</v>
      </c>
      <c r="L223" s="21">
        <f>IF(OR($A223="",$B223="",$C223=""),"",'OddsRatio_working_3-way'!I222)</f>
        <v>5.6874112321730363</v>
      </c>
      <c r="M223" s="22">
        <f>IF(OR($A223="",$B223="",$C223=""),"",'OddsRatio_working_3-way'!J222)</f>
        <v>1.3906176026810866</v>
      </c>
      <c r="N223" s="23">
        <f t="shared" si="54"/>
        <v>10.90407094156725</v>
      </c>
      <c r="O223" s="24">
        <f t="shared" si="55"/>
        <v>18.139290946028225</v>
      </c>
      <c r="P223" s="24">
        <f t="shared" si="56"/>
        <v>70.956638112404519</v>
      </c>
      <c r="Q223" t="s">
        <v>448</v>
      </c>
      <c r="R223" t="s">
        <v>162</v>
      </c>
      <c r="S223" s="48" t="s">
        <v>455</v>
      </c>
      <c r="T223" s="35">
        <v>100</v>
      </c>
      <c r="U223" s="35">
        <f t="shared" si="57"/>
        <v>49.494949494949495</v>
      </c>
      <c r="V223" s="35">
        <f t="shared" si="58"/>
        <v>71.910112359550567</v>
      </c>
      <c r="W223" s="35">
        <f t="shared" si="59"/>
        <v>75.124378109452735</v>
      </c>
      <c r="X223" s="35">
        <f t="shared" si="60"/>
        <v>52.965509530996698</v>
      </c>
      <c r="Y223" s="35">
        <f t="shared" si="61"/>
        <v>75.380672395597784</v>
      </c>
      <c r="Z223" s="35">
        <f t="shared" si="62"/>
        <v>78.594938145499952</v>
      </c>
      <c r="AA223" s="35">
        <f t="shared" si="63"/>
        <v>-3.4705600360472033</v>
      </c>
      <c r="AB223" s="35">
        <f t="shared" si="64"/>
        <v>-3.4705600360472175</v>
      </c>
      <c r="AC223" s="35">
        <f t="shared" si="65"/>
        <v>-3.4705600360472175</v>
      </c>
      <c r="AD223" s="36"/>
      <c r="AE223" s="36"/>
      <c r="AF223">
        <v>1.51</v>
      </c>
      <c r="AG223">
        <v>2.63</v>
      </c>
      <c r="AH223" s="41"/>
      <c r="AI223" s="36"/>
      <c r="AJ223" t="s">
        <v>78</v>
      </c>
      <c r="AK223" s="35"/>
      <c r="AL223" s="35"/>
    </row>
    <row r="224" spans="1:38" ht="15" x14ac:dyDescent="0.25">
      <c r="A224">
        <v>1.98</v>
      </c>
      <c r="B224">
        <v>3.56</v>
      </c>
      <c r="C224">
        <v>4.0199999999999996</v>
      </c>
      <c r="D224" s="20">
        <f t="shared" si="66"/>
        <v>3.4705600360472211E-2</v>
      </c>
      <c r="E224" s="17">
        <f>IF(OR($A224="",$B224="",$C224=""),"",A224*'MPTO_working_3-way'!$I223)</f>
        <v>2.0487170887137349</v>
      </c>
      <c r="F224" s="21">
        <f>IF(OR($A224="",$B224="",$C224=""),"",B224*'MPTO_working_3-way'!$I223)</f>
        <v>3.6835519372832812</v>
      </c>
      <c r="G224" s="22">
        <f>IF(OR($A224="",$B224="",$C224=""),"",C224*'MPTO_working_3-way'!$I223)</f>
        <v>4.1595165134490975</v>
      </c>
      <c r="H224" s="17">
        <f>IF(OR($A224="",$B224="",$C224=""),"",'MPTO_working_3-way'!E223)</f>
        <v>2.0264164803504041</v>
      </c>
      <c r="I224" s="21">
        <f>IF(OR($A224="",$B224="",$C224=""),"",'MPTO_working_3-way'!F223)</f>
        <v>3.7129125112424455</v>
      </c>
      <c r="J224" s="22">
        <f>IF(OR($A224="",$B224="",$C224=""),"",'MPTO_working_3-way'!G223)</f>
        <v>4.2160704848331916</v>
      </c>
      <c r="K224" s="17">
        <f>IF(OR($A224="",$B224="",$C224=""),"",'OddsRatio_working_3-way'!H223)</f>
        <v>2.0351568014083572</v>
      </c>
      <c r="L224" s="21">
        <f>IF(OR($A224="",$B224="",$C224=""),"",'OddsRatio_working_3-way'!I223)</f>
        <v>3.704083073066728</v>
      </c>
      <c r="M224" s="22">
        <f>IF(OR($A224="",$B224="",$C224=""),"",'OddsRatio_working_3-way'!J223)</f>
        <v>4.189973000258405</v>
      </c>
      <c r="N224" s="23">
        <f t="shared" si="54"/>
        <v>48.811034256947565</v>
      </c>
      <c r="O224" s="24">
        <f t="shared" si="55"/>
        <v>27.147710064257353</v>
      </c>
      <c r="P224" s="24">
        <f t="shared" si="56"/>
        <v>24.041255678795075</v>
      </c>
      <c r="Q224" t="s">
        <v>449</v>
      </c>
      <c r="R224" t="s">
        <v>164</v>
      </c>
      <c r="S224" s="48" t="s">
        <v>455</v>
      </c>
      <c r="T224" s="35">
        <v>100</v>
      </c>
      <c r="U224" s="35">
        <f t="shared" si="57"/>
        <v>39.024390243902438</v>
      </c>
      <c r="V224" s="35">
        <f t="shared" si="58"/>
        <v>73.190348525469176</v>
      </c>
      <c r="W224" s="35">
        <f t="shared" si="59"/>
        <v>84.076433121019107</v>
      </c>
      <c r="X224" s="35">
        <f t="shared" si="60"/>
        <v>42.733218353511724</v>
      </c>
      <c r="Y224" s="35">
        <f t="shared" si="61"/>
        <v>76.899176635078447</v>
      </c>
      <c r="Z224" s="35">
        <f t="shared" si="62"/>
        <v>87.785261230628393</v>
      </c>
      <c r="AA224" s="35">
        <f t="shared" si="63"/>
        <v>-3.7088281096092857</v>
      </c>
      <c r="AB224" s="35">
        <f t="shared" si="64"/>
        <v>-3.7088281096092715</v>
      </c>
      <c r="AC224" s="35">
        <f t="shared" si="65"/>
        <v>-3.7088281096092857</v>
      </c>
      <c r="AD224" s="36"/>
      <c r="AE224" s="36"/>
      <c r="AF224">
        <v>2.27</v>
      </c>
      <c r="AG224">
        <v>1.68</v>
      </c>
      <c r="AH224" s="41"/>
      <c r="AI224" s="36"/>
      <c r="AJ224" t="s">
        <v>78</v>
      </c>
      <c r="AK224" s="35"/>
      <c r="AL224" s="35"/>
    </row>
    <row r="225" spans="1:38" ht="15" x14ac:dyDescent="0.25">
      <c r="A225">
        <v>1.64</v>
      </c>
      <c r="B225">
        <v>3.73</v>
      </c>
      <c r="C225">
        <v>6.28</v>
      </c>
      <c r="D225" s="20">
        <f t="shared" si="66"/>
        <v>3.7088281096092857E-2</v>
      </c>
      <c r="E225" s="17">
        <f>IF(OR($A225="",$B225="",$C225=""),"",A225*'MPTO_working_3-way'!$I224)</f>
        <v>1.7008247809975923</v>
      </c>
      <c r="F225" s="21">
        <f>IF(OR($A225="",$B225="",$C225=""),"",B225*'MPTO_working_3-way'!$I224)</f>
        <v>3.8683392884884262</v>
      </c>
      <c r="G225" s="22">
        <f>IF(OR($A225="",$B225="",$C225=""),"",C225*'MPTO_working_3-way'!$I224)</f>
        <v>6.5129144052834631</v>
      </c>
      <c r="H225" s="17">
        <f>IF(OR($A225="",$B225="",$C225=""),"",'MPTO_working_3-way'!E224)</f>
        <v>1.6739389908403992</v>
      </c>
      <c r="I225" s="21">
        <f>IF(OR($A225="",$B225="",$C225=""),"",'MPTO_working_3-way'!F224)</f>
        <v>3.9103168153324743</v>
      </c>
      <c r="J225" s="22">
        <f>IF(OR($A225="",$B225="",$C225=""),"",'MPTO_working_3-way'!G224)</f>
        <v>6.8086075963725259</v>
      </c>
      <c r="K225" s="17">
        <f>IF(OR($A225="",$B225="",$C225=""),"",'OddsRatio_working_3-way'!H224)</f>
        <v>1.683524664659579</v>
      </c>
      <c r="L225" s="21">
        <f>IF(OR($A225="",$B225="",$C225=""),"",'OddsRatio_working_3-way'!I224)</f>
        <v>3.9156598976885149</v>
      </c>
      <c r="M225" s="22">
        <f>IF(OR($A225="",$B225="",$C225=""),"",'OddsRatio_working_3-way'!J224)</f>
        <v>6.6390784834415246</v>
      </c>
      <c r="N225" s="23">
        <f t="shared" si="54"/>
        <v>58.795004116383211</v>
      </c>
      <c r="O225" s="24">
        <f t="shared" si="55"/>
        <v>25.850886528382965</v>
      </c>
      <c r="P225" s="24">
        <f t="shared" si="56"/>
        <v>15.354109355233831</v>
      </c>
      <c r="Q225" t="s">
        <v>450</v>
      </c>
      <c r="R225" t="s">
        <v>451</v>
      </c>
      <c r="S225" s="48" t="s">
        <v>455</v>
      </c>
      <c r="T225" s="35">
        <v>100</v>
      </c>
      <c r="U225" s="35" t="e">
        <f t="shared" si="57"/>
        <v>#DIV/0!</v>
      </c>
      <c r="V225" s="35" t="e">
        <f t="shared" si="58"/>
        <v>#DIV/0!</v>
      </c>
      <c r="W225" s="35" t="e">
        <f t="shared" si="59"/>
        <v>#DIV/0!</v>
      </c>
      <c r="X225" s="35" t="e">
        <f t="shared" si="60"/>
        <v>#DIV/0!</v>
      </c>
      <c r="Y225" s="35" t="e">
        <f t="shared" si="61"/>
        <v>#DIV/0!</v>
      </c>
      <c r="Z225" s="35" t="e">
        <f t="shared" si="62"/>
        <v>#DIV/0!</v>
      </c>
      <c r="AA225" s="35" t="e">
        <f t="shared" si="63"/>
        <v>#DIV/0!</v>
      </c>
      <c r="AB225" s="35" t="e">
        <f t="shared" si="64"/>
        <v>#DIV/0!</v>
      </c>
      <c r="AC225" s="35" t="e">
        <f t="shared" si="65"/>
        <v>#DIV/0!</v>
      </c>
      <c r="AD225" s="36"/>
      <c r="AE225" s="36"/>
      <c r="AF225">
        <v>2.12</v>
      </c>
      <c r="AG225">
        <v>1.76</v>
      </c>
      <c r="AH225" s="41"/>
      <c r="AI225" s="36"/>
      <c r="AJ225" t="s">
        <v>458</v>
      </c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48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48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48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48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48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48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48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48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48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67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67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67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67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67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67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67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67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67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67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67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68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68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68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68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69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9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9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2022-02-04T16:10:05Z</dcterms:modified>
</cp:coreProperties>
</file>