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20490" windowHeight="7350" activeTab="2"/>
  </bookViews>
  <sheets>
    <sheet name="home" sheetId="1" r:id="rId1"/>
    <sheet name="away" sheetId="2" r:id="rId2"/>
    <sheet name="fixture" sheetId="3" r:id="rId3"/>
  </sheets>
  <calcPr calcId="162913"/>
</workbook>
</file>

<file path=xl/calcChain.xml><?xml version="1.0" encoding="utf-8"?>
<calcChain xmlns="http://schemas.openxmlformats.org/spreadsheetml/2006/main">
  <c r="M173" i="3" l="1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AX173" i="3"/>
  <c r="AY173" i="3"/>
  <c r="AZ173" i="3"/>
  <c r="BA173" i="3"/>
  <c r="BB173" i="3"/>
  <c r="BC173" i="3"/>
  <c r="BD173" i="3"/>
  <c r="BE173" i="3"/>
  <c r="BF173" i="3"/>
  <c r="BG173" i="3"/>
  <c r="BH173" i="3"/>
  <c r="BI173" i="3"/>
  <c r="M174" i="3"/>
  <c r="N174" i="3"/>
  <c r="O174" i="3"/>
  <c r="P174" i="3"/>
  <c r="Q174" i="3"/>
  <c r="BJ174" i="3" s="1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AY174" i="3"/>
  <c r="AZ174" i="3"/>
  <c r="BA174" i="3"/>
  <c r="BB174" i="3"/>
  <c r="BC174" i="3"/>
  <c r="BD174" i="3"/>
  <c r="BE174" i="3"/>
  <c r="BF174" i="3"/>
  <c r="BG174" i="3"/>
  <c r="BH174" i="3"/>
  <c r="BI174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AY175" i="3"/>
  <c r="AZ175" i="3"/>
  <c r="BA175" i="3"/>
  <c r="BB175" i="3"/>
  <c r="BC175" i="3"/>
  <c r="BD175" i="3"/>
  <c r="BE175" i="3"/>
  <c r="BF175" i="3"/>
  <c r="BG175" i="3"/>
  <c r="BH175" i="3"/>
  <c r="BI175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AX176" i="3"/>
  <c r="AY176" i="3"/>
  <c r="AZ176" i="3"/>
  <c r="BA176" i="3"/>
  <c r="BB176" i="3"/>
  <c r="BC176" i="3"/>
  <c r="BD176" i="3"/>
  <c r="BE176" i="3"/>
  <c r="BF176" i="3"/>
  <c r="BG176" i="3"/>
  <c r="BH176" i="3"/>
  <c r="BI176" i="3"/>
  <c r="BJ176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BL177" i="3" s="1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AX177" i="3"/>
  <c r="AY177" i="3"/>
  <c r="AZ177" i="3"/>
  <c r="BA177" i="3"/>
  <c r="BB177" i="3"/>
  <c r="BC177" i="3"/>
  <c r="BD177" i="3"/>
  <c r="BE177" i="3"/>
  <c r="BF177" i="3"/>
  <c r="BG177" i="3"/>
  <c r="BH177" i="3"/>
  <c r="BI177" i="3"/>
  <c r="M178" i="3"/>
  <c r="N178" i="3"/>
  <c r="BN178" i="3" s="1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AX178" i="3"/>
  <c r="AY178" i="3"/>
  <c r="AZ178" i="3"/>
  <c r="BA178" i="3"/>
  <c r="BB178" i="3"/>
  <c r="BC178" i="3"/>
  <c r="BD178" i="3"/>
  <c r="BE178" i="3"/>
  <c r="BF178" i="3"/>
  <c r="BG178" i="3"/>
  <c r="BH178" i="3"/>
  <c r="BI178" i="3"/>
  <c r="BJ178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AX179" i="3"/>
  <c r="AY179" i="3"/>
  <c r="AZ179" i="3"/>
  <c r="BA179" i="3"/>
  <c r="BB179" i="3"/>
  <c r="BC179" i="3"/>
  <c r="BD179" i="3"/>
  <c r="BE179" i="3"/>
  <c r="BF179" i="3"/>
  <c r="BG179" i="3"/>
  <c r="BH179" i="3"/>
  <c r="BI179" i="3"/>
  <c r="BJ179" i="3"/>
  <c r="BK179" i="3"/>
  <c r="BL179" i="3"/>
  <c r="BM179" i="3"/>
  <c r="BN179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AY180" i="3"/>
  <c r="AZ180" i="3"/>
  <c r="BA180" i="3"/>
  <c r="BB180" i="3"/>
  <c r="BC180" i="3"/>
  <c r="BD180" i="3"/>
  <c r="BE180" i="3"/>
  <c r="BF180" i="3"/>
  <c r="BG180" i="3"/>
  <c r="BH180" i="3"/>
  <c r="BI180" i="3"/>
  <c r="BJ180" i="3"/>
  <c r="BK180" i="3"/>
  <c r="BL180" i="3"/>
  <c r="BM180" i="3"/>
  <c r="BN180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BL181" i="3" s="1"/>
  <c r="AW181" i="3"/>
  <c r="AX181" i="3"/>
  <c r="AY181" i="3"/>
  <c r="AZ181" i="3"/>
  <c r="BA181" i="3"/>
  <c r="BB181" i="3"/>
  <c r="BC181" i="3"/>
  <c r="BD181" i="3"/>
  <c r="BE181" i="3"/>
  <c r="BF181" i="3"/>
  <c r="BG181" i="3"/>
  <c r="BH181" i="3"/>
  <c r="BI181" i="3"/>
  <c r="M182" i="3"/>
  <c r="N182" i="3"/>
  <c r="O182" i="3"/>
  <c r="P182" i="3"/>
  <c r="Q182" i="3"/>
  <c r="R182" i="3"/>
  <c r="S182" i="3"/>
  <c r="T182" i="3"/>
  <c r="U182" i="3"/>
  <c r="V182" i="3"/>
  <c r="W182" i="3"/>
  <c r="BJ182" i="3" s="1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AY182" i="3"/>
  <c r="AZ182" i="3"/>
  <c r="BA182" i="3"/>
  <c r="BB182" i="3"/>
  <c r="BC182" i="3"/>
  <c r="BD182" i="3"/>
  <c r="BE182" i="3"/>
  <c r="BF182" i="3"/>
  <c r="BG182" i="3"/>
  <c r="BH182" i="3"/>
  <c r="BI182" i="3"/>
  <c r="BN182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AY183" i="3"/>
  <c r="AZ183" i="3"/>
  <c r="BA183" i="3"/>
  <c r="BB183" i="3"/>
  <c r="BC183" i="3"/>
  <c r="BD183" i="3"/>
  <c r="BE183" i="3"/>
  <c r="BF183" i="3"/>
  <c r="BG183" i="3"/>
  <c r="BH183" i="3"/>
  <c r="BI183" i="3"/>
  <c r="M184" i="3"/>
  <c r="N184" i="3"/>
  <c r="O184" i="3"/>
  <c r="BL184" i="3" s="1"/>
  <c r="P184" i="3"/>
  <c r="Q184" i="3"/>
  <c r="R184" i="3"/>
  <c r="S184" i="3"/>
  <c r="BM184" i="3" s="1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AY184" i="3"/>
  <c r="AZ184" i="3"/>
  <c r="BA184" i="3"/>
  <c r="BB184" i="3"/>
  <c r="BC184" i="3"/>
  <c r="BD184" i="3"/>
  <c r="BE184" i="3"/>
  <c r="BF184" i="3"/>
  <c r="BG184" i="3"/>
  <c r="BH184" i="3"/>
  <c r="BI184" i="3"/>
  <c r="BJ184" i="3"/>
  <c r="BK184" i="3"/>
  <c r="BN184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AX185" i="3"/>
  <c r="AY185" i="3"/>
  <c r="AZ185" i="3"/>
  <c r="BA185" i="3"/>
  <c r="BB185" i="3"/>
  <c r="BC185" i="3"/>
  <c r="BD185" i="3"/>
  <c r="BE185" i="3"/>
  <c r="BF185" i="3"/>
  <c r="BG185" i="3"/>
  <c r="BH185" i="3"/>
  <c r="BI185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AS186" i="3"/>
  <c r="AT186" i="3"/>
  <c r="AU186" i="3"/>
  <c r="AV186" i="3"/>
  <c r="AW186" i="3"/>
  <c r="AX186" i="3"/>
  <c r="AY186" i="3"/>
  <c r="AZ186" i="3"/>
  <c r="BA186" i="3"/>
  <c r="BB186" i="3"/>
  <c r="BC186" i="3"/>
  <c r="BD186" i="3"/>
  <c r="BE186" i="3"/>
  <c r="BF186" i="3"/>
  <c r="BG186" i="3"/>
  <c r="BH186" i="3"/>
  <c r="BI186" i="3"/>
  <c r="BJ186" i="3"/>
  <c r="BK186" i="3"/>
  <c r="BL186" i="3"/>
  <c r="BM186" i="3"/>
  <c r="BN186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AS187" i="3"/>
  <c r="AT187" i="3"/>
  <c r="AU187" i="3"/>
  <c r="AV187" i="3"/>
  <c r="AW187" i="3"/>
  <c r="AX187" i="3"/>
  <c r="AY187" i="3"/>
  <c r="AZ187" i="3"/>
  <c r="BA187" i="3"/>
  <c r="BB187" i="3"/>
  <c r="BC187" i="3"/>
  <c r="BD187" i="3"/>
  <c r="BE187" i="3"/>
  <c r="BF187" i="3"/>
  <c r="BG187" i="3"/>
  <c r="BH187" i="3"/>
  <c r="BI187" i="3"/>
  <c r="M188" i="3"/>
  <c r="BN188" i="3" s="1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T188" i="3"/>
  <c r="AU188" i="3"/>
  <c r="AV188" i="3"/>
  <c r="AW188" i="3"/>
  <c r="AX188" i="3"/>
  <c r="AY188" i="3"/>
  <c r="AZ188" i="3"/>
  <c r="BA188" i="3"/>
  <c r="BB188" i="3"/>
  <c r="BC188" i="3"/>
  <c r="BD188" i="3"/>
  <c r="BE188" i="3"/>
  <c r="BF188" i="3"/>
  <c r="BG188" i="3"/>
  <c r="BH188" i="3"/>
  <c r="BI188" i="3"/>
  <c r="BJ188" i="3"/>
  <c r="BL188" i="3"/>
  <c r="BM188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AT189" i="3"/>
  <c r="AU189" i="3"/>
  <c r="AV189" i="3"/>
  <c r="AW189" i="3"/>
  <c r="AX189" i="3"/>
  <c r="AY189" i="3"/>
  <c r="AZ189" i="3"/>
  <c r="BA189" i="3"/>
  <c r="BB189" i="3"/>
  <c r="BC189" i="3"/>
  <c r="BD189" i="3"/>
  <c r="BE189" i="3"/>
  <c r="BF189" i="3"/>
  <c r="BG189" i="3"/>
  <c r="BH189" i="3"/>
  <c r="BI189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AX190" i="3"/>
  <c r="AY190" i="3"/>
  <c r="AZ190" i="3"/>
  <c r="BA190" i="3"/>
  <c r="BB190" i="3"/>
  <c r="BC190" i="3"/>
  <c r="BD190" i="3"/>
  <c r="BE190" i="3"/>
  <c r="BF190" i="3"/>
  <c r="BG190" i="3"/>
  <c r="BH190" i="3"/>
  <c r="BI190" i="3"/>
  <c r="BJ190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BL191" i="3" s="1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W191" i="3"/>
  <c r="AX191" i="3"/>
  <c r="AY191" i="3"/>
  <c r="AZ191" i="3"/>
  <c r="BA191" i="3"/>
  <c r="BB191" i="3"/>
  <c r="BC191" i="3"/>
  <c r="BD191" i="3"/>
  <c r="BE191" i="3"/>
  <c r="BF191" i="3"/>
  <c r="BG191" i="3"/>
  <c r="BH191" i="3"/>
  <c r="BI191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W192" i="3"/>
  <c r="AX192" i="3"/>
  <c r="AY192" i="3"/>
  <c r="AZ192" i="3"/>
  <c r="BA192" i="3"/>
  <c r="BB192" i="3"/>
  <c r="BC192" i="3"/>
  <c r="BD192" i="3"/>
  <c r="BE192" i="3"/>
  <c r="BF192" i="3"/>
  <c r="BG192" i="3"/>
  <c r="BH192" i="3"/>
  <c r="BI192" i="3"/>
  <c r="BJ192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BL193" i="3" s="1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W193" i="3"/>
  <c r="AX193" i="3"/>
  <c r="AY193" i="3"/>
  <c r="AZ193" i="3"/>
  <c r="BA193" i="3"/>
  <c r="BB193" i="3"/>
  <c r="BC193" i="3"/>
  <c r="BD193" i="3"/>
  <c r="BE193" i="3"/>
  <c r="BF193" i="3"/>
  <c r="BG193" i="3"/>
  <c r="BH193" i="3"/>
  <c r="BI193" i="3"/>
  <c r="M194" i="3"/>
  <c r="N194" i="3"/>
  <c r="BN194" i="3" s="1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AX194" i="3"/>
  <c r="AY194" i="3"/>
  <c r="AZ194" i="3"/>
  <c r="BA194" i="3"/>
  <c r="BB194" i="3"/>
  <c r="BC194" i="3"/>
  <c r="BD194" i="3"/>
  <c r="BE194" i="3"/>
  <c r="BF194" i="3"/>
  <c r="BG194" i="3"/>
  <c r="BH194" i="3"/>
  <c r="BI194" i="3"/>
  <c r="BJ194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AS195" i="3"/>
  <c r="AT195" i="3"/>
  <c r="AU195" i="3"/>
  <c r="AV195" i="3"/>
  <c r="AW195" i="3"/>
  <c r="AX195" i="3"/>
  <c r="AY195" i="3"/>
  <c r="AZ195" i="3"/>
  <c r="BA195" i="3"/>
  <c r="BB195" i="3"/>
  <c r="BC195" i="3"/>
  <c r="BD195" i="3"/>
  <c r="BE195" i="3"/>
  <c r="BF195" i="3"/>
  <c r="BG195" i="3"/>
  <c r="BH195" i="3"/>
  <c r="BI195" i="3"/>
  <c r="M196" i="3"/>
  <c r="N196" i="3"/>
  <c r="BN196" i="3" s="1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AR196" i="3"/>
  <c r="AS196" i="3"/>
  <c r="AT196" i="3"/>
  <c r="AU196" i="3"/>
  <c r="AV196" i="3"/>
  <c r="AW196" i="3"/>
  <c r="AX196" i="3"/>
  <c r="AY196" i="3"/>
  <c r="AZ196" i="3"/>
  <c r="BA196" i="3"/>
  <c r="BB196" i="3"/>
  <c r="BC196" i="3"/>
  <c r="BD196" i="3"/>
  <c r="BE196" i="3"/>
  <c r="BF196" i="3"/>
  <c r="BG196" i="3"/>
  <c r="BH196" i="3"/>
  <c r="BI196" i="3"/>
  <c r="BJ196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AR197" i="3"/>
  <c r="AS197" i="3"/>
  <c r="AT197" i="3"/>
  <c r="AU197" i="3"/>
  <c r="AV197" i="3"/>
  <c r="AW197" i="3"/>
  <c r="AX197" i="3"/>
  <c r="AY197" i="3"/>
  <c r="AZ197" i="3"/>
  <c r="BA197" i="3"/>
  <c r="BB197" i="3"/>
  <c r="BC197" i="3"/>
  <c r="BD197" i="3"/>
  <c r="BE197" i="3"/>
  <c r="BF197" i="3"/>
  <c r="BG197" i="3"/>
  <c r="BH197" i="3"/>
  <c r="BI197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R198" i="3"/>
  <c r="AS198" i="3"/>
  <c r="AT198" i="3"/>
  <c r="AU198" i="3"/>
  <c r="AV198" i="3"/>
  <c r="AW198" i="3"/>
  <c r="AX198" i="3"/>
  <c r="AY198" i="3"/>
  <c r="AZ198" i="3"/>
  <c r="BA198" i="3"/>
  <c r="BB198" i="3"/>
  <c r="BC198" i="3"/>
  <c r="BD198" i="3"/>
  <c r="BE198" i="3"/>
  <c r="BF198" i="3"/>
  <c r="BG198" i="3"/>
  <c r="BH198" i="3"/>
  <c r="BI198" i="3"/>
  <c r="BJ198" i="3"/>
  <c r="BK198" i="3"/>
  <c r="BL198" i="3"/>
  <c r="BM198" i="3"/>
  <c r="BN198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AR199" i="3"/>
  <c r="AS199" i="3"/>
  <c r="AT199" i="3"/>
  <c r="AU199" i="3"/>
  <c r="AV199" i="3"/>
  <c r="AW199" i="3"/>
  <c r="AX199" i="3"/>
  <c r="AY199" i="3"/>
  <c r="AZ199" i="3"/>
  <c r="BA199" i="3"/>
  <c r="BB199" i="3"/>
  <c r="BC199" i="3"/>
  <c r="BD199" i="3"/>
  <c r="BE199" i="3"/>
  <c r="BF199" i="3"/>
  <c r="BG199" i="3"/>
  <c r="BH199" i="3"/>
  <c r="BI199" i="3"/>
  <c r="BJ199" i="3"/>
  <c r="BK199" i="3"/>
  <c r="BL199" i="3"/>
  <c r="BM199" i="3"/>
  <c r="BN199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AR200" i="3"/>
  <c r="AS200" i="3"/>
  <c r="AT200" i="3"/>
  <c r="AU200" i="3"/>
  <c r="AV200" i="3"/>
  <c r="AW200" i="3"/>
  <c r="AX200" i="3"/>
  <c r="AY200" i="3"/>
  <c r="AZ200" i="3"/>
  <c r="BA200" i="3"/>
  <c r="BB200" i="3"/>
  <c r="BC200" i="3"/>
  <c r="BD200" i="3"/>
  <c r="BE200" i="3"/>
  <c r="BF200" i="3"/>
  <c r="BG200" i="3"/>
  <c r="BH200" i="3"/>
  <c r="BI200" i="3"/>
  <c r="BJ200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BL201" i="3" s="1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AR201" i="3"/>
  <c r="AS201" i="3"/>
  <c r="AT201" i="3"/>
  <c r="AU201" i="3"/>
  <c r="AV201" i="3"/>
  <c r="AW201" i="3"/>
  <c r="AX201" i="3"/>
  <c r="AY201" i="3"/>
  <c r="AZ201" i="3"/>
  <c r="BA201" i="3"/>
  <c r="BB201" i="3"/>
  <c r="BC201" i="3"/>
  <c r="BD201" i="3"/>
  <c r="BE201" i="3"/>
  <c r="BF201" i="3"/>
  <c r="BG201" i="3"/>
  <c r="BH201" i="3"/>
  <c r="BI201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AR202" i="3"/>
  <c r="AS202" i="3"/>
  <c r="AT202" i="3"/>
  <c r="AU202" i="3"/>
  <c r="AV202" i="3"/>
  <c r="AW202" i="3"/>
  <c r="AX202" i="3"/>
  <c r="AY202" i="3"/>
  <c r="AZ202" i="3"/>
  <c r="BA202" i="3"/>
  <c r="BB202" i="3"/>
  <c r="BC202" i="3"/>
  <c r="BD202" i="3"/>
  <c r="BE202" i="3"/>
  <c r="BF202" i="3"/>
  <c r="BG202" i="3"/>
  <c r="BH202" i="3"/>
  <c r="BI202" i="3"/>
  <c r="BJ202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BL203" i="3" s="1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R203" i="3"/>
  <c r="AS203" i="3"/>
  <c r="AT203" i="3"/>
  <c r="AU203" i="3"/>
  <c r="AV203" i="3"/>
  <c r="AW203" i="3"/>
  <c r="AX203" i="3"/>
  <c r="AY203" i="3"/>
  <c r="AZ203" i="3"/>
  <c r="BA203" i="3"/>
  <c r="BB203" i="3"/>
  <c r="BC203" i="3"/>
  <c r="BD203" i="3"/>
  <c r="BE203" i="3"/>
  <c r="BF203" i="3"/>
  <c r="BG203" i="3"/>
  <c r="BH203" i="3"/>
  <c r="BI203" i="3"/>
  <c r="M204" i="3"/>
  <c r="N204" i="3"/>
  <c r="BN204" i="3" s="1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AR204" i="3"/>
  <c r="AS204" i="3"/>
  <c r="AT204" i="3"/>
  <c r="AU204" i="3"/>
  <c r="AV204" i="3"/>
  <c r="AW204" i="3"/>
  <c r="AX204" i="3"/>
  <c r="AY204" i="3"/>
  <c r="AZ204" i="3"/>
  <c r="BA204" i="3"/>
  <c r="BB204" i="3"/>
  <c r="BC204" i="3"/>
  <c r="BD204" i="3"/>
  <c r="BE204" i="3"/>
  <c r="BF204" i="3"/>
  <c r="BG204" i="3"/>
  <c r="BH204" i="3"/>
  <c r="BI204" i="3"/>
  <c r="BJ204" i="3"/>
  <c r="M205" i="3"/>
  <c r="N205" i="3"/>
  <c r="O205" i="3"/>
  <c r="BL205" i="3" s="1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AR205" i="3"/>
  <c r="AS205" i="3"/>
  <c r="AT205" i="3"/>
  <c r="AU205" i="3"/>
  <c r="AV205" i="3"/>
  <c r="AW205" i="3"/>
  <c r="AX205" i="3"/>
  <c r="AY205" i="3"/>
  <c r="AZ205" i="3"/>
  <c r="BA205" i="3"/>
  <c r="BB205" i="3"/>
  <c r="BC205" i="3"/>
  <c r="BD205" i="3"/>
  <c r="BE205" i="3"/>
  <c r="BF205" i="3"/>
  <c r="BG205" i="3"/>
  <c r="BH205" i="3"/>
  <c r="BI205" i="3"/>
  <c r="M206" i="3"/>
  <c r="BN206" i="3" s="1"/>
  <c r="N206" i="3"/>
  <c r="O206" i="3"/>
  <c r="P206" i="3"/>
  <c r="Q206" i="3"/>
  <c r="BJ206" i="3" s="1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AQ206" i="3"/>
  <c r="AR206" i="3"/>
  <c r="AS206" i="3"/>
  <c r="AT206" i="3"/>
  <c r="AU206" i="3"/>
  <c r="AV206" i="3"/>
  <c r="AW206" i="3"/>
  <c r="AX206" i="3"/>
  <c r="AY206" i="3"/>
  <c r="AZ206" i="3"/>
  <c r="BA206" i="3"/>
  <c r="BB206" i="3"/>
  <c r="BC206" i="3"/>
  <c r="BD206" i="3"/>
  <c r="BE206" i="3"/>
  <c r="BF206" i="3"/>
  <c r="BG206" i="3"/>
  <c r="BH206" i="3"/>
  <c r="BI206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AQ207" i="3"/>
  <c r="AR207" i="3"/>
  <c r="AS207" i="3"/>
  <c r="AT207" i="3"/>
  <c r="AU207" i="3"/>
  <c r="AV207" i="3"/>
  <c r="AW207" i="3"/>
  <c r="AX207" i="3"/>
  <c r="AY207" i="3"/>
  <c r="AZ207" i="3"/>
  <c r="BA207" i="3"/>
  <c r="BB207" i="3"/>
  <c r="BC207" i="3"/>
  <c r="BD207" i="3"/>
  <c r="BE207" i="3"/>
  <c r="BF207" i="3"/>
  <c r="BG207" i="3"/>
  <c r="BH207" i="3"/>
  <c r="BI207" i="3"/>
  <c r="M208" i="3"/>
  <c r="N208" i="3"/>
  <c r="O208" i="3"/>
  <c r="P208" i="3"/>
  <c r="Q208" i="3"/>
  <c r="BJ208" i="3" s="1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AR208" i="3"/>
  <c r="AS208" i="3"/>
  <c r="AT208" i="3"/>
  <c r="AU208" i="3"/>
  <c r="AV208" i="3"/>
  <c r="AW208" i="3"/>
  <c r="AX208" i="3"/>
  <c r="AY208" i="3"/>
  <c r="AZ208" i="3"/>
  <c r="BA208" i="3"/>
  <c r="BB208" i="3"/>
  <c r="BC208" i="3"/>
  <c r="BD208" i="3"/>
  <c r="BE208" i="3"/>
  <c r="BF208" i="3"/>
  <c r="BG208" i="3"/>
  <c r="BH208" i="3"/>
  <c r="BI208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AQ209" i="3"/>
  <c r="AR209" i="3"/>
  <c r="AS209" i="3"/>
  <c r="AT209" i="3"/>
  <c r="AU209" i="3"/>
  <c r="AV209" i="3"/>
  <c r="AW209" i="3"/>
  <c r="AX209" i="3"/>
  <c r="AY209" i="3"/>
  <c r="AZ209" i="3"/>
  <c r="BA209" i="3"/>
  <c r="BB209" i="3"/>
  <c r="BC209" i="3"/>
  <c r="BD209" i="3"/>
  <c r="BE209" i="3"/>
  <c r="BF209" i="3"/>
  <c r="BG209" i="3"/>
  <c r="BH209" i="3"/>
  <c r="BI209" i="3"/>
  <c r="M210" i="3"/>
  <c r="N210" i="3"/>
  <c r="BN210" i="3" s="1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AQ210" i="3"/>
  <c r="AR210" i="3"/>
  <c r="AS210" i="3"/>
  <c r="AT210" i="3"/>
  <c r="AU210" i="3"/>
  <c r="AV210" i="3"/>
  <c r="AW210" i="3"/>
  <c r="AX210" i="3"/>
  <c r="AY210" i="3"/>
  <c r="AZ210" i="3"/>
  <c r="BA210" i="3"/>
  <c r="BB210" i="3"/>
  <c r="BC210" i="3"/>
  <c r="BD210" i="3"/>
  <c r="BE210" i="3"/>
  <c r="BF210" i="3"/>
  <c r="BG210" i="3"/>
  <c r="BH210" i="3"/>
  <c r="BI210" i="3"/>
  <c r="BJ210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BL211" i="3" s="1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AQ211" i="3"/>
  <c r="AR211" i="3"/>
  <c r="AS211" i="3"/>
  <c r="AT211" i="3"/>
  <c r="AU211" i="3"/>
  <c r="AV211" i="3"/>
  <c r="AW211" i="3"/>
  <c r="AX211" i="3"/>
  <c r="AY211" i="3"/>
  <c r="AZ211" i="3"/>
  <c r="BA211" i="3"/>
  <c r="BB211" i="3"/>
  <c r="BC211" i="3"/>
  <c r="BD211" i="3"/>
  <c r="BE211" i="3"/>
  <c r="BF211" i="3"/>
  <c r="BG211" i="3"/>
  <c r="BH211" i="3"/>
  <c r="BI211" i="3"/>
  <c r="M212" i="3"/>
  <c r="N212" i="3"/>
  <c r="O212" i="3"/>
  <c r="P212" i="3"/>
  <c r="Q212" i="3"/>
  <c r="R212" i="3"/>
  <c r="BN212" i="3" s="1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AQ212" i="3"/>
  <c r="AR212" i="3"/>
  <c r="AS212" i="3"/>
  <c r="AT212" i="3"/>
  <c r="AU212" i="3"/>
  <c r="AV212" i="3"/>
  <c r="AW212" i="3"/>
  <c r="AX212" i="3"/>
  <c r="AY212" i="3"/>
  <c r="AZ212" i="3"/>
  <c r="BA212" i="3"/>
  <c r="BB212" i="3"/>
  <c r="BC212" i="3"/>
  <c r="BD212" i="3"/>
  <c r="BE212" i="3"/>
  <c r="BF212" i="3"/>
  <c r="BG212" i="3"/>
  <c r="BH212" i="3"/>
  <c r="BI212" i="3"/>
  <c r="BJ212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BL213" i="3" s="1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AQ213" i="3"/>
  <c r="AR213" i="3"/>
  <c r="AS213" i="3"/>
  <c r="AT213" i="3"/>
  <c r="AU213" i="3"/>
  <c r="AV213" i="3"/>
  <c r="AW213" i="3"/>
  <c r="AX213" i="3"/>
  <c r="AY213" i="3"/>
  <c r="AZ213" i="3"/>
  <c r="BA213" i="3"/>
  <c r="BB213" i="3"/>
  <c r="BC213" i="3"/>
  <c r="BD213" i="3"/>
  <c r="BE213" i="3"/>
  <c r="BF213" i="3"/>
  <c r="BG213" i="3"/>
  <c r="BH213" i="3"/>
  <c r="BI213" i="3"/>
  <c r="M214" i="3"/>
  <c r="N214" i="3"/>
  <c r="BN214" i="3" s="1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AQ214" i="3"/>
  <c r="AR214" i="3"/>
  <c r="AS214" i="3"/>
  <c r="AT214" i="3"/>
  <c r="AU214" i="3"/>
  <c r="AV214" i="3"/>
  <c r="AW214" i="3"/>
  <c r="AX214" i="3"/>
  <c r="AY214" i="3"/>
  <c r="AZ214" i="3"/>
  <c r="BA214" i="3"/>
  <c r="BB214" i="3"/>
  <c r="BC214" i="3"/>
  <c r="BD214" i="3"/>
  <c r="BE214" i="3"/>
  <c r="BF214" i="3"/>
  <c r="BG214" i="3"/>
  <c r="BH214" i="3"/>
  <c r="BI214" i="3"/>
  <c r="BJ214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AQ215" i="3"/>
  <c r="AR215" i="3"/>
  <c r="AS215" i="3"/>
  <c r="AT215" i="3"/>
  <c r="AU215" i="3"/>
  <c r="AV215" i="3"/>
  <c r="AW215" i="3"/>
  <c r="AX215" i="3"/>
  <c r="AY215" i="3"/>
  <c r="AZ215" i="3"/>
  <c r="BA215" i="3"/>
  <c r="BB215" i="3"/>
  <c r="BC215" i="3"/>
  <c r="BD215" i="3"/>
  <c r="BE215" i="3"/>
  <c r="BF215" i="3"/>
  <c r="BG215" i="3"/>
  <c r="BH215" i="3"/>
  <c r="BI215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AQ216" i="3"/>
  <c r="AR216" i="3"/>
  <c r="AS216" i="3"/>
  <c r="AT216" i="3"/>
  <c r="AU216" i="3"/>
  <c r="AV216" i="3"/>
  <c r="AW216" i="3"/>
  <c r="AX216" i="3"/>
  <c r="AY216" i="3"/>
  <c r="AZ216" i="3"/>
  <c r="BA216" i="3"/>
  <c r="BB216" i="3"/>
  <c r="BC216" i="3"/>
  <c r="BD216" i="3"/>
  <c r="BE216" i="3"/>
  <c r="BF216" i="3"/>
  <c r="BG216" i="3"/>
  <c r="BH216" i="3"/>
  <c r="BI216" i="3"/>
  <c r="BJ216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AQ217" i="3"/>
  <c r="AR217" i="3"/>
  <c r="AS217" i="3"/>
  <c r="AT217" i="3"/>
  <c r="AU217" i="3"/>
  <c r="AV217" i="3"/>
  <c r="AW217" i="3"/>
  <c r="AX217" i="3"/>
  <c r="AY217" i="3"/>
  <c r="AZ217" i="3"/>
  <c r="BA217" i="3"/>
  <c r="BB217" i="3"/>
  <c r="BC217" i="3"/>
  <c r="BD217" i="3"/>
  <c r="BE217" i="3"/>
  <c r="BF217" i="3"/>
  <c r="BG217" i="3"/>
  <c r="BH217" i="3"/>
  <c r="BI217" i="3"/>
  <c r="M218" i="3"/>
  <c r="N218" i="3"/>
  <c r="O218" i="3"/>
  <c r="P218" i="3"/>
  <c r="Q218" i="3"/>
  <c r="BJ218" i="3" s="1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AQ218" i="3"/>
  <c r="AR218" i="3"/>
  <c r="AS218" i="3"/>
  <c r="AT218" i="3"/>
  <c r="AU218" i="3"/>
  <c r="AV218" i="3"/>
  <c r="AW218" i="3"/>
  <c r="AX218" i="3"/>
  <c r="AY218" i="3"/>
  <c r="AZ218" i="3"/>
  <c r="BA218" i="3"/>
  <c r="BB218" i="3"/>
  <c r="BC218" i="3"/>
  <c r="BD218" i="3"/>
  <c r="BE218" i="3"/>
  <c r="BF218" i="3"/>
  <c r="BG218" i="3"/>
  <c r="BH218" i="3"/>
  <c r="BI218" i="3"/>
  <c r="M219" i="3"/>
  <c r="N219" i="3"/>
  <c r="O219" i="3"/>
  <c r="BL219" i="3" s="1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AQ219" i="3"/>
  <c r="AR219" i="3"/>
  <c r="AS219" i="3"/>
  <c r="AT219" i="3"/>
  <c r="AU219" i="3"/>
  <c r="AV219" i="3"/>
  <c r="AW219" i="3"/>
  <c r="AX219" i="3"/>
  <c r="AY219" i="3"/>
  <c r="AZ219" i="3"/>
  <c r="BA219" i="3"/>
  <c r="BB219" i="3"/>
  <c r="BC219" i="3"/>
  <c r="BD219" i="3"/>
  <c r="BE219" i="3"/>
  <c r="BF219" i="3"/>
  <c r="BG219" i="3"/>
  <c r="BH219" i="3"/>
  <c r="BI219" i="3"/>
  <c r="M220" i="3"/>
  <c r="N220" i="3"/>
  <c r="O220" i="3"/>
  <c r="P220" i="3"/>
  <c r="Q220" i="3"/>
  <c r="BJ220" i="3" s="1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AQ220" i="3"/>
  <c r="AR220" i="3"/>
  <c r="AS220" i="3"/>
  <c r="AT220" i="3"/>
  <c r="AU220" i="3"/>
  <c r="AV220" i="3"/>
  <c r="AW220" i="3"/>
  <c r="AX220" i="3"/>
  <c r="AY220" i="3"/>
  <c r="AZ220" i="3"/>
  <c r="BA220" i="3"/>
  <c r="BB220" i="3"/>
  <c r="BC220" i="3"/>
  <c r="BD220" i="3"/>
  <c r="BE220" i="3"/>
  <c r="BF220" i="3"/>
  <c r="BG220" i="3"/>
  <c r="BH220" i="3"/>
  <c r="BI220" i="3"/>
  <c r="M221" i="3"/>
  <c r="N221" i="3"/>
  <c r="O221" i="3"/>
  <c r="BL221" i="3" s="1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AQ221" i="3"/>
  <c r="AR221" i="3"/>
  <c r="AS221" i="3"/>
  <c r="AT221" i="3"/>
  <c r="AU221" i="3"/>
  <c r="AV221" i="3"/>
  <c r="AW221" i="3"/>
  <c r="AX221" i="3"/>
  <c r="AY221" i="3"/>
  <c r="AZ221" i="3"/>
  <c r="BA221" i="3"/>
  <c r="BB221" i="3"/>
  <c r="BC221" i="3"/>
  <c r="BD221" i="3"/>
  <c r="BE221" i="3"/>
  <c r="BF221" i="3"/>
  <c r="BG221" i="3"/>
  <c r="BH221" i="3"/>
  <c r="BI221" i="3"/>
  <c r="M222" i="3"/>
  <c r="N222" i="3"/>
  <c r="O222" i="3"/>
  <c r="P222" i="3"/>
  <c r="Q222" i="3"/>
  <c r="R222" i="3"/>
  <c r="S222" i="3"/>
  <c r="T222" i="3"/>
  <c r="U222" i="3"/>
  <c r="V222" i="3"/>
  <c r="W222" i="3"/>
  <c r="BJ222" i="3" s="1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AQ222" i="3"/>
  <c r="AR222" i="3"/>
  <c r="AS222" i="3"/>
  <c r="AT222" i="3"/>
  <c r="AU222" i="3"/>
  <c r="AV222" i="3"/>
  <c r="AW222" i="3"/>
  <c r="AX222" i="3"/>
  <c r="AY222" i="3"/>
  <c r="AZ222" i="3"/>
  <c r="BA222" i="3"/>
  <c r="BB222" i="3"/>
  <c r="BC222" i="3"/>
  <c r="BD222" i="3"/>
  <c r="BE222" i="3"/>
  <c r="BF222" i="3"/>
  <c r="BG222" i="3"/>
  <c r="BH222" i="3"/>
  <c r="BI222" i="3"/>
  <c r="BN222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AQ223" i="3"/>
  <c r="AR223" i="3"/>
  <c r="AS223" i="3"/>
  <c r="AT223" i="3"/>
  <c r="AU223" i="3"/>
  <c r="AV223" i="3"/>
  <c r="AW223" i="3"/>
  <c r="AX223" i="3"/>
  <c r="AY223" i="3"/>
  <c r="AZ223" i="3"/>
  <c r="BA223" i="3"/>
  <c r="BB223" i="3"/>
  <c r="BC223" i="3"/>
  <c r="BD223" i="3"/>
  <c r="BE223" i="3"/>
  <c r="BF223" i="3"/>
  <c r="BG223" i="3"/>
  <c r="BH223" i="3"/>
  <c r="BI223" i="3"/>
  <c r="M224" i="3"/>
  <c r="N224" i="3"/>
  <c r="O224" i="3"/>
  <c r="P224" i="3"/>
  <c r="Q224" i="3"/>
  <c r="R224" i="3"/>
  <c r="S224" i="3"/>
  <c r="T224" i="3"/>
  <c r="U224" i="3"/>
  <c r="V224" i="3"/>
  <c r="W224" i="3"/>
  <c r="BJ224" i="3" s="1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P224" i="3"/>
  <c r="AQ224" i="3"/>
  <c r="AR224" i="3"/>
  <c r="AS224" i="3"/>
  <c r="AT224" i="3"/>
  <c r="AU224" i="3"/>
  <c r="AV224" i="3"/>
  <c r="AW224" i="3"/>
  <c r="AX224" i="3"/>
  <c r="AY224" i="3"/>
  <c r="AZ224" i="3"/>
  <c r="BA224" i="3"/>
  <c r="BB224" i="3"/>
  <c r="BC224" i="3"/>
  <c r="BD224" i="3"/>
  <c r="BE224" i="3"/>
  <c r="BF224" i="3"/>
  <c r="BG224" i="3"/>
  <c r="BH224" i="3"/>
  <c r="BI224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AQ225" i="3"/>
  <c r="AR225" i="3"/>
  <c r="AS225" i="3"/>
  <c r="AT225" i="3"/>
  <c r="AU225" i="3"/>
  <c r="AV225" i="3"/>
  <c r="AW225" i="3"/>
  <c r="AX225" i="3"/>
  <c r="AY225" i="3"/>
  <c r="AZ225" i="3"/>
  <c r="BA225" i="3"/>
  <c r="BB225" i="3"/>
  <c r="BC225" i="3"/>
  <c r="BD225" i="3"/>
  <c r="BE225" i="3"/>
  <c r="BF225" i="3"/>
  <c r="BG225" i="3"/>
  <c r="BH225" i="3"/>
  <c r="BI225" i="3"/>
  <c r="M226" i="3"/>
  <c r="N226" i="3"/>
  <c r="O226" i="3"/>
  <c r="P226" i="3"/>
  <c r="Q226" i="3"/>
  <c r="R226" i="3"/>
  <c r="S226" i="3"/>
  <c r="T226" i="3"/>
  <c r="BJ226" i="3" s="1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AQ226" i="3"/>
  <c r="AR226" i="3"/>
  <c r="AS226" i="3"/>
  <c r="AT226" i="3"/>
  <c r="AU226" i="3"/>
  <c r="AV226" i="3"/>
  <c r="AW226" i="3"/>
  <c r="AX226" i="3"/>
  <c r="AY226" i="3"/>
  <c r="AZ226" i="3"/>
  <c r="BA226" i="3"/>
  <c r="BB226" i="3"/>
  <c r="BC226" i="3"/>
  <c r="BD226" i="3"/>
  <c r="BE226" i="3"/>
  <c r="BF226" i="3"/>
  <c r="BG226" i="3"/>
  <c r="BH226" i="3"/>
  <c r="BI226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P227" i="3"/>
  <c r="AQ227" i="3"/>
  <c r="AR227" i="3"/>
  <c r="AS227" i="3"/>
  <c r="AT227" i="3"/>
  <c r="AU227" i="3"/>
  <c r="AV227" i="3"/>
  <c r="AW227" i="3"/>
  <c r="AX227" i="3"/>
  <c r="AY227" i="3"/>
  <c r="AZ227" i="3"/>
  <c r="BA227" i="3"/>
  <c r="BB227" i="3"/>
  <c r="BC227" i="3"/>
  <c r="BD227" i="3"/>
  <c r="BE227" i="3"/>
  <c r="BF227" i="3"/>
  <c r="BG227" i="3"/>
  <c r="BH227" i="3"/>
  <c r="BI227" i="3"/>
  <c r="BL227" i="3"/>
  <c r="M228" i="3"/>
  <c r="N228" i="3"/>
  <c r="O228" i="3"/>
  <c r="P228" i="3"/>
  <c r="BN228" i="3" s="1"/>
  <c r="Q228" i="3"/>
  <c r="R228" i="3"/>
  <c r="S228" i="3"/>
  <c r="T228" i="3"/>
  <c r="BJ228" i="3" s="1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AQ228" i="3"/>
  <c r="AR228" i="3"/>
  <c r="AS228" i="3"/>
  <c r="AT228" i="3"/>
  <c r="AU228" i="3"/>
  <c r="AV228" i="3"/>
  <c r="AW228" i="3"/>
  <c r="AX228" i="3"/>
  <c r="AY228" i="3"/>
  <c r="AZ228" i="3"/>
  <c r="BA228" i="3"/>
  <c r="BB228" i="3"/>
  <c r="BC228" i="3"/>
  <c r="BD228" i="3"/>
  <c r="BE228" i="3"/>
  <c r="BF228" i="3"/>
  <c r="BG228" i="3"/>
  <c r="BH228" i="3"/>
  <c r="BI228" i="3"/>
  <c r="M229" i="3"/>
  <c r="N229" i="3"/>
  <c r="O229" i="3"/>
  <c r="P229" i="3"/>
  <c r="Q229" i="3"/>
  <c r="R229" i="3"/>
  <c r="S229" i="3"/>
  <c r="T229" i="3"/>
  <c r="U229" i="3"/>
  <c r="BL229" i="3" s="1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AQ229" i="3"/>
  <c r="AR229" i="3"/>
  <c r="AS229" i="3"/>
  <c r="AT229" i="3"/>
  <c r="AU229" i="3"/>
  <c r="AV229" i="3"/>
  <c r="AW229" i="3"/>
  <c r="AX229" i="3"/>
  <c r="AY229" i="3"/>
  <c r="AZ229" i="3"/>
  <c r="BA229" i="3"/>
  <c r="BB229" i="3"/>
  <c r="BC229" i="3"/>
  <c r="BD229" i="3"/>
  <c r="BE229" i="3"/>
  <c r="BF229" i="3"/>
  <c r="BG229" i="3"/>
  <c r="BH229" i="3"/>
  <c r="BI229" i="3"/>
  <c r="M230" i="3"/>
  <c r="N230" i="3"/>
  <c r="O230" i="3"/>
  <c r="P230" i="3"/>
  <c r="Q230" i="3"/>
  <c r="R230" i="3"/>
  <c r="S230" i="3"/>
  <c r="T230" i="3"/>
  <c r="U230" i="3"/>
  <c r="V230" i="3"/>
  <c r="W230" i="3"/>
  <c r="BJ230" i="3" s="1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AQ230" i="3"/>
  <c r="AR230" i="3"/>
  <c r="AS230" i="3"/>
  <c r="AT230" i="3"/>
  <c r="AU230" i="3"/>
  <c r="AV230" i="3"/>
  <c r="AW230" i="3"/>
  <c r="AX230" i="3"/>
  <c r="AY230" i="3"/>
  <c r="AZ230" i="3"/>
  <c r="BA230" i="3"/>
  <c r="BB230" i="3"/>
  <c r="BC230" i="3"/>
  <c r="BD230" i="3"/>
  <c r="BE230" i="3"/>
  <c r="BF230" i="3"/>
  <c r="BG230" i="3"/>
  <c r="BH230" i="3"/>
  <c r="BI230" i="3"/>
  <c r="BN230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AQ231" i="3"/>
  <c r="AR231" i="3"/>
  <c r="AS231" i="3"/>
  <c r="AT231" i="3"/>
  <c r="AU231" i="3"/>
  <c r="AV231" i="3"/>
  <c r="AW231" i="3"/>
  <c r="AX231" i="3"/>
  <c r="AY231" i="3"/>
  <c r="AZ231" i="3"/>
  <c r="BA231" i="3"/>
  <c r="BB231" i="3"/>
  <c r="BC231" i="3"/>
  <c r="BD231" i="3"/>
  <c r="BE231" i="3"/>
  <c r="BF231" i="3"/>
  <c r="BG231" i="3"/>
  <c r="BH231" i="3"/>
  <c r="BI231" i="3"/>
  <c r="M232" i="3"/>
  <c r="N232" i="3"/>
  <c r="O232" i="3"/>
  <c r="P232" i="3"/>
  <c r="Q232" i="3"/>
  <c r="R232" i="3"/>
  <c r="S232" i="3"/>
  <c r="T232" i="3"/>
  <c r="U232" i="3"/>
  <c r="V232" i="3"/>
  <c r="W232" i="3"/>
  <c r="BJ232" i="3" s="1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AQ232" i="3"/>
  <c r="AR232" i="3"/>
  <c r="AS232" i="3"/>
  <c r="AT232" i="3"/>
  <c r="AU232" i="3"/>
  <c r="AV232" i="3"/>
  <c r="AW232" i="3"/>
  <c r="AX232" i="3"/>
  <c r="AY232" i="3"/>
  <c r="AZ232" i="3"/>
  <c r="BA232" i="3"/>
  <c r="BB232" i="3"/>
  <c r="BC232" i="3"/>
  <c r="BD232" i="3"/>
  <c r="BE232" i="3"/>
  <c r="BF232" i="3"/>
  <c r="BG232" i="3"/>
  <c r="BH232" i="3"/>
  <c r="BI232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AQ233" i="3"/>
  <c r="AR233" i="3"/>
  <c r="AS233" i="3"/>
  <c r="AT233" i="3"/>
  <c r="AU233" i="3"/>
  <c r="AV233" i="3"/>
  <c r="AW233" i="3"/>
  <c r="AX233" i="3"/>
  <c r="AY233" i="3"/>
  <c r="AZ233" i="3"/>
  <c r="BA233" i="3"/>
  <c r="BB233" i="3"/>
  <c r="BC233" i="3"/>
  <c r="BD233" i="3"/>
  <c r="BE233" i="3"/>
  <c r="BF233" i="3"/>
  <c r="BG233" i="3"/>
  <c r="BH233" i="3"/>
  <c r="BI233" i="3"/>
  <c r="M234" i="3"/>
  <c r="N234" i="3"/>
  <c r="O234" i="3"/>
  <c r="P234" i="3"/>
  <c r="Q234" i="3"/>
  <c r="R234" i="3"/>
  <c r="S234" i="3"/>
  <c r="T234" i="3"/>
  <c r="BJ234" i="3" s="1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AQ234" i="3"/>
  <c r="AR234" i="3"/>
  <c r="AS234" i="3"/>
  <c r="AT234" i="3"/>
  <c r="AU234" i="3"/>
  <c r="AV234" i="3"/>
  <c r="AW234" i="3"/>
  <c r="AX234" i="3"/>
  <c r="AY234" i="3"/>
  <c r="AZ234" i="3"/>
  <c r="BA234" i="3"/>
  <c r="BB234" i="3"/>
  <c r="BC234" i="3"/>
  <c r="BD234" i="3"/>
  <c r="BE234" i="3"/>
  <c r="BF234" i="3"/>
  <c r="BG234" i="3"/>
  <c r="BH234" i="3"/>
  <c r="BI234" i="3"/>
  <c r="M235" i="3"/>
  <c r="N235" i="3"/>
  <c r="BN235" i="3" s="1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AQ235" i="3"/>
  <c r="AR235" i="3"/>
  <c r="AS235" i="3"/>
  <c r="AT235" i="3"/>
  <c r="AU235" i="3"/>
  <c r="AV235" i="3"/>
  <c r="AW235" i="3"/>
  <c r="AX235" i="3"/>
  <c r="AY235" i="3"/>
  <c r="AZ235" i="3"/>
  <c r="BA235" i="3"/>
  <c r="BB235" i="3"/>
  <c r="BC235" i="3"/>
  <c r="BD235" i="3"/>
  <c r="BE235" i="3"/>
  <c r="BF235" i="3"/>
  <c r="BG235" i="3"/>
  <c r="BH235" i="3"/>
  <c r="BI235" i="3"/>
  <c r="BL235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AQ236" i="3"/>
  <c r="AR236" i="3"/>
  <c r="AS236" i="3"/>
  <c r="AT236" i="3"/>
  <c r="AU236" i="3"/>
  <c r="AV236" i="3"/>
  <c r="AW236" i="3"/>
  <c r="AX236" i="3"/>
  <c r="AY236" i="3"/>
  <c r="BK236" i="3" s="1"/>
  <c r="AZ236" i="3"/>
  <c r="BA236" i="3"/>
  <c r="BB236" i="3"/>
  <c r="BC236" i="3"/>
  <c r="BD236" i="3"/>
  <c r="BE236" i="3"/>
  <c r="BF236" i="3"/>
  <c r="BG236" i="3"/>
  <c r="BH236" i="3"/>
  <c r="BI236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AQ237" i="3"/>
  <c r="AR237" i="3"/>
  <c r="AS237" i="3"/>
  <c r="AT237" i="3"/>
  <c r="AU237" i="3"/>
  <c r="AV237" i="3"/>
  <c r="AW237" i="3"/>
  <c r="AX237" i="3"/>
  <c r="AY237" i="3"/>
  <c r="AZ237" i="3"/>
  <c r="BA237" i="3"/>
  <c r="BB237" i="3"/>
  <c r="BC237" i="3"/>
  <c r="BD237" i="3"/>
  <c r="BE237" i="3"/>
  <c r="BF237" i="3"/>
  <c r="BG237" i="3"/>
  <c r="BH237" i="3"/>
  <c r="BI237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AQ238" i="3"/>
  <c r="AR238" i="3"/>
  <c r="AS238" i="3"/>
  <c r="AT238" i="3"/>
  <c r="AU238" i="3"/>
  <c r="AV238" i="3"/>
  <c r="AW238" i="3"/>
  <c r="AX238" i="3"/>
  <c r="AY238" i="3"/>
  <c r="AZ238" i="3"/>
  <c r="BA238" i="3"/>
  <c r="BB238" i="3"/>
  <c r="BC238" i="3"/>
  <c r="BD238" i="3"/>
  <c r="BE238" i="3"/>
  <c r="BF238" i="3"/>
  <c r="BG238" i="3"/>
  <c r="BH238" i="3"/>
  <c r="BI238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AQ239" i="3"/>
  <c r="AR239" i="3"/>
  <c r="AS239" i="3"/>
  <c r="AT239" i="3"/>
  <c r="AU239" i="3"/>
  <c r="AV239" i="3"/>
  <c r="AW239" i="3"/>
  <c r="AX239" i="3"/>
  <c r="AY239" i="3"/>
  <c r="AZ239" i="3"/>
  <c r="BA239" i="3"/>
  <c r="BB239" i="3"/>
  <c r="BC239" i="3"/>
  <c r="BD239" i="3"/>
  <c r="BE239" i="3"/>
  <c r="BF239" i="3"/>
  <c r="BG239" i="3"/>
  <c r="BH239" i="3"/>
  <c r="BI239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AQ240" i="3"/>
  <c r="AR240" i="3"/>
  <c r="AS240" i="3"/>
  <c r="AT240" i="3"/>
  <c r="AU240" i="3"/>
  <c r="AV240" i="3"/>
  <c r="AW240" i="3"/>
  <c r="AX240" i="3"/>
  <c r="AY240" i="3"/>
  <c r="AZ240" i="3"/>
  <c r="BA240" i="3"/>
  <c r="BB240" i="3"/>
  <c r="BC240" i="3"/>
  <c r="BD240" i="3"/>
  <c r="BE240" i="3"/>
  <c r="BF240" i="3"/>
  <c r="BG240" i="3"/>
  <c r="BH240" i="3"/>
  <c r="BI240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AQ241" i="3"/>
  <c r="AR241" i="3"/>
  <c r="AS241" i="3"/>
  <c r="AT241" i="3"/>
  <c r="AU241" i="3"/>
  <c r="AV241" i="3"/>
  <c r="AW241" i="3"/>
  <c r="AX241" i="3"/>
  <c r="AY241" i="3"/>
  <c r="AZ241" i="3"/>
  <c r="BA241" i="3"/>
  <c r="BB241" i="3"/>
  <c r="BC241" i="3"/>
  <c r="BD241" i="3"/>
  <c r="BE241" i="3"/>
  <c r="BF241" i="3"/>
  <c r="BG241" i="3"/>
  <c r="BH241" i="3"/>
  <c r="BI241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AQ242" i="3"/>
  <c r="AR242" i="3"/>
  <c r="AS242" i="3"/>
  <c r="AT242" i="3"/>
  <c r="AU242" i="3"/>
  <c r="AV242" i="3"/>
  <c r="AW242" i="3"/>
  <c r="AX242" i="3"/>
  <c r="AY242" i="3"/>
  <c r="AZ242" i="3"/>
  <c r="BA242" i="3"/>
  <c r="BB242" i="3"/>
  <c r="BC242" i="3"/>
  <c r="BD242" i="3"/>
  <c r="BE242" i="3"/>
  <c r="BF242" i="3"/>
  <c r="BG242" i="3"/>
  <c r="BH242" i="3"/>
  <c r="BI242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AQ243" i="3"/>
  <c r="AR243" i="3"/>
  <c r="AS243" i="3"/>
  <c r="AT243" i="3"/>
  <c r="AU243" i="3"/>
  <c r="AV243" i="3"/>
  <c r="AW243" i="3"/>
  <c r="AX243" i="3"/>
  <c r="AY243" i="3"/>
  <c r="AZ243" i="3"/>
  <c r="BA243" i="3"/>
  <c r="BB243" i="3"/>
  <c r="BC243" i="3"/>
  <c r="BD243" i="3"/>
  <c r="BE243" i="3"/>
  <c r="BF243" i="3"/>
  <c r="BG243" i="3"/>
  <c r="BH243" i="3"/>
  <c r="BI243" i="3"/>
  <c r="M244" i="3"/>
  <c r="BN244" i="3" s="1"/>
  <c r="N244" i="3"/>
  <c r="O244" i="3"/>
  <c r="BL244" i="3" s="1"/>
  <c r="P244" i="3"/>
  <c r="Q244" i="3"/>
  <c r="R244" i="3"/>
  <c r="S244" i="3"/>
  <c r="BM244" i="3" s="1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P244" i="3"/>
  <c r="AQ244" i="3"/>
  <c r="AR244" i="3"/>
  <c r="AS244" i="3"/>
  <c r="AT244" i="3"/>
  <c r="AU244" i="3"/>
  <c r="AV244" i="3"/>
  <c r="AW244" i="3"/>
  <c r="AX244" i="3"/>
  <c r="AY244" i="3"/>
  <c r="AZ244" i="3"/>
  <c r="BA244" i="3"/>
  <c r="BB244" i="3"/>
  <c r="BC244" i="3"/>
  <c r="BD244" i="3"/>
  <c r="BE244" i="3"/>
  <c r="BF244" i="3"/>
  <c r="BG244" i="3"/>
  <c r="BH244" i="3"/>
  <c r="BI244" i="3"/>
  <c r="BJ244" i="3"/>
  <c r="BK244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P245" i="3"/>
  <c r="AQ245" i="3"/>
  <c r="AR245" i="3"/>
  <c r="AS245" i="3"/>
  <c r="AT245" i="3"/>
  <c r="AU245" i="3"/>
  <c r="AV245" i="3"/>
  <c r="AW245" i="3"/>
  <c r="AX245" i="3"/>
  <c r="AY245" i="3"/>
  <c r="AZ245" i="3"/>
  <c r="BA245" i="3"/>
  <c r="BB245" i="3"/>
  <c r="BC245" i="3"/>
  <c r="BD245" i="3"/>
  <c r="BE245" i="3"/>
  <c r="BF245" i="3"/>
  <c r="BG245" i="3"/>
  <c r="BH245" i="3"/>
  <c r="BI245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AJ246" i="3"/>
  <c r="AK246" i="3"/>
  <c r="AL246" i="3"/>
  <c r="AM246" i="3"/>
  <c r="AN246" i="3"/>
  <c r="AO246" i="3"/>
  <c r="AP246" i="3"/>
  <c r="AQ246" i="3"/>
  <c r="AR246" i="3"/>
  <c r="AS246" i="3"/>
  <c r="AT246" i="3"/>
  <c r="AU246" i="3"/>
  <c r="AV246" i="3"/>
  <c r="AW246" i="3"/>
  <c r="AX246" i="3"/>
  <c r="AY246" i="3"/>
  <c r="AZ246" i="3"/>
  <c r="BA246" i="3"/>
  <c r="BB246" i="3"/>
  <c r="BC246" i="3"/>
  <c r="BD246" i="3"/>
  <c r="BE246" i="3"/>
  <c r="BF246" i="3"/>
  <c r="BG246" i="3"/>
  <c r="BH246" i="3"/>
  <c r="BI246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AQ247" i="3"/>
  <c r="AR247" i="3"/>
  <c r="AS247" i="3"/>
  <c r="AT247" i="3"/>
  <c r="AU247" i="3"/>
  <c r="AV247" i="3"/>
  <c r="AW247" i="3"/>
  <c r="AX247" i="3"/>
  <c r="AY247" i="3"/>
  <c r="AZ247" i="3"/>
  <c r="BA247" i="3"/>
  <c r="BB247" i="3"/>
  <c r="BC247" i="3"/>
  <c r="BD247" i="3"/>
  <c r="BE247" i="3"/>
  <c r="BF247" i="3"/>
  <c r="BG247" i="3"/>
  <c r="BH247" i="3"/>
  <c r="BI247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AJ248" i="3"/>
  <c r="AK248" i="3"/>
  <c r="AL248" i="3"/>
  <c r="AM248" i="3"/>
  <c r="AN248" i="3"/>
  <c r="AO248" i="3"/>
  <c r="AP248" i="3"/>
  <c r="AQ248" i="3"/>
  <c r="AR248" i="3"/>
  <c r="AS248" i="3"/>
  <c r="AT248" i="3"/>
  <c r="AU248" i="3"/>
  <c r="AV248" i="3"/>
  <c r="AW248" i="3"/>
  <c r="AX248" i="3"/>
  <c r="AY248" i="3"/>
  <c r="AZ248" i="3"/>
  <c r="BA248" i="3"/>
  <c r="BB248" i="3"/>
  <c r="BC248" i="3"/>
  <c r="BD248" i="3"/>
  <c r="BE248" i="3"/>
  <c r="BF248" i="3"/>
  <c r="BG248" i="3"/>
  <c r="BH248" i="3"/>
  <c r="BI248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AJ249" i="3"/>
  <c r="AK249" i="3"/>
  <c r="AL249" i="3"/>
  <c r="AM249" i="3"/>
  <c r="AN249" i="3"/>
  <c r="AO249" i="3"/>
  <c r="AP249" i="3"/>
  <c r="AQ249" i="3"/>
  <c r="AR249" i="3"/>
  <c r="AS249" i="3"/>
  <c r="AT249" i="3"/>
  <c r="AU249" i="3"/>
  <c r="AV249" i="3"/>
  <c r="AW249" i="3"/>
  <c r="AX249" i="3"/>
  <c r="AY249" i="3"/>
  <c r="AZ249" i="3"/>
  <c r="BA249" i="3"/>
  <c r="BB249" i="3"/>
  <c r="BC249" i="3"/>
  <c r="BD249" i="3"/>
  <c r="BE249" i="3"/>
  <c r="BF249" i="3"/>
  <c r="BG249" i="3"/>
  <c r="BH249" i="3"/>
  <c r="BI249" i="3"/>
  <c r="M250" i="3"/>
  <c r="N250" i="3"/>
  <c r="O250" i="3"/>
  <c r="BL250" i="3" s="1"/>
  <c r="P250" i="3"/>
  <c r="Q250" i="3"/>
  <c r="R250" i="3"/>
  <c r="S250" i="3"/>
  <c r="BM250" i="3" s="1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AJ250" i="3"/>
  <c r="AK250" i="3"/>
  <c r="AL250" i="3"/>
  <c r="AM250" i="3"/>
  <c r="AN250" i="3"/>
  <c r="AO250" i="3"/>
  <c r="AP250" i="3"/>
  <c r="AQ250" i="3"/>
  <c r="AR250" i="3"/>
  <c r="AS250" i="3"/>
  <c r="AT250" i="3"/>
  <c r="AU250" i="3"/>
  <c r="AV250" i="3"/>
  <c r="AW250" i="3"/>
  <c r="AX250" i="3"/>
  <c r="AY250" i="3"/>
  <c r="AZ250" i="3"/>
  <c r="BA250" i="3"/>
  <c r="BB250" i="3"/>
  <c r="BC250" i="3"/>
  <c r="BD250" i="3"/>
  <c r="BE250" i="3"/>
  <c r="BF250" i="3"/>
  <c r="BG250" i="3"/>
  <c r="BH250" i="3"/>
  <c r="BI250" i="3"/>
  <c r="BJ250" i="3"/>
  <c r="BK250" i="3"/>
  <c r="BN250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P251" i="3"/>
  <c r="AQ251" i="3"/>
  <c r="AR251" i="3"/>
  <c r="AS251" i="3"/>
  <c r="AT251" i="3"/>
  <c r="AU251" i="3"/>
  <c r="AV251" i="3"/>
  <c r="AW251" i="3"/>
  <c r="AX251" i="3"/>
  <c r="AY251" i="3"/>
  <c r="AZ251" i="3"/>
  <c r="BA251" i="3"/>
  <c r="BB251" i="3"/>
  <c r="BC251" i="3"/>
  <c r="BD251" i="3"/>
  <c r="BE251" i="3"/>
  <c r="BF251" i="3"/>
  <c r="BG251" i="3"/>
  <c r="BH251" i="3"/>
  <c r="BI251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P252" i="3"/>
  <c r="AQ252" i="3"/>
  <c r="AR252" i="3"/>
  <c r="AS252" i="3"/>
  <c r="AT252" i="3"/>
  <c r="AU252" i="3"/>
  <c r="AV252" i="3"/>
  <c r="AW252" i="3"/>
  <c r="AX252" i="3"/>
  <c r="AY252" i="3"/>
  <c r="AZ252" i="3"/>
  <c r="BA252" i="3"/>
  <c r="BB252" i="3"/>
  <c r="BC252" i="3"/>
  <c r="BD252" i="3"/>
  <c r="BE252" i="3"/>
  <c r="BF252" i="3"/>
  <c r="BG252" i="3"/>
  <c r="BH252" i="3"/>
  <c r="BI252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AJ253" i="3"/>
  <c r="AK253" i="3"/>
  <c r="AL253" i="3"/>
  <c r="AM253" i="3"/>
  <c r="AN253" i="3"/>
  <c r="AO253" i="3"/>
  <c r="AP253" i="3"/>
  <c r="AQ253" i="3"/>
  <c r="AR253" i="3"/>
  <c r="AS253" i="3"/>
  <c r="AT253" i="3"/>
  <c r="AU253" i="3"/>
  <c r="AV253" i="3"/>
  <c r="AW253" i="3"/>
  <c r="AX253" i="3"/>
  <c r="AY253" i="3"/>
  <c r="AZ253" i="3"/>
  <c r="BA253" i="3"/>
  <c r="BB253" i="3"/>
  <c r="BC253" i="3"/>
  <c r="BD253" i="3"/>
  <c r="BE253" i="3"/>
  <c r="BF253" i="3"/>
  <c r="BG253" i="3"/>
  <c r="BH253" i="3"/>
  <c r="BI253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AI254" i="3"/>
  <c r="AJ254" i="3"/>
  <c r="AK254" i="3"/>
  <c r="AL254" i="3"/>
  <c r="AM254" i="3"/>
  <c r="AN254" i="3"/>
  <c r="AO254" i="3"/>
  <c r="AP254" i="3"/>
  <c r="AQ254" i="3"/>
  <c r="AR254" i="3"/>
  <c r="AS254" i="3"/>
  <c r="AT254" i="3"/>
  <c r="AU254" i="3"/>
  <c r="AV254" i="3"/>
  <c r="AW254" i="3"/>
  <c r="AX254" i="3"/>
  <c r="AY254" i="3"/>
  <c r="AZ254" i="3"/>
  <c r="BA254" i="3"/>
  <c r="BB254" i="3"/>
  <c r="BC254" i="3"/>
  <c r="BD254" i="3"/>
  <c r="BE254" i="3"/>
  <c r="BF254" i="3"/>
  <c r="BG254" i="3"/>
  <c r="BH254" i="3"/>
  <c r="BI254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AI255" i="3"/>
  <c r="AJ255" i="3"/>
  <c r="AK255" i="3"/>
  <c r="AL255" i="3"/>
  <c r="AM255" i="3"/>
  <c r="AN255" i="3"/>
  <c r="AO255" i="3"/>
  <c r="AP255" i="3"/>
  <c r="AQ255" i="3"/>
  <c r="AR255" i="3"/>
  <c r="AS255" i="3"/>
  <c r="AT255" i="3"/>
  <c r="AU255" i="3"/>
  <c r="AV255" i="3"/>
  <c r="AW255" i="3"/>
  <c r="AX255" i="3"/>
  <c r="AY255" i="3"/>
  <c r="AZ255" i="3"/>
  <c r="BA255" i="3"/>
  <c r="BB255" i="3"/>
  <c r="BC255" i="3"/>
  <c r="BD255" i="3"/>
  <c r="BE255" i="3"/>
  <c r="BF255" i="3"/>
  <c r="BG255" i="3"/>
  <c r="BH255" i="3"/>
  <c r="BI255" i="3"/>
  <c r="M256" i="3"/>
  <c r="BK256" i="3" s="1"/>
  <c r="N256" i="3"/>
  <c r="O256" i="3"/>
  <c r="BL256" i="3" s="1"/>
  <c r="P256" i="3"/>
  <c r="Q256" i="3"/>
  <c r="R256" i="3"/>
  <c r="S256" i="3"/>
  <c r="BM256" i="3" s="1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AI256" i="3"/>
  <c r="AJ256" i="3"/>
  <c r="AK256" i="3"/>
  <c r="AL256" i="3"/>
  <c r="AM256" i="3"/>
  <c r="AN256" i="3"/>
  <c r="AO256" i="3"/>
  <c r="AP256" i="3"/>
  <c r="AQ256" i="3"/>
  <c r="AR256" i="3"/>
  <c r="AS256" i="3"/>
  <c r="AT256" i="3"/>
  <c r="AU256" i="3"/>
  <c r="AV256" i="3"/>
  <c r="AW256" i="3"/>
  <c r="AX256" i="3"/>
  <c r="AY256" i="3"/>
  <c r="AZ256" i="3"/>
  <c r="BA256" i="3"/>
  <c r="BB256" i="3"/>
  <c r="BC256" i="3"/>
  <c r="BD256" i="3"/>
  <c r="BE256" i="3"/>
  <c r="BF256" i="3"/>
  <c r="BG256" i="3"/>
  <c r="BH256" i="3"/>
  <c r="BI256" i="3"/>
  <c r="BJ256" i="3"/>
  <c r="M257" i="3"/>
  <c r="N257" i="3"/>
  <c r="O257" i="3"/>
  <c r="P257" i="3"/>
  <c r="Q257" i="3"/>
  <c r="R257" i="3"/>
  <c r="S257" i="3"/>
  <c r="BM257" i="3" s="1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AP257" i="3"/>
  <c r="AQ257" i="3"/>
  <c r="AR257" i="3"/>
  <c r="AS257" i="3"/>
  <c r="AT257" i="3"/>
  <c r="AU257" i="3"/>
  <c r="AV257" i="3"/>
  <c r="AW257" i="3"/>
  <c r="AX257" i="3"/>
  <c r="AY257" i="3"/>
  <c r="AZ257" i="3"/>
  <c r="BA257" i="3"/>
  <c r="BB257" i="3"/>
  <c r="BC257" i="3"/>
  <c r="BD257" i="3"/>
  <c r="BE257" i="3"/>
  <c r="BF257" i="3"/>
  <c r="BG257" i="3"/>
  <c r="BH257" i="3"/>
  <c r="BI257" i="3"/>
  <c r="BJ257" i="3"/>
  <c r="BL257" i="3"/>
  <c r="M258" i="3"/>
  <c r="BK258" i="3" s="1"/>
  <c r="N258" i="3"/>
  <c r="O258" i="3"/>
  <c r="BL258" i="3" s="1"/>
  <c r="P258" i="3"/>
  <c r="Q258" i="3"/>
  <c r="R258" i="3"/>
  <c r="S258" i="3"/>
  <c r="BM258" i="3" s="1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AH258" i="3"/>
  <c r="AI258" i="3"/>
  <c r="AJ258" i="3"/>
  <c r="AK258" i="3"/>
  <c r="AL258" i="3"/>
  <c r="AM258" i="3"/>
  <c r="AN258" i="3"/>
  <c r="AO258" i="3"/>
  <c r="AP258" i="3"/>
  <c r="AQ258" i="3"/>
  <c r="AR258" i="3"/>
  <c r="AS258" i="3"/>
  <c r="AT258" i="3"/>
  <c r="AU258" i="3"/>
  <c r="AV258" i="3"/>
  <c r="AW258" i="3"/>
  <c r="AX258" i="3"/>
  <c r="AY258" i="3"/>
  <c r="AZ258" i="3"/>
  <c r="BA258" i="3"/>
  <c r="BB258" i="3"/>
  <c r="BC258" i="3"/>
  <c r="BD258" i="3"/>
  <c r="BE258" i="3"/>
  <c r="BF258" i="3"/>
  <c r="BG258" i="3"/>
  <c r="BH258" i="3"/>
  <c r="BI258" i="3"/>
  <c r="BJ258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AF259" i="3"/>
  <c r="AG259" i="3"/>
  <c r="AH259" i="3"/>
  <c r="AI259" i="3"/>
  <c r="AJ259" i="3"/>
  <c r="AK259" i="3"/>
  <c r="AL259" i="3"/>
  <c r="AM259" i="3"/>
  <c r="AN259" i="3"/>
  <c r="AO259" i="3"/>
  <c r="AP259" i="3"/>
  <c r="AQ259" i="3"/>
  <c r="AR259" i="3"/>
  <c r="AS259" i="3"/>
  <c r="AT259" i="3"/>
  <c r="AU259" i="3"/>
  <c r="AV259" i="3"/>
  <c r="AW259" i="3"/>
  <c r="AX259" i="3"/>
  <c r="AY259" i="3"/>
  <c r="AZ259" i="3"/>
  <c r="BA259" i="3"/>
  <c r="BB259" i="3"/>
  <c r="BC259" i="3"/>
  <c r="BD259" i="3"/>
  <c r="BE259" i="3"/>
  <c r="BF259" i="3"/>
  <c r="BG259" i="3"/>
  <c r="BH259" i="3"/>
  <c r="BI259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AI260" i="3"/>
  <c r="AJ260" i="3"/>
  <c r="AK260" i="3"/>
  <c r="AL260" i="3"/>
  <c r="AM260" i="3"/>
  <c r="AN260" i="3"/>
  <c r="AO260" i="3"/>
  <c r="AP260" i="3"/>
  <c r="AQ260" i="3"/>
  <c r="AR260" i="3"/>
  <c r="AS260" i="3"/>
  <c r="AT260" i="3"/>
  <c r="AU260" i="3"/>
  <c r="AV260" i="3"/>
  <c r="AW260" i="3"/>
  <c r="AX260" i="3"/>
  <c r="AY260" i="3"/>
  <c r="AZ260" i="3"/>
  <c r="BA260" i="3"/>
  <c r="BB260" i="3"/>
  <c r="BC260" i="3"/>
  <c r="BD260" i="3"/>
  <c r="BE260" i="3"/>
  <c r="BF260" i="3"/>
  <c r="BG260" i="3"/>
  <c r="BH260" i="3"/>
  <c r="BI260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AG261" i="3"/>
  <c r="AH261" i="3"/>
  <c r="AI261" i="3"/>
  <c r="AJ261" i="3"/>
  <c r="AK261" i="3"/>
  <c r="AL261" i="3"/>
  <c r="AM261" i="3"/>
  <c r="AN261" i="3"/>
  <c r="AO261" i="3"/>
  <c r="AP261" i="3"/>
  <c r="AQ261" i="3"/>
  <c r="AR261" i="3"/>
  <c r="AS261" i="3"/>
  <c r="AT261" i="3"/>
  <c r="AU261" i="3"/>
  <c r="AV261" i="3"/>
  <c r="AW261" i="3"/>
  <c r="AX261" i="3"/>
  <c r="AY261" i="3"/>
  <c r="AZ261" i="3"/>
  <c r="BA261" i="3"/>
  <c r="BB261" i="3"/>
  <c r="BC261" i="3"/>
  <c r="BD261" i="3"/>
  <c r="BE261" i="3"/>
  <c r="BF261" i="3"/>
  <c r="BG261" i="3"/>
  <c r="BH261" i="3"/>
  <c r="BI261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AH262" i="3"/>
  <c r="AI262" i="3"/>
  <c r="AJ262" i="3"/>
  <c r="AK262" i="3"/>
  <c r="AL262" i="3"/>
  <c r="AM262" i="3"/>
  <c r="AN262" i="3"/>
  <c r="AO262" i="3"/>
  <c r="AP262" i="3"/>
  <c r="AQ262" i="3"/>
  <c r="AR262" i="3"/>
  <c r="AS262" i="3"/>
  <c r="AT262" i="3"/>
  <c r="AU262" i="3"/>
  <c r="AV262" i="3"/>
  <c r="AW262" i="3"/>
  <c r="AX262" i="3"/>
  <c r="AY262" i="3"/>
  <c r="AZ262" i="3"/>
  <c r="BA262" i="3"/>
  <c r="BB262" i="3"/>
  <c r="BC262" i="3"/>
  <c r="BD262" i="3"/>
  <c r="BE262" i="3"/>
  <c r="BF262" i="3"/>
  <c r="BG262" i="3"/>
  <c r="BH262" i="3"/>
  <c r="BI262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AG263" i="3"/>
  <c r="AH263" i="3"/>
  <c r="AI263" i="3"/>
  <c r="AJ263" i="3"/>
  <c r="AK263" i="3"/>
  <c r="AL263" i="3"/>
  <c r="AM263" i="3"/>
  <c r="AN263" i="3"/>
  <c r="AO263" i="3"/>
  <c r="AP263" i="3"/>
  <c r="AQ263" i="3"/>
  <c r="AR263" i="3"/>
  <c r="AS263" i="3"/>
  <c r="AT263" i="3"/>
  <c r="AU263" i="3"/>
  <c r="AV263" i="3"/>
  <c r="AW263" i="3"/>
  <c r="AX263" i="3"/>
  <c r="AY263" i="3"/>
  <c r="AZ263" i="3"/>
  <c r="BA263" i="3"/>
  <c r="BB263" i="3"/>
  <c r="BC263" i="3"/>
  <c r="BD263" i="3"/>
  <c r="BE263" i="3"/>
  <c r="BF263" i="3"/>
  <c r="BG263" i="3"/>
  <c r="BH263" i="3"/>
  <c r="BI263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AG264" i="3"/>
  <c r="AH264" i="3"/>
  <c r="AI264" i="3"/>
  <c r="AJ264" i="3"/>
  <c r="AK264" i="3"/>
  <c r="AL264" i="3"/>
  <c r="AM264" i="3"/>
  <c r="AN264" i="3"/>
  <c r="AO264" i="3"/>
  <c r="AP264" i="3"/>
  <c r="AQ264" i="3"/>
  <c r="AR264" i="3"/>
  <c r="AS264" i="3"/>
  <c r="AT264" i="3"/>
  <c r="AU264" i="3"/>
  <c r="AV264" i="3"/>
  <c r="AW264" i="3"/>
  <c r="AX264" i="3"/>
  <c r="AY264" i="3"/>
  <c r="AZ264" i="3"/>
  <c r="BA264" i="3"/>
  <c r="BB264" i="3"/>
  <c r="BC264" i="3"/>
  <c r="BD264" i="3"/>
  <c r="BE264" i="3"/>
  <c r="BF264" i="3"/>
  <c r="BG264" i="3"/>
  <c r="BH264" i="3"/>
  <c r="BI264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AF265" i="3"/>
  <c r="AG265" i="3"/>
  <c r="AH265" i="3"/>
  <c r="AI265" i="3"/>
  <c r="AJ265" i="3"/>
  <c r="AK265" i="3"/>
  <c r="AL265" i="3"/>
  <c r="AM265" i="3"/>
  <c r="AN265" i="3"/>
  <c r="AO265" i="3"/>
  <c r="AP265" i="3"/>
  <c r="AQ265" i="3"/>
  <c r="AR265" i="3"/>
  <c r="AS265" i="3"/>
  <c r="AT265" i="3"/>
  <c r="AU265" i="3"/>
  <c r="AV265" i="3"/>
  <c r="AW265" i="3"/>
  <c r="AX265" i="3"/>
  <c r="AY265" i="3"/>
  <c r="AZ265" i="3"/>
  <c r="BA265" i="3"/>
  <c r="BB265" i="3"/>
  <c r="BC265" i="3"/>
  <c r="BD265" i="3"/>
  <c r="BE265" i="3"/>
  <c r="BF265" i="3"/>
  <c r="BG265" i="3"/>
  <c r="BH265" i="3"/>
  <c r="BI265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AG266" i="3"/>
  <c r="AH266" i="3"/>
  <c r="AI266" i="3"/>
  <c r="AJ266" i="3"/>
  <c r="AK266" i="3"/>
  <c r="AL266" i="3"/>
  <c r="AM266" i="3"/>
  <c r="AN266" i="3"/>
  <c r="AO266" i="3"/>
  <c r="AP266" i="3"/>
  <c r="AQ266" i="3"/>
  <c r="AR266" i="3"/>
  <c r="AS266" i="3"/>
  <c r="AT266" i="3"/>
  <c r="AU266" i="3"/>
  <c r="AV266" i="3"/>
  <c r="AW266" i="3"/>
  <c r="AX266" i="3"/>
  <c r="AY266" i="3"/>
  <c r="AZ266" i="3"/>
  <c r="BA266" i="3"/>
  <c r="BB266" i="3"/>
  <c r="BC266" i="3"/>
  <c r="BD266" i="3"/>
  <c r="BE266" i="3"/>
  <c r="BF266" i="3"/>
  <c r="BG266" i="3"/>
  <c r="BH266" i="3"/>
  <c r="BI266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AP267" i="3"/>
  <c r="AQ267" i="3"/>
  <c r="AR267" i="3"/>
  <c r="AS267" i="3"/>
  <c r="AT267" i="3"/>
  <c r="AU267" i="3"/>
  <c r="AV267" i="3"/>
  <c r="AW267" i="3"/>
  <c r="AX267" i="3"/>
  <c r="AY267" i="3"/>
  <c r="AZ267" i="3"/>
  <c r="BA267" i="3"/>
  <c r="BB267" i="3"/>
  <c r="BC267" i="3"/>
  <c r="BD267" i="3"/>
  <c r="BE267" i="3"/>
  <c r="BF267" i="3"/>
  <c r="BG267" i="3"/>
  <c r="BH267" i="3"/>
  <c r="BI267" i="3"/>
  <c r="M268" i="3"/>
  <c r="N268" i="3"/>
  <c r="O268" i="3"/>
  <c r="BL268" i="3" s="1"/>
  <c r="P268" i="3"/>
  <c r="Q268" i="3"/>
  <c r="R268" i="3"/>
  <c r="S268" i="3"/>
  <c r="BM268" i="3" s="1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AG268" i="3"/>
  <c r="AH268" i="3"/>
  <c r="AI268" i="3"/>
  <c r="AJ268" i="3"/>
  <c r="AK268" i="3"/>
  <c r="AL268" i="3"/>
  <c r="AM268" i="3"/>
  <c r="AN268" i="3"/>
  <c r="AO268" i="3"/>
  <c r="AP268" i="3"/>
  <c r="AQ268" i="3"/>
  <c r="AR268" i="3"/>
  <c r="AS268" i="3"/>
  <c r="AT268" i="3"/>
  <c r="AU268" i="3"/>
  <c r="AV268" i="3"/>
  <c r="AW268" i="3"/>
  <c r="AX268" i="3"/>
  <c r="AY268" i="3"/>
  <c r="AZ268" i="3"/>
  <c r="BA268" i="3"/>
  <c r="BB268" i="3"/>
  <c r="BC268" i="3"/>
  <c r="BD268" i="3"/>
  <c r="BE268" i="3"/>
  <c r="BF268" i="3"/>
  <c r="BG268" i="3"/>
  <c r="BH268" i="3"/>
  <c r="BI268" i="3"/>
  <c r="BJ268" i="3"/>
  <c r="BK268" i="3"/>
  <c r="BN268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AG269" i="3"/>
  <c r="AH269" i="3"/>
  <c r="AI269" i="3"/>
  <c r="AJ269" i="3"/>
  <c r="AK269" i="3"/>
  <c r="AL269" i="3"/>
  <c r="AM269" i="3"/>
  <c r="AN269" i="3"/>
  <c r="AO269" i="3"/>
  <c r="AP269" i="3"/>
  <c r="AQ269" i="3"/>
  <c r="AR269" i="3"/>
  <c r="AS269" i="3"/>
  <c r="AT269" i="3"/>
  <c r="AU269" i="3"/>
  <c r="AV269" i="3"/>
  <c r="AW269" i="3"/>
  <c r="AX269" i="3"/>
  <c r="AY269" i="3"/>
  <c r="AZ269" i="3"/>
  <c r="BA269" i="3"/>
  <c r="BB269" i="3"/>
  <c r="BC269" i="3"/>
  <c r="BD269" i="3"/>
  <c r="BE269" i="3"/>
  <c r="BF269" i="3"/>
  <c r="BG269" i="3"/>
  <c r="BH269" i="3"/>
  <c r="BI269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D270" i="3"/>
  <c r="AE270" i="3"/>
  <c r="AF270" i="3"/>
  <c r="AG270" i="3"/>
  <c r="AH270" i="3"/>
  <c r="AI270" i="3"/>
  <c r="AJ270" i="3"/>
  <c r="AK270" i="3"/>
  <c r="AL270" i="3"/>
  <c r="AM270" i="3"/>
  <c r="AN270" i="3"/>
  <c r="AO270" i="3"/>
  <c r="AP270" i="3"/>
  <c r="AQ270" i="3"/>
  <c r="AR270" i="3"/>
  <c r="AS270" i="3"/>
  <c r="AT270" i="3"/>
  <c r="AU270" i="3"/>
  <c r="AV270" i="3"/>
  <c r="AW270" i="3"/>
  <c r="AX270" i="3"/>
  <c r="AY270" i="3"/>
  <c r="AZ270" i="3"/>
  <c r="BA270" i="3"/>
  <c r="BB270" i="3"/>
  <c r="BC270" i="3"/>
  <c r="BD270" i="3"/>
  <c r="BE270" i="3"/>
  <c r="BF270" i="3"/>
  <c r="BG270" i="3"/>
  <c r="BH270" i="3"/>
  <c r="BI270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AG271" i="3"/>
  <c r="AH271" i="3"/>
  <c r="AI271" i="3"/>
  <c r="AJ271" i="3"/>
  <c r="AK271" i="3"/>
  <c r="AL271" i="3"/>
  <c r="AM271" i="3"/>
  <c r="AN271" i="3"/>
  <c r="AO271" i="3"/>
  <c r="AP271" i="3"/>
  <c r="AQ271" i="3"/>
  <c r="AR271" i="3"/>
  <c r="AS271" i="3"/>
  <c r="AT271" i="3"/>
  <c r="AU271" i="3"/>
  <c r="AV271" i="3"/>
  <c r="AW271" i="3"/>
  <c r="AX271" i="3"/>
  <c r="AY271" i="3"/>
  <c r="AZ271" i="3"/>
  <c r="BA271" i="3"/>
  <c r="BB271" i="3"/>
  <c r="BC271" i="3"/>
  <c r="BD271" i="3"/>
  <c r="BE271" i="3"/>
  <c r="BF271" i="3"/>
  <c r="BG271" i="3"/>
  <c r="BH271" i="3"/>
  <c r="BI271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AG272" i="3"/>
  <c r="AH272" i="3"/>
  <c r="AI272" i="3"/>
  <c r="AJ272" i="3"/>
  <c r="AK272" i="3"/>
  <c r="AL272" i="3"/>
  <c r="AM272" i="3"/>
  <c r="AN272" i="3"/>
  <c r="AO272" i="3"/>
  <c r="AP272" i="3"/>
  <c r="AQ272" i="3"/>
  <c r="AR272" i="3"/>
  <c r="AS272" i="3"/>
  <c r="AT272" i="3"/>
  <c r="AU272" i="3"/>
  <c r="AV272" i="3"/>
  <c r="AW272" i="3"/>
  <c r="AX272" i="3"/>
  <c r="AY272" i="3"/>
  <c r="AZ272" i="3"/>
  <c r="BA272" i="3"/>
  <c r="BB272" i="3"/>
  <c r="BC272" i="3"/>
  <c r="BD272" i="3"/>
  <c r="BE272" i="3"/>
  <c r="BF272" i="3"/>
  <c r="BG272" i="3"/>
  <c r="BH272" i="3"/>
  <c r="BI272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AG273" i="3"/>
  <c r="AH273" i="3"/>
  <c r="AI273" i="3"/>
  <c r="AJ273" i="3"/>
  <c r="AK273" i="3"/>
  <c r="AL273" i="3"/>
  <c r="AM273" i="3"/>
  <c r="AN273" i="3"/>
  <c r="AO273" i="3"/>
  <c r="AP273" i="3"/>
  <c r="AQ273" i="3"/>
  <c r="AR273" i="3"/>
  <c r="AS273" i="3"/>
  <c r="AT273" i="3"/>
  <c r="AU273" i="3"/>
  <c r="AV273" i="3"/>
  <c r="AW273" i="3"/>
  <c r="AX273" i="3"/>
  <c r="AY273" i="3"/>
  <c r="AZ273" i="3"/>
  <c r="BA273" i="3"/>
  <c r="BB273" i="3"/>
  <c r="BC273" i="3"/>
  <c r="BD273" i="3"/>
  <c r="BE273" i="3"/>
  <c r="BF273" i="3"/>
  <c r="BG273" i="3"/>
  <c r="BH273" i="3"/>
  <c r="BI273" i="3"/>
  <c r="BJ273" i="3"/>
  <c r="BL273" i="3"/>
  <c r="BM273" i="3"/>
  <c r="M274" i="3"/>
  <c r="N274" i="3"/>
  <c r="O274" i="3"/>
  <c r="BL274" i="3" s="1"/>
  <c r="P274" i="3"/>
  <c r="Q274" i="3"/>
  <c r="R274" i="3"/>
  <c r="S274" i="3"/>
  <c r="BM274" i="3" s="1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F274" i="3"/>
  <c r="AG274" i="3"/>
  <c r="AH274" i="3"/>
  <c r="AI274" i="3"/>
  <c r="AJ274" i="3"/>
  <c r="AK274" i="3"/>
  <c r="AL274" i="3"/>
  <c r="AM274" i="3"/>
  <c r="AN274" i="3"/>
  <c r="AO274" i="3"/>
  <c r="AP274" i="3"/>
  <c r="AQ274" i="3"/>
  <c r="AR274" i="3"/>
  <c r="AS274" i="3"/>
  <c r="AT274" i="3"/>
  <c r="AU274" i="3"/>
  <c r="AV274" i="3"/>
  <c r="AW274" i="3"/>
  <c r="AX274" i="3"/>
  <c r="AY274" i="3"/>
  <c r="AZ274" i="3"/>
  <c r="BA274" i="3"/>
  <c r="BB274" i="3"/>
  <c r="BC274" i="3"/>
  <c r="BD274" i="3"/>
  <c r="BE274" i="3"/>
  <c r="BF274" i="3"/>
  <c r="BG274" i="3"/>
  <c r="BH274" i="3"/>
  <c r="BI274" i="3"/>
  <c r="BJ274" i="3"/>
  <c r="BK274" i="3"/>
  <c r="BN274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AF275" i="3"/>
  <c r="AG275" i="3"/>
  <c r="AH275" i="3"/>
  <c r="AI275" i="3"/>
  <c r="AJ275" i="3"/>
  <c r="AK275" i="3"/>
  <c r="AL275" i="3"/>
  <c r="AM275" i="3"/>
  <c r="AN275" i="3"/>
  <c r="AO275" i="3"/>
  <c r="AP275" i="3"/>
  <c r="AQ275" i="3"/>
  <c r="AR275" i="3"/>
  <c r="AS275" i="3"/>
  <c r="AT275" i="3"/>
  <c r="AU275" i="3"/>
  <c r="AV275" i="3"/>
  <c r="AW275" i="3"/>
  <c r="AX275" i="3"/>
  <c r="AY275" i="3"/>
  <c r="AZ275" i="3"/>
  <c r="BA275" i="3"/>
  <c r="BB275" i="3"/>
  <c r="BC275" i="3"/>
  <c r="BD275" i="3"/>
  <c r="BE275" i="3"/>
  <c r="BF275" i="3"/>
  <c r="BG275" i="3"/>
  <c r="BH275" i="3"/>
  <c r="BI275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AG276" i="3"/>
  <c r="AH276" i="3"/>
  <c r="AI276" i="3"/>
  <c r="AJ276" i="3"/>
  <c r="AK276" i="3"/>
  <c r="AL276" i="3"/>
  <c r="AM276" i="3"/>
  <c r="AN276" i="3"/>
  <c r="AO276" i="3"/>
  <c r="AP276" i="3"/>
  <c r="AQ276" i="3"/>
  <c r="AR276" i="3"/>
  <c r="AS276" i="3"/>
  <c r="AT276" i="3"/>
  <c r="AU276" i="3"/>
  <c r="AV276" i="3"/>
  <c r="AW276" i="3"/>
  <c r="AX276" i="3"/>
  <c r="AY276" i="3"/>
  <c r="AZ276" i="3"/>
  <c r="BA276" i="3"/>
  <c r="BB276" i="3"/>
  <c r="BC276" i="3"/>
  <c r="BD276" i="3"/>
  <c r="BE276" i="3"/>
  <c r="BF276" i="3"/>
  <c r="BG276" i="3"/>
  <c r="BH276" i="3"/>
  <c r="BI276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AP277" i="3"/>
  <c r="AQ277" i="3"/>
  <c r="AR277" i="3"/>
  <c r="AS277" i="3"/>
  <c r="AT277" i="3"/>
  <c r="AU277" i="3"/>
  <c r="AV277" i="3"/>
  <c r="AW277" i="3"/>
  <c r="AX277" i="3"/>
  <c r="AY277" i="3"/>
  <c r="AZ277" i="3"/>
  <c r="BA277" i="3"/>
  <c r="BB277" i="3"/>
  <c r="BC277" i="3"/>
  <c r="BD277" i="3"/>
  <c r="BE277" i="3"/>
  <c r="BF277" i="3"/>
  <c r="BG277" i="3"/>
  <c r="BH277" i="3"/>
  <c r="BI277" i="3"/>
  <c r="BJ277" i="3"/>
  <c r="BL277" i="3"/>
  <c r="BM277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AG278" i="3"/>
  <c r="AH278" i="3"/>
  <c r="AI278" i="3"/>
  <c r="AJ278" i="3"/>
  <c r="AK278" i="3"/>
  <c r="AL278" i="3"/>
  <c r="AM278" i="3"/>
  <c r="AN278" i="3"/>
  <c r="AO278" i="3"/>
  <c r="AP278" i="3"/>
  <c r="AQ278" i="3"/>
  <c r="AR278" i="3"/>
  <c r="AS278" i="3"/>
  <c r="AT278" i="3"/>
  <c r="AU278" i="3"/>
  <c r="AV278" i="3"/>
  <c r="AW278" i="3"/>
  <c r="AX278" i="3"/>
  <c r="AY278" i="3"/>
  <c r="AZ278" i="3"/>
  <c r="BA278" i="3"/>
  <c r="BB278" i="3"/>
  <c r="BC278" i="3"/>
  <c r="BD278" i="3"/>
  <c r="BE278" i="3"/>
  <c r="BF278" i="3"/>
  <c r="BG278" i="3"/>
  <c r="BH278" i="3"/>
  <c r="BI278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AG279" i="3"/>
  <c r="AH279" i="3"/>
  <c r="AI279" i="3"/>
  <c r="AJ279" i="3"/>
  <c r="AK279" i="3"/>
  <c r="AL279" i="3"/>
  <c r="AM279" i="3"/>
  <c r="AN279" i="3"/>
  <c r="AO279" i="3"/>
  <c r="AP279" i="3"/>
  <c r="AQ279" i="3"/>
  <c r="AR279" i="3"/>
  <c r="AS279" i="3"/>
  <c r="AT279" i="3"/>
  <c r="AU279" i="3"/>
  <c r="AV279" i="3"/>
  <c r="AW279" i="3"/>
  <c r="AX279" i="3"/>
  <c r="AY279" i="3"/>
  <c r="AZ279" i="3"/>
  <c r="BA279" i="3"/>
  <c r="BB279" i="3"/>
  <c r="BC279" i="3"/>
  <c r="BD279" i="3"/>
  <c r="BE279" i="3"/>
  <c r="BF279" i="3"/>
  <c r="BG279" i="3"/>
  <c r="BH279" i="3"/>
  <c r="BI279" i="3"/>
  <c r="M280" i="3"/>
  <c r="N280" i="3"/>
  <c r="O280" i="3"/>
  <c r="P280" i="3"/>
  <c r="BK280" i="3" s="1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AG280" i="3"/>
  <c r="AH280" i="3"/>
  <c r="AI280" i="3"/>
  <c r="AJ280" i="3"/>
  <c r="AK280" i="3"/>
  <c r="AL280" i="3"/>
  <c r="AM280" i="3"/>
  <c r="AN280" i="3"/>
  <c r="AO280" i="3"/>
  <c r="AP280" i="3"/>
  <c r="AQ280" i="3"/>
  <c r="AR280" i="3"/>
  <c r="AS280" i="3"/>
  <c r="AT280" i="3"/>
  <c r="AU280" i="3"/>
  <c r="AV280" i="3"/>
  <c r="AW280" i="3"/>
  <c r="AX280" i="3"/>
  <c r="AY280" i="3"/>
  <c r="AZ280" i="3"/>
  <c r="BA280" i="3"/>
  <c r="BB280" i="3"/>
  <c r="BC280" i="3"/>
  <c r="BD280" i="3"/>
  <c r="BE280" i="3"/>
  <c r="BF280" i="3"/>
  <c r="BG280" i="3"/>
  <c r="BH280" i="3"/>
  <c r="BI280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AF281" i="3"/>
  <c r="AG281" i="3"/>
  <c r="AH281" i="3"/>
  <c r="AI281" i="3"/>
  <c r="AJ281" i="3"/>
  <c r="AK281" i="3"/>
  <c r="AL281" i="3"/>
  <c r="AM281" i="3"/>
  <c r="AN281" i="3"/>
  <c r="AO281" i="3"/>
  <c r="AP281" i="3"/>
  <c r="AQ281" i="3"/>
  <c r="AR281" i="3"/>
  <c r="AS281" i="3"/>
  <c r="AT281" i="3"/>
  <c r="AU281" i="3"/>
  <c r="AV281" i="3"/>
  <c r="AW281" i="3"/>
  <c r="AX281" i="3"/>
  <c r="AY281" i="3"/>
  <c r="AZ281" i="3"/>
  <c r="BA281" i="3"/>
  <c r="BB281" i="3"/>
  <c r="BC281" i="3"/>
  <c r="BD281" i="3"/>
  <c r="BE281" i="3"/>
  <c r="BF281" i="3"/>
  <c r="BG281" i="3"/>
  <c r="BH281" i="3"/>
  <c r="BI281" i="3"/>
  <c r="BM281" i="3"/>
  <c r="M282" i="3"/>
  <c r="N282" i="3"/>
  <c r="O282" i="3"/>
  <c r="P282" i="3"/>
  <c r="BK282" i="3" s="1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AF282" i="3"/>
  <c r="AG282" i="3"/>
  <c r="AH282" i="3"/>
  <c r="AI282" i="3"/>
  <c r="AJ282" i="3"/>
  <c r="AK282" i="3"/>
  <c r="AL282" i="3"/>
  <c r="AM282" i="3"/>
  <c r="AN282" i="3"/>
  <c r="AO282" i="3"/>
  <c r="AP282" i="3"/>
  <c r="AQ282" i="3"/>
  <c r="AR282" i="3"/>
  <c r="AS282" i="3"/>
  <c r="AT282" i="3"/>
  <c r="AU282" i="3"/>
  <c r="AV282" i="3"/>
  <c r="AW282" i="3"/>
  <c r="AX282" i="3"/>
  <c r="AY282" i="3"/>
  <c r="AZ282" i="3"/>
  <c r="BA282" i="3"/>
  <c r="BB282" i="3"/>
  <c r="BC282" i="3"/>
  <c r="BD282" i="3"/>
  <c r="BE282" i="3"/>
  <c r="BF282" i="3"/>
  <c r="BG282" i="3"/>
  <c r="BH282" i="3"/>
  <c r="BI282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AF283" i="3"/>
  <c r="AG283" i="3"/>
  <c r="AH283" i="3"/>
  <c r="AI283" i="3"/>
  <c r="AJ283" i="3"/>
  <c r="AK283" i="3"/>
  <c r="AL283" i="3"/>
  <c r="AM283" i="3"/>
  <c r="AN283" i="3"/>
  <c r="AO283" i="3"/>
  <c r="AP283" i="3"/>
  <c r="AQ283" i="3"/>
  <c r="AR283" i="3"/>
  <c r="AS283" i="3"/>
  <c r="AT283" i="3"/>
  <c r="AU283" i="3"/>
  <c r="AV283" i="3"/>
  <c r="AW283" i="3"/>
  <c r="AX283" i="3"/>
  <c r="AY283" i="3"/>
  <c r="AZ283" i="3"/>
  <c r="BA283" i="3"/>
  <c r="BB283" i="3"/>
  <c r="BC283" i="3"/>
  <c r="BD283" i="3"/>
  <c r="BE283" i="3"/>
  <c r="BF283" i="3"/>
  <c r="BG283" i="3"/>
  <c r="BH283" i="3"/>
  <c r="BI283" i="3"/>
  <c r="BJ283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AD284" i="3"/>
  <c r="AE284" i="3"/>
  <c r="AF284" i="3"/>
  <c r="AG284" i="3"/>
  <c r="AH284" i="3"/>
  <c r="AI284" i="3"/>
  <c r="AJ284" i="3"/>
  <c r="AK284" i="3"/>
  <c r="AL284" i="3"/>
  <c r="AM284" i="3"/>
  <c r="AN284" i="3"/>
  <c r="AO284" i="3"/>
  <c r="AP284" i="3"/>
  <c r="AQ284" i="3"/>
  <c r="AR284" i="3"/>
  <c r="AS284" i="3"/>
  <c r="AT284" i="3"/>
  <c r="AU284" i="3"/>
  <c r="AV284" i="3"/>
  <c r="BL284" i="3" s="1"/>
  <c r="AW284" i="3"/>
  <c r="AX284" i="3"/>
  <c r="AY284" i="3"/>
  <c r="AZ284" i="3"/>
  <c r="BA284" i="3"/>
  <c r="BB284" i="3"/>
  <c r="BC284" i="3"/>
  <c r="BD284" i="3"/>
  <c r="BE284" i="3"/>
  <c r="BF284" i="3"/>
  <c r="BG284" i="3"/>
  <c r="BH284" i="3"/>
  <c r="BI284" i="3"/>
  <c r="M285" i="3"/>
  <c r="BK285" i="3" s="1"/>
  <c r="N285" i="3"/>
  <c r="O285" i="3"/>
  <c r="P285" i="3"/>
  <c r="Q285" i="3"/>
  <c r="R285" i="3"/>
  <c r="S285" i="3"/>
  <c r="BM285" i="3" s="1"/>
  <c r="T285" i="3"/>
  <c r="U285" i="3"/>
  <c r="V285" i="3"/>
  <c r="W285" i="3"/>
  <c r="X285" i="3"/>
  <c r="Y285" i="3"/>
  <c r="Z285" i="3"/>
  <c r="AA285" i="3"/>
  <c r="AB285" i="3"/>
  <c r="AC285" i="3"/>
  <c r="AD285" i="3"/>
  <c r="AE285" i="3"/>
  <c r="AF285" i="3"/>
  <c r="AG285" i="3"/>
  <c r="AH285" i="3"/>
  <c r="AI285" i="3"/>
  <c r="AJ285" i="3"/>
  <c r="AK285" i="3"/>
  <c r="AL285" i="3"/>
  <c r="AM285" i="3"/>
  <c r="AN285" i="3"/>
  <c r="AO285" i="3"/>
  <c r="AP285" i="3"/>
  <c r="AQ285" i="3"/>
  <c r="AR285" i="3"/>
  <c r="AS285" i="3"/>
  <c r="AT285" i="3"/>
  <c r="AU285" i="3"/>
  <c r="AV285" i="3"/>
  <c r="AW285" i="3"/>
  <c r="AX285" i="3"/>
  <c r="AY285" i="3"/>
  <c r="AZ285" i="3"/>
  <c r="BA285" i="3"/>
  <c r="BB285" i="3"/>
  <c r="BC285" i="3"/>
  <c r="BD285" i="3"/>
  <c r="BE285" i="3"/>
  <c r="BF285" i="3"/>
  <c r="BG285" i="3"/>
  <c r="BH285" i="3"/>
  <c r="BI285" i="3"/>
  <c r="BJ285" i="3"/>
  <c r="BL285" i="3"/>
  <c r="BN285" i="3"/>
  <c r="M286" i="3"/>
  <c r="N286" i="3"/>
  <c r="O286" i="3"/>
  <c r="P286" i="3"/>
  <c r="Q286" i="3"/>
  <c r="R286" i="3"/>
  <c r="S286" i="3"/>
  <c r="BM286" i="3" s="1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F286" i="3"/>
  <c r="AG286" i="3"/>
  <c r="AH286" i="3"/>
  <c r="AI286" i="3"/>
  <c r="AJ286" i="3"/>
  <c r="AK286" i="3"/>
  <c r="AL286" i="3"/>
  <c r="AM286" i="3"/>
  <c r="AN286" i="3"/>
  <c r="AO286" i="3"/>
  <c r="AP286" i="3"/>
  <c r="AQ286" i="3"/>
  <c r="AR286" i="3"/>
  <c r="AS286" i="3"/>
  <c r="AT286" i="3"/>
  <c r="AU286" i="3"/>
  <c r="AV286" i="3"/>
  <c r="AW286" i="3"/>
  <c r="AX286" i="3"/>
  <c r="AY286" i="3"/>
  <c r="AZ286" i="3"/>
  <c r="BA286" i="3"/>
  <c r="BB286" i="3"/>
  <c r="BC286" i="3"/>
  <c r="BD286" i="3"/>
  <c r="BE286" i="3"/>
  <c r="BF286" i="3"/>
  <c r="BG286" i="3"/>
  <c r="BH286" i="3"/>
  <c r="BI286" i="3"/>
  <c r="BJ286" i="3"/>
  <c r="BK286" i="3"/>
  <c r="BL286" i="3"/>
  <c r="BN286" i="3"/>
  <c r="M287" i="3"/>
  <c r="N287" i="3"/>
  <c r="O287" i="3"/>
  <c r="P287" i="3"/>
  <c r="Q287" i="3"/>
  <c r="BJ287" i="3" s="1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AG287" i="3"/>
  <c r="AH287" i="3"/>
  <c r="AI287" i="3"/>
  <c r="AJ287" i="3"/>
  <c r="AK287" i="3"/>
  <c r="AL287" i="3"/>
  <c r="AM287" i="3"/>
  <c r="AN287" i="3"/>
  <c r="AO287" i="3"/>
  <c r="AP287" i="3"/>
  <c r="AQ287" i="3"/>
  <c r="AR287" i="3"/>
  <c r="AS287" i="3"/>
  <c r="AT287" i="3"/>
  <c r="AU287" i="3"/>
  <c r="AV287" i="3"/>
  <c r="AW287" i="3"/>
  <c r="AX287" i="3"/>
  <c r="AY287" i="3"/>
  <c r="AZ287" i="3"/>
  <c r="BA287" i="3"/>
  <c r="BB287" i="3"/>
  <c r="BC287" i="3"/>
  <c r="BD287" i="3"/>
  <c r="BE287" i="3"/>
  <c r="BF287" i="3"/>
  <c r="BG287" i="3"/>
  <c r="BH287" i="3"/>
  <c r="BI287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AC288" i="3"/>
  <c r="AD288" i="3"/>
  <c r="AE288" i="3"/>
  <c r="AF288" i="3"/>
  <c r="AG288" i="3"/>
  <c r="AH288" i="3"/>
  <c r="AI288" i="3"/>
  <c r="AJ288" i="3"/>
  <c r="AK288" i="3"/>
  <c r="AL288" i="3"/>
  <c r="AM288" i="3"/>
  <c r="AN288" i="3"/>
  <c r="AO288" i="3"/>
  <c r="AP288" i="3"/>
  <c r="AQ288" i="3"/>
  <c r="AR288" i="3"/>
  <c r="AS288" i="3"/>
  <c r="AT288" i="3"/>
  <c r="AU288" i="3"/>
  <c r="AV288" i="3"/>
  <c r="AW288" i="3"/>
  <c r="AX288" i="3"/>
  <c r="AY288" i="3"/>
  <c r="AZ288" i="3"/>
  <c r="BA288" i="3"/>
  <c r="BB288" i="3"/>
  <c r="BC288" i="3"/>
  <c r="BD288" i="3"/>
  <c r="BE288" i="3"/>
  <c r="BF288" i="3"/>
  <c r="BG288" i="3"/>
  <c r="BH288" i="3"/>
  <c r="BI288" i="3"/>
  <c r="BL288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AC289" i="3"/>
  <c r="AD289" i="3"/>
  <c r="AE289" i="3"/>
  <c r="AF289" i="3"/>
  <c r="AG289" i="3"/>
  <c r="AH289" i="3"/>
  <c r="AI289" i="3"/>
  <c r="AJ289" i="3"/>
  <c r="AK289" i="3"/>
  <c r="AL289" i="3"/>
  <c r="AM289" i="3"/>
  <c r="AN289" i="3"/>
  <c r="AO289" i="3"/>
  <c r="AP289" i="3"/>
  <c r="AQ289" i="3"/>
  <c r="AR289" i="3"/>
  <c r="AS289" i="3"/>
  <c r="AT289" i="3"/>
  <c r="AU289" i="3"/>
  <c r="AV289" i="3"/>
  <c r="AW289" i="3"/>
  <c r="AX289" i="3"/>
  <c r="AY289" i="3"/>
  <c r="AZ289" i="3"/>
  <c r="BA289" i="3"/>
  <c r="BB289" i="3"/>
  <c r="BC289" i="3"/>
  <c r="BD289" i="3"/>
  <c r="BE289" i="3"/>
  <c r="BF289" i="3"/>
  <c r="BG289" i="3"/>
  <c r="BH289" i="3"/>
  <c r="BI289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AC290" i="3"/>
  <c r="AD290" i="3"/>
  <c r="AE290" i="3"/>
  <c r="AF290" i="3"/>
  <c r="AG290" i="3"/>
  <c r="AH290" i="3"/>
  <c r="AI290" i="3"/>
  <c r="AJ290" i="3"/>
  <c r="AK290" i="3"/>
  <c r="AL290" i="3"/>
  <c r="AM290" i="3"/>
  <c r="AN290" i="3"/>
  <c r="AO290" i="3"/>
  <c r="AP290" i="3"/>
  <c r="AQ290" i="3"/>
  <c r="AR290" i="3"/>
  <c r="AS290" i="3"/>
  <c r="AT290" i="3"/>
  <c r="AU290" i="3"/>
  <c r="AV290" i="3"/>
  <c r="AW290" i="3"/>
  <c r="AX290" i="3"/>
  <c r="AY290" i="3"/>
  <c r="AZ290" i="3"/>
  <c r="BA290" i="3"/>
  <c r="BB290" i="3"/>
  <c r="BC290" i="3"/>
  <c r="BD290" i="3"/>
  <c r="BE290" i="3"/>
  <c r="BF290" i="3"/>
  <c r="BG290" i="3"/>
  <c r="BH290" i="3"/>
  <c r="BI290" i="3"/>
  <c r="M291" i="3"/>
  <c r="N291" i="3"/>
  <c r="O291" i="3"/>
  <c r="P291" i="3"/>
  <c r="Q291" i="3"/>
  <c r="BJ291" i="3" s="1"/>
  <c r="R291" i="3"/>
  <c r="S291" i="3"/>
  <c r="T291" i="3"/>
  <c r="U291" i="3"/>
  <c r="V291" i="3"/>
  <c r="W291" i="3"/>
  <c r="X291" i="3"/>
  <c r="Y291" i="3"/>
  <c r="Z291" i="3"/>
  <c r="AA291" i="3"/>
  <c r="AB291" i="3"/>
  <c r="AC291" i="3"/>
  <c r="AD291" i="3"/>
  <c r="AE291" i="3"/>
  <c r="AF291" i="3"/>
  <c r="AG291" i="3"/>
  <c r="AH291" i="3"/>
  <c r="AI291" i="3"/>
  <c r="AJ291" i="3"/>
  <c r="AK291" i="3"/>
  <c r="AL291" i="3"/>
  <c r="AM291" i="3"/>
  <c r="AN291" i="3"/>
  <c r="AO291" i="3"/>
  <c r="AP291" i="3"/>
  <c r="AQ291" i="3"/>
  <c r="AR291" i="3"/>
  <c r="AS291" i="3"/>
  <c r="AT291" i="3"/>
  <c r="AU291" i="3"/>
  <c r="AV291" i="3"/>
  <c r="AW291" i="3"/>
  <c r="AX291" i="3"/>
  <c r="AY291" i="3"/>
  <c r="AZ291" i="3"/>
  <c r="BA291" i="3"/>
  <c r="BB291" i="3"/>
  <c r="BC291" i="3"/>
  <c r="BD291" i="3"/>
  <c r="BE291" i="3"/>
  <c r="BF291" i="3"/>
  <c r="BG291" i="3"/>
  <c r="BH291" i="3"/>
  <c r="BI291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AC292" i="3"/>
  <c r="AD292" i="3"/>
  <c r="AE292" i="3"/>
  <c r="AF292" i="3"/>
  <c r="AG292" i="3"/>
  <c r="AH292" i="3"/>
  <c r="AI292" i="3"/>
  <c r="AJ292" i="3"/>
  <c r="AK292" i="3"/>
  <c r="AL292" i="3"/>
  <c r="AM292" i="3"/>
  <c r="AN292" i="3"/>
  <c r="AO292" i="3"/>
  <c r="AP292" i="3"/>
  <c r="AQ292" i="3"/>
  <c r="AR292" i="3"/>
  <c r="AS292" i="3"/>
  <c r="AT292" i="3"/>
  <c r="AU292" i="3"/>
  <c r="AV292" i="3"/>
  <c r="AW292" i="3"/>
  <c r="AX292" i="3"/>
  <c r="AY292" i="3"/>
  <c r="AZ292" i="3"/>
  <c r="BA292" i="3"/>
  <c r="BB292" i="3"/>
  <c r="BC292" i="3"/>
  <c r="BD292" i="3"/>
  <c r="BE292" i="3"/>
  <c r="BF292" i="3"/>
  <c r="BG292" i="3"/>
  <c r="BH292" i="3"/>
  <c r="BI292" i="3"/>
  <c r="M293" i="3"/>
  <c r="N293" i="3"/>
  <c r="O293" i="3"/>
  <c r="P293" i="3"/>
  <c r="Q293" i="3"/>
  <c r="BJ293" i="3" s="1"/>
  <c r="R293" i="3"/>
  <c r="S293" i="3"/>
  <c r="T293" i="3"/>
  <c r="U293" i="3"/>
  <c r="V293" i="3"/>
  <c r="W293" i="3"/>
  <c r="X293" i="3"/>
  <c r="Y293" i="3"/>
  <c r="Z293" i="3"/>
  <c r="AA293" i="3"/>
  <c r="AB293" i="3"/>
  <c r="AC293" i="3"/>
  <c r="AD293" i="3"/>
  <c r="AE293" i="3"/>
  <c r="AF293" i="3"/>
  <c r="AG293" i="3"/>
  <c r="AH293" i="3"/>
  <c r="AI293" i="3"/>
  <c r="AJ293" i="3"/>
  <c r="AK293" i="3"/>
  <c r="AL293" i="3"/>
  <c r="AM293" i="3"/>
  <c r="AN293" i="3"/>
  <c r="AO293" i="3"/>
  <c r="AP293" i="3"/>
  <c r="AQ293" i="3"/>
  <c r="AR293" i="3"/>
  <c r="AS293" i="3"/>
  <c r="AT293" i="3"/>
  <c r="AU293" i="3"/>
  <c r="AV293" i="3"/>
  <c r="AW293" i="3"/>
  <c r="AX293" i="3"/>
  <c r="AY293" i="3"/>
  <c r="AZ293" i="3"/>
  <c r="BA293" i="3"/>
  <c r="BB293" i="3"/>
  <c r="BC293" i="3"/>
  <c r="BD293" i="3"/>
  <c r="BE293" i="3"/>
  <c r="BF293" i="3"/>
  <c r="BG293" i="3"/>
  <c r="BH293" i="3"/>
  <c r="BI293" i="3"/>
  <c r="M294" i="3"/>
  <c r="N294" i="3"/>
  <c r="O294" i="3"/>
  <c r="BL294" i="3" s="1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AC294" i="3"/>
  <c r="AD294" i="3"/>
  <c r="AE294" i="3"/>
  <c r="AF294" i="3"/>
  <c r="AG294" i="3"/>
  <c r="AH294" i="3"/>
  <c r="AI294" i="3"/>
  <c r="AJ294" i="3"/>
  <c r="AK294" i="3"/>
  <c r="AL294" i="3"/>
  <c r="AM294" i="3"/>
  <c r="AN294" i="3"/>
  <c r="AO294" i="3"/>
  <c r="AP294" i="3"/>
  <c r="AQ294" i="3"/>
  <c r="AR294" i="3"/>
  <c r="AS294" i="3"/>
  <c r="AT294" i="3"/>
  <c r="AU294" i="3"/>
  <c r="AV294" i="3"/>
  <c r="AW294" i="3"/>
  <c r="AX294" i="3"/>
  <c r="AY294" i="3"/>
  <c r="AZ294" i="3"/>
  <c r="BA294" i="3"/>
  <c r="BB294" i="3"/>
  <c r="BC294" i="3"/>
  <c r="BD294" i="3"/>
  <c r="BE294" i="3"/>
  <c r="BF294" i="3"/>
  <c r="BG294" i="3"/>
  <c r="BH294" i="3"/>
  <c r="BI294" i="3"/>
  <c r="M295" i="3"/>
  <c r="N295" i="3"/>
  <c r="O295" i="3"/>
  <c r="P295" i="3"/>
  <c r="Q295" i="3"/>
  <c r="BJ295" i="3" s="1"/>
  <c r="R295" i="3"/>
  <c r="S295" i="3"/>
  <c r="T295" i="3"/>
  <c r="U295" i="3"/>
  <c r="V295" i="3"/>
  <c r="W295" i="3"/>
  <c r="X295" i="3"/>
  <c r="Y295" i="3"/>
  <c r="Z295" i="3"/>
  <c r="AA295" i="3"/>
  <c r="AB295" i="3"/>
  <c r="AC295" i="3"/>
  <c r="AD295" i="3"/>
  <c r="AE295" i="3"/>
  <c r="AF295" i="3"/>
  <c r="AG295" i="3"/>
  <c r="AH295" i="3"/>
  <c r="AI295" i="3"/>
  <c r="AJ295" i="3"/>
  <c r="AK295" i="3"/>
  <c r="AL295" i="3"/>
  <c r="AM295" i="3"/>
  <c r="AN295" i="3"/>
  <c r="AO295" i="3"/>
  <c r="AP295" i="3"/>
  <c r="AQ295" i="3"/>
  <c r="AR295" i="3"/>
  <c r="AS295" i="3"/>
  <c r="AT295" i="3"/>
  <c r="AU295" i="3"/>
  <c r="AV295" i="3"/>
  <c r="AW295" i="3"/>
  <c r="AX295" i="3"/>
  <c r="AY295" i="3"/>
  <c r="AZ295" i="3"/>
  <c r="BA295" i="3"/>
  <c r="BB295" i="3"/>
  <c r="BC295" i="3"/>
  <c r="BD295" i="3"/>
  <c r="BE295" i="3"/>
  <c r="BF295" i="3"/>
  <c r="BG295" i="3"/>
  <c r="BH295" i="3"/>
  <c r="BI295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AC296" i="3"/>
  <c r="AD296" i="3"/>
  <c r="AE296" i="3"/>
  <c r="AF296" i="3"/>
  <c r="AG296" i="3"/>
  <c r="AH296" i="3"/>
  <c r="AI296" i="3"/>
  <c r="AJ296" i="3"/>
  <c r="AK296" i="3"/>
  <c r="AL296" i="3"/>
  <c r="AM296" i="3"/>
  <c r="AN296" i="3"/>
  <c r="AO296" i="3"/>
  <c r="AP296" i="3"/>
  <c r="AQ296" i="3"/>
  <c r="AR296" i="3"/>
  <c r="AS296" i="3"/>
  <c r="AT296" i="3"/>
  <c r="AU296" i="3"/>
  <c r="AV296" i="3"/>
  <c r="AW296" i="3"/>
  <c r="AX296" i="3"/>
  <c r="AY296" i="3"/>
  <c r="AZ296" i="3"/>
  <c r="BA296" i="3"/>
  <c r="BB296" i="3"/>
  <c r="BC296" i="3"/>
  <c r="BD296" i="3"/>
  <c r="BE296" i="3"/>
  <c r="BF296" i="3"/>
  <c r="BG296" i="3"/>
  <c r="BH296" i="3"/>
  <c r="BI296" i="3"/>
  <c r="BL296" i="3"/>
  <c r="M297" i="3"/>
  <c r="BK297" i="3" s="1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AG297" i="3"/>
  <c r="AH297" i="3"/>
  <c r="AI297" i="3"/>
  <c r="AJ297" i="3"/>
  <c r="AK297" i="3"/>
  <c r="AL297" i="3"/>
  <c r="AM297" i="3"/>
  <c r="AN297" i="3"/>
  <c r="AO297" i="3"/>
  <c r="AP297" i="3"/>
  <c r="AQ297" i="3"/>
  <c r="AR297" i="3"/>
  <c r="AS297" i="3"/>
  <c r="AT297" i="3"/>
  <c r="AU297" i="3"/>
  <c r="AV297" i="3"/>
  <c r="AW297" i="3"/>
  <c r="AX297" i="3"/>
  <c r="AY297" i="3"/>
  <c r="AZ297" i="3"/>
  <c r="BA297" i="3"/>
  <c r="BB297" i="3"/>
  <c r="BC297" i="3"/>
  <c r="BD297" i="3"/>
  <c r="BE297" i="3"/>
  <c r="BF297" i="3"/>
  <c r="BG297" i="3"/>
  <c r="BH297" i="3"/>
  <c r="BI297" i="3"/>
  <c r="BJ297" i="3"/>
  <c r="BL297" i="3"/>
  <c r="BM297" i="3"/>
  <c r="BN297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AC298" i="3"/>
  <c r="AD298" i="3"/>
  <c r="AE298" i="3"/>
  <c r="AF298" i="3"/>
  <c r="AG298" i="3"/>
  <c r="AH298" i="3"/>
  <c r="AI298" i="3"/>
  <c r="AJ298" i="3"/>
  <c r="AK298" i="3"/>
  <c r="AL298" i="3"/>
  <c r="AM298" i="3"/>
  <c r="AN298" i="3"/>
  <c r="AO298" i="3"/>
  <c r="AP298" i="3"/>
  <c r="AQ298" i="3"/>
  <c r="AR298" i="3"/>
  <c r="AS298" i="3"/>
  <c r="AT298" i="3"/>
  <c r="AU298" i="3"/>
  <c r="AV298" i="3"/>
  <c r="AW298" i="3"/>
  <c r="AX298" i="3"/>
  <c r="AY298" i="3"/>
  <c r="AZ298" i="3"/>
  <c r="BA298" i="3"/>
  <c r="BB298" i="3"/>
  <c r="BC298" i="3"/>
  <c r="BD298" i="3"/>
  <c r="BE298" i="3"/>
  <c r="BF298" i="3"/>
  <c r="BG298" i="3"/>
  <c r="BH298" i="3"/>
  <c r="BI298" i="3"/>
  <c r="M299" i="3"/>
  <c r="N299" i="3"/>
  <c r="BN299" i="3" s="1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AC299" i="3"/>
  <c r="AD299" i="3"/>
  <c r="AE299" i="3"/>
  <c r="AF299" i="3"/>
  <c r="AG299" i="3"/>
  <c r="AH299" i="3"/>
  <c r="AI299" i="3"/>
  <c r="AJ299" i="3"/>
  <c r="AK299" i="3"/>
  <c r="AL299" i="3"/>
  <c r="AM299" i="3"/>
  <c r="AN299" i="3"/>
  <c r="AO299" i="3"/>
  <c r="AP299" i="3"/>
  <c r="AQ299" i="3"/>
  <c r="AR299" i="3"/>
  <c r="AS299" i="3"/>
  <c r="AT299" i="3"/>
  <c r="AU299" i="3"/>
  <c r="AV299" i="3"/>
  <c r="AW299" i="3"/>
  <c r="AX299" i="3"/>
  <c r="AY299" i="3"/>
  <c r="AZ299" i="3"/>
  <c r="BA299" i="3"/>
  <c r="BB299" i="3"/>
  <c r="BC299" i="3"/>
  <c r="BD299" i="3"/>
  <c r="BE299" i="3"/>
  <c r="BF299" i="3"/>
  <c r="BG299" i="3"/>
  <c r="BH299" i="3"/>
  <c r="BI299" i="3"/>
  <c r="BJ299" i="3"/>
  <c r="M300" i="3"/>
  <c r="N300" i="3"/>
  <c r="O300" i="3"/>
  <c r="BL300" i="3" s="1"/>
  <c r="P300" i="3"/>
  <c r="Q300" i="3"/>
  <c r="R300" i="3"/>
  <c r="S300" i="3"/>
  <c r="T300" i="3"/>
  <c r="U300" i="3"/>
  <c r="V300" i="3"/>
  <c r="W300" i="3"/>
  <c r="X300" i="3"/>
  <c r="Y300" i="3"/>
  <c r="Z300" i="3"/>
  <c r="AA300" i="3"/>
  <c r="AB300" i="3"/>
  <c r="AC300" i="3"/>
  <c r="AD300" i="3"/>
  <c r="AE300" i="3"/>
  <c r="AF300" i="3"/>
  <c r="AG300" i="3"/>
  <c r="AH300" i="3"/>
  <c r="AI300" i="3"/>
  <c r="AJ300" i="3"/>
  <c r="AK300" i="3"/>
  <c r="AL300" i="3"/>
  <c r="AM300" i="3"/>
  <c r="AN300" i="3"/>
  <c r="AO300" i="3"/>
  <c r="AP300" i="3"/>
  <c r="AQ300" i="3"/>
  <c r="AR300" i="3"/>
  <c r="AS300" i="3"/>
  <c r="AT300" i="3"/>
  <c r="AU300" i="3"/>
  <c r="AV300" i="3"/>
  <c r="AW300" i="3"/>
  <c r="AX300" i="3"/>
  <c r="AY300" i="3"/>
  <c r="AZ300" i="3"/>
  <c r="BA300" i="3"/>
  <c r="BB300" i="3"/>
  <c r="BC300" i="3"/>
  <c r="BD300" i="3"/>
  <c r="BE300" i="3"/>
  <c r="BF300" i="3"/>
  <c r="BG300" i="3"/>
  <c r="BH300" i="3"/>
  <c r="BI300" i="3"/>
  <c r="M301" i="3"/>
  <c r="N301" i="3"/>
  <c r="O301" i="3"/>
  <c r="P301" i="3"/>
  <c r="Q301" i="3"/>
  <c r="BJ301" i="3" s="1"/>
  <c r="R301" i="3"/>
  <c r="S301" i="3"/>
  <c r="T301" i="3"/>
  <c r="U301" i="3"/>
  <c r="V301" i="3"/>
  <c r="W301" i="3"/>
  <c r="X301" i="3"/>
  <c r="Y301" i="3"/>
  <c r="Z301" i="3"/>
  <c r="AA301" i="3"/>
  <c r="AB301" i="3"/>
  <c r="AC301" i="3"/>
  <c r="AD301" i="3"/>
  <c r="AE301" i="3"/>
  <c r="AF301" i="3"/>
  <c r="AG301" i="3"/>
  <c r="AH301" i="3"/>
  <c r="AI301" i="3"/>
  <c r="AJ301" i="3"/>
  <c r="AK301" i="3"/>
  <c r="AL301" i="3"/>
  <c r="AM301" i="3"/>
  <c r="AN301" i="3"/>
  <c r="AO301" i="3"/>
  <c r="AP301" i="3"/>
  <c r="AQ301" i="3"/>
  <c r="AR301" i="3"/>
  <c r="AS301" i="3"/>
  <c r="AT301" i="3"/>
  <c r="AU301" i="3"/>
  <c r="AV301" i="3"/>
  <c r="AW301" i="3"/>
  <c r="AX301" i="3"/>
  <c r="AY301" i="3"/>
  <c r="AZ301" i="3"/>
  <c r="BA301" i="3"/>
  <c r="BB301" i="3"/>
  <c r="BC301" i="3"/>
  <c r="BD301" i="3"/>
  <c r="BE301" i="3"/>
  <c r="BF301" i="3"/>
  <c r="BG301" i="3"/>
  <c r="BH301" i="3"/>
  <c r="BI301" i="3"/>
  <c r="M302" i="3"/>
  <c r="BN302" i="3" s="1"/>
  <c r="N302" i="3"/>
  <c r="O302" i="3"/>
  <c r="P302" i="3"/>
  <c r="Q302" i="3"/>
  <c r="BJ302" i="3" s="1"/>
  <c r="R302" i="3"/>
  <c r="S302" i="3"/>
  <c r="T302" i="3"/>
  <c r="U302" i="3"/>
  <c r="V302" i="3"/>
  <c r="W302" i="3"/>
  <c r="X302" i="3"/>
  <c r="Y302" i="3"/>
  <c r="Z302" i="3"/>
  <c r="AA302" i="3"/>
  <c r="AB302" i="3"/>
  <c r="AC302" i="3"/>
  <c r="AD302" i="3"/>
  <c r="AE302" i="3"/>
  <c r="AF302" i="3"/>
  <c r="AG302" i="3"/>
  <c r="AH302" i="3"/>
  <c r="AI302" i="3"/>
  <c r="AJ302" i="3"/>
  <c r="AK302" i="3"/>
  <c r="AL302" i="3"/>
  <c r="AM302" i="3"/>
  <c r="AN302" i="3"/>
  <c r="AO302" i="3"/>
  <c r="AP302" i="3"/>
  <c r="AQ302" i="3"/>
  <c r="AR302" i="3"/>
  <c r="AS302" i="3"/>
  <c r="AT302" i="3"/>
  <c r="AU302" i="3"/>
  <c r="AV302" i="3"/>
  <c r="AW302" i="3"/>
  <c r="AX302" i="3"/>
  <c r="AY302" i="3"/>
  <c r="AZ302" i="3"/>
  <c r="BA302" i="3"/>
  <c r="BB302" i="3"/>
  <c r="BC302" i="3"/>
  <c r="BD302" i="3"/>
  <c r="BE302" i="3"/>
  <c r="BF302" i="3"/>
  <c r="BG302" i="3"/>
  <c r="BH302" i="3"/>
  <c r="BI302" i="3"/>
  <c r="BL302" i="3"/>
  <c r="M303" i="3"/>
  <c r="N303" i="3"/>
  <c r="O303" i="3"/>
  <c r="P303" i="3"/>
  <c r="Q303" i="3"/>
  <c r="BJ303" i="3" s="1"/>
  <c r="R303" i="3"/>
  <c r="S303" i="3"/>
  <c r="T303" i="3"/>
  <c r="U303" i="3"/>
  <c r="V303" i="3"/>
  <c r="W303" i="3"/>
  <c r="X303" i="3"/>
  <c r="Y303" i="3"/>
  <c r="Z303" i="3"/>
  <c r="AA303" i="3"/>
  <c r="AB303" i="3"/>
  <c r="AC303" i="3"/>
  <c r="AD303" i="3"/>
  <c r="AE303" i="3"/>
  <c r="AF303" i="3"/>
  <c r="AG303" i="3"/>
  <c r="AH303" i="3"/>
  <c r="AI303" i="3"/>
  <c r="AJ303" i="3"/>
  <c r="AK303" i="3"/>
  <c r="AL303" i="3"/>
  <c r="AM303" i="3"/>
  <c r="AN303" i="3"/>
  <c r="AO303" i="3"/>
  <c r="AP303" i="3"/>
  <c r="AQ303" i="3"/>
  <c r="AR303" i="3"/>
  <c r="AS303" i="3"/>
  <c r="AT303" i="3"/>
  <c r="AU303" i="3"/>
  <c r="AV303" i="3"/>
  <c r="AW303" i="3"/>
  <c r="AX303" i="3"/>
  <c r="AY303" i="3"/>
  <c r="AZ303" i="3"/>
  <c r="BA303" i="3"/>
  <c r="BB303" i="3"/>
  <c r="BC303" i="3"/>
  <c r="BD303" i="3"/>
  <c r="BE303" i="3"/>
  <c r="BF303" i="3"/>
  <c r="BG303" i="3"/>
  <c r="BH303" i="3"/>
  <c r="BI303" i="3"/>
  <c r="BL303" i="3"/>
  <c r="M304" i="3"/>
  <c r="N304" i="3"/>
  <c r="O304" i="3"/>
  <c r="P304" i="3"/>
  <c r="Q304" i="3"/>
  <c r="R304" i="3"/>
  <c r="BL304" i="3" s="1"/>
  <c r="S304" i="3"/>
  <c r="T304" i="3"/>
  <c r="BJ304" i="3" s="1"/>
  <c r="U304" i="3"/>
  <c r="V304" i="3"/>
  <c r="W304" i="3"/>
  <c r="X304" i="3"/>
  <c r="Y304" i="3"/>
  <c r="Z304" i="3"/>
  <c r="AA304" i="3"/>
  <c r="AB304" i="3"/>
  <c r="AC304" i="3"/>
  <c r="AD304" i="3"/>
  <c r="AE304" i="3"/>
  <c r="AF304" i="3"/>
  <c r="AG304" i="3"/>
  <c r="AH304" i="3"/>
  <c r="AI304" i="3"/>
  <c r="AJ304" i="3"/>
  <c r="AK304" i="3"/>
  <c r="AL304" i="3"/>
  <c r="AM304" i="3"/>
  <c r="AN304" i="3"/>
  <c r="AO304" i="3"/>
  <c r="AP304" i="3"/>
  <c r="AQ304" i="3"/>
  <c r="AR304" i="3"/>
  <c r="AS304" i="3"/>
  <c r="AT304" i="3"/>
  <c r="AU304" i="3"/>
  <c r="AV304" i="3"/>
  <c r="AW304" i="3"/>
  <c r="AX304" i="3"/>
  <c r="AY304" i="3"/>
  <c r="AZ304" i="3"/>
  <c r="BA304" i="3"/>
  <c r="BB304" i="3"/>
  <c r="BC304" i="3"/>
  <c r="BD304" i="3"/>
  <c r="BE304" i="3"/>
  <c r="BF304" i="3"/>
  <c r="BG304" i="3"/>
  <c r="BH304" i="3"/>
  <c r="BI304" i="3"/>
  <c r="M305" i="3"/>
  <c r="N305" i="3"/>
  <c r="O305" i="3"/>
  <c r="P305" i="3"/>
  <c r="Q305" i="3"/>
  <c r="BJ305" i="3" s="1"/>
  <c r="R305" i="3"/>
  <c r="S305" i="3"/>
  <c r="T305" i="3"/>
  <c r="U305" i="3"/>
  <c r="BL305" i="3" s="1"/>
  <c r="V305" i="3"/>
  <c r="W305" i="3"/>
  <c r="X305" i="3"/>
  <c r="Y305" i="3"/>
  <c r="Z305" i="3"/>
  <c r="AA305" i="3"/>
  <c r="AB305" i="3"/>
  <c r="AC305" i="3"/>
  <c r="AD305" i="3"/>
  <c r="AE305" i="3"/>
  <c r="AF305" i="3"/>
  <c r="AG305" i="3"/>
  <c r="AH305" i="3"/>
  <c r="AI305" i="3"/>
  <c r="AJ305" i="3"/>
  <c r="AK305" i="3"/>
  <c r="AL305" i="3"/>
  <c r="AM305" i="3"/>
  <c r="AN305" i="3"/>
  <c r="AO305" i="3"/>
  <c r="AP305" i="3"/>
  <c r="AQ305" i="3"/>
  <c r="AR305" i="3"/>
  <c r="AS305" i="3"/>
  <c r="AT305" i="3"/>
  <c r="AU305" i="3"/>
  <c r="AV305" i="3"/>
  <c r="AW305" i="3"/>
  <c r="AX305" i="3"/>
  <c r="AY305" i="3"/>
  <c r="AZ305" i="3"/>
  <c r="BA305" i="3"/>
  <c r="BB305" i="3"/>
  <c r="BC305" i="3"/>
  <c r="BD305" i="3"/>
  <c r="BE305" i="3"/>
  <c r="BF305" i="3"/>
  <c r="BG305" i="3"/>
  <c r="BH305" i="3"/>
  <c r="BI305" i="3"/>
  <c r="M306" i="3"/>
  <c r="N306" i="3"/>
  <c r="O306" i="3"/>
  <c r="P306" i="3"/>
  <c r="Q306" i="3"/>
  <c r="R306" i="3"/>
  <c r="BL306" i="3" s="1"/>
  <c r="S306" i="3"/>
  <c r="T306" i="3"/>
  <c r="U306" i="3"/>
  <c r="V306" i="3"/>
  <c r="W306" i="3"/>
  <c r="X306" i="3"/>
  <c r="Y306" i="3"/>
  <c r="Z306" i="3"/>
  <c r="AA306" i="3"/>
  <c r="AB306" i="3"/>
  <c r="AC306" i="3"/>
  <c r="AD306" i="3"/>
  <c r="AE306" i="3"/>
  <c r="AF306" i="3"/>
  <c r="AG306" i="3"/>
  <c r="AH306" i="3"/>
  <c r="AI306" i="3"/>
  <c r="AJ306" i="3"/>
  <c r="AK306" i="3"/>
  <c r="AL306" i="3"/>
  <c r="AM306" i="3"/>
  <c r="AN306" i="3"/>
  <c r="AO306" i="3"/>
  <c r="AP306" i="3"/>
  <c r="AQ306" i="3"/>
  <c r="AR306" i="3"/>
  <c r="AS306" i="3"/>
  <c r="AT306" i="3"/>
  <c r="AU306" i="3"/>
  <c r="AV306" i="3"/>
  <c r="AW306" i="3"/>
  <c r="AX306" i="3"/>
  <c r="AY306" i="3"/>
  <c r="AZ306" i="3"/>
  <c r="BA306" i="3"/>
  <c r="BB306" i="3"/>
  <c r="BC306" i="3"/>
  <c r="BD306" i="3"/>
  <c r="BE306" i="3"/>
  <c r="BF306" i="3"/>
  <c r="BG306" i="3"/>
  <c r="BH306" i="3"/>
  <c r="BI306" i="3"/>
  <c r="BJ306" i="3"/>
  <c r="M307" i="3"/>
  <c r="BK307" i="3" s="1"/>
  <c r="N307" i="3"/>
  <c r="O307" i="3"/>
  <c r="P307" i="3"/>
  <c r="Q307" i="3"/>
  <c r="R307" i="3"/>
  <c r="S307" i="3"/>
  <c r="BM307" i="3" s="1"/>
  <c r="T307" i="3"/>
  <c r="U307" i="3"/>
  <c r="V307" i="3"/>
  <c r="W307" i="3"/>
  <c r="X307" i="3"/>
  <c r="Y307" i="3"/>
  <c r="Z307" i="3"/>
  <c r="AA307" i="3"/>
  <c r="AB307" i="3"/>
  <c r="AC307" i="3"/>
  <c r="AD307" i="3"/>
  <c r="AE307" i="3"/>
  <c r="AF307" i="3"/>
  <c r="AG307" i="3"/>
  <c r="AH307" i="3"/>
  <c r="AI307" i="3"/>
  <c r="AJ307" i="3"/>
  <c r="AK307" i="3"/>
  <c r="AL307" i="3"/>
  <c r="AM307" i="3"/>
  <c r="AN307" i="3"/>
  <c r="AO307" i="3"/>
  <c r="AP307" i="3"/>
  <c r="AQ307" i="3"/>
  <c r="AR307" i="3"/>
  <c r="AS307" i="3"/>
  <c r="AT307" i="3"/>
  <c r="AU307" i="3"/>
  <c r="AV307" i="3"/>
  <c r="AW307" i="3"/>
  <c r="AX307" i="3"/>
  <c r="AY307" i="3"/>
  <c r="AZ307" i="3"/>
  <c r="BA307" i="3"/>
  <c r="BB307" i="3"/>
  <c r="BC307" i="3"/>
  <c r="BD307" i="3"/>
  <c r="BE307" i="3"/>
  <c r="BF307" i="3"/>
  <c r="BG307" i="3"/>
  <c r="BH307" i="3"/>
  <c r="BI307" i="3"/>
  <c r="BJ307" i="3"/>
  <c r="BL307" i="3"/>
  <c r="BN307" i="3"/>
  <c r="M308" i="3"/>
  <c r="N308" i="3"/>
  <c r="O308" i="3"/>
  <c r="P308" i="3"/>
  <c r="Q308" i="3"/>
  <c r="R308" i="3"/>
  <c r="S308" i="3"/>
  <c r="T308" i="3"/>
  <c r="U308" i="3"/>
  <c r="V308" i="3"/>
  <c r="W308" i="3"/>
  <c r="X308" i="3"/>
  <c r="Y308" i="3"/>
  <c r="Z308" i="3"/>
  <c r="AA308" i="3"/>
  <c r="AB308" i="3"/>
  <c r="AC308" i="3"/>
  <c r="AD308" i="3"/>
  <c r="AE308" i="3"/>
  <c r="AF308" i="3"/>
  <c r="AG308" i="3"/>
  <c r="AH308" i="3"/>
  <c r="AI308" i="3"/>
  <c r="AJ308" i="3"/>
  <c r="AK308" i="3"/>
  <c r="AL308" i="3"/>
  <c r="AM308" i="3"/>
  <c r="AN308" i="3"/>
  <c r="AO308" i="3"/>
  <c r="AP308" i="3"/>
  <c r="AQ308" i="3"/>
  <c r="AR308" i="3"/>
  <c r="AS308" i="3"/>
  <c r="AT308" i="3"/>
  <c r="AU308" i="3"/>
  <c r="AV308" i="3"/>
  <c r="AW308" i="3"/>
  <c r="AX308" i="3"/>
  <c r="AY308" i="3"/>
  <c r="AZ308" i="3"/>
  <c r="BA308" i="3"/>
  <c r="BB308" i="3"/>
  <c r="BC308" i="3"/>
  <c r="BD308" i="3"/>
  <c r="BE308" i="3"/>
  <c r="BF308" i="3"/>
  <c r="BG308" i="3"/>
  <c r="BH308" i="3"/>
  <c r="BI308" i="3"/>
  <c r="BN308" i="3"/>
  <c r="M309" i="3"/>
  <c r="N309" i="3"/>
  <c r="O309" i="3"/>
  <c r="P309" i="3"/>
  <c r="BN309" i="3" s="1"/>
  <c r="Q309" i="3"/>
  <c r="R309" i="3"/>
  <c r="S309" i="3"/>
  <c r="T309" i="3"/>
  <c r="U309" i="3"/>
  <c r="V309" i="3"/>
  <c r="W309" i="3"/>
  <c r="X309" i="3"/>
  <c r="Y309" i="3"/>
  <c r="Z309" i="3"/>
  <c r="AA309" i="3"/>
  <c r="AB309" i="3"/>
  <c r="AC309" i="3"/>
  <c r="AD309" i="3"/>
  <c r="AE309" i="3"/>
  <c r="AF309" i="3"/>
  <c r="AG309" i="3"/>
  <c r="AH309" i="3"/>
  <c r="AI309" i="3"/>
  <c r="AJ309" i="3"/>
  <c r="AK309" i="3"/>
  <c r="AL309" i="3"/>
  <c r="AM309" i="3"/>
  <c r="AN309" i="3"/>
  <c r="AO309" i="3"/>
  <c r="AP309" i="3"/>
  <c r="AQ309" i="3"/>
  <c r="AR309" i="3"/>
  <c r="AS309" i="3"/>
  <c r="AT309" i="3"/>
  <c r="AU309" i="3"/>
  <c r="AV309" i="3"/>
  <c r="AW309" i="3"/>
  <c r="AX309" i="3"/>
  <c r="AY309" i="3"/>
  <c r="AZ309" i="3"/>
  <c r="BA309" i="3"/>
  <c r="BB309" i="3"/>
  <c r="BC309" i="3"/>
  <c r="BD309" i="3"/>
  <c r="BE309" i="3"/>
  <c r="BF309" i="3"/>
  <c r="BG309" i="3"/>
  <c r="BH309" i="3"/>
  <c r="BI309" i="3"/>
  <c r="M310" i="3"/>
  <c r="N310" i="3"/>
  <c r="O310" i="3"/>
  <c r="P310" i="3"/>
  <c r="Q310" i="3"/>
  <c r="R310" i="3"/>
  <c r="S310" i="3"/>
  <c r="T310" i="3"/>
  <c r="U310" i="3"/>
  <c r="V310" i="3"/>
  <c r="W310" i="3"/>
  <c r="X310" i="3"/>
  <c r="Y310" i="3"/>
  <c r="Z310" i="3"/>
  <c r="AA310" i="3"/>
  <c r="AB310" i="3"/>
  <c r="AC310" i="3"/>
  <c r="AD310" i="3"/>
  <c r="AE310" i="3"/>
  <c r="AF310" i="3"/>
  <c r="AG310" i="3"/>
  <c r="AH310" i="3"/>
  <c r="AI310" i="3"/>
  <c r="AJ310" i="3"/>
  <c r="AK310" i="3"/>
  <c r="AL310" i="3"/>
  <c r="AM310" i="3"/>
  <c r="AN310" i="3"/>
  <c r="AO310" i="3"/>
  <c r="AP310" i="3"/>
  <c r="AQ310" i="3"/>
  <c r="AR310" i="3"/>
  <c r="AS310" i="3"/>
  <c r="AT310" i="3"/>
  <c r="AU310" i="3"/>
  <c r="AV310" i="3"/>
  <c r="AW310" i="3"/>
  <c r="AX310" i="3"/>
  <c r="AY310" i="3"/>
  <c r="AZ310" i="3"/>
  <c r="BA310" i="3"/>
  <c r="BB310" i="3"/>
  <c r="BC310" i="3"/>
  <c r="BD310" i="3"/>
  <c r="BE310" i="3"/>
  <c r="BF310" i="3"/>
  <c r="BG310" i="3"/>
  <c r="BH310" i="3"/>
  <c r="BI310" i="3"/>
  <c r="BN310" i="3"/>
  <c r="M311" i="3"/>
  <c r="N311" i="3"/>
  <c r="O311" i="3"/>
  <c r="P311" i="3"/>
  <c r="BN311" i="3" s="1"/>
  <c r="Q311" i="3"/>
  <c r="R311" i="3"/>
  <c r="S311" i="3"/>
  <c r="T311" i="3"/>
  <c r="U311" i="3"/>
  <c r="V311" i="3"/>
  <c r="W311" i="3"/>
  <c r="X311" i="3"/>
  <c r="Y311" i="3"/>
  <c r="Z311" i="3"/>
  <c r="AA311" i="3"/>
  <c r="AB311" i="3"/>
  <c r="AC311" i="3"/>
  <c r="AD311" i="3"/>
  <c r="AE311" i="3"/>
  <c r="AF311" i="3"/>
  <c r="AG311" i="3"/>
  <c r="AH311" i="3"/>
  <c r="AI311" i="3"/>
  <c r="AJ311" i="3"/>
  <c r="AK311" i="3"/>
  <c r="AL311" i="3"/>
  <c r="AM311" i="3"/>
  <c r="AN311" i="3"/>
  <c r="AO311" i="3"/>
  <c r="AP311" i="3"/>
  <c r="AQ311" i="3"/>
  <c r="AR311" i="3"/>
  <c r="AS311" i="3"/>
  <c r="AT311" i="3"/>
  <c r="AU311" i="3"/>
  <c r="AV311" i="3"/>
  <c r="AW311" i="3"/>
  <c r="AX311" i="3"/>
  <c r="AY311" i="3"/>
  <c r="AZ311" i="3"/>
  <c r="BA311" i="3"/>
  <c r="BB311" i="3"/>
  <c r="BC311" i="3"/>
  <c r="BD311" i="3"/>
  <c r="BE311" i="3"/>
  <c r="BF311" i="3"/>
  <c r="BG311" i="3"/>
  <c r="BH311" i="3"/>
  <c r="BI311" i="3"/>
  <c r="M312" i="3"/>
  <c r="N312" i="3"/>
  <c r="O312" i="3"/>
  <c r="P312" i="3"/>
  <c r="Q312" i="3"/>
  <c r="R312" i="3"/>
  <c r="S312" i="3"/>
  <c r="BM312" i="3" s="1"/>
  <c r="T312" i="3"/>
  <c r="U312" i="3"/>
  <c r="V312" i="3"/>
  <c r="W312" i="3"/>
  <c r="X312" i="3"/>
  <c r="Y312" i="3"/>
  <c r="Z312" i="3"/>
  <c r="AA312" i="3"/>
  <c r="AB312" i="3"/>
  <c r="AC312" i="3"/>
  <c r="AD312" i="3"/>
  <c r="AE312" i="3"/>
  <c r="AF312" i="3"/>
  <c r="AG312" i="3"/>
  <c r="AH312" i="3"/>
  <c r="AI312" i="3"/>
  <c r="AJ312" i="3"/>
  <c r="AK312" i="3"/>
  <c r="AL312" i="3"/>
  <c r="AM312" i="3"/>
  <c r="AN312" i="3"/>
  <c r="AO312" i="3"/>
  <c r="AP312" i="3"/>
  <c r="AQ312" i="3"/>
  <c r="AR312" i="3"/>
  <c r="AS312" i="3"/>
  <c r="AT312" i="3"/>
  <c r="AU312" i="3"/>
  <c r="AV312" i="3"/>
  <c r="AW312" i="3"/>
  <c r="AX312" i="3"/>
  <c r="AY312" i="3"/>
  <c r="AZ312" i="3"/>
  <c r="BA312" i="3"/>
  <c r="BB312" i="3"/>
  <c r="BC312" i="3"/>
  <c r="BD312" i="3"/>
  <c r="BE312" i="3"/>
  <c r="BF312" i="3"/>
  <c r="BG312" i="3"/>
  <c r="BH312" i="3"/>
  <c r="BI312" i="3"/>
  <c r="BJ312" i="3"/>
  <c r="BK312" i="3"/>
  <c r="BL312" i="3"/>
  <c r="BN312" i="3"/>
  <c r="M313" i="3"/>
  <c r="BN313" i="3" s="1"/>
  <c r="N313" i="3"/>
  <c r="O313" i="3"/>
  <c r="BL313" i="3" s="1"/>
  <c r="P313" i="3"/>
  <c r="Q313" i="3"/>
  <c r="R313" i="3"/>
  <c r="S313" i="3"/>
  <c r="T313" i="3"/>
  <c r="U313" i="3"/>
  <c r="V313" i="3"/>
  <c r="W313" i="3"/>
  <c r="X313" i="3"/>
  <c r="Y313" i="3"/>
  <c r="Z313" i="3"/>
  <c r="AA313" i="3"/>
  <c r="AB313" i="3"/>
  <c r="AC313" i="3"/>
  <c r="AD313" i="3"/>
  <c r="AE313" i="3"/>
  <c r="AF313" i="3"/>
  <c r="AG313" i="3"/>
  <c r="AH313" i="3"/>
  <c r="AI313" i="3"/>
  <c r="AJ313" i="3"/>
  <c r="AK313" i="3"/>
  <c r="AL313" i="3"/>
  <c r="AM313" i="3"/>
  <c r="AN313" i="3"/>
  <c r="AO313" i="3"/>
  <c r="AP313" i="3"/>
  <c r="AQ313" i="3"/>
  <c r="AR313" i="3"/>
  <c r="AS313" i="3"/>
  <c r="AT313" i="3"/>
  <c r="AU313" i="3"/>
  <c r="AV313" i="3"/>
  <c r="AW313" i="3"/>
  <c r="AX313" i="3"/>
  <c r="AY313" i="3"/>
  <c r="AZ313" i="3"/>
  <c r="BA313" i="3"/>
  <c r="BB313" i="3"/>
  <c r="BC313" i="3"/>
  <c r="BD313" i="3"/>
  <c r="BE313" i="3"/>
  <c r="BF313" i="3"/>
  <c r="BG313" i="3"/>
  <c r="BH313" i="3"/>
  <c r="BI313" i="3"/>
  <c r="M314" i="3"/>
  <c r="N314" i="3"/>
  <c r="BN314" i="3" s="1"/>
  <c r="O314" i="3"/>
  <c r="P314" i="3"/>
  <c r="Q314" i="3"/>
  <c r="R314" i="3"/>
  <c r="S314" i="3"/>
  <c r="T314" i="3"/>
  <c r="U314" i="3"/>
  <c r="V314" i="3"/>
  <c r="W314" i="3"/>
  <c r="X314" i="3"/>
  <c r="Y314" i="3"/>
  <c r="Z314" i="3"/>
  <c r="AA314" i="3"/>
  <c r="AB314" i="3"/>
  <c r="AC314" i="3"/>
  <c r="AD314" i="3"/>
  <c r="AE314" i="3"/>
  <c r="AF314" i="3"/>
  <c r="AG314" i="3"/>
  <c r="AH314" i="3"/>
  <c r="AI314" i="3"/>
  <c r="AJ314" i="3"/>
  <c r="AK314" i="3"/>
  <c r="AL314" i="3"/>
  <c r="AM314" i="3"/>
  <c r="AN314" i="3"/>
  <c r="AO314" i="3"/>
  <c r="AP314" i="3"/>
  <c r="AQ314" i="3"/>
  <c r="AR314" i="3"/>
  <c r="AS314" i="3"/>
  <c r="AT314" i="3"/>
  <c r="AU314" i="3"/>
  <c r="AV314" i="3"/>
  <c r="AW314" i="3"/>
  <c r="AX314" i="3"/>
  <c r="AY314" i="3"/>
  <c r="AZ314" i="3"/>
  <c r="BA314" i="3"/>
  <c r="BB314" i="3"/>
  <c r="BC314" i="3"/>
  <c r="BD314" i="3"/>
  <c r="BE314" i="3"/>
  <c r="BF314" i="3"/>
  <c r="BG314" i="3"/>
  <c r="BH314" i="3"/>
  <c r="BI314" i="3"/>
  <c r="BL314" i="3"/>
  <c r="M315" i="3"/>
  <c r="N315" i="3"/>
  <c r="O315" i="3"/>
  <c r="BL315" i="3" s="1"/>
  <c r="P315" i="3"/>
  <c r="Q315" i="3"/>
  <c r="R315" i="3"/>
  <c r="S315" i="3"/>
  <c r="T315" i="3"/>
  <c r="U315" i="3"/>
  <c r="V315" i="3"/>
  <c r="W315" i="3"/>
  <c r="X315" i="3"/>
  <c r="Y315" i="3"/>
  <c r="Z315" i="3"/>
  <c r="AA315" i="3"/>
  <c r="AB315" i="3"/>
  <c r="AC315" i="3"/>
  <c r="AD315" i="3"/>
  <c r="AE315" i="3"/>
  <c r="AF315" i="3"/>
  <c r="AG315" i="3"/>
  <c r="AH315" i="3"/>
  <c r="AI315" i="3"/>
  <c r="AJ315" i="3"/>
  <c r="AK315" i="3"/>
  <c r="AL315" i="3"/>
  <c r="AM315" i="3"/>
  <c r="AN315" i="3"/>
  <c r="AO315" i="3"/>
  <c r="AP315" i="3"/>
  <c r="AQ315" i="3"/>
  <c r="AR315" i="3"/>
  <c r="AS315" i="3"/>
  <c r="AT315" i="3"/>
  <c r="AU315" i="3"/>
  <c r="AV315" i="3"/>
  <c r="AW315" i="3"/>
  <c r="AX315" i="3"/>
  <c r="AY315" i="3"/>
  <c r="AZ315" i="3"/>
  <c r="BA315" i="3"/>
  <c r="BB315" i="3"/>
  <c r="BC315" i="3"/>
  <c r="BD315" i="3"/>
  <c r="BE315" i="3"/>
  <c r="BF315" i="3"/>
  <c r="BG315" i="3"/>
  <c r="BH315" i="3"/>
  <c r="BI315" i="3"/>
  <c r="BN315" i="3"/>
  <c r="M316" i="3"/>
  <c r="N316" i="3"/>
  <c r="BN316" i="3" s="1"/>
  <c r="O316" i="3"/>
  <c r="P316" i="3"/>
  <c r="BK316" i="3" s="1"/>
  <c r="Q316" i="3"/>
  <c r="R316" i="3"/>
  <c r="S316" i="3"/>
  <c r="T316" i="3"/>
  <c r="U316" i="3"/>
  <c r="V316" i="3"/>
  <c r="W316" i="3"/>
  <c r="X316" i="3"/>
  <c r="Y316" i="3"/>
  <c r="Z316" i="3"/>
  <c r="AA316" i="3"/>
  <c r="AB316" i="3"/>
  <c r="BL316" i="3" s="1"/>
  <c r="AC316" i="3"/>
  <c r="AD316" i="3"/>
  <c r="AE316" i="3"/>
  <c r="AF316" i="3"/>
  <c r="AG316" i="3"/>
  <c r="AH316" i="3"/>
  <c r="AI316" i="3"/>
  <c r="AJ316" i="3"/>
  <c r="AK316" i="3"/>
  <c r="AL316" i="3"/>
  <c r="AM316" i="3"/>
  <c r="AN316" i="3"/>
  <c r="AO316" i="3"/>
  <c r="AP316" i="3"/>
  <c r="AQ316" i="3"/>
  <c r="AR316" i="3"/>
  <c r="AS316" i="3"/>
  <c r="AT316" i="3"/>
  <c r="AU316" i="3"/>
  <c r="AV316" i="3"/>
  <c r="AW316" i="3"/>
  <c r="AX316" i="3"/>
  <c r="AY316" i="3"/>
  <c r="AZ316" i="3"/>
  <c r="BA316" i="3"/>
  <c r="BB316" i="3"/>
  <c r="BC316" i="3"/>
  <c r="BD316" i="3"/>
  <c r="BE316" i="3"/>
  <c r="BF316" i="3"/>
  <c r="BG316" i="3"/>
  <c r="BH316" i="3"/>
  <c r="BI316" i="3"/>
  <c r="M317" i="3"/>
  <c r="N317" i="3"/>
  <c r="O317" i="3"/>
  <c r="BL317" i="3" s="1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AC317" i="3"/>
  <c r="AD317" i="3"/>
  <c r="AE317" i="3"/>
  <c r="AF317" i="3"/>
  <c r="AG317" i="3"/>
  <c r="AH317" i="3"/>
  <c r="AI317" i="3"/>
  <c r="AJ317" i="3"/>
  <c r="AK317" i="3"/>
  <c r="AL317" i="3"/>
  <c r="AM317" i="3"/>
  <c r="AN317" i="3"/>
  <c r="AO317" i="3"/>
  <c r="AP317" i="3"/>
  <c r="AQ317" i="3"/>
  <c r="AR317" i="3"/>
  <c r="AS317" i="3"/>
  <c r="AT317" i="3"/>
  <c r="AU317" i="3"/>
  <c r="AV317" i="3"/>
  <c r="AW317" i="3"/>
  <c r="AX317" i="3"/>
  <c r="AY317" i="3"/>
  <c r="AZ317" i="3"/>
  <c r="BA317" i="3"/>
  <c r="BB317" i="3"/>
  <c r="BC317" i="3"/>
  <c r="BD317" i="3"/>
  <c r="BE317" i="3"/>
  <c r="BF317" i="3"/>
  <c r="BG317" i="3"/>
  <c r="BH317" i="3"/>
  <c r="BI317" i="3"/>
  <c r="M318" i="3"/>
  <c r="N318" i="3"/>
  <c r="BN318" i="3" s="1"/>
  <c r="O318" i="3"/>
  <c r="P318" i="3"/>
  <c r="Q318" i="3"/>
  <c r="R318" i="3"/>
  <c r="S318" i="3"/>
  <c r="T318" i="3"/>
  <c r="U318" i="3"/>
  <c r="V318" i="3"/>
  <c r="W318" i="3"/>
  <c r="X318" i="3"/>
  <c r="Y318" i="3"/>
  <c r="Z318" i="3"/>
  <c r="AA318" i="3"/>
  <c r="AB318" i="3"/>
  <c r="AC318" i="3"/>
  <c r="AD318" i="3"/>
  <c r="AE318" i="3"/>
  <c r="AF318" i="3"/>
  <c r="AG318" i="3"/>
  <c r="AH318" i="3"/>
  <c r="AI318" i="3"/>
  <c r="AJ318" i="3"/>
  <c r="AK318" i="3"/>
  <c r="AL318" i="3"/>
  <c r="AM318" i="3"/>
  <c r="AN318" i="3"/>
  <c r="AO318" i="3"/>
  <c r="AP318" i="3"/>
  <c r="AQ318" i="3"/>
  <c r="AR318" i="3"/>
  <c r="AS318" i="3"/>
  <c r="AT318" i="3"/>
  <c r="AU318" i="3"/>
  <c r="AV318" i="3"/>
  <c r="AW318" i="3"/>
  <c r="AX318" i="3"/>
  <c r="AY318" i="3"/>
  <c r="AZ318" i="3"/>
  <c r="BA318" i="3"/>
  <c r="BB318" i="3"/>
  <c r="BC318" i="3"/>
  <c r="BD318" i="3"/>
  <c r="BE318" i="3"/>
  <c r="BF318" i="3"/>
  <c r="BG318" i="3"/>
  <c r="BH318" i="3"/>
  <c r="BI318" i="3"/>
  <c r="BL318" i="3"/>
  <c r="M319" i="3"/>
  <c r="N319" i="3"/>
  <c r="O319" i="3"/>
  <c r="BL319" i="3" s="1"/>
  <c r="P319" i="3"/>
  <c r="Q319" i="3"/>
  <c r="R319" i="3"/>
  <c r="S319" i="3"/>
  <c r="T319" i="3"/>
  <c r="U319" i="3"/>
  <c r="V319" i="3"/>
  <c r="W319" i="3"/>
  <c r="X319" i="3"/>
  <c r="Y319" i="3"/>
  <c r="Z319" i="3"/>
  <c r="AA319" i="3"/>
  <c r="AB319" i="3"/>
  <c r="AC319" i="3"/>
  <c r="AD319" i="3"/>
  <c r="AE319" i="3"/>
  <c r="AF319" i="3"/>
  <c r="AG319" i="3"/>
  <c r="AH319" i="3"/>
  <c r="AI319" i="3"/>
  <c r="AJ319" i="3"/>
  <c r="AK319" i="3"/>
  <c r="AL319" i="3"/>
  <c r="AM319" i="3"/>
  <c r="AN319" i="3"/>
  <c r="AO319" i="3"/>
  <c r="AP319" i="3"/>
  <c r="AQ319" i="3"/>
  <c r="AR319" i="3"/>
  <c r="AS319" i="3"/>
  <c r="AT319" i="3"/>
  <c r="AU319" i="3"/>
  <c r="AV319" i="3"/>
  <c r="AW319" i="3"/>
  <c r="AX319" i="3"/>
  <c r="AY319" i="3"/>
  <c r="AZ319" i="3"/>
  <c r="BA319" i="3"/>
  <c r="BB319" i="3"/>
  <c r="BC319" i="3"/>
  <c r="BD319" i="3"/>
  <c r="BE319" i="3"/>
  <c r="BF319" i="3"/>
  <c r="BG319" i="3"/>
  <c r="BH319" i="3"/>
  <c r="BI319" i="3"/>
  <c r="BN319" i="3"/>
  <c r="M320" i="3"/>
  <c r="N320" i="3"/>
  <c r="BN320" i="3" s="1"/>
  <c r="O320" i="3"/>
  <c r="P320" i="3"/>
  <c r="BK320" i="3" s="1"/>
  <c r="Q320" i="3"/>
  <c r="R320" i="3"/>
  <c r="S320" i="3"/>
  <c r="T320" i="3"/>
  <c r="U320" i="3"/>
  <c r="V320" i="3"/>
  <c r="W320" i="3"/>
  <c r="X320" i="3"/>
  <c r="Y320" i="3"/>
  <c r="Z320" i="3"/>
  <c r="AA320" i="3"/>
  <c r="AB320" i="3"/>
  <c r="BL320" i="3" s="1"/>
  <c r="AC320" i="3"/>
  <c r="AD320" i="3"/>
  <c r="AE320" i="3"/>
  <c r="AF320" i="3"/>
  <c r="AG320" i="3"/>
  <c r="AH320" i="3"/>
  <c r="AI320" i="3"/>
  <c r="AJ320" i="3"/>
  <c r="AK320" i="3"/>
  <c r="AL320" i="3"/>
  <c r="AM320" i="3"/>
  <c r="AN320" i="3"/>
  <c r="AO320" i="3"/>
  <c r="AP320" i="3"/>
  <c r="AQ320" i="3"/>
  <c r="AR320" i="3"/>
  <c r="AS320" i="3"/>
  <c r="AT320" i="3"/>
  <c r="AU320" i="3"/>
  <c r="AV320" i="3"/>
  <c r="AW320" i="3"/>
  <c r="AX320" i="3"/>
  <c r="AY320" i="3"/>
  <c r="AZ320" i="3"/>
  <c r="BA320" i="3"/>
  <c r="BB320" i="3"/>
  <c r="BC320" i="3"/>
  <c r="BD320" i="3"/>
  <c r="BE320" i="3"/>
  <c r="BF320" i="3"/>
  <c r="BG320" i="3"/>
  <c r="BH320" i="3"/>
  <c r="BI320" i="3"/>
  <c r="M321" i="3"/>
  <c r="BN321" i="3" s="1"/>
  <c r="N321" i="3"/>
  <c r="O321" i="3"/>
  <c r="BL321" i="3" s="1"/>
  <c r="P321" i="3"/>
  <c r="Q321" i="3"/>
  <c r="R321" i="3"/>
  <c r="S321" i="3"/>
  <c r="T321" i="3"/>
  <c r="U321" i="3"/>
  <c r="V321" i="3"/>
  <c r="W321" i="3"/>
  <c r="X321" i="3"/>
  <c r="Y321" i="3"/>
  <c r="Z321" i="3"/>
  <c r="AA321" i="3"/>
  <c r="AB321" i="3"/>
  <c r="AC321" i="3"/>
  <c r="AD321" i="3"/>
  <c r="AE321" i="3"/>
  <c r="AF321" i="3"/>
  <c r="AG321" i="3"/>
  <c r="AH321" i="3"/>
  <c r="AI321" i="3"/>
  <c r="AJ321" i="3"/>
  <c r="AK321" i="3"/>
  <c r="AL321" i="3"/>
  <c r="AM321" i="3"/>
  <c r="AN321" i="3"/>
  <c r="AO321" i="3"/>
  <c r="AP321" i="3"/>
  <c r="AQ321" i="3"/>
  <c r="AR321" i="3"/>
  <c r="AS321" i="3"/>
  <c r="AT321" i="3"/>
  <c r="AU321" i="3"/>
  <c r="AV321" i="3"/>
  <c r="AW321" i="3"/>
  <c r="AX321" i="3"/>
  <c r="AY321" i="3"/>
  <c r="AZ321" i="3"/>
  <c r="BA321" i="3"/>
  <c r="BB321" i="3"/>
  <c r="BC321" i="3"/>
  <c r="BD321" i="3"/>
  <c r="BE321" i="3"/>
  <c r="BF321" i="3"/>
  <c r="BG321" i="3"/>
  <c r="BH321" i="3"/>
  <c r="BI321" i="3"/>
  <c r="M322" i="3"/>
  <c r="N322" i="3"/>
  <c r="BN322" i="3" s="1"/>
  <c r="O322" i="3"/>
  <c r="P322" i="3"/>
  <c r="Q322" i="3"/>
  <c r="R322" i="3"/>
  <c r="S322" i="3"/>
  <c r="T322" i="3"/>
  <c r="U322" i="3"/>
  <c r="V322" i="3"/>
  <c r="W322" i="3"/>
  <c r="X322" i="3"/>
  <c r="Y322" i="3"/>
  <c r="Z322" i="3"/>
  <c r="AA322" i="3"/>
  <c r="AB322" i="3"/>
  <c r="AC322" i="3"/>
  <c r="AD322" i="3"/>
  <c r="AE322" i="3"/>
  <c r="AF322" i="3"/>
  <c r="AG322" i="3"/>
  <c r="AH322" i="3"/>
  <c r="AI322" i="3"/>
  <c r="AJ322" i="3"/>
  <c r="AK322" i="3"/>
  <c r="AL322" i="3"/>
  <c r="AM322" i="3"/>
  <c r="AN322" i="3"/>
  <c r="AO322" i="3"/>
  <c r="AP322" i="3"/>
  <c r="AQ322" i="3"/>
  <c r="AR322" i="3"/>
  <c r="AS322" i="3"/>
  <c r="AT322" i="3"/>
  <c r="AU322" i="3"/>
  <c r="AV322" i="3"/>
  <c r="AW322" i="3"/>
  <c r="AX322" i="3"/>
  <c r="AY322" i="3"/>
  <c r="AZ322" i="3"/>
  <c r="BA322" i="3"/>
  <c r="BB322" i="3"/>
  <c r="BC322" i="3"/>
  <c r="BD322" i="3"/>
  <c r="BE322" i="3"/>
  <c r="BF322" i="3"/>
  <c r="BG322" i="3"/>
  <c r="BH322" i="3"/>
  <c r="BI322" i="3"/>
  <c r="BL322" i="3"/>
  <c r="M323" i="3"/>
  <c r="BK323" i="3" s="1"/>
  <c r="N323" i="3"/>
  <c r="O323" i="3"/>
  <c r="P323" i="3"/>
  <c r="Q323" i="3"/>
  <c r="R323" i="3"/>
  <c r="S323" i="3"/>
  <c r="BM323" i="3" s="1"/>
  <c r="T323" i="3"/>
  <c r="U323" i="3"/>
  <c r="V323" i="3"/>
  <c r="W323" i="3"/>
  <c r="X323" i="3"/>
  <c r="Y323" i="3"/>
  <c r="Z323" i="3"/>
  <c r="AA323" i="3"/>
  <c r="AB323" i="3"/>
  <c r="AC323" i="3"/>
  <c r="AD323" i="3"/>
  <c r="AE323" i="3"/>
  <c r="AF323" i="3"/>
  <c r="AG323" i="3"/>
  <c r="AH323" i="3"/>
  <c r="AI323" i="3"/>
  <c r="AJ323" i="3"/>
  <c r="AK323" i="3"/>
  <c r="AL323" i="3"/>
  <c r="AM323" i="3"/>
  <c r="AN323" i="3"/>
  <c r="AO323" i="3"/>
  <c r="AP323" i="3"/>
  <c r="AQ323" i="3"/>
  <c r="AR323" i="3"/>
  <c r="AS323" i="3"/>
  <c r="AT323" i="3"/>
  <c r="AU323" i="3"/>
  <c r="AV323" i="3"/>
  <c r="AW323" i="3"/>
  <c r="AX323" i="3"/>
  <c r="AY323" i="3"/>
  <c r="AZ323" i="3"/>
  <c r="BA323" i="3"/>
  <c r="BB323" i="3"/>
  <c r="BC323" i="3"/>
  <c r="BD323" i="3"/>
  <c r="BE323" i="3"/>
  <c r="BF323" i="3"/>
  <c r="BG323" i="3"/>
  <c r="BH323" i="3"/>
  <c r="BI323" i="3"/>
  <c r="BJ323" i="3"/>
  <c r="BL323" i="3"/>
  <c r="BN323" i="3"/>
  <c r="E173" i="3"/>
  <c r="F173" i="3"/>
  <c r="K173" i="3" s="1"/>
  <c r="G173" i="3"/>
  <c r="H173" i="3"/>
  <c r="I173" i="3"/>
  <c r="J173" i="3"/>
  <c r="L173" i="3"/>
  <c r="E174" i="3"/>
  <c r="K174" i="3" s="1"/>
  <c r="F174" i="3"/>
  <c r="G174" i="3"/>
  <c r="H174" i="3"/>
  <c r="I174" i="3"/>
  <c r="J174" i="3"/>
  <c r="L174" i="3"/>
  <c r="E175" i="3"/>
  <c r="K175" i="3" s="1"/>
  <c r="F175" i="3"/>
  <c r="G175" i="3"/>
  <c r="H175" i="3"/>
  <c r="I175" i="3"/>
  <c r="J175" i="3"/>
  <c r="L175" i="3"/>
  <c r="E176" i="3"/>
  <c r="K176" i="3" s="1"/>
  <c r="F176" i="3"/>
  <c r="G176" i="3"/>
  <c r="H176" i="3"/>
  <c r="I176" i="3"/>
  <c r="J176" i="3"/>
  <c r="L176" i="3"/>
  <c r="E177" i="3"/>
  <c r="K177" i="3" s="1"/>
  <c r="F177" i="3"/>
  <c r="G177" i="3"/>
  <c r="H177" i="3"/>
  <c r="I177" i="3"/>
  <c r="J177" i="3"/>
  <c r="L177" i="3"/>
  <c r="E178" i="3"/>
  <c r="K178" i="3" s="1"/>
  <c r="F178" i="3"/>
  <c r="G178" i="3"/>
  <c r="H178" i="3"/>
  <c r="I178" i="3"/>
  <c r="J178" i="3"/>
  <c r="L178" i="3"/>
  <c r="E179" i="3"/>
  <c r="K179" i="3" s="1"/>
  <c r="F179" i="3"/>
  <c r="G179" i="3"/>
  <c r="H179" i="3"/>
  <c r="I179" i="3"/>
  <c r="L179" i="3" s="1"/>
  <c r="J179" i="3"/>
  <c r="E180" i="3"/>
  <c r="K180" i="3" s="1"/>
  <c r="F180" i="3"/>
  <c r="G180" i="3"/>
  <c r="H180" i="3"/>
  <c r="I180" i="3"/>
  <c r="L180" i="3" s="1"/>
  <c r="J180" i="3"/>
  <c r="E181" i="3"/>
  <c r="K181" i="3" s="1"/>
  <c r="F181" i="3"/>
  <c r="G181" i="3"/>
  <c r="H181" i="3"/>
  <c r="I181" i="3"/>
  <c r="L181" i="3" s="1"/>
  <c r="J181" i="3"/>
  <c r="E182" i="3"/>
  <c r="K182" i="3" s="1"/>
  <c r="F182" i="3"/>
  <c r="G182" i="3"/>
  <c r="H182" i="3"/>
  <c r="I182" i="3"/>
  <c r="L182" i="3" s="1"/>
  <c r="J182" i="3"/>
  <c r="E183" i="3"/>
  <c r="K183" i="3" s="1"/>
  <c r="F183" i="3"/>
  <c r="G183" i="3"/>
  <c r="H183" i="3"/>
  <c r="I183" i="3"/>
  <c r="L183" i="3" s="1"/>
  <c r="J183" i="3"/>
  <c r="E184" i="3"/>
  <c r="K184" i="3" s="1"/>
  <c r="F184" i="3"/>
  <c r="G184" i="3"/>
  <c r="H184" i="3"/>
  <c r="I184" i="3"/>
  <c r="L184" i="3" s="1"/>
  <c r="J184" i="3"/>
  <c r="E185" i="3"/>
  <c r="K185" i="3" s="1"/>
  <c r="F185" i="3"/>
  <c r="G185" i="3"/>
  <c r="H185" i="3"/>
  <c r="I185" i="3"/>
  <c r="L185" i="3" s="1"/>
  <c r="J185" i="3"/>
  <c r="E186" i="3"/>
  <c r="K186" i="3" s="1"/>
  <c r="F186" i="3"/>
  <c r="G186" i="3"/>
  <c r="H186" i="3"/>
  <c r="I186" i="3"/>
  <c r="L186" i="3" s="1"/>
  <c r="J186" i="3"/>
  <c r="E187" i="3"/>
  <c r="K187" i="3" s="1"/>
  <c r="F187" i="3"/>
  <c r="G187" i="3"/>
  <c r="H187" i="3"/>
  <c r="I187" i="3"/>
  <c r="L187" i="3" s="1"/>
  <c r="J187" i="3"/>
  <c r="E188" i="3"/>
  <c r="K188" i="3" s="1"/>
  <c r="F188" i="3"/>
  <c r="G188" i="3"/>
  <c r="H188" i="3"/>
  <c r="I188" i="3"/>
  <c r="L188" i="3" s="1"/>
  <c r="J188" i="3"/>
  <c r="E189" i="3"/>
  <c r="K189" i="3" s="1"/>
  <c r="F189" i="3"/>
  <c r="G189" i="3"/>
  <c r="H189" i="3"/>
  <c r="I189" i="3"/>
  <c r="L189" i="3" s="1"/>
  <c r="J189" i="3"/>
  <c r="E190" i="3"/>
  <c r="K190" i="3" s="1"/>
  <c r="F190" i="3"/>
  <c r="G190" i="3"/>
  <c r="H190" i="3"/>
  <c r="I190" i="3"/>
  <c r="L190" i="3" s="1"/>
  <c r="J190" i="3"/>
  <c r="E191" i="3"/>
  <c r="K191" i="3" s="1"/>
  <c r="F191" i="3"/>
  <c r="G191" i="3"/>
  <c r="H191" i="3"/>
  <c r="I191" i="3"/>
  <c r="L191" i="3" s="1"/>
  <c r="J191" i="3"/>
  <c r="E192" i="3"/>
  <c r="K192" i="3" s="1"/>
  <c r="F192" i="3"/>
  <c r="G192" i="3"/>
  <c r="H192" i="3"/>
  <c r="I192" i="3"/>
  <c r="L192" i="3" s="1"/>
  <c r="J192" i="3"/>
  <c r="E193" i="3"/>
  <c r="K193" i="3" s="1"/>
  <c r="F193" i="3"/>
  <c r="G193" i="3"/>
  <c r="H193" i="3"/>
  <c r="I193" i="3"/>
  <c r="L193" i="3" s="1"/>
  <c r="J193" i="3"/>
  <c r="E194" i="3"/>
  <c r="K194" i="3" s="1"/>
  <c r="F194" i="3"/>
  <c r="G194" i="3"/>
  <c r="H194" i="3"/>
  <c r="I194" i="3"/>
  <c r="L194" i="3" s="1"/>
  <c r="J194" i="3"/>
  <c r="E195" i="3"/>
  <c r="K195" i="3" s="1"/>
  <c r="F195" i="3"/>
  <c r="G195" i="3"/>
  <c r="H195" i="3"/>
  <c r="I195" i="3"/>
  <c r="L195" i="3" s="1"/>
  <c r="J195" i="3"/>
  <c r="E196" i="3"/>
  <c r="K196" i="3" s="1"/>
  <c r="F196" i="3"/>
  <c r="G196" i="3"/>
  <c r="H196" i="3"/>
  <c r="I196" i="3"/>
  <c r="L196" i="3" s="1"/>
  <c r="J196" i="3"/>
  <c r="E197" i="3"/>
  <c r="K197" i="3" s="1"/>
  <c r="F197" i="3"/>
  <c r="G197" i="3"/>
  <c r="H197" i="3"/>
  <c r="I197" i="3"/>
  <c r="L197" i="3" s="1"/>
  <c r="J197" i="3"/>
  <c r="E198" i="3"/>
  <c r="K198" i="3" s="1"/>
  <c r="F198" i="3"/>
  <c r="G198" i="3"/>
  <c r="H198" i="3"/>
  <c r="I198" i="3"/>
  <c r="L198" i="3" s="1"/>
  <c r="J198" i="3"/>
  <c r="E199" i="3"/>
  <c r="K199" i="3" s="1"/>
  <c r="F199" i="3"/>
  <c r="G199" i="3"/>
  <c r="H199" i="3"/>
  <c r="I199" i="3"/>
  <c r="L199" i="3" s="1"/>
  <c r="J199" i="3"/>
  <c r="E200" i="3"/>
  <c r="K200" i="3" s="1"/>
  <c r="F200" i="3"/>
  <c r="G200" i="3"/>
  <c r="H200" i="3"/>
  <c r="I200" i="3"/>
  <c r="L200" i="3" s="1"/>
  <c r="J200" i="3"/>
  <c r="E201" i="3"/>
  <c r="K201" i="3" s="1"/>
  <c r="F201" i="3"/>
  <c r="G201" i="3"/>
  <c r="H201" i="3"/>
  <c r="I201" i="3"/>
  <c r="L201" i="3" s="1"/>
  <c r="J201" i="3"/>
  <c r="E202" i="3"/>
  <c r="K202" i="3" s="1"/>
  <c r="F202" i="3"/>
  <c r="G202" i="3"/>
  <c r="H202" i="3"/>
  <c r="I202" i="3"/>
  <c r="L202" i="3" s="1"/>
  <c r="J202" i="3"/>
  <c r="E203" i="3"/>
  <c r="K203" i="3" s="1"/>
  <c r="F203" i="3"/>
  <c r="G203" i="3"/>
  <c r="H203" i="3"/>
  <c r="I203" i="3"/>
  <c r="L203" i="3" s="1"/>
  <c r="J203" i="3"/>
  <c r="E204" i="3"/>
  <c r="K204" i="3" s="1"/>
  <c r="F204" i="3"/>
  <c r="G204" i="3"/>
  <c r="H204" i="3"/>
  <c r="I204" i="3"/>
  <c r="L204" i="3" s="1"/>
  <c r="J204" i="3"/>
  <c r="E205" i="3"/>
  <c r="K205" i="3" s="1"/>
  <c r="F205" i="3"/>
  <c r="G205" i="3"/>
  <c r="H205" i="3"/>
  <c r="I205" i="3"/>
  <c r="L205" i="3" s="1"/>
  <c r="J205" i="3"/>
  <c r="E206" i="3"/>
  <c r="K206" i="3" s="1"/>
  <c r="F206" i="3"/>
  <c r="G206" i="3"/>
  <c r="H206" i="3"/>
  <c r="I206" i="3"/>
  <c r="L206" i="3" s="1"/>
  <c r="J206" i="3"/>
  <c r="E207" i="3"/>
  <c r="K207" i="3" s="1"/>
  <c r="F207" i="3"/>
  <c r="G207" i="3"/>
  <c r="H207" i="3"/>
  <c r="I207" i="3"/>
  <c r="L207" i="3" s="1"/>
  <c r="J207" i="3"/>
  <c r="E208" i="3"/>
  <c r="K208" i="3" s="1"/>
  <c r="F208" i="3"/>
  <c r="G208" i="3"/>
  <c r="H208" i="3"/>
  <c r="I208" i="3"/>
  <c r="L208" i="3" s="1"/>
  <c r="J208" i="3"/>
  <c r="E209" i="3"/>
  <c r="K209" i="3" s="1"/>
  <c r="F209" i="3"/>
  <c r="G209" i="3"/>
  <c r="H209" i="3"/>
  <c r="I209" i="3"/>
  <c r="L209" i="3" s="1"/>
  <c r="J209" i="3"/>
  <c r="E210" i="3"/>
  <c r="K210" i="3" s="1"/>
  <c r="F210" i="3"/>
  <c r="G210" i="3"/>
  <c r="H210" i="3"/>
  <c r="I210" i="3"/>
  <c r="L210" i="3" s="1"/>
  <c r="J210" i="3"/>
  <c r="E211" i="3"/>
  <c r="K211" i="3" s="1"/>
  <c r="F211" i="3"/>
  <c r="G211" i="3"/>
  <c r="H211" i="3"/>
  <c r="I211" i="3"/>
  <c r="L211" i="3" s="1"/>
  <c r="J211" i="3"/>
  <c r="E212" i="3"/>
  <c r="K212" i="3" s="1"/>
  <c r="F212" i="3"/>
  <c r="G212" i="3"/>
  <c r="H212" i="3"/>
  <c r="I212" i="3"/>
  <c r="L212" i="3" s="1"/>
  <c r="J212" i="3"/>
  <c r="E213" i="3"/>
  <c r="K213" i="3" s="1"/>
  <c r="F213" i="3"/>
  <c r="G213" i="3"/>
  <c r="H213" i="3"/>
  <c r="I213" i="3"/>
  <c r="L213" i="3" s="1"/>
  <c r="J213" i="3"/>
  <c r="E214" i="3"/>
  <c r="K214" i="3" s="1"/>
  <c r="F214" i="3"/>
  <c r="G214" i="3"/>
  <c r="H214" i="3"/>
  <c r="I214" i="3"/>
  <c r="L214" i="3" s="1"/>
  <c r="J214" i="3"/>
  <c r="E215" i="3"/>
  <c r="K215" i="3" s="1"/>
  <c r="F215" i="3"/>
  <c r="G215" i="3"/>
  <c r="H215" i="3"/>
  <c r="I215" i="3"/>
  <c r="J215" i="3"/>
  <c r="E216" i="3"/>
  <c r="K216" i="3" s="1"/>
  <c r="F216" i="3"/>
  <c r="G216" i="3"/>
  <c r="H216" i="3"/>
  <c r="I216" i="3"/>
  <c r="L216" i="3" s="1"/>
  <c r="J216" i="3"/>
  <c r="E217" i="3"/>
  <c r="F217" i="3"/>
  <c r="G217" i="3"/>
  <c r="H217" i="3"/>
  <c r="I217" i="3"/>
  <c r="J217" i="3"/>
  <c r="E218" i="3"/>
  <c r="K218" i="3" s="1"/>
  <c r="F218" i="3"/>
  <c r="G218" i="3"/>
  <c r="H218" i="3"/>
  <c r="I218" i="3"/>
  <c r="L218" i="3" s="1"/>
  <c r="J218" i="3"/>
  <c r="E219" i="3"/>
  <c r="F219" i="3"/>
  <c r="G219" i="3"/>
  <c r="H219" i="3"/>
  <c r="I219" i="3"/>
  <c r="J219" i="3"/>
  <c r="E220" i="3"/>
  <c r="K220" i="3" s="1"/>
  <c r="F220" i="3"/>
  <c r="G220" i="3"/>
  <c r="H220" i="3"/>
  <c r="I220" i="3"/>
  <c r="L220" i="3" s="1"/>
  <c r="J220" i="3"/>
  <c r="E221" i="3"/>
  <c r="F221" i="3"/>
  <c r="G221" i="3"/>
  <c r="H221" i="3"/>
  <c r="I221" i="3"/>
  <c r="J221" i="3"/>
  <c r="E222" i="3"/>
  <c r="K222" i="3" s="1"/>
  <c r="F222" i="3"/>
  <c r="G222" i="3"/>
  <c r="H222" i="3"/>
  <c r="I222" i="3"/>
  <c r="L222" i="3" s="1"/>
  <c r="J222" i="3"/>
  <c r="E223" i="3"/>
  <c r="F223" i="3"/>
  <c r="G223" i="3"/>
  <c r="H223" i="3"/>
  <c r="I223" i="3"/>
  <c r="J223" i="3"/>
  <c r="E224" i="3"/>
  <c r="K224" i="3" s="1"/>
  <c r="F224" i="3"/>
  <c r="G224" i="3"/>
  <c r="H224" i="3"/>
  <c r="I224" i="3"/>
  <c r="L224" i="3" s="1"/>
  <c r="J224" i="3"/>
  <c r="E225" i="3"/>
  <c r="F225" i="3"/>
  <c r="G225" i="3"/>
  <c r="H225" i="3"/>
  <c r="I225" i="3"/>
  <c r="J225" i="3"/>
  <c r="E226" i="3"/>
  <c r="K226" i="3" s="1"/>
  <c r="F226" i="3"/>
  <c r="G226" i="3"/>
  <c r="H226" i="3"/>
  <c r="I226" i="3"/>
  <c r="L226" i="3" s="1"/>
  <c r="J226" i="3"/>
  <c r="E227" i="3"/>
  <c r="F227" i="3"/>
  <c r="G227" i="3"/>
  <c r="H227" i="3"/>
  <c r="I227" i="3"/>
  <c r="J227" i="3"/>
  <c r="E228" i="3"/>
  <c r="K228" i="3" s="1"/>
  <c r="F228" i="3"/>
  <c r="G228" i="3"/>
  <c r="H228" i="3"/>
  <c r="I228" i="3"/>
  <c r="L228" i="3" s="1"/>
  <c r="J228" i="3"/>
  <c r="E229" i="3"/>
  <c r="F229" i="3"/>
  <c r="G229" i="3"/>
  <c r="H229" i="3"/>
  <c r="I229" i="3"/>
  <c r="J229" i="3"/>
  <c r="E230" i="3"/>
  <c r="K230" i="3" s="1"/>
  <c r="F230" i="3"/>
  <c r="G230" i="3"/>
  <c r="H230" i="3"/>
  <c r="I230" i="3"/>
  <c r="L230" i="3" s="1"/>
  <c r="J230" i="3"/>
  <c r="E231" i="3"/>
  <c r="F231" i="3"/>
  <c r="G231" i="3"/>
  <c r="H231" i="3"/>
  <c r="I231" i="3"/>
  <c r="J231" i="3"/>
  <c r="E232" i="3"/>
  <c r="K232" i="3" s="1"/>
  <c r="F232" i="3"/>
  <c r="G232" i="3"/>
  <c r="H232" i="3"/>
  <c r="I232" i="3"/>
  <c r="L232" i="3" s="1"/>
  <c r="J232" i="3"/>
  <c r="E233" i="3"/>
  <c r="F233" i="3"/>
  <c r="G233" i="3"/>
  <c r="H233" i="3"/>
  <c r="I233" i="3"/>
  <c r="J233" i="3"/>
  <c r="E234" i="3"/>
  <c r="K234" i="3" s="1"/>
  <c r="F234" i="3"/>
  <c r="G234" i="3"/>
  <c r="H234" i="3"/>
  <c r="I234" i="3"/>
  <c r="L234" i="3" s="1"/>
  <c r="J234" i="3"/>
  <c r="E235" i="3"/>
  <c r="F235" i="3"/>
  <c r="G235" i="3"/>
  <c r="H235" i="3"/>
  <c r="I235" i="3"/>
  <c r="J235" i="3"/>
  <c r="E236" i="3"/>
  <c r="K236" i="3" s="1"/>
  <c r="F236" i="3"/>
  <c r="G236" i="3"/>
  <c r="H236" i="3"/>
  <c r="I236" i="3"/>
  <c r="L236" i="3" s="1"/>
  <c r="J236" i="3"/>
  <c r="E237" i="3"/>
  <c r="F237" i="3"/>
  <c r="G237" i="3"/>
  <c r="H237" i="3"/>
  <c r="I237" i="3"/>
  <c r="J237" i="3"/>
  <c r="E238" i="3"/>
  <c r="K238" i="3" s="1"/>
  <c r="F238" i="3"/>
  <c r="G238" i="3"/>
  <c r="H238" i="3"/>
  <c r="I238" i="3"/>
  <c r="L238" i="3" s="1"/>
  <c r="J238" i="3"/>
  <c r="E239" i="3"/>
  <c r="F239" i="3"/>
  <c r="G239" i="3"/>
  <c r="H239" i="3"/>
  <c r="I239" i="3"/>
  <c r="J239" i="3"/>
  <c r="E240" i="3"/>
  <c r="K240" i="3" s="1"/>
  <c r="F240" i="3"/>
  <c r="G240" i="3"/>
  <c r="H240" i="3"/>
  <c r="I240" i="3"/>
  <c r="L240" i="3" s="1"/>
  <c r="J240" i="3"/>
  <c r="E241" i="3"/>
  <c r="F241" i="3"/>
  <c r="G241" i="3"/>
  <c r="H241" i="3"/>
  <c r="I241" i="3"/>
  <c r="J241" i="3"/>
  <c r="E242" i="3"/>
  <c r="K242" i="3" s="1"/>
  <c r="F242" i="3"/>
  <c r="G242" i="3"/>
  <c r="H242" i="3"/>
  <c r="I242" i="3"/>
  <c r="L242" i="3" s="1"/>
  <c r="J242" i="3"/>
  <c r="E243" i="3"/>
  <c r="F243" i="3"/>
  <c r="G243" i="3"/>
  <c r="H243" i="3"/>
  <c r="I243" i="3"/>
  <c r="J243" i="3"/>
  <c r="E244" i="3"/>
  <c r="K244" i="3" s="1"/>
  <c r="F244" i="3"/>
  <c r="G244" i="3"/>
  <c r="H244" i="3"/>
  <c r="I244" i="3"/>
  <c r="L244" i="3" s="1"/>
  <c r="J244" i="3"/>
  <c r="E245" i="3"/>
  <c r="F245" i="3"/>
  <c r="G245" i="3"/>
  <c r="H245" i="3"/>
  <c r="I245" i="3"/>
  <c r="J245" i="3"/>
  <c r="E246" i="3"/>
  <c r="K246" i="3" s="1"/>
  <c r="F246" i="3"/>
  <c r="G246" i="3"/>
  <c r="H246" i="3"/>
  <c r="I246" i="3"/>
  <c r="L246" i="3" s="1"/>
  <c r="J246" i="3"/>
  <c r="E247" i="3"/>
  <c r="F247" i="3"/>
  <c r="G247" i="3"/>
  <c r="H247" i="3"/>
  <c r="I247" i="3"/>
  <c r="J247" i="3"/>
  <c r="E248" i="3"/>
  <c r="K248" i="3" s="1"/>
  <c r="F248" i="3"/>
  <c r="G248" i="3"/>
  <c r="H248" i="3"/>
  <c r="I248" i="3"/>
  <c r="L248" i="3" s="1"/>
  <c r="J248" i="3"/>
  <c r="E249" i="3"/>
  <c r="F249" i="3"/>
  <c r="G249" i="3"/>
  <c r="H249" i="3"/>
  <c r="I249" i="3"/>
  <c r="J249" i="3"/>
  <c r="E250" i="3"/>
  <c r="K250" i="3" s="1"/>
  <c r="F250" i="3"/>
  <c r="G250" i="3"/>
  <c r="H250" i="3"/>
  <c r="I250" i="3"/>
  <c r="L250" i="3" s="1"/>
  <c r="J250" i="3"/>
  <c r="E251" i="3"/>
  <c r="F251" i="3"/>
  <c r="G251" i="3"/>
  <c r="H251" i="3"/>
  <c r="I251" i="3"/>
  <c r="J251" i="3"/>
  <c r="E252" i="3"/>
  <c r="K252" i="3" s="1"/>
  <c r="F252" i="3"/>
  <c r="G252" i="3"/>
  <c r="H252" i="3"/>
  <c r="I252" i="3"/>
  <c r="L252" i="3" s="1"/>
  <c r="J252" i="3"/>
  <c r="E253" i="3"/>
  <c r="F253" i="3"/>
  <c r="G253" i="3"/>
  <c r="H253" i="3"/>
  <c r="I253" i="3"/>
  <c r="J253" i="3"/>
  <c r="E254" i="3"/>
  <c r="K254" i="3" s="1"/>
  <c r="F254" i="3"/>
  <c r="G254" i="3"/>
  <c r="H254" i="3"/>
  <c r="I254" i="3"/>
  <c r="L254" i="3" s="1"/>
  <c r="J254" i="3"/>
  <c r="E255" i="3"/>
  <c r="F255" i="3"/>
  <c r="G255" i="3"/>
  <c r="H255" i="3"/>
  <c r="I255" i="3"/>
  <c r="J255" i="3"/>
  <c r="E256" i="3"/>
  <c r="K256" i="3" s="1"/>
  <c r="F256" i="3"/>
  <c r="G256" i="3"/>
  <c r="H256" i="3"/>
  <c r="I256" i="3"/>
  <c r="L256" i="3" s="1"/>
  <c r="J256" i="3"/>
  <c r="E257" i="3"/>
  <c r="F257" i="3"/>
  <c r="G257" i="3"/>
  <c r="H257" i="3"/>
  <c r="I257" i="3"/>
  <c r="J257" i="3"/>
  <c r="E258" i="3"/>
  <c r="F258" i="3"/>
  <c r="G258" i="3"/>
  <c r="H258" i="3"/>
  <c r="I258" i="3"/>
  <c r="L258" i="3" s="1"/>
  <c r="J258" i="3"/>
  <c r="K258" i="3"/>
  <c r="E259" i="3"/>
  <c r="K259" i="3" s="1"/>
  <c r="F259" i="3"/>
  <c r="G259" i="3"/>
  <c r="H259" i="3"/>
  <c r="I259" i="3"/>
  <c r="L259" i="3" s="1"/>
  <c r="J259" i="3"/>
  <c r="E260" i="3"/>
  <c r="K260" i="3" s="1"/>
  <c r="F260" i="3"/>
  <c r="G260" i="3"/>
  <c r="H260" i="3"/>
  <c r="I260" i="3"/>
  <c r="L260" i="3" s="1"/>
  <c r="J260" i="3"/>
  <c r="E261" i="3"/>
  <c r="K261" i="3" s="1"/>
  <c r="F261" i="3"/>
  <c r="G261" i="3"/>
  <c r="H261" i="3"/>
  <c r="I261" i="3"/>
  <c r="L261" i="3" s="1"/>
  <c r="J261" i="3"/>
  <c r="E262" i="3"/>
  <c r="K262" i="3" s="1"/>
  <c r="F262" i="3"/>
  <c r="G262" i="3"/>
  <c r="H262" i="3"/>
  <c r="I262" i="3"/>
  <c r="L262" i="3" s="1"/>
  <c r="J262" i="3"/>
  <c r="E263" i="3"/>
  <c r="K263" i="3" s="1"/>
  <c r="F263" i="3"/>
  <c r="G263" i="3"/>
  <c r="H263" i="3"/>
  <c r="I263" i="3"/>
  <c r="L263" i="3" s="1"/>
  <c r="J263" i="3"/>
  <c r="E264" i="3"/>
  <c r="K264" i="3" s="1"/>
  <c r="F264" i="3"/>
  <c r="G264" i="3"/>
  <c r="H264" i="3"/>
  <c r="I264" i="3"/>
  <c r="L264" i="3" s="1"/>
  <c r="J264" i="3"/>
  <c r="E265" i="3"/>
  <c r="K265" i="3" s="1"/>
  <c r="F265" i="3"/>
  <c r="G265" i="3"/>
  <c r="H265" i="3"/>
  <c r="I265" i="3"/>
  <c r="L265" i="3" s="1"/>
  <c r="J265" i="3"/>
  <c r="E266" i="3"/>
  <c r="K266" i="3" s="1"/>
  <c r="F266" i="3"/>
  <c r="G266" i="3"/>
  <c r="H266" i="3"/>
  <c r="I266" i="3"/>
  <c r="L266" i="3" s="1"/>
  <c r="J266" i="3"/>
  <c r="E267" i="3"/>
  <c r="K267" i="3" s="1"/>
  <c r="F267" i="3"/>
  <c r="G267" i="3"/>
  <c r="H267" i="3"/>
  <c r="I267" i="3"/>
  <c r="L267" i="3" s="1"/>
  <c r="J267" i="3"/>
  <c r="E268" i="3"/>
  <c r="K268" i="3" s="1"/>
  <c r="F268" i="3"/>
  <c r="G268" i="3"/>
  <c r="H268" i="3"/>
  <c r="I268" i="3"/>
  <c r="L268" i="3" s="1"/>
  <c r="J268" i="3"/>
  <c r="E269" i="3"/>
  <c r="K269" i="3" s="1"/>
  <c r="F269" i="3"/>
  <c r="G269" i="3"/>
  <c r="H269" i="3"/>
  <c r="I269" i="3"/>
  <c r="L269" i="3" s="1"/>
  <c r="J269" i="3"/>
  <c r="E270" i="3"/>
  <c r="K270" i="3" s="1"/>
  <c r="F270" i="3"/>
  <c r="G270" i="3"/>
  <c r="H270" i="3"/>
  <c r="I270" i="3"/>
  <c r="L270" i="3" s="1"/>
  <c r="J270" i="3"/>
  <c r="E271" i="3"/>
  <c r="K271" i="3" s="1"/>
  <c r="F271" i="3"/>
  <c r="G271" i="3"/>
  <c r="H271" i="3"/>
  <c r="I271" i="3"/>
  <c r="L271" i="3" s="1"/>
  <c r="J271" i="3"/>
  <c r="E272" i="3"/>
  <c r="K272" i="3" s="1"/>
  <c r="F272" i="3"/>
  <c r="G272" i="3"/>
  <c r="H272" i="3"/>
  <c r="I272" i="3"/>
  <c r="L272" i="3" s="1"/>
  <c r="J272" i="3"/>
  <c r="E273" i="3"/>
  <c r="K273" i="3" s="1"/>
  <c r="F273" i="3"/>
  <c r="G273" i="3"/>
  <c r="H273" i="3"/>
  <c r="I273" i="3"/>
  <c r="L273" i="3" s="1"/>
  <c r="J273" i="3"/>
  <c r="E274" i="3"/>
  <c r="K274" i="3" s="1"/>
  <c r="F274" i="3"/>
  <c r="G274" i="3"/>
  <c r="H274" i="3"/>
  <c r="I274" i="3"/>
  <c r="L274" i="3" s="1"/>
  <c r="J274" i="3"/>
  <c r="E275" i="3"/>
  <c r="K275" i="3" s="1"/>
  <c r="F275" i="3"/>
  <c r="G275" i="3"/>
  <c r="H275" i="3"/>
  <c r="I275" i="3"/>
  <c r="L275" i="3" s="1"/>
  <c r="J275" i="3"/>
  <c r="E276" i="3"/>
  <c r="K276" i="3" s="1"/>
  <c r="F276" i="3"/>
  <c r="G276" i="3"/>
  <c r="H276" i="3"/>
  <c r="I276" i="3"/>
  <c r="L276" i="3" s="1"/>
  <c r="J276" i="3"/>
  <c r="E277" i="3"/>
  <c r="K277" i="3" s="1"/>
  <c r="F277" i="3"/>
  <c r="G277" i="3"/>
  <c r="H277" i="3"/>
  <c r="I277" i="3"/>
  <c r="L277" i="3" s="1"/>
  <c r="J277" i="3"/>
  <c r="E278" i="3"/>
  <c r="K278" i="3" s="1"/>
  <c r="F278" i="3"/>
  <c r="G278" i="3"/>
  <c r="H278" i="3"/>
  <c r="I278" i="3"/>
  <c r="L278" i="3" s="1"/>
  <c r="J278" i="3"/>
  <c r="E279" i="3"/>
  <c r="K279" i="3" s="1"/>
  <c r="F279" i="3"/>
  <c r="G279" i="3"/>
  <c r="H279" i="3"/>
  <c r="I279" i="3"/>
  <c r="L279" i="3" s="1"/>
  <c r="J279" i="3"/>
  <c r="E280" i="3"/>
  <c r="K280" i="3" s="1"/>
  <c r="F280" i="3"/>
  <c r="G280" i="3"/>
  <c r="H280" i="3"/>
  <c r="I280" i="3"/>
  <c r="L280" i="3" s="1"/>
  <c r="J280" i="3"/>
  <c r="E281" i="3"/>
  <c r="K281" i="3" s="1"/>
  <c r="F281" i="3"/>
  <c r="G281" i="3"/>
  <c r="H281" i="3"/>
  <c r="I281" i="3"/>
  <c r="L281" i="3" s="1"/>
  <c r="J281" i="3"/>
  <c r="E282" i="3"/>
  <c r="K282" i="3" s="1"/>
  <c r="F282" i="3"/>
  <c r="G282" i="3"/>
  <c r="H282" i="3"/>
  <c r="I282" i="3"/>
  <c r="L282" i="3" s="1"/>
  <c r="J282" i="3"/>
  <c r="E283" i="3"/>
  <c r="K283" i="3" s="1"/>
  <c r="F283" i="3"/>
  <c r="G283" i="3"/>
  <c r="H283" i="3"/>
  <c r="I283" i="3"/>
  <c r="L283" i="3" s="1"/>
  <c r="J283" i="3"/>
  <c r="E284" i="3"/>
  <c r="K284" i="3" s="1"/>
  <c r="F284" i="3"/>
  <c r="G284" i="3"/>
  <c r="H284" i="3"/>
  <c r="I284" i="3"/>
  <c r="L284" i="3" s="1"/>
  <c r="J284" i="3"/>
  <c r="E285" i="3"/>
  <c r="K285" i="3" s="1"/>
  <c r="F285" i="3"/>
  <c r="G285" i="3"/>
  <c r="H285" i="3"/>
  <c r="I285" i="3"/>
  <c r="L285" i="3" s="1"/>
  <c r="J285" i="3"/>
  <c r="E286" i="3"/>
  <c r="K286" i="3" s="1"/>
  <c r="F286" i="3"/>
  <c r="G286" i="3"/>
  <c r="H286" i="3"/>
  <c r="I286" i="3"/>
  <c r="L286" i="3" s="1"/>
  <c r="J286" i="3"/>
  <c r="E287" i="3"/>
  <c r="K287" i="3" s="1"/>
  <c r="F287" i="3"/>
  <c r="G287" i="3"/>
  <c r="H287" i="3"/>
  <c r="I287" i="3"/>
  <c r="L287" i="3" s="1"/>
  <c r="J287" i="3"/>
  <c r="E288" i="3"/>
  <c r="K288" i="3" s="1"/>
  <c r="F288" i="3"/>
  <c r="G288" i="3"/>
  <c r="H288" i="3"/>
  <c r="I288" i="3"/>
  <c r="L288" i="3" s="1"/>
  <c r="J288" i="3"/>
  <c r="E289" i="3"/>
  <c r="K289" i="3" s="1"/>
  <c r="F289" i="3"/>
  <c r="G289" i="3"/>
  <c r="H289" i="3"/>
  <c r="I289" i="3"/>
  <c r="L289" i="3" s="1"/>
  <c r="J289" i="3"/>
  <c r="E290" i="3"/>
  <c r="K290" i="3" s="1"/>
  <c r="F290" i="3"/>
  <c r="G290" i="3"/>
  <c r="H290" i="3"/>
  <c r="I290" i="3"/>
  <c r="L290" i="3" s="1"/>
  <c r="J290" i="3"/>
  <c r="E291" i="3"/>
  <c r="K291" i="3" s="1"/>
  <c r="F291" i="3"/>
  <c r="G291" i="3"/>
  <c r="H291" i="3"/>
  <c r="I291" i="3"/>
  <c r="L291" i="3" s="1"/>
  <c r="J291" i="3"/>
  <c r="E292" i="3"/>
  <c r="K292" i="3" s="1"/>
  <c r="F292" i="3"/>
  <c r="G292" i="3"/>
  <c r="H292" i="3"/>
  <c r="I292" i="3"/>
  <c r="L292" i="3" s="1"/>
  <c r="J292" i="3"/>
  <c r="E293" i="3"/>
  <c r="K293" i="3" s="1"/>
  <c r="F293" i="3"/>
  <c r="G293" i="3"/>
  <c r="H293" i="3"/>
  <c r="I293" i="3"/>
  <c r="L293" i="3" s="1"/>
  <c r="J293" i="3"/>
  <c r="E294" i="3"/>
  <c r="K294" i="3" s="1"/>
  <c r="F294" i="3"/>
  <c r="G294" i="3"/>
  <c r="H294" i="3"/>
  <c r="I294" i="3"/>
  <c r="L294" i="3" s="1"/>
  <c r="J294" i="3"/>
  <c r="E295" i="3"/>
  <c r="K295" i="3" s="1"/>
  <c r="F295" i="3"/>
  <c r="G295" i="3"/>
  <c r="H295" i="3"/>
  <c r="I295" i="3"/>
  <c r="L295" i="3" s="1"/>
  <c r="J295" i="3"/>
  <c r="E296" i="3"/>
  <c r="K296" i="3" s="1"/>
  <c r="F296" i="3"/>
  <c r="G296" i="3"/>
  <c r="H296" i="3"/>
  <c r="I296" i="3"/>
  <c r="L296" i="3" s="1"/>
  <c r="J296" i="3"/>
  <c r="E297" i="3"/>
  <c r="K297" i="3" s="1"/>
  <c r="F297" i="3"/>
  <c r="G297" i="3"/>
  <c r="H297" i="3"/>
  <c r="I297" i="3"/>
  <c r="L297" i="3" s="1"/>
  <c r="J297" i="3"/>
  <c r="E298" i="3"/>
  <c r="K298" i="3" s="1"/>
  <c r="F298" i="3"/>
  <c r="G298" i="3"/>
  <c r="H298" i="3"/>
  <c r="I298" i="3"/>
  <c r="L298" i="3" s="1"/>
  <c r="J298" i="3"/>
  <c r="E299" i="3"/>
  <c r="K299" i="3" s="1"/>
  <c r="F299" i="3"/>
  <c r="G299" i="3"/>
  <c r="H299" i="3"/>
  <c r="I299" i="3"/>
  <c r="L299" i="3" s="1"/>
  <c r="J299" i="3"/>
  <c r="E300" i="3"/>
  <c r="K300" i="3" s="1"/>
  <c r="F300" i="3"/>
  <c r="G300" i="3"/>
  <c r="H300" i="3"/>
  <c r="I300" i="3"/>
  <c r="L300" i="3" s="1"/>
  <c r="J300" i="3"/>
  <c r="E301" i="3"/>
  <c r="K301" i="3" s="1"/>
  <c r="F301" i="3"/>
  <c r="G301" i="3"/>
  <c r="H301" i="3"/>
  <c r="I301" i="3"/>
  <c r="L301" i="3" s="1"/>
  <c r="J301" i="3"/>
  <c r="E302" i="3"/>
  <c r="K302" i="3" s="1"/>
  <c r="F302" i="3"/>
  <c r="G302" i="3"/>
  <c r="H302" i="3"/>
  <c r="I302" i="3"/>
  <c r="L302" i="3" s="1"/>
  <c r="J302" i="3"/>
  <c r="E303" i="3"/>
  <c r="K303" i="3" s="1"/>
  <c r="F303" i="3"/>
  <c r="G303" i="3"/>
  <c r="H303" i="3"/>
  <c r="I303" i="3"/>
  <c r="L303" i="3" s="1"/>
  <c r="J303" i="3"/>
  <c r="E304" i="3"/>
  <c r="K304" i="3" s="1"/>
  <c r="F304" i="3"/>
  <c r="G304" i="3"/>
  <c r="H304" i="3"/>
  <c r="I304" i="3"/>
  <c r="L304" i="3" s="1"/>
  <c r="J304" i="3"/>
  <c r="E305" i="3"/>
  <c r="K305" i="3" s="1"/>
  <c r="F305" i="3"/>
  <c r="G305" i="3"/>
  <c r="H305" i="3"/>
  <c r="I305" i="3"/>
  <c r="L305" i="3" s="1"/>
  <c r="J305" i="3"/>
  <c r="E306" i="3"/>
  <c r="K306" i="3" s="1"/>
  <c r="F306" i="3"/>
  <c r="G306" i="3"/>
  <c r="H306" i="3"/>
  <c r="I306" i="3"/>
  <c r="L306" i="3" s="1"/>
  <c r="J306" i="3"/>
  <c r="E307" i="3"/>
  <c r="K307" i="3" s="1"/>
  <c r="F307" i="3"/>
  <c r="G307" i="3"/>
  <c r="H307" i="3"/>
  <c r="I307" i="3"/>
  <c r="L307" i="3" s="1"/>
  <c r="J307" i="3"/>
  <c r="E308" i="3"/>
  <c r="K308" i="3" s="1"/>
  <c r="F308" i="3"/>
  <c r="G308" i="3"/>
  <c r="H308" i="3"/>
  <c r="I308" i="3"/>
  <c r="L308" i="3" s="1"/>
  <c r="J308" i="3"/>
  <c r="E309" i="3"/>
  <c r="K309" i="3" s="1"/>
  <c r="F309" i="3"/>
  <c r="G309" i="3"/>
  <c r="H309" i="3"/>
  <c r="I309" i="3"/>
  <c r="L309" i="3" s="1"/>
  <c r="J309" i="3"/>
  <c r="E310" i="3"/>
  <c r="K310" i="3" s="1"/>
  <c r="F310" i="3"/>
  <c r="G310" i="3"/>
  <c r="H310" i="3"/>
  <c r="I310" i="3"/>
  <c r="L310" i="3" s="1"/>
  <c r="J310" i="3"/>
  <c r="E311" i="3"/>
  <c r="K311" i="3" s="1"/>
  <c r="F311" i="3"/>
  <c r="G311" i="3"/>
  <c r="H311" i="3"/>
  <c r="I311" i="3"/>
  <c r="L311" i="3" s="1"/>
  <c r="J311" i="3"/>
  <c r="E312" i="3"/>
  <c r="K312" i="3" s="1"/>
  <c r="F312" i="3"/>
  <c r="G312" i="3"/>
  <c r="H312" i="3"/>
  <c r="I312" i="3"/>
  <c r="L312" i="3" s="1"/>
  <c r="J312" i="3"/>
  <c r="E313" i="3"/>
  <c r="K313" i="3" s="1"/>
  <c r="F313" i="3"/>
  <c r="G313" i="3"/>
  <c r="H313" i="3"/>
  <c r="I313" i="3"/>
  <c r="L313" i="3" s="1"/>
  <c r="J313" i="3"/>
  <c r="E314" i="3"/>
  <c r="K314" i="3" s="1"/>
  <c r="F314" i="3"/>
  <c r="G314" i="3"/>
  <c r="H314" i="3"/>
  <c r="I314" i="3"/>
  <c r="L314" i="3" s="1"/>
  <c r="J314" i="3"/>
  <c r="E315" i="3"/>
  <c r="K315" i="3" s="1"/>
  <c r="F315" i="3"/>
  <c r="G315" i="3"/>
  <c r="H315" i="3"/>
  <c r="I315" i="3"/>
  <c r="L315" i="3" s="1"/>
  <c r="J315" i="3"/>
  <c r="E316" i="3"/>
  <c r="K316" i="3" s="1"/>
  <c r="F316" i="3"/>
  <c r="G316" i="3"/>
  <c r="H316" i="3"/>
  <c r="I316" i="3"/>
  <c r="L316" i="3" s="1"/>
  <c r="J316" i="3"/>
  <c r="E317" i="3"/>
  <c r="K317" i="3" s="1"/>
  <c r="F317" i="3"/>
  <c r="G317" i="3"/>
  <c r="H317" i="3"/>
  <c r="I317" i="3"/>
  <c r="L317" i="3" s="1"/>
  <c r="J317" i="3"/>
  <c r="E318" i="3"/>
  <c r="K318" i="3" s="1"/>
  <c r="F318" i="3"/>
  <c r="G318" i="3"/>
  <c r="H318" i="3"/>
  <c r="I318" i="3"/>
  <c r="L318" i="3" s="1"/>
  <c r="J318" i="3"/>
  <c r="E319" i="3"/>
  <c r="K319" i="3" s="1"/>
  <c r="F319" i="3"/>
  <c r="G319" i="3"/>
  <c r="H319" i="3"/>
  <c r="L319" i="3" s="1"/>
  <c r="I319" i="3"/>
  <c r="J319" i="3"/>
  <c r="E320" i="3"/>
  <c r="K320" i="3" s="1"/>
  <c r="F320" i="3"/>
  <c r="G320" i="3"/>
  <c r="H320" i="3"/>
  <c r="L320" i="3" s="1"/>
  <c r="I320" i="3"/>
  <c r="J320" i="3"/>
  <c r="E321" i="3"/>
  <c r="K321" i="3" s="1"/>
  <c r="F321" i="3"/>
  <c r="G321" i="3"/>
  <c r="H321" i="3"/>
  <c r="L321" i="3" s="1"/>
  <c r="I321" i="3"/>
  <c r="J321" i="3"/>
  <c r="E322" i="3"/>
  <c r="K322" i="3" s="1"/>
  <c r="F322" i="3"/>
  <c r="G322" i="3"/>
  <c r="H322" i="3"/>
  <c r="L322" i="3" s="1"/>
  <c r="I322" i="3"/>
  <c r="J322" i="3"/>
  <c r="E323" i="3"/>
  <c r="K323" i="3" s="1"/>
  <c r="F323" i="3"/>
  <c r="G323" i="3"/>
  <c r="H323" i="3"/>
  <c r="L323" i="3" s="1"/>
  <c r="I323" i="3"/>
  <c r="J323" i="3"/>
  <c r="BK305" i="3" l="1"/>
  <c r="BM302" i="3"/>
  <c r="BM298" i="3"/>
  <c r="BM294" i="3"/>
  <c r="BK291" i="3"/>
  <c r="BK287" i="3"/>
  <c r="BN202" i="3"/>
  <c r="BJ321" i="3"/>
  <c r="BK321" i="3"/>
  <c r="BM320" i="3"/>
  <c r="BJ317" i="3"/>
  <c r="BM316" i="3"/>
  <c r="BJ313" i="3"/>
  <c r="BM304" i="3"/>
  <c r="BN303" i="3"/>
  <c r="BM301" i="3"/>
  <c r="BK299" i="3"/>
  <c r="BM295" i="3"/>
  <c r="BM284" i="3"/>
  <c r="BJ281" i="3"/>
  <c r="BM271" i="3"/>
  <c r="BN258" i="3"/>
  <c r="BN256" i="3"/>
  <c r="BM255" i="3"/>
  <c r="BM251" i="3"/>
  <c r="BM241" i="3"/>
  <c r="BM237" i="3"/>
  <c r="BL233" i="3"/>
  <c r="BL225" i="3"/>
  <c r="BN220" i="3"/>
  <c r="BN218" i="3"/>
  <c r="BJ320" i="3"/>
  <c r="BK317" i="3"/>
  <c r="BL310" i="3"/>
  <c r="BL308" i="3"/>
  <c r="BN306" i="3"/>
  <c r="BK295" i="3"/>
  <c r="BM289" i="3"/>
  <c r="BJ322" i="3"/>
  <c r="BK322" i="3"/>
  <c r="BJ318" i="3"/>
  <c r="BK318" i="3"/>
  <c r="BN317" i="3"/>
  <c r="BK315" i="3"/>
  <c r="BJ314" i="3"/>
  <c r="BK314" i="3"/>
  <c r="BL311" i="3"/>
  <c r="BJ310" i="3"/>
  <c r="BK310" i="3"/>
  <c r="BL309" i="3"/>
  <c r="BJ308" i="3"/>
  <c r="BK308" i="3"/>
  <c r="BN304" i="3"/>
  <c r="BK303" i="3"/>
  <c r="BN295" i="3"/>
  <c r="BL292" i="3"/>
  <c r="BN291" i="3"/>
  <c r="BL290" i="3"/>
  <c r="BJ289" i="3"/>
  <c r="BN289" i="3"/>
  <c r="BN287" i="3"/>
  <c r="BM283" i="3"/>
  <c r="BK235" i="3"/>
  <c r="BN234" i="3"/>
  <c r="BN226" i="3"/>
  <c r="BK188" i="3"/>
  <c r="BN173" i="3"/>
  <c r="BJ316" i="3"/>
  <c r="BK313" i="3"/>
  <c r="BN283" i="3"/>
  <c r="BL280" i="3"/>
  <c r="BL217" i="3"/>
  <c r="BN192" i="3"/>
  <c r="BN176" i="3"/>
  <c r="BJ319" i="3"/>
  <c r="BK319" i="3"/>
  <c r="BJ315" i="3"/>
  <c r="BM314" i="3"/>
  <c r="BM306" i="3"/>
  <c r="BN305" i="3"/>
  <c r="BK302" i="3"/>
  <c r="BN301" i="3"/>
  <c r="BL298" i="3"/>
  <c r="BN293" i="3"/>
  <c r="BM290" i="3"/>
  <c r="BM275" i="3"/>
  <c r="BM269" i="3"/>
  <c r="BM253" i="3"/>
  <c r="BM243" i="3"/>
  <c r="BM239" i="3"/>
  <c r="BN236" i="3"/>
  <c r="BL209" i="3"/>
  <c r="BL195" i="3"/>
  <c r="BL175" i="3"/>
  <c r="BN292" i="3"/>
  <c r="BK292" i="3"/>
  <c r="BM265" i="3"/>
  <c r="BJ261" i="3"/>
  <c r="BJ249" i="3"/>
  <c r="BM245" i="3"/>
  <c r="BM207" i="3"/>
  <c r="BJ207" i="3"/>
  <c r="BL187" i="3"/>
  <c r="BM187" i="3"/>
  <c r="BJ187" i="3"/>
  <c r="BM310" i="3"/>
  <c r="BM308" i="3"/>
  <c r="BK306" i="3"/>
  <c r="BM305" i="3"/>
  <c r="BK304" i="3"/>
  <c r="BM303" i="3"/>
  <c r="BM299" i="3"/>
  <c r="BK293" i="3"/>
  <c r="BM292" i="3"/>
  <c r="BL291" i="3"/>
  <c r="BJ290" i="3"/>
  <c r="BN290" i="3"/>
  <c r="BK290" i="3"/>
  <c r="BM287" i="3"/>
  <c r="BJ284" i="3"/>
  <c r="BN284" i="3"/>
  <c r="BK284" i="3"/>
  <c r="BM278" i="3"/>
  <c r="BK278" i="3"/>
  <c r="BL278" i="3"/>
  <c r="BN278" i="3"/>
  <c r="BM266" i="3"/>
  <c r="BK266" i="3"/>
  <c r="BL266" i="3"/>
  <c r="BN266" i="3"/>
  <c r="BM262" i="3"/>
  <c r="BK262" i="3"/>
  <c r="BL262" i="3"/>
  <c r="BN262" i="3"/>
  <c r="BM246" i="3"/>
  <c r="BK246" i="3"/>
  <c r="BL246" i="3"/>
  <c r="BN246" i="3"/>
  <c r="BM311" i="3"/>
  <c r="BM309" i="3"/>
  <c r="BL293" i="3"/>
  <c r="BN265" i="3"/>
  <c r="BK265" i="3"/>
  <c r="BM261" i="3"/>
  <c r="BM249" i="3"/>
  <c r="BJ245" i="3"/>
  <c r="BL207" i="3"/>
  <c r="BN207" i="3"/>
  <c r="BK207" i="3"/>
  <c r="BN187" i="3"/>
  <c r="BK187" i="3"/>
  <c r="BJ311" i="3"/>
  <c r="BJ309" i="3"/>
  <c r="BL301" i="3"/>
  <c r="BJ300" i="3"/>
  <c r="BN300" i="3"/>
  <c r="BK300" i="3"/>
  <c r="BJ296" i="3"/>
  <c r="BN296" i="3"/>
  <c r="BK296" i="3"/>
  <c r="BM293" i="3"/>
  <c r="BL289" i="3"/>
  <c r="BJ288" i="3"/>
  <c r="BN288" i="3"/>
  <c r="BK288" i="3"/>
  <c r="BL283" i="3"/>
  <c r="BM279" i="3"/>
  <c r="BJ279" i="3"/>
  <c r="BK279" i="3"/>
  <c r="BN279" i="3"/>
  <c r="BM267" i="3"/>
  <c r="BJ267" i="3"/>
  <c r="BN267" i="3"/>
  <c r="BK267" i="3"/>
  <c r="BM263" i="3"/>
  <c r="BJ263" i="3"/>
  <c r="BN263" i="3"/>
  <c r="BK263" i="3"/>
  <c r="BM259" i="3"/>
  <c r="BJ259" i="3"/>
  <c r="BN259" i="3"/>
  <c r="BK259" i="3"/>
  <c r="BN257" i="3"/>
  <c r="BK257" i="3"/>
  <c r="BM247" i="3"/>
  <c r="BJ247" i="3"/>
  <c r="BN247" i="3"/>
  <c r="BK247" i="3"/>
  <c r="BJ292" i="3"/>
  <c r="BJ265" i="3"/>
  <c r="BN261" i="3"/>
  <c r="BK261" i="3"/>
  <c r="BN249" i="3"/>
  <c r="BK249" i="3"/>
  <c r="BN245" i="3"/>
  <c r="BK245" i="3"/>
  <c r="BM322" i="3"/>
  <c r="BM321" i="3"/>
  <c r="BM319" i="3"/>
  <c r="BM318" i="3"/>
  <c r="BM317" i="3"/>
  <c r="BM315" i="3"/>
  <c r="BM313" i="3"/>
  <c r="BK311" i="3"/>
  <c r="BK309" i="3"/>
  <c r="BK301" i="3"/>
  <c r="BM300" i="3"/>
  <c r="BL299" i="3"/>
  <c r="BJ298" i="3"/>
  <c r="BN298" i="3"/>
  <c r="BK298" i="3"/>
  <c r="BM296" i="3"/>
  <c r="BL295" i="3"/>
  <c r="BJ294" i="3"/>
  <c r="BN294" i="3"/>
  <c r="BK294" i="3"/>
  <c r="BM291" i="3"/>
  <c r="BK289" i="3"/>
  <c r="BM288" i="3"/>
  <c r="BL287" i="3"/>
  <c r="BK283" i="3"/>
  <c r="BJ282" i="3"/>
  <c r="BM282" i="3"/>
  <c r="BL282" i="3"/>
  <c r="BN282" i="3"/>
  <c r="BM264" i="3"/>
  <c r="BK264" i="3"/>
  <c r="BL264" i="3"/>
  <c r="BN264" i="3"/>
  <c r="BM260" i="3"/>
  <c r="BK260" i="3"/>
  <c r="BL260" i="3"/>
  <c r="BN260" i="3"/>
  <c r="BM248" i="3"/>
  <c r="BK248" i="3"/>
  <c r="BL248" i="3"/>
  <c r="BN248" i="3"/>
  <c r="BL173" i="3"/>
  <c r="BM173" i="3"/>
  <c r="BJ173" i="3"/>
  <c r="BL281" i="3"/>
  <c r="BJ276" i="3"/>
  <c r="BL275" i="3"/>
  <c r="BJ272" i="3"/>
  <c r="BL271" i="3"/>
  <c r="BJ270" i="3"/>
  <c r="BL269" i="3"/>
  <c r="BL255" i="3"/>
  <c r="BJ254" i="3"/>
  <c r="BL253" i="3"/>
  <c r="BJ252" i="3"/>
  <c r="BL251" i="3"/>
  <c r="BL243" i="3"/>
  <c r="BJ242" i="3"/>
  <c r="BL241" i="3"/>
  <c r="BJ240" i="3"/>
  <c r="BL239" i="3"/>
  <c r="BJ238" i="3"/>
  <c r="BL237" i="3"/>
  <c r="BM236" i="3"/>
  <c r="BL215" i="3"/>
  <c r="BM215" i="3"/>
  <c r="BJ215" i="3"/>
  <c r="BN215" i="3"/>
  <c r="BK215" i="3"/>
  <c r="BK208" i="3"/>
  <c r="BM208" i="3"/>
  <c r="BL208" i="3"/>
  <c r="BN208" i="3"/>
  <c r="BL197" i="3"/>
  <c r="BM197" i="3"/>
  <c r="BJ197" i="3"/>
  <c r="BN197" i="3"/>
  <c r="BK197" i="3"/>
  <c r="BL189" i="3"/>
  <c r="BM189" i="3"/>
  <c r="BJ189" i="3"/>
  <c r="BN189" i="3"/>
  <c r="BK189" i="3"/>
  <c r="BK174" i="3"/>
  <c r="BM174" i="3"/>
  <c r="BL174" i="3"/>
  <c r="BN174" i="3"/>
  <c r="BK281" i="3"/>
  <c r="BJ280" i="3"/>
  <c r="BN277" i="3"/>
  <c r="BK277" i="3"/>
  <c r="BM276" i="3"/>
  <c r="BL276" i="3"/>
  <c r="BN276" i="3"/>
  <c r="BJ275" i="3"/>
  <c r="BN275" i="3"/>
  <c r="BK275" i="3"/>
  <c r="BN273" i="3"/>
  <c r="BK273" i="3"/>
  <c r="BM272" i="3"/>
  <c r="BL272" i="3"/>
  <c r="BN272" i="3"/>
  <c r="BJ271" i="3"/>
  <c r="BN271" i="3"/>
  <c r="BK271" i="3"/>
  <c r="BM270" i="3"/>
  <c r="BL270" i="3"/>
  <c r="BN270" i="3"/>
  <c r="BJ269" i="3"/>
  <c r="BN269" i="3"/>
  <c r="BK269" i="3"/>
  <c r="BJ255" i="3"/>
  <c r="BN255" i="3"/>
  <c r="BK255" i="3"/>
  <c r="BM254" i="3"/>
  <c r="BL254" i="3"/>
  <c r="BN254" i="3"/>
  <c r="BJ253" i="3"/>
  <c r="BN253" i="3"/>
  <c r="BK253" i="3"/>
  <c r="BM252" i="3"/>
  <c r="BL252" i="3"/>
  <c r="BN252" i="3"/>
  <c r="BJ251" i="3"/>
  <c r="BN251" i="3"/>
  <c r="BK251" i="3"/>
  <c r="BJ243" i="3"/>
  <c r="BN243" i="3"/>
  <c r="BK243" i="3"/>
  <c r="BM242" i="3"/>
  <c r="BL242" i="3"/>
  <c r="BN242" i="3"/>
  <c r="BJ241" i="3"/>
  <c r="BN241" i="3"/>
  <c r="BK241" i="3"/>
  <c r="BM240" i="3"/>
  <c r="BL240" i="3"/>
  <c r="BN240" i="3"/>
  <c r="BJ239" i="3"/>
  <c r="BN239" i="3"/>
  <c r="BK239" i="3"/>
  <c r="BM238" i="3"/>
  <c r="BL238" i="3"/>
  <c r="BN238" i="3"/>
  <c r="BJ237" i="3"/>
  <c r="BN237" i="3"/>
  <c r="BK237" i="3"/>
  <c r="BL236" i="3"/>
  <c r="BL231" i="3"/>
  <c r="BM231" i="3"/>
  <c r="BJ231" i="3"/>
  <c r="BN231" i="3"/>
  <c r="BK231" i="3"/>
  <c r="BL223" i="3"/>
  <c r="BM223" i="3"/>
  <c r="BJ223" i="3"/>
  <c r="BN223" i="3"/>
  <c r="BK223" i="3"/>
  <c r="BK216" i="3"/>
  <c r="BM216" i="3"/>
  <c r="BL216" i="3"/>
  <c r="BN216" i="3"/>
  <c r="BK200" i="3"/>
  <c r="BM200" i="3"/>
  <c r="BL200" i="3"/>
  <c r="BN200" i="3"/>
  <c r="BK190" i="3"/>
  <c r="BM190" i="3"/>
  <c r="BL190" i="3"/>
  <c r="BN190" i="3"/>
  <c r="BL183" i="3"/>
  <c r="BM183" i="3"/>
  <c r="BJ183" i="3"/>
  <c r="BN183" i="3"/>
  <c r="BK183" i="3"/>
  <c r="BN281" i="3"/>
  <c r="BM280" i="3"/>
  <c r="BN280" i="3"/>
  <c r="BL279" i="3"/>
  <c r="BJ278" i="3"/>
  <c r="BK276" i="3"/>
  <c r="BK272" i="3"/>
  <c r="BK270" i="3"/>
  <c r="BL267" i="3"/>
  <c r="BJ266" i="3"/>
  <c r="BL265" i="3"/>
  <c r="BJ264" i="3"/>
  <c r="BL263" i="3"/>
  <c r="BJ262" i="3"/>
  <c r="BL261" i="3"/>
  <c r="BJ260" i="3"/>
  <c r="BL259" i="3"/>
  <c r="BK254" i="3"/>
  <c r="BK252" i="3"/>
  <c r="BL249" i="3"/>
  <c r="BJ248" i="3"/>
  <c r="BL247" i="3"/>
  <c r="BJ246" i="3"/>
  <c r="BL245" i="3"/>
  <c r="BK242" i="3"/>
  <c r="BK240" i="3"/>
  <c r="BK238" i="3"/>
  <c r="BK232" i="3"/>
  <c r="BM232" i="3"/>
  <c r="BL232" i="3"/>
  <c r="BN232" i="3"/>
  <c r="BK224" i="3"/>
  <c r="BM224" i="3"/>
  <c r="BL224" i="3"/>
  <c r="BN224" i="3"/>
  <c r="BL185" i="3"/>
  <c r="BM185" i="3"/>
  <c r="BJ185" i="3"/>
  <c r="BN185" i="3"/>
  <c r="BK185" i="3"/>
  <c r="BJ236" i="3"/>
  <c r="BK230" i="3"/>
  <c r="BM230" i="3"/>
  <c r="BL230" i="3"/>
  <c r="BM229" i="3"/>
  <c r="BJ229" i="3"/>
  <c r="BN229" i="3"/>
  <c r="BK229" i="3"/>
  <c r="BK222" i="3"/>
  <c r="BM222" i="3"/>
  <c r="BL222" i="3"/>
  <c r="BM221" i="3"/>
  <c r="BJ221" i="3"/>
  <c r="BN221" i="3"/>
  <c r="BK221" i="3"/>
  <c r="BK214" i="3"/>
  <c r="BM214" i="3"/>
  <c r="BL214" i="3"/>
  <c r="BM213" i="3"/>
  <c r="BJ213" i="3"/>
  <c r="BN213" i="3"/>
  <c r="BK213" i="3"/>
  <c r="BK206" i="3"/>
  <c r="BM206" i="3"/>
  <c r="BL206" i="3"/>
  <c r="BM205" i="3"/>
  <c r="BJ205" i="3"/>
  <c r="BN205" i="3"/>
  <c r="BK205" i="3"/>
  <c r="BK196" i="3"/>
  <c r="BM196" i="3"/>
  <c r="BL196" i="3"/>
  <c r="BM195" i="3"/>
  <c r="BJ195" i="3"/>
  <c r="BN195" i="3"/>
  <c r="BK195" i="3"/>
  <c r="BK182" i="3"/>
  <c r="BM182" i="3"/>
  <c r="BL182" i="3"/>
  <c r="BM181" i="3"/>
  <c r="BJ181" i="3"/>
  <c r="BN181" i="3"/>
  <c r="BK181" i="3"/>
  <c r="BM235" i="3"/>
  <c r="BJ235" i="3"/>
  <c r="BK228" i="3"/>
  <c r="BM228" i="3"/>
  <c r="BL228" i="3"/>
  <c r="BM227" i="3"/>
  <c r="BJ227" i="3"/>
  <c r="BN227" i="3"/>
  <c r="BK227" i="3"/>
  <c r="BK220" i="3"/>
  <c r="BM220" i="3"/>
  <c r="BL220" i="3"/>
  <c r="BM219" i="3"/>
  <c r="BJ219" i="3"/>
  <c r="BN219" i="3"/>
  <c r="BK219" i="3"/>
  <c r="BK212" i="3"/>
  <c r="BM212" i="3"/>
  <c r="BL212" i="3"/>
  <c r="BM211" i="3"/>
  <c r="BJ211" i="3"/>
  <c r="BN211" i="3"/>
  <c r="BK211" i="3"/>
  <c r="BK204" i="3"/>
  <c r="BM204" i="3"/>
  <c r="BL204" i="3"/>
  <c r="BM203" i="3"/>
  <c r="BJ203" i="3"/>
  <c r="BN203" i="3"/>
  <c r="BK203" i="3"/>
  <c r="BK194" i="3"/>
  <c r="BM194" i="3"/>
  <c r="BL194" i="3"/>
  <c r="BM193" i="3"/>
  <c r="BJ193" i="3"/>
  <c r="BN193" i="3"/>
  <c r="BK193" i="3"/>
  <c r="BK178" i="3"/>
  <c r="BM178" i="3"/>
  <c r="BL178" i="3"/>
  <c r="BM177" i="3"/>
  <c r="BJ177" i="3"/>
  <c r="BN177" i="3"/>
  <c r="BK177" i="3"/>
  <c r="BK234" i="3"/>
  <c r="BM234" i="3"/>
  <c r="BL234" i="3"/>
  <c r="BM233" i="3"/>
  <c r="BJ233" i="3"/>
  <c r="BN233" i="3"/>
  <c r="BK233" i="3"/>
  <c r="BK226" i="3"/>
  <c r="BM226" i="3"/>
  <c r="BL226" i="3"/>
  <c r="BM225" i="3"/>
  <c r="BJ225" i="3"/>
  <c r="BN225" i="3"/>
  <c r="BK225" i="3"/>
  <c r="BK218" i="3"/>
  <c r="BM218" i="3"/>
  <c r="BL218" i="3"/>
  <c r="BM217" i="3"/>
  <c r="BJ217" i="3"/>
  <c r="BN217" i="3"/>
  <c r="BK217" i="3"/>
  <c r="BK210" i="3"/>
  <c r="BM210" i="3"/>
  <c r="BL210" i="3"/>
  <c r="BM209" i="3"/>
  <c r="BJ209" i="3"/>
  <c r="BN209" i="3"/>
  <c r="BK209" i="3"/>
  <c r="BK202" i="3"/>
  <c r="BM202" i="3"/>
  <c r="BL202" i="3"/>
  <c r="BM201" i="3"/>
  <c r="BJ201" i="3"/>
  <c r="BN201" i="3"/>
  <c r="BK201" i="3"/>
  <c r="BK192" i="3"/>
  <c r="BM192" i="3"/>
  <c r="BL192" i="3"/>
  <c r="BM191" i="3"/>
  <c r="BJ191" i="3"/>
  <c r="BN191" i="3"/>
  <c r="BK191" i="3"/>
  <c r="BK176" i="3"/>
  <c r="BM176" i="3"/>
  <c r="BL176" i="3"/>
  <c r="BM175" i="3"/>
  <c r="BJ175" i="3"/>
  <c r="BN175" i="3"/>
  <c r="BK175" i="3"/>
  <c r="BK173" i="3"/>
  <c r="L257" i="3"/>
  <c r="K257" i="3"/>
  <c r="L255" i="3"/>
  <c r="K255" i="3"/>
  <c r="L253" i="3"/>
  <c r="K253" i="3"/>
  <c r="L251" i="3"/>
  <c r="K251" i="3"/>
  <c r="L249" i="3"/>
  <c r="K249" i="3"/>
  <c r="L247" i="3"/>
  <c r="K247" i="3"/>
  <c r="L245" i="3"/>
  <c r="K245" i="3"/>
  <c r="L243" i="3"/>
  <c r="K243" i="3"/>
  <c r="L241" i="3"/>
  <c r="K241" i="3"/>
  <c r="L239" i="3"/>
  <c r="K239" i="3"/>
  <c r="L237" i="3"/>
  <c r="K237" i="3"/>
  <c r="L235" i="3"/>
  <c r="K235" i="3"/>
  <c r="L233" i="3"/>
  <c r="K233" i="3"/>
  <c r="L231" i="3"/>
  <c r="K231" i="3"/>
  <c r="L229" i="3"/>
  <c r="K229" i="3"/>
  <c r="L227" i="3"/>
  <c r="K227" i="3"/>
  <c r="L225" i="3"/>
  <c r="K225" i="3"/>
  <c r="L223" i="3"/>
  <c r="K223" i="3"/>
  <c r="L221" i="3"/>
  <c r="K221" i="3"/>
  <c r="L219" i="3"/>
  <c r="K219" i="3"/>
  <c r="L217" i="3"/>
  <c r="K217" i="3"/>
  <c r="L215" i="3"/>
  <c r="E172" i="3" l="1"/>
  <c r="F172" i="3"/>
  <c r="K172" i="3" s="1"/>
  <c r="G172" i="3"/>
  <c r="H172" i="3"/>
  <c r="I172" i="3"/>
  <c r="J172" i="3"/>
  <c r="AP172" i="3" l="1"/>
  <c r="V172" i="3"/>
  <c r="BD172" i="3"/>
  <c r="AN172" i="3"/>
  <c r="X172" i="3"/>
  <c r="L172" i="3"/>
  <c r="M172" i="3" s="1"/>
  <c r="BG172" i="3"/>
  <c r="AQ172" i="3"/>
  <c r="AA172" i="3"/>
  <c r="BB172" i="3"/>
  <c r="BI172" i="3"/>
  <c r="BE172" i="3"/>
  <c r="AS172" i="3"/>
  <c r="AO172" i="3"/>
  <c r="AC172" i="3"/>
  <c r="Y172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BJ78" i="3" s="1"/>
  <c r="AZ78" i="3"/>
  <c r="BA78" i="3"/>
  <c r="BB78" i="3"/>
  <c r="BC78" i="3"/>
  <c r="BD78" i="3"/>
  <c r="BE78" i="3"/>
  <c r="BL78" i="3" s="1"/>
  <c r="BF78" i="3"/>
  <c r="BG78" i="3"/>
  <c r="BH78" i="3"/>
  <c r="BI78" i="3"/>
  <c r="BK78" i="3"/>
  <c r="BM78" i="3"/>
  <c r="BN78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J79" i="3" s="1"/>
  <c r="BD79" i="3"/>
  <c r="BE79" i="3"/>
  <c r="BL79" i="3" s="1"/>
  <c r="BF79" i="3"/>
  <c r="BG79" i="3"/>
  <c r="BH79" i="3"/>
  <c r="BI79" i="3"/>
  <c r="BK79" i="3"/>
  <c r="BM79" i="3"/>
  <c r="BN79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BJ80" i="3" s="1"/>
  <c r="AZ80" i="3"/>
  <c r="BA80" i="3"/>
  <c r="BB80" i="3"/>
  <c r="BC80" i="3"/>
  <c r="BD80" i="3"/>
  <c r="BE80" i="3"/>
  <c r="BL80" i="3" s="1"/>
  <c r="BF80" i="3"/>
  <c r="BG80" i="3"/>
  <c r="BH80" i="3"/>
  <c r="BI80" i="3"/>
  <c r="BK80" i="3"/>
  <c r="BM80" i="3"/>
  <c r="BN80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BN83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BN84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BK85" i="3"/>
  <c r="BL85" i="3"/>
  <c r="BM85" i="3"/>
  <c r="BN85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M86" i="3" s="1"/>
  <c r="BA86" i="3"/>
  <c r="BB86" i="3"/>
  <c r="BC86" i="3"/>
  <c r="BD86" i="3"/>
  <c r="BE86" i="3"/>
  <c r="BF86" i="3"/>
  <c r="BG86" i="3"/>
  <c r="BH86" i="3"/>
  <c r="BI86" i="3"/>
  <c r="BK86" i="3"/>
  <c r="BL86" i="3"/>
  <c r="BN86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M87" i="3" s="1"/>
  <c r="BG87" i="3"/>
  <c r="BH87" i="3"/>
  <c r="BI87" i="3"/>
  <c r="BJ87" i="3"/>
  <c r="BK87" i="3"/>
  <c r="BL87" i="3"/>
  <c r="BN87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M88" i="3" s="1"/>
  <c r="BA88" i="3"/>
  <c r="BB88" i="3"/>
  <c r="BC88" i="3"/>
  <c r="BD88" i="3"/>
  <c r="BE88" i="3"/>
  <c r="BF88" i="3"/>
  <c r="BG88" i="3"/>
  <c r="BH88" i="3"/>
  <c r="BI88" i="3"/>
  <c r="BJ88" i="3"/>
  <c r="BK88" i="3"/>
  <c r="BL88" i="3"/>
  <c r="BN88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M89" i="3" s="1"/>
  <c r="BG89" i="3"/>
  <c r="BH89" i="3"/>
  <c r="BI89" i="3"/>
  <c r="BJ89" i="3"/>
  <c r="BK89" i="3"/>
  <c r="BL89" i="3"/>
  <c r="BN89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M90" i="3" s="1"/>
  <c r="BE90" i="3"/>
  <c r="BF90" i="3"/>
  <c r="BG90" i="3"/>
  <c r="BH90" i="3"/>
  <c r="BI90" i="3"/>
  <c r="BJ90" i="3"/>
  <c r="BK90" i="3"/>
  <c r="BL90" i="3"/>
  <c r="BN90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M91" i="3" s="1"/>
  <c r="BG91" i="3"/>
  <c r="BH91" i="3"/>
  <c r="BI91" i="3"/>
  <c r="BJ91" i="3"/>
  <c r="BK91" i="3"/>
  <c r="BL91" i="3"/>
  <c r="BN91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BM92" i="3" s="1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BJ92" i="3"/>
  <c r="BK92" i="3"/>
  <c r="BL92" i="3"/>
  <c r="BN92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BM93" i="3" s="1"/>
  <c r="AY93" i="3"/>
  <c r="AZ93" i="3"/>
  <c r="BA93" i="3"/>
  <c r="BB93" i="3"/>
  <c r="BC93" i="3"/>
  <c r="BD93" i="3"/>
  <c r="BE93" i="3"/>
  <c r="BF93" i="3"/>
  <c r="BG93" i="3"/>
  <c r="BH93" i="3"/>
  <c r="BI93" i="3"/>
  <c r="BJ93" i="3"/>
  <c r="BK93" i="3"/>
  <c r="BL93" i="3"/>
  <c r="BN93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M94" i="3" s="1"/>
  <c r="BA94" i="3"/>
  <c r="BB94" i="3"/>
  <c r="BC94" i="3"/>
  <c r="BD94" i="3"/>
  <c r="BE94" i="3"/>
  <c r="BF94" i="3"/>
  <c r="BG94" i="3"/>
  <c r="BH94" i="3"/>
  <c r="BI94" i="3"/>
  <c r="BJ94" i="3"/>
  <c r="BK94" i="3"/>
  <c r="BL94" i="3"/>
  <c r="BN94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BM95" i="3" s="1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BI95" i="3"/>
  <c r="BJ95" i="3"/>
  <c r="BK95" i="3"/>
  <c r="BL95" i="3"/>
  <c r="BN95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BM96" i="3" s="1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BJ96" i="3"/>
  <c r="BK96" i="3"/>
  <c r="BL96" i="3"/>
  <c r="BN96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BM97" i="3" s="1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BI97" i="3"/>
  <c r="BJ97" i="3"/>
  <c r="BK97" i="3"/>
  <c r="BL97" i="3"/>
  <c r="BN97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BM98" i="3" s="1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BI98" i="3"/>
  <c r="BJ98" i="3"/>
  <c r="BK98" i="3"/>
  <c r="BL98" i="3"/>
  <c r="BN98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BM99" i="3" s="1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BI99" i="3"/>
  <c r="BJ99" i="3"/>
  <c r="BK99" i="3"/>
  <c r="BL99" i="3"/>
  <c r="BN99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BM100" i="3" s="1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BF100" i="3"/>
  <c r="BG100" i="3"/>
  <c r="BH100" i="3"/>
  <c r="BI100" i="3"/>
  <c r="BJ100" i="3"/>
  <c r="BK100" i="3"/>
  <c r="BL100" i="3"/>
  <c r="BN100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BM101" i="3" s="1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BL101" i="3" s="1"/>
  <c r="BG101" i="3"/>
  <c r="BH101" i="3"/>
  <c r="BI101" i="3"/>
  <c r="BJ101" i="3"/>
  <c r="BK101" i="3"/>
  <c r="BN101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BM102" i="3" s="1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J102" i="3" s="1"/>
  <c r="BA102" i="3"/>
  <c r="BB102" i="3"/>
  <c r="BC102" i="3"/>
  <c r="BD102" i="3"/>
  <c r="BE102" i="3"/>
  <c r="BF102" i="3"/>
  <c r="BG102" i="3"/>
  <c r="BH102" i="3"/>
  <c r="BI102" i="3"/>
  <c r="BK102" i="3"/>
  <c r="BL102" i="3"/>
  <c r="BN102" i="3"/>
  <c r="M103" i="3"/>
  <c r="N103" i="3"/>
  <c r="O103" i="3"/>
  <c r="P103" i="3"/>
  <c r="Q103" i="3"/>
  <c r="R103" i="3"/>
  <c r="S103" i="3"/>
  <c r="T103" i="3"/>
  <c r="U103" i="3"/>
  <c r="V103" i="3"/>
  <c r="BK103" i="3" s="1"/>
  <c r="W103" i="3"/>
  <c r="X103" i="3"/>
  <c r="Y103" i="3"/>
  <c r="Z103" i="3"/>
  <c r="BM103" i="3" s="1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BD103" i="3"/>
  <c r="BE103" i="3"/>
  <c r="BF103" i="3"/>
  <c r="BL103" i="3" s="1"/>
  <c r="BG103" i="3"/>
  <c r="BH103" i="3"/>
  <c r="BI103" i="3"/>
  <c r="BJ103" i="3"/>
  <c r="BN103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BM104" i="3" s="1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BD104" i="3"/>
  <c r="BE104" i="3"/>
  <c r="BF104" i="3"/>
  <c r="BG104" i="3"/>
  <c r="BH104" i="3"/>
  <c r="BI104" i="3"/>
  <c r="BJ104" i="3"/>
  <c r="BK104" i="3"/>
  <c r="BL104" i="3"/>
  <c r="BN104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BM105" i="3" s="1"/>
  <c r="AE105" i="3"/>
  <c r="AF105" i="3"/>
  <c r="AG105" i="3"/>
  <c r="AH105" i="3"/>
  <c r="AI105" i="3"/>
  <c r="AJ105" i="3"/>
  <c r="AK105" i="3"/>
  <c r="AL105" i="3"/>
  <c r="BK105" i="3" s="1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BD105" i="3"/>
  <c r="BE105" i="3"/>
  <c r="BF105" i="3"/>
  <c r="BL105" i="3" s="1"/>
  <c r="BG105" i="3"/>
  <c r="BH105" i="3"/>
  <c r="BI105" i="3"/>
  <c r="BJ105" i="3"/>
  <c r="BN105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BM106" i="3" s="1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BK106" i="3" s="1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J106" i="3" s="1"/>
  <c r="BA106" i="3"/>
  <c r="BB106" i="3"/>
  <c r="BC106" i="3"/>
  <c r="BD106" i="3"/>
  <c r="BE106" i="3"/>
  <c r="BF106" i="3"/>
  <c r="BG106" i="3"/>
  <c r="BH106" i="3"/>
  <c r="BI106" i="3"/>
  <c r="BL106" i="3"/>
  <c r="BN106" i="3"/>
  <c r="M107" i="3"/>
  <c r="N107" i="3"/>
  <c r="O107" i="3"/>
  <c r="P107" i="3"/>
  <c r="Q107" i="3"/>
  <c r="R107" i="3"/>
  <c r="S107" i="3"/>
  <c r="T107" i="3"/>
  <c r="U107" i="3"/>
  <c r="V107" i="3"/>
  <c r="BK107" i="3" s="1"/>
  <c r="W107" i="3"/>
  <c r="X107" i="3"/>
  <c r="Y107" i="3"/>
  <c r="Z107" i="3"/>
  <c r="BM107" i="3" s="1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BD107" i="3"/>
  <c r="BE107" i="3"/>
  <c r="BF107" i="3"/>
  <c r="BL107" i="3" s="1"/>
  <c r="BG107" i="3"/>
  <c r="BH107" i="3"/>
  <c r="BI107" i="3"/>
  <c r="BJ107" i="3"/>
  <c r="BN107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BM108" i="3" s="1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BK108" i="3" s="1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J108" i="3" s="1"/>
  <c r="BA108" i="3"/>
  <c r="BB108" i="3"/>
  <c r="BC108" i="3"/>
  <c r="BD108" i="3"/>
  <c r="BE108" i="3"/>
  <c r="BF108" i="3"/>
  <c r="BG108" i="3"/>
  <c r="BH108" i="3"/>
  <c r="BI108" i="3"/>
  <c r="BL108" i="3"/>
  <c r="BN108" i="3"/>
  <c r="M109" i="3"/>
  <c r="N109" i="3"/>
  <c r="O109" i="3"/>
  <c r="P109" i="3"/>
  <c r="Q109" i="3"/>
  <c r="R109" i="3"/>
  <c r="S109" i="3"/>
  <c r="T109" i="3"/>
  <c r="U109" i="3"/>
  <c r="V109" i="3"/>
  <c r="BK109" i="3" s="1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BD109" i="3"/>
  <c r="BE109" i="3"/>
  <c r="BF109" i="3"/>
  <c r="BL109" i="3" s="1"/>
  <c r="BG109" i="3"/>
  <c r="BH109" i="3"/>
  <c r="BI109" i="3"/>
  <c r="BJ109" i="3"/>
  <c r="BN109" i="3"/>
  <c r="M110" i="3"/>
  <c r="N110" i="3"/>
  <c r="O110" i="3"/>
  <c r="P110" i="3"/>
  <c r="BK110" i="3" s="1"/>
  <c r="Q110" i="3"/>
  <c r="R110" i="3"/>
  <c r="S110" i="3"/>
  <c r="T110" i="3"/>
  <c r="BM110" i="3" s="1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J110" i="3" s="1"/>
  <c r="BA110" i="3"/>
  <c r="BB110" i="3"/>
  <c r="BC110" i="3"/>
  <c r="BD110" i="3"/>
  <c r="BE110" i="3"/>
  <c r="BF110" i="3"/>
  <c r="BG110" i="3"/>
  <c r="BH110" i="3"/>
  <c r="BI110" i="3"/>
  <c r="BL110" i="3"/>
  <c r="BN110" i="3"/>
  <c r="M111" i="3"/>
  <c r="N111" i="3"/>
  <c r="O111" i="3"/>
  <c r="P111" i="3"/>
  <c r="Q111" i="3"/>
  <c r="R111" i="3"/>
  <c r="S111" i="3"/>
  <c r="T111" i="3"/>
  <c r="U111" i="3"/>
  <c r="V111" i="3"/>
  <c r="BK111" i="3" s="1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BE111" i="3"/>
  <c r="BF111" i="3"/>
  <c r="BL111" i="3" s="1"/>
  <c r="BG111" i="3"/>
  <c r="BH111" i="3"/>
  <c r="BI111" i="3"/>
  <c r="BJ111" i="3"/>
  <c r="BN111" i="3"/>
  <c r="M112" i="3"/>
  <c r="N112" i="3"/>
  <c r="O112" i="3"/>
  <c r="P112" i="3"/>
  <c r="BK112" i="3" s="1"/>
  <c r="Q112" i="3"/>
  <c r="R112" i="3"/>
  <c r="S112" i="3"/>
  <c r="T112" i="3"/>
  <c r="BM112" i="3" s="1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J112" i="3" s="1"/>
  <c r="BA112" i="3"/>
  <c r="BB112" i="3"/>
  <c r="BC112" i="3"/>
  <c r="BD112" i="3"/>
  <c r="BE112" i="3"/>
  <c r="BF112" i="3"/>
  <c r="BG112" i="3"/>
  <c r="BH112" i="3"/>
  <c r="BI112" i="3"/>
  <c r="BL112" i="3"/>
  <c r="BN112" i="3"/>
  <c r="M113" i="3"/>
  <c r="N113" i="3"/>
  <c r="O113" i="3"/>
  <c r="P113" i="3"/>
  <c r="Q113" i="3"/>
  <c r="R113" i="3"/>
  <c r="S113" i="3"/>
  <c r="T113" i="3"/>
  <c r="U113" i="3"/>
  <c r="V113" i="3"/>
  <c r="BK113" i="3" s="1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BB113" i="3"/>
  <c r="BC113" i="3"/>
  <c r="BD113" i="3"/>
  <c r="BE113" i="3"/>
  <c r="BF113" i="3"/>
  <c r="BL113" i="3" s="1"/>
  <c r="BG113" i="3"/>
  <c r="BH113" i="3"/>
  <c r="BI113" i="3"/>
  <c r="BJ113" i="3"/>
  <c r="BN113" i="3"/>
  <c r="M114" i="3"/>
  <c r="N114" i="3"/>
  <c r="O114" i="3"/>
  <c r="P114" i="3"/>
  <c r="BK114" i="3" s="1"/>
  <c r="Q114" i="3"/>
  <c r="R114" i="3"/>
  <c r="S114" i="3"/>
  <c r="T114" i="3"/>
  <c r="BM114" i="3" s="1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J114" i="3" s="1"/>
  <c r="BA114" i="3"/>
  <c r="BB114" i="3"/>
  <c r="BC114" i="3"/>
  <c r="BD114" i="3"/>
  <c r="BE114" i="3"/>
  <c r="BF114" i="3"/>
  <c r="BG114" i="3"/>
  <c r="BH114" i="3"/>
  <c r="BI114" i="3"/>
  <c r="BL114" i="3"/>
  <c r="BN114" i="3"/>
  <c r="M115" i="3"/>
  <c r="N115" i="3"/>
  <c r="O115" i="3"/>
  <c r="P115" i="3"/>
  <c r="Q115" i="3"/>
  <c r="R115" i="3"/>
  <c r="S115" i="3"/>
  <c r="T115" i="3"/>
  <c r="BM115" i="3" s="1"/>
  <c r="U115" i="3"/>
  <c r="V115" i="3"/>
  <c r="BK115" i="3" s="1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BD115" i="3"/>
  <c r="BE115" i="3"/>
  <c r="BF115" i="3"/>
  <c r="BL115" i="3" s="1"/>
  <c r="BG115" i="3"/>
  <c r="BH115" i="3"/>
  <c r="BI115" i="3"/>
  <c r="BJ115" i="3"/>
  <c r="BN115" i="3"/>
  <c r="M116" i="3"/>
  <c r="N116" i="3"/>
  <c r="O116" i="3"/>
  <c r="P116" i="3"/>
  <c r="BK116" i="3" s="1"/>
  <c r="Q116" i="3"/>
  <c r="R116" i="3"/>
  <c r="S116" i="3"/>
  <c r="T116" i="3"/>
  <c r="BM116" i="3" s="1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BD116" i="3"/>
  <c r="BE116" i="3"/>
  <c r="BF116" i="3"/>
  <c r="BG116" i="3"/>
  <c r="BH116" i="3"/>
  <c r="BI116" i="3"/>
  <c r="BL116" i="3"/>
  <c r="BN116" i="3"/>
  <c r="M117" i="3"/>
  <c r="N117" i="3"/>
  <c r="O117" i="3"/>
  <c r="P117" i="3"/>
  <c r="Q117" i="3"/>
  <c r="R117" i="3"/>
  <c r="BL117" i="3" s="1"/>
  <c r="S117" i="3"/>
  <c r="T117" i="3"/>
  <c r="U117" i="3"/>
  <c r="V117" i="3"/>
  <c r="BK117" i="3" s="1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BD117" i="3"/>
  <c r="BE117" i="3"/>
  <c r="BF117" i="3"/>
  <c r="BG117" i="3"/>
  <c r="BH117" i="3"/>
  <c r="BI117" i="3"/>
  <c r="BJ117" i="3"/>
  <c r="BN117" i="3"/>
  <c r="M118" i="3"/>
  <c r="N118" i="3"/>
  <c r="O118" i="3"/>
  <c r="P118" i="3"/>
  <c r="BN118" i="3" s="1"/>
  <c r="Q118" i="3"/>
  <c r="R118" i="3"/>
  <c r="S118" i="3"/>
  <c r="T118" i="3"/>
  <c r="BM118" i="3" s="1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A118" i="3"/>
  <c r="BB118" i="3"/>
  <c r="BC118" i="3"/>
  <c r="BD118" i="3"/>
  <c r="BE118" i="3"/>
  <c r="BF118" i="3"/>
  <c r="BG118" i="3"/>
  <c r="BH118" i="3"/>
  <c r="BI118" i="3"/>
  <c r="BL118" i="3"/>
  <c r="M119" i="3"/>
  <c r="N119" i="3"/>
  <c r="O119" i="3"/>
  <c r="P119" i="3"/>
  <c r="Q119" i="3"/>
  <c r="R119" i="3"/>
  <c r="BL119" i="3" s="1"/>
  <c r="S119" i="3"/>
  <c r="T119" i="3"/>
  <c r="U119" i="3"/>
  <c r="V119" i="3"/>
  <c r="BK119" i="3" s="1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BC119" i="3"/>
  <c r="BD119" i="3"/>
  <c r="BE119" i="3"/>
  <c r="BF119" i="3"/>
  <c r="BG119" i="3"/>
  <c r="BH119" i="3"/>
  <c r="BI119" i="3"/>
  <c r="BJ119" i="3"/>
  <c r="BN119" i="3"/>
  <c r="M120" i="3"/>
  <c r="N120" i="3"/>
  <c r="O120" i="3"/>
  <c r="P120" i="3"/>
  <c r="BN120" i="3" s="1"/>
  <c r="Q120" i="3"/>
  <c r="R120" i="3"/>
  <c r="S120" i="3"/>
  <c r="T120" i="3"/>
  <c r="BM120" i="3" s="1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BC120" i="3"/>
  <c r="BD120" i="3"/>
  <c r="BE120" i="3"/>
  <c r="BF120" i="3"/>
  <c r="BG120" i="3"/>
  <c r="BH120" i="3"/>
  <c r="BI120" i="3"/>
  <c r="BL120" i="3"/>
  <c r="M121" i="3"/>
  <c r="N121" i="3"/>
  <c r="O121" i="3"/>
  <c r="P121" i="3"/>
  <c r="Q121" i="3"/>
  <c r="R121" i="3"/>
  <c r="BL121" i="3" s="1"/>
  <c r="S121" i="3"/>
  <c r="T121" i="3"/>
  <c r="U121" i="3"/>
  <c r="V121" i="3"/>
  <c r="BK121" i="3" s="1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BC121" i="3"/>
  <c r="BD121" i="3"/>
  <c r="BE121" i="3"/>
  <c r="BF121" i="3"/>
  <c r="BG121" i="3"/>
  <c r="BH121" i="3"/>
  <c r="BI121" i="3"/>
  <c r="BJ121" i="3"/>
  <c r="BN121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BB122" i="3"/>
  <c r="BC122" i="3"/>
  <c r="BD122" i="3"/>
  <c r="BE122" i="3"/>
  <c r="BF122" i="3"/>
  <c r="BG122" i="3"/>
  <c r="BH122" i="3"/>
  <c r="BI122" i="3"/>
  <c r="BJ122" i="3"/>
  <c r="BK122" i="3"/>
  <c r="BL122" i="3"/>
  <c r="BM122" i="3"/>
  <c r="BN122" i="3"/>
  <c r="M123" i="3"/>
  <c r="N123" i="3"/>
  <c r="O123" i="3"/>
  <c r="P123" i="3"/>
  <c r="BK123" i="3" s="1"/>
  <c r="Q123" i="3"/>
  <c r="R123" i="3"/>
  <c r="BL123" i="3" s="1"/>
  <c r="S123" i="3"/>
  <c r="T123" i="3"/>
  <c r="U123" i="3"/>
  <c r="V123" i="3"/>
  <c r="BM123" i="3" s="1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BB123" i="3"/>
  <c r="BC123" i="3"/>
  <c r="BD123" i="3"/>
  <c r="BE123" i="3"/>
  <c r="BF123" i="3"/>
  <c r="BG123" i="3"/>
  <c r="BH123" i="3"/>
  <c r="BI123" i="3"/>
  <c r="BJ123" i="3"/>
  <c r="BN123" i="3"/>
  <c r="M124" i="3"/>
  <c r="N124" i="3"/>
  <c r="O124" i="3"/>
  <c r="P124" i="3"/>
  <c r="BN124" i="3" s="1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BA124" i="3"/>
  <c r="BB124" i="3"/>
  <c r="BC124" i="3"/>
  <c r="BD124" i="3"/>
  <c r="BE124" i="3"/>
  <c r="BF124" i="3"/>
  <c r="BG124" i="3"/>
  <c r="BH124" i="3"/>
  <c r="BI124" i="3"/>
  <c r="BL124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BA125" i="3"/>
  <c r="BB125" i="3"/>
  <c r="BC125" i="3"/>
  <c r="BD125" i="3"/>
  <c r="BE125" i="3"/>
  <c r="BF125" i="3"/>
  <c r="BG125" i="3"/>
  <c r="BH125" i="3"/>
  <c r="BI125" i="3"/>
  <c r="BJ125" i="3"/>
  <c r="BN125" i="3"/>
  <c r="M126" i="3"/>
  <c r="N126" i="3"/>
  <c r="O126" i="3"/>
  <c r="P126" i="3"/>
  <c r="BK126" i="3" s="1"/>
  <c r="Q126" i="3"/>
  <c r="R126" i="3"/>
  <c r="S126" i="3"/>
  <c r="T126" i="3"/>
  <c r="U126" i="3"/>
  <c r="V126" i="3"/>
  <c r="W126" i="3"/>
  <c r="X126" i="3"/>
  <c r="Y126" i="3"/>
  <c r="Z126" i="3"/>
  <c r="AA126" i="3"/>
  <c r="AB126" i="3"/>
  <c r="BL126" i="3" s="1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BA126" i="3"/>
  <c r="BB126" i="3"/>
  <c r="BC126" i="3"/>
  <c r="BD126" i="3"/>
  <c r="BE126" i="3"/>
  <c r="BF126" i="3"/>
  <c r="BG126" i="3"/>
  <c r="BH126" i="3"/>
  <c r="BI126" i="3"/>
  <c r="M127" i="3"/>
  <c r="N127" i="3"/>
  <c r="BN127" i="3" s="1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BA127" i="3"/>
  <c r="BB127" i="3"/>
  <c r="BC127" i="3"/>
  <c r="BD127" i="3"/>
  <c r="BE127" i="3"/>
  <c r="BF127" i="3"/>
  <c r="BG127" i="3"/>
  <c r="BH127" i="3"/>
  <c r="BI127" i="3"/>
  <c r="BJ127" i="3"/>
  <c r="M128" i="3"/>
  <c r="N128" i="3"/>
  <c r="O128" i="3"/>
  <c r="BN128" i="3" s="1"/>
  <c r="P128" i="3"/>
  <c r="BK128" i="3" s="1"/>
  <c r="Q128" i="3"/>
  <c r="R128" i="3"/>
  <c r="S128" i="3"/>
  <c r="BM128" i="3" s="1"/>
  <c r="T128" i="3"/>
  <c r="U128" i="3"/>
  <c r="V128" i="3"/>
  <c r="W128" i="3"/>
  <c r="X128" i="3"/>
  <c r="Y128" i="3"/>
  <c r="Z128" i="3"/>
  <c r="AA128" i="3"/>
  <c r="AB128" i="3"/>
  <c r="BL128" i="3" s="1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BC128" i="3"/>
  <c r="BD128" i="3"/>
  <c r="BE128" i="3"/>
  <c r="BF128" i="3"/>
  <c r="BG128" i="3"/>
  <c r="BH128" i="3"/>
  <c r="BI128" i="3"/>
  <c r="M129" i="3"/>
  <c r="BK129" i="3" s="1"/>
  <c r="N129" i="3"/>
  <c r="BN129" i="3" s="1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Z129" i="3"/>
  <c r="BA129" i="3"/>
  <c r="BB129" i="3"/>
  <c r="BC129" i="3"/>
  <c r="BD129" i="3"/>
  <c r="BE129" i="3"/>
  <c r="BF129" i="3"/>
  <c r="BG129" i="3"/>
  <c r="BH129" i="3"/>
  <c r="BI129" i="3"/>
  <c r="BJ129" i="3"/>
  <c r="M130" i="3"/>
  <c r="N130" i="3"/>
  <c r="O130" i="3"/>
  <c r="P130" i="3"/>
  <c r="Q130" i="3"/>
  <c r="R130" i="3"/>
  <c r="S130" i="3"/>
  <c r="BM130" i="3" s="1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Z130" i="3"/>
  <c r="BA130" i="3"/>
  <c r="BB130" i="3"/>
  <c r="BC130" i="3"/>
  <c r="BD130" i="3"/>
  <c r="BE130" i="3"/>
  <c r="BF130" i="3"/>
  <c r="BG130" i="3"/>
  <c r="BH130" i="3"/>
  <c r="BI130" i="3"/>
  <c r="BJ130" i="3"/>
  <c r="BK130" i="3"/>
  <c r="BL130" i="3"/>
  <c r="BN130" i="3"/>
  <c r="M131" i="3"/>
  <c r="BK131" i="3" s="1"/>
  <c r="N131" i="3"/>
  <c r="BN131" i="3" s="1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AZ131" i="3"/>
  <c r="BA131" i="3"/>
  <c r="BB131" i="3"/>
  <c r="BC131" i="3"/>
  <c r="BD131" i="3"/>
  <c r="BE131" i="3"/>
  <c r="BF131" i="3"/>
  <c r="BG131" i="3"/>
  <c r="BH131" i="3"/>
  <c r="BI131" i="3"/>
  <c r="BJ131" i="3"/>
  <c r="M132" i="3"/>
  <c r="N132" i="3"/>
  <c r="O132" i="3"/>
  <c r="BN132" i="3" s="1"/>
  <c r="P132" i="3"/>
  <c r="BK132" i="3" s="1"/>
  <c r="Q132" i="3"/>
  <c r="R132" i="3"/>
  <c r="S132" i="3"/>
  <c r="BM132" i="3" s="1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Z132" i="3"/>
  <c r="BA132" i="3"/>
  <c r="BB132" i="3"/>
  <c r="BC132" i="3"/>
  <c r="BD132" i="3"/>
  <c r="BE132" i="3"/>
  <c r="BF132" i="3"/>
  <c r="BG132" i="3"/>
  <c r="BH132" i="3"/>
  <c r="BI132" i="3"/>
  <c r="BL132" i="3"/>
  <c r="M133" i="3"/>
  <c r="BK133" i="3" s="1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Z133" i="3"/>
  <c r="BA133" i="3"/>
  <c r="BB133" i="3"/>
  <c r="BC133" i="3"/>
  <c r="BD133" i="3"/>
  <c r="BE133" i="3"/>
  <c r="BF133" i="3"/>
  <c r="BG133" i="3"/>
  <c r="BH133" i="3"/>
  <c r="BI133" i="3"/>
  <c r="BJ133" i="3"/>
  <c r="BN133" i="3"/>
  <c r="M134" i="3"/>
  <c r="N134" i="3"/>
  <c r="O134" i="3"/>
  <c r="BN134" i="3" s="1"/>
  <c r="P134" i="3"/>
  <c r="BK134" i="3" s="1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Z134" i="3"/>
  <c r="BA134" i="3"/>
  <c r="BB134" i="3"/>
  <c r="BC134" i="3"/>
  <c r="BD134" i="3"/>
  <c r="BE134" i="3"/>
  <c r="BF134" i="3"/>
  <c r="BG134" i="3"/>
  <c r="BH134" i="3"/>
  <c r="BI134" i="3"/>
  <c r="BL134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Z135" i="3"/>
  <c r="BA135" i="3"/>
  <c r="BB135" i="3"/>
  <c r="BC135" i="3"/>
  <c r="BD135" i="3"/>
  <c r="BE135" i="3"/>
  <c r="BF135" i="3"/>
  <c r="BG135" i="3"/>
  <c r="BH135" i="3"/>
  <c r="BI135" i="3"/>
  <c r="BJ135" i="3"/>
  <c r="BN135" i="3"/>
  <c r="M136" i="3"/>
  <c r="N136" i="3"/>
  <c r="O136" i="3"/>
  <c r="P136" i="3"/>
  <c r="BK136" i="3" s="1"/>
  <c r="Q136" i="3"/>
  <c r="R136" i="3"/>
  <c r="S136" i="3"/>
  <c r="T136" i="3"/>
  <c r="U136" i="3"/>
  <c r="V136" i="3"/>
  <c r="W136" i="3"/>
  <c r="X136" i="3"/>
  <c r="Y136" i="3"/>
  <c r="Z136" i="3"/>
  <c r="AA136" i="3"/>
  <c r="AB136" i="3"/>
  <c r="BL136" i="3" s="1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Z136" i="3"/>
  <c r="BA136" i="3"/>
  <c r="BB136" i="3"/>
  <c r="BC136" i="3"/>
  <c r="BD136" i="3"/>
  <c r="BE136" i="3"/>
  <c r="BF136" i="3"/>
  <c r="BG136" i="3"/>
  <c r="BH136" i="3"/>
  <c r="BI136" i="3"/>
  <c r="M137" i="3"/>
  <c r="N137" i="3"/>
  <c r="BN137" i="3" s="1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Z137" i="3"/>
  <c r="BA137" i="3"/>
  <c r="BB137" i="3"/>
  <c r="BC137" i="3"/>
  <c r="BD137" i="3"/>
  <c r="BE137" i="3"/>
  <c r="BF137" i="3"/>
  <c r="BG137" i="3"/>
  <c r="BH137" i="3"/>
  <c r="BI137" i="3"/>
  <c r="BJ137" i="3"/>
  <c r="M138" i="3"/>
  <c r="N138" i="3"/>
  <c r="O138" i="3"/>
  <c r="BN138" i="3" s="1"/>
  <c r="P138" i="3"/>
  <c r="BK138" i="3" s="1"/>
  <c r="Q138" i="3"/>
  <c r="R138" i="3"/>
  <c r="S138" i="3"/>
  <c r="BM138" i="3" s="1"/>
  <c r="T138" i="3"/>
  <c r="U138" i="3"/>
  <c r="V138" i="3"/>
  <c r="W138" i="3"/>
  <c r="X138" i="3"/>
  <c r="Y138" i="3"/>
  <c r="Z138" i="3"/>
  <c r="AA138" i="3"/>
  <c r="AB138" i="3"/>
  <c r="BL138" i="3" s="1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Z138" i="3"/>
  <c r="BA138" i="3"/>
  <c r="BB138" i="3"/>
  <c r="BC138" i="3"/>
  <c r="BD138" i="3"/>
  <c r="BE138" i="3"/>
  <c r="BF138" i="3"/>
  <c r="BG138" i="3"/>
  <c r="BH138" i="3"/>
  <c r="BI138" i="3"/>
  <c r="M139" i="3"/>
  <c r="BK139" i="3" s="1"/>
  <c r="N139" i="3"/>
  <c r="BN139" i="3" s="1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AZ139" i="3"/>
  <c r="BA139" i="3"/>
  <c r="BB139" i="3"/>
  <c r="BC139" i="3"/>
  <c r="BD139" i="3"/>
  <c r="BE139" i="3"/>
  <c r="BF139" i="3"/>
  <c r="BG139" i="3"/>
  <c r="BH139" i="3"/>
  <c r="BI139" i="3"/>
  <c r="BJ139" i="3"/>
  <c r="M140" i="3"/>
  <c r="N140" i="3"/>
  <c r="O140" i="3"/>
  <c r="BN140" i="3" s="1"/>
  <c r="P140" i="3"/>
  <c r="BK140" i="3" s="1"/>
  <c r="Q140" i="3"/>
  <c r="R140" i="3"/>
  <c r="S140" i="3"/>
  <c r="BM140" i="3" s="1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Z140" i="3"/>
  <c r="BA140" i="3"/>
  <c r="BB140" i="3"/>
  <c r="BC140" i="3"/>
  <c r="BD140" i="3"/>
  <c r="BE140" i="3"/>
  <c r="BF140" i="3"/>
  <c r="BG140" i="3"/>
  <c r="BH140" i="3"/>
  <c r="BI140" i="3"/>
  <c r="BL140" i="3"/>
  <c r="M141" i="3"/>
  <c r="BK141" i="3" s="1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AZ141" i="3"/>
  <c r="BA141" i="3"/>
  <c r="BB141" i="3"/>
  <c r="BC141" i="3"/>
  <c r="BD141" i="3"/>
  <c r="BE141" i="3"/>
  <c r="BF141" i="3"/>
  <c r="BG141" i="3"/>
  <c r="BH141" i="3"/>
  <c r="BI141" i="3"/>
  <c r="BJ141" i="3"/>
  <c r="BN141" i="3"/>
  <c r="M142" i="3"/>
  <c r="N142" i="3"/>
  <c r="O142" i="3"/>
  <c r="BN142" i="3" s="1"/>
  <c r="P142" i="3"/>
  <c r="BK142" i="3" s="1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Z142" i="3"/>
  <c r="BA142" i="3"/>
  <c r="BB142" i="3"/>
  <c r="BC142" i="3"/>
  <c r="BD142" i="3"/>
  <c r="BE142" i="3"/>
  <c r="BF142" i="3"/>
  <c r="BG142" i="3"/>
  <c r="BH142" i="3"/>
  <c r="BI142" i="3"/>
  <c r="BL142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Z143" i="3"/>
  <c r="BA143" i="3"/>
  <c r="BB143" i="3"/>
  <c r="BC143" i="3"/>
  <c r="BD143" i="3"/>
  <c r="BE143" i="3"/>
  <c r="BF143" i="3"/>
  <c r="BG143" i="3"/>
  <c r="BH143" i="3"/>
  <c r="BI143" i="3"/>
  <c r="BJ143" i="3"/>
  <c r="BN143" i="3"/>
  <c r="M144" i="3"/>
  <c r="N144" i="3"/>
  <c r="O144" i="3"/>
  <c r="P144" i="3"/>
  <c r="BK144" i="3" s="1"/>
  <c r="Q144" i="3"/>
  <c r="R144" i="3"/>
  <c r="S144" i="3"/>
  <c r="T144" i="3"/>
  <c r="U144" i="3"/>
  <c r="V144" i="3"/>
  <c r="W144" i="3"/>
  <c r="X144" i="3"/>
  <c r="Y144" i="3"/>
  <c r="Z144" i="3"/>
  <c r="AA144" i="3"/>
  <c r="AB144" i="3"/>
  <c r="BL144" i="3" s="1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Z144" i="3"/>
  <c r="BA144" i="3"/>
  <c r="BB144" i="3"/>
  <c r="BC144" i="3"/>
  <c r="BD144" i="3"/>
  <c r="BE144" i="3"/>
  <c r="BF144" i="3"/>
  <c r="BG144" i="3"/>
  <c r="BH144" i="3"/>
  <c r="BI144" i="3"/>
  <c r="M145" i="3"/>
  <c r="N145" i="3"/>
  <c r="BN145" i="3" s="1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Z145" i="3"/>
  <c r="BA145" i="3"/>
  <c r="BB145" i="3"/>
  <c r="BC145" i="3"/>
  <c r="BD145" i="3"/>
  <c r="BE145" i="3"/>
  <c r="BF145" i="3"/>
  <c r="BG145" i="3"/>
  <c r="BH145" i="3"/>
  <c r="BI145" i="3"/>
  <c r="BJ145" i="3"/>
  <c r="M146" i="3"/>
  <c r="N146" i="3"/>
  <c r="O146" i="3"/>
  <c r="BN146" i="3" s="1"/>
  <c r="P146" i="3"/>
  <c r="BK146" i="3" s="1"/>
  <c r="Q146" i="3"/>
  <c r="R146" i="3"/>
  <c r="S146" i="3"/>
  <c r="BM146" i="3" s="1"/>
  <c r="T146" i="3"/>
  <c r="U146" i="3"/>
  <c r="V146" i="3"/>
  <c r="W146" i="3"/>
  <c r="X146" i="3"/>
  <c r="Y146" i="3"/>
  <c r="Z146" i="3"/>
  <c r="AA146" i="3"/>
  <c r="AB146" i="3"/>
  <c r="BL146" i="3" s="1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Z146" i="3"/>
  <c r="BA146" i="3"/>
  <c r="BB146" i="3"/>
  <c r="BC146" i="3"/>
  <c r="BD146" i="3"/>
  <c r="BE146" i="3"/>
  <c r="BF146" i="3"/>
  <c r="BG146" i="3"/>
  <c r="BH146" i="3"/>
  <c r="BI146" i="3"/>
  <c r="M147" i="3"/>
  <c r="BK147" i="3" s="1"/>
  <c r="N147" i="3"/>
  <c r="BN147" i="3" s="1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Z147" i="3"/>
  <c r="BA147" i="3"/>
  <c r="BB147" i="3"/>
  <c r="BC147" i="3"/>
  <c r="BD147" i="3"/>
  <c r="BE147" i="3"/>
  <c r="BF147" i="3"/>
  <c r="BG147" i="3"/>
  <c r="BH147" i="3"/>
  <c r="BI147" i="3"/>
  <c r="BJ147" i="3"/>
  <c r="M148" i="3"/>
  <c r="N148" i="3"/>
  <c r="O148" i="3"/>
  <c r="P148" i="3"/>
  <c r="Q148" i="3"/>
  <c r="R148" i="3"/>
  <c r="S148" i="3"/>
  <c r="BM148" i="3" s="1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AY148" i="3"/>
  <c r="AZ148" i="3"/>
  <c r="BA148" i="3"/>
  <c r="BB148" i="3"/>
  <c r="BC148" i="3"/>
  <c r="BD148" i="3"/>
  <c r="BE148" i="3"/>
  <c r="BF148" i="3"/>
  <c r="BG148" i="3"/>
  <c r="BH148" i="3"/>
  <c r="BI148" i="3"/>
  <c r="BJ148" i="3"/>
  <c r="BK148" i="3"/>
  <c r="BL148" i="3"/>
  <c r="BN148" i="3"/>
  <c r="M149" i="3"/>
  <c r="N149" i="3"/>
  <c r="BN149" i="3" s="1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AX149" i="3"/>
  <c r="AY149" i="3"/>
  <c r="AZ149" i="3"/>
  <c r="BA149" i="3"/>
  <c r="BB149" i="3"/>
  <c r="BC149" i="3"/>
  <c r="BD149" i="3"/>
  <c r="BE149" i="3"/>
  <c r="BF149" i="3"/>
  <c r="BG149" i="3"/>
  <c r="BH149" i="3"/>
  <c r="BI149" i="3"/>
  <c r="BJ149" i="3"/>
  <c r="M150" i="3"/>
  <c r="N150" i="3"/>
  <c r="O150" i="3"/>
  <c r="BN150" i="3" s="1"/>
  <c r="P150" i="3"/>
  <c r="BK150" i="3" s="1"/>
  <c r="Q150" i="3"/>
  <c r="R150" i="3"/>
  <c r="S150" i="3"/>
  <c r="BM150" i="3" s="1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W150" i="3"/>
  <c r="AX150" i="3"/>
  <c r="AY150" i="3"/>
  <c r="AZ150" i="3"/>
  <c r="BA150" i="3"/>
  <c r="BB150" i="3"/>
  <c r="BC150" i="3"/>
  <c r="BD150" i="3"/>
  <c r="BE150" i="3"/>
  <c r="BF150" i="3"/>
  <c r="BG150" i="3"/>
  <c r="BH150" i="3"/>
  <c r="BI150" i="3"/>
  <c r="BL150" i="3"/>
  <c r="M151" i="3"/>
  <c r="BK151" i="3" s="1"/>
  <c r="N151" i="3"/>
  <c r="BN151" i="3" s="1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AY151" i="3"/>
  <c r="AZ151" i="3"/>
  <c r="BA151" i="3"/>
  <c r="BB151" i="3"/>
  <c r="BC151" i="3"/>
  <c r="BD151" i="3"/>
  <c r="BE151" i="3"/>
  <c r="BF151" i="3"/>
  <c r="BG151" i="3"/>
  <c r="BH151" i="3"/>
  <c r="BI151" i="3"/>
  <c r="BJ151" i="3"/>
  <c r="M152" i="3"/>
  <c r="N152" i="3"/>
  <c r="O152" i="3"/>
  <c r="P152" i="3"/>
  <c r="Q152" i="3"/>
  <c r="R152" i="3"/>
  <c r="S152" i="3"/>
  <c r="BM152" i="3" s="1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AZ152" i="3"/>
  <c r="BA152" i="3"/>
  <c r="BB152" i="3"/>
  <c r="BC152" i="3"/>
  <c r="BD152" i="3"/>
  <c r="BE152" i="3"/>
  <c r="BF152" i="3"/>
  <c r="BG152" i="3"/>
  <c r="BH152" i="3"/>
  <c r="BI152" i="3"/>
  <c r="BJ152" i="3"/>
  <c r="BK152" i="3"/>
  <c r="BL152" i="3"/>
  <c r="BN152" i="3"/>
  <c r="M153" i="3"/>
  <c r="BK153" i="3" s="1"/>
  <c r="N153" i="3"/>
  <c r="BN153" i="3" s="1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AY153" i="3"/>
  <c r="AZ153" i="3"/>
  <c r="BA153" i="3"/>
  <c r="BB153" i="3"/>
  <c r="BC153" i="3"/>
  <c r="BD153" i="3"/>
  <c r="BE153" i="3"/>
  <c r="BF153" i="3"/>
  <c r="BG153" i="3"/>
  <c r="BH153" i="3"/>
  <c r="BI153" i="3"/>
  <c r="BJ153" i="3"/>
  <c r="M154" i="3"/>
  <c r="N154" i="3"/>
  <c r="O154" i="3"/>
  <c r="BN154" i="3" s="1"/>
  <c r="P154" i="3"/>
  <c r="BK154" i="3" s="1"/>
  <c r="Q154" i="3"/>
  <c r="R154" i="3"/>
  <c r="S154" i="3"/>
  <c r="BM154" i="3" s="1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AY154" i="3"/>
  <c r="AZ154" i="3"/>
  <c r="BA154" i="3"/>
  <c r="BB154" i="3"/>
  <c r="BC154" i="3"/>
  <c r="BD154" i="3"/>
  <c r="BE154" i="3"/>
  <c r="BF154" i="3"/>
  <c r="BG154" i="3"/>
  <c r="BH154" i="3"/>
  <c r="BI154" i="3"/>
  <c r="BL154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AY155" i="3"/>
  <c r="AZ155" i="3"/>
  <c r="BA155" i="3"/>
  <c r="BB155" i="3"/>
  <c r="BC155" i="3"/>
  <c r="BD155" i="3"/>
  <c r="BE155" i="3"/>
  <c r="BF155" i="3"/>
  <c r="BG155" i="3"/>
  <c r="BH155" i="3"/>
  <c r="BI155" i="3"/>
  <c r="BJ155" i="3"/>
  <c r="BN155" i="3"/>
  <c r="M156" i="3"/>
  <c r="N156" i="3"/>
  <c r="O156" i="3"/>
  <c r="P156" i="3"/>
  <c r="BK156" i="3" s="1"/>
  <c r="Q156" i="3"/>
  <c r="R156" i="3"/>
  <c r="S156" i="3"/>
  <c r="T156" i="3"/>
  <c r="U156" i="3"/>
  <c r="V156" i="3"/>
  <c r="W156" i="3"/>
  <c r="X156" i="3"/>
  <c r="Y156" i="3"/>
  <c r="Z156" i="3"/>
  <c r="AA156" i="3"/>
  <c r="AB156" i="3"/>
  <c r="BL156" i="3" s="1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AZ156" i="3"/>
  <c r="BA156" i="3"/>
  <c r="BB156" i="3"/>
  <c r="BC156" i="3"/>
  <c r="BD156" i="3"/>
  <c r="BE156" i="3"/>
  <c r="BF156" i="3"/>
  <c r="BG156" i="3"/>
  <c r="BH156" i="3"/>
  <c r="BI156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AZ157" i="3"/>
  <c r="BA157" i="3"/>
  <c r="BB157" i="3"/>
  <c r="BC157" i="3"/>
  <c r="BD157" i="3"/>
  <c r="BE157" i="3"/>
  <c r="BF157" i="3"/>
  <c r="BG157" i="3"/>
  <c r="BH157" i="3"/>
  <c r="BI157" i="3"/>
  <c r="BJ157" i="3"/>
  <c r="BN157" i="3"/>
  <c r="M158" i="3"/>
  <c r="N158" i="3"/>
  <c r="O158" i="3"/>
  <c r="BN158" i="3" s="1"/>
  <c r="P158" i="3"/>
  <c r="BK158" i="3" s="1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Z158" i="3"/>
  <c r="BA158" i="3"/>
  <c r="BB158" i="3"/>
  <c r="BC158" i="3"/>
  <c r="BD158" i="3"/>
  <c r="BE158" i="3"/>
  <c r="BF158" i="3"/>
  <c r="BG158" i="3"/>
  <c r="BH158" i="3"/>
  <c r="BI158" i="3"/>
  <c r="BL158" i="3"/>
  <c r="M159" i="3"/>
  <c r="N159" i="3"/>
  <c r="O159" i="3"/>
  <c r="P159" i="3"/>
  <c r="Q159" i="3"/>
  <c r="BJ159" i="3" s="1"/>
  <c r="R159" i="3"/>
  <c r="S159" i="3"/>
  <c r="T159" i="3"/>
  <c r="U159" i="3"/>
  <c r="BM159" i="3" s="1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Z159" i="3"/>
  <c r="BA159" i="3"/>
  <c r="BB159" i="3"/>
  <c r="BC159" i="3"/>
  <c r="BD159" i="3"/>
  <c r="BE159" i="3"/>
  <c r="BF159" i="3"/>
  <c r="BG159" i="3"/>
  <c r="BH159" i="3"/>
  <c r="BI159" i="3"/>
  <c r="BN159" i="3"/>
  <c r="M160" i="3"/>
  <c r="N160" i="3"/>
  <c r="O160" i="3"/>
  <c r="P160" i="3"/>
  <c r="BK160" i="3" s="1"/>
  <c r="Q160" i="3"/>
  <c r="R160" i="3"/>
  <c r="S160" i="3"/>
  <c r="T160" i="3"/>
  <c r="U160" i="3"/>
  <c r="V160" i="3"/>
  <c r="W160" i="3"/>
  <c r="X160" i="3"/>
  <c r="Y160" i="3"/>
  <c r="Z160" i="3"/>
  <c r="AA160" i="3"/>
  <c r="AB160" i="3"/>
  <c r="BL160" i="3" s="1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AZ160" i="3"/>
  <c r="BA160" i="3"/>
  <c r="BB160" i="3"/>
  <c r="BC160" i="3"/>
  <c r="BD160" i="3"/>
  <c r="BE160" i="3"/>
  <c r="BF160" i="3"/>
  <c r="BG160" i="3"/>
  <c r="BH160" i="3"/>
  <c r="BI160" i="3"/>
  <c r="M161" i="3"/>
  <c r="N161" i="3"/>
  <c r="O161" i="3"/>
  <c r="P161" i="3"/>
  <c r="Q161" i="3"/>
  <c r="R161" i="3"/>
  <c r="S161" i="3"/>
  <c r="T161" i="3"/>
  <c r="U161" i="3"/>
  <c r="BM161" i="3" s="1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BJ161" i="3" s="1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AZ161" i="3"/>
  <c r="BA161" i="3"/>
  <c r="BB161" i="3"/>
  <c r="BC161" i="3"/>
  <c r="BD161" i="3"/>
  <c r="BE161" i="3"/>
  <c r="BF161" i="3"/>
  <c r="BG161" i="3"/>
  <c r="BH161" i="3"/>
  <c r="BI161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BL162" i="3" s="1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AZ162" i="3"/>
  <c r="BA162" i="3"/>
  <c r="BB162" i="3"/>
  <c r="BC162" i="3"/>
  <c r="BD162" i="3"/>
  <c r="BE162" i="3"/>
  <c r="BF162" i="3"/>
  <c r="BG162" i="3"/>
  <c r="BH162" i="3"/>
  <c r="BI162" i="3"/>
  <c r="BK162" i="3"/>
  <c r="M163" i="3"/>
  <c r="N163" i="3"/>
  <c r="O163" i="3"/>
  <c r="P163" i="3"/>
  <c r="Q163" i="3"/>
  <c r="R163" i="3"/>
  <c r="S163" i="3"/>
  <c r="T163" i="3"/>
  <c r="U163" i="3"/>
  <c r="V163" i="3"/>
  <c r="BM163" i="3" s="1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AZ163" i="3"/>
  <c r="BA163" i="3"/>
  <c r="BB163" i="3"/>
  <c r="BC163" i="3"/>
  <c r="BD163" i="3"/>
  <c r="BE163" i="3"/>
  <c r="BF163" i="3"/>
  <c r="BG163" i="3"/>
  <c r="BH163" i="3"/>
  <c r="BI163" i="3"/>
  <c r="BJ163" i="3"/>
  <c r="M164" i="3"/>
  <c r="N164" i="3"/>
  <c r="O164" i="3"/>
  <c r="BN164" i="3" s="1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AY164" i="3"/>
  <c r="AZ164" i="3"/>
  <c r="BA164" i="3"/>
  <c r="BB164" i="3"/>
  <c r="BC164" i="3"/>
  <c r="BD164" i="3"/>
  <c r="BE164" i="3"/>
  <c r="BF164" i="3"/>
  <c r="BG164" i="3"/>
  <c r="BH164" i="3"/>
  <c r="BI164" i="3"/>
  <c r="BK164" i="3"/>
  <c r="BL164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AZ165" i="3"/>
  <c r="BA165" i="3"/>
  <c r="BB165" i="3"/>
  <c r="BC165" i="3"/>
  <c r="BD165" i="3"/>
  <c r="BE165" i="3"/>
  <c r="BF165" i="3"/>
  <c r="BG165" i="3"/>
  <c r="BH165" i="3"/>
  <c r="BI165" i="3"/>
  <c r="BJ165" i="3"/>
  <c r="BM165" i="3"/>
  <c r="BN165" i="3"/>
  <c r="M166" i="3"/>
  <c r="N166" i="3"/>
  <c r="O166" i="3"/>
  <c r="P166" i="3"/>
  <c r="BK166" i="3" s="1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AZ166" i="3"/>
  <c r="BA166" i="3"/>
  <c r="BB166" i="3"/>
  <c r="BC166" i="3"/>
  <c r="BD166" i="3"/>
  <c r="BE166" i="3"/>
  <c r="BF166" i="3"/>
  <c r="BG166" i="3"/>
  <c r="BH166" i="3"/>
  <c r="BI166" i="3"/>
  <c r="BL166" i="3"/>
  <c r="BN166" i="3"/>
  <c r="M167" i="3"/>
  <c r="N167" i="3"/>
  <c r="O167" i="3"/>
  <c r="P167" i="3"/>
  <c r="BN167" i="3" s="1"/>
  <c r="Q167" i="3"/>
  <c r="R167" i="3"/>
  <c r="S167" i="3"/>
  <c r="T167" i="3"/>
  <c r="BJ167" i="3" s="1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BL167" i="3" s="1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AY167" i="3"/>
  <c r="AZ167" i="3"/>
  <c r="BA167" i="3"/>
  <c r="BB167" i="3"/>
  <c r="BC167" i="3"/>
  <c r="BD167" i="3"/>
  <c r="BE167" i="3"/>
  <c r="BF167" i="3"/>
  <c r="BG167" i="3"/>
  <c r="BH167" i="3"/>
  <c r="BI167" i="3"/>
  <c r="BM167" i="3"/>
  <c r="M168" i="3"/>
  <c r="N168" i="3"/>
  <c r="BN168" i="3" s="1"/>
  <c r="O168" i="3"/>
  <c r="BL168" i="3" s="1"/>
  <c r="P168" i="3"/>
  <c r="Q168" i="3"/>
  <c r="R168" i="3"/>
  <c r="S168" i="3"/>
  <c r="T168" i="3"/>
  <c r="U168" i="3"/>
  <c r="V168" i="3"/>
  <c r="W168" i="3"/>
  <c r="BJ168" i="3" s="1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AY168" i="3"/>
  <c r="AZ168" i="3"/>
  <c r="BA168" i="3"/>
  <c r="BB168" i="3"/>
  <c r="BC168" i="3"/>
  <c r="BD168" i="3"/>
  <c r="BE168" i="3"/>
  <c r="BF168" i="3"/>
  <c r="BG168" i="3"/>
  <c r="BH168" i="3"/>
  <c r="BI168" i="3"/>
  <c r="BK168" i="3"/>
  <c r="M169" i="3"/>
  <c r="N169" i="3"/>
  <c r="O169" i="3"/>
  <c r="P169" i="3"/>
  <c r="Q169" i="3"/>
  <c r="R169" i="3"/>
  <c r="BL169" i="3" s="1"/>
  <c r="S169" i="3"/>
  <c r="T169" i="3"/>
  <c r="U169" i="3"/>
  <c r="BM169" i="3" s="1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AX169" i="3"/>
  <c r="AY169" i="3"/>
  <c r="AZ169" i="3"/>
  <c r="BA169" i="3"/>
  <c r="BB169" i="3"/>
  <c r="BC169" i="3"/>
  <c r="BD169" i="3"/>
  <c r="BE169" i="3"/>
  <c r="BF169" i="3"/>
  <c r="BG169" i="3"/>
  <c r="BH169" i="3"/>
  <c r="BI169" i="3"/>
  <c r="BJ169" i="3"/>
  <c r="BN169" i="3"/>
  <c r="M170" i="3"/>
  <c r="N170" i="3"/>
  <c r="O170" i="3"/>
  <c r="P170" i="3"/>
  <c r="BK170" i="3" s="1"/>
  <c r="Q170" i="3"/>
  <c r="R170" i="3"/>
  <c r="S170" i="3"/>
  <c r="T170" i="3"/>
  <c r="BJ170" i="3" s="1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Z170" i="3"/>
  <c r="BA170" i="3"/>
  <c r="BB170" i="3"/>
  <c r="BC170" i="3"/>
  <c r="BD170" i="3"/>
  <c r="BE170" i="3"/>
  <c r="BF170" i="3"/>
  <c r="BG170" i="3"/>
  <c r="BH170" i="3"/>
  <c r="BI170" i="3"/>
  <c r="BL170" i="3"/>
  <c r="BN170" i="3"/>
  <c r="M171" i="3"/>
  <c r="N171" i="3"/>
  <c r="O171" i="3"/>
  <c r="P171" i="3"/>
  <c r="BN171" i="3" s="1"/>
  <c r="Q171" i="3"/>
  <c r="R171" i="3"/>
  <c r="S171" i="3"/>
  <c r="T171" i="3"/>
  <c r="BJ171" i="3" s="1"/>
  <c r="U171" i="3"/>
  <c r="V171" i="3"/>
  <c r="W171" i="3"/>
  <c r="X171" i="3"/>
  <c r="Y171" i="3"/>
  <c r="Z171" i="3"/>
  <c r="AA171" i="3"/>
  <c r="AB171" i="3"/>
  <c r="BL171" i="3" s="1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AY171" i="3"/>
  <c r="AZ171" i="3"/>
  <c r="BA171" i="3"/>
  <c r="BB171" i="3"/>
  <c r="BC171" i="3"/>
  <c r="BD171" i="3"/>
  <c r="BE171" i="3"/>
  <c r="BF171" i="3"/>
  <c r="BG171" i="3"/>
  <c r="BH171" i="3"/>
  <c r="BI171" i="3"/>
  <c r="BM171" i="3"/>
  <c r="E78" i="3"/>
  <c r="F78" i="3"/>
  <c r="G78" i="3"/>
  <c r="H78" i="3"/>
  <c r="I78" i="3"/>
  <c r="L78" i="3" s="1"/>
  <c r="J78" i="3"/>
  <c r="K78" i="3"/>
  <c r="E79" i="3"/>
  <c r="F79" i="3"/>
  <c r="G79" i="3"/>
  <c r="H79" i="3"/>
  <c r="I79" i="3"/>
  <c r="L79" i="3" s="1"/>
  <c r="J79" i="3"/>
  <c r="K79" i="3"/>
  <c r="E80" i="3"/>
  <c r="K80" i="3" s="1"/>
  <c r="F80" i="3"/>
  <c r="G80" i="3"/>
  <c r="H80" i="3"/>
  <c r="I80" i="3"/>
  <c r="L80" i="3" s="1"/>
  <c r="J80" i="3"/>
  <c r="E81" i="3"/>
  <c r="K81" i="3" s="1"/>
  <c r="F81" i="3"/>
  <c r="G81" i="3"/>
  <c r="H81" i="3"/>
  <c r="I81" i="3"/>
  <c r="L81" i="3" s="1"/>
  <c r="J81" i="3"/>
  <c r="E82" i="3"/>
  <c r="K82" i="3" s="1"/>
  <c r="F82" i="3"/>
  <c r="G82" i="3"/>
  <c r="H82" i="3"/>
  <c r="I82" i="3"/>
  <c r="L82" i="3" s="1"/>
  <c r="J82" i="3"/>
  <c r="E83" i="3"/>
  <c r="K83" i="3" s="1"/>
  <c r="F83" i="3"/>
  <c r="G83" i="3"/>
  <c r="H83" i="3"/>
  <c r="I83" i="3"/>
  <c r="L83" i="3" s="1"/>
  <c r="J83" i="3"/>
  <c r="E84" i="3"/>
  <c r="K84" i="3" s="1"/>
  <c r="F84" i="3"/>
  <c r="G84" i="3"/>
  <c r="H84" i="3"/>
  <c r="I84" i="3"/>
  <c r="L84" i="3" s="1"/>
  <c r="J84" i="3"/>
  <c r="E85" i="3"/>
  <c r="K85" i="3" s="1"/>
  <c r="F85" i="3"/>
  <c r="G85" i="3"/>
  <c r="H85" i="3"/>
  <c r="I85" i="3"/>
  <c r="L85" i="3" s="1"/>
  <c r="J85" i="3"/>
  <c r="E86" i="3"/>
  <c r="K86" i="3" s="1"/>
  <c r="F86" i="3"/>
  <c r="G86" i="3"/>
  <c r="H86" i="3"/>
  <c r="I86" i="3"/>
  <c r="L86" i="3" s="1"/>
  <c r="J86" i="3"/>
  <c r="E87" i="3"/>
  <c r="K87" i="3" s="1"/>
  <c r="F87" i="3"/>
  <c r="G87" i="3"/>
  <c r="H87" i="3"/>
  <c r="I87" i="3"/>
  <c r="L87" i="3" s="1"/>
  <c r="J87" i="3"/>
  <c r="E88" i="3"/>
  <c r="K88" i="3" s="1"/>
  <c r="F88" i="3"/>
  <c r="G88" i="3"/>
  <c r="H88" i="3"/>
  <c r="I88" i="3"/>
  <c r="L88" i="3" s="1"/>
  <c r="J88" i="3"/>
  <c r="E89" i="3"/>
  <c r="K89" i="3" s="1"/>
  <c r="F89" i="3"/>
  <c r="G89" i="3"/>
  <c r="H89" i="3"/>
  <c r="I89" i="3"/>
  <c r="L89" i="3" s="1"/>
  <c r="J89" i="3"/>
  <c r="E90" i="3"/>
  <c r="K90" i="3" s="1"/>
  <c r="F90" i="3"/>
  <c r="G90" i="3"/>
  <c r="H90" i="3"/>
  <c r="I90" i="3"/>
  <c r="L90" i="3" s="1"/>
  <c r="J90" i="3"/>
  <c r="E91" i="3"/>
  <c r="K91" i="3" s="1"/>
  <c r="F91" i="3"/>
  <c r="G91" i="3"/>
  <c r="H91" i="3"/>
  <c r="I91" i="3"/>
  <c r="L91" i="3" s="1"/>
  <c r="J91" i="3"/>
  <c r="E92" i="3"/>
  <c r="K92" i="3" s="1"/>
  <c r="F92" i="3"/>
  <c r="G92" i="3"/>
  <c r="H92" i="3"/>
  <c r="I92" i="3"/>
  <c r="L92" i="3" s="1"/>
  <c r="J92" i="3"/>
  <c r="E93" i="3"/>
  <c r="K93" i="3" s="1"/>
  <c r="F93" i="3"/>
  <c r="G93" i="3"/>
  <c r="H93" i="3"/>
  <c r="I93" i="3"/>
  <c r="L93" i="3" s="1"/>
  <c r="J93" i="3"/>
  <c r="E94" i="3"/>
  <c r="K94" i="3" s="1"/>
  <c r="F94" i="3"/>
  <c r="G94" i="3"/>
  <c r="H94" i="3"/>
  <c r="I94" i="3"/>
  <c r="L94" i="3" s="1"/>
  <c r="J94" i="3"/>
  <c r="E95" i="3"/>
  <c r="K95" i="3" s="1"/>
  <c r="F95" i="3"/>
  <c r="G95" i="3"/>
  <c r="H95" i="3"/>
  <c r="I95" i="3"/>
  <c r="L95" i="3" s="1"/>
  <c r="J95" i="3"/>
  <c r="E96" i="3"/>
  <c r="K96" i="3" s="1"/>
  <c r="F96" i="3"/>
  <c r="G96" i="3"/>
  <c r="H96" i="3"/>
  <c r="I96" i="3"/>
  <c r="L96" i="3" s="1"/>
  <c r="J96" i="3"/>
  <c r="E97" i="3"/>
  <c r="K97" i="3" s="1"/>
  <c r="F97" i="3"/>
  <c r="G97" i="3"/>
  <c r="H97" i="3"/>
  <c r="I97" i="3"/>
  <c r="L97" i="3" s="1"/>
  <c r="J97" i="3"/>
  <c r="E98" i="3"/>
  <c r="K98" i="3" s="1"/>
  <c r="F98" i="3"/>
  <c r="G98" i="3"/>
  <c r="H98" i="3"/>
  <c r="I98" i="3"/>
  <c r="L98" i="3" s="1"/>
  <c r="J98" i="3"/>
  <c r="E99" i="3"/>
  <c r="K99" i="3" s="1"/>
  <c r="F99" i="3"/>
  <c r="G99" i="3"/>
  <c r="H99" i="3"/>
  <c r="I99" i="3"/>
  <c r="L99" i="3" s="1"/>
  <c r="J99" i="3"/>
  <c r="E100" i="3"/>
  <c r="K100" i="3" s="1"/>
  <c r="F100" i="3"/>
  <c r="G100" i="3"/>
  <c r="H100" i="3"/>
  <c r="I100" i="3"/>
  <c r="L100" i="3" s="1"/>
  <c r="J100" i="3"/>
  <c r="E101" i="3"/>
  <c r="K101" i="3" s="1"/>
  <c r="F101" i="3"/>
  <c r="G101" i="3"/>
  <c r="H101" i="3"/>
  <c r="I101" i="3"/>
  <c r="L101" i="3" s="1"/>
  <c r="J101" i="3"/>
  <c r="E102" i="3"/>
  <c r="K102" i="3" s="1"/>
  <c r="F102" i="3"/>
  <c r="G102" i="3"/>
  <c r="H102" i="3"/>
  <c r="I102" i="3"/>
  <c r="L102" i="3" s="1"/>
  <c r="J102" i="3"/>
  <c r="E103" i="3"/>
  <c r="K103" i="3" s="1"/>
  <c r="F103" i="3"/>
  <c r="G103" i="3"/>
  <c r="H103" i="3"/>
  <c r="I103" i="3"/>
  <c r="L103" i="3" s="1"/>
  <c r="J103" i="3"/>
  <c r="E104" i="3"/>
  <c r="K104" i="3" s="1"/>
  <c r="F104" i="3"/>
  <c r="G104" i="3"/>
  <c r="H104" i="3"/>
  <c r="I104" i="3"/>
  <c r="L104" i="3" s="1"/>
  <c r="J104" i="3"/>
  <c r="E105" i="3"/>
  <c r="K105" i="3" s="1"/>
  <c r="F105" i="3"/>
  <c r="G105" i="3"/>
  <c r="H105" i="3"/>
  <c r="I105" i="3"/>
  <c r="L105" i="3" s="1"/>
  <c r="J105" i="3"/>
  <c r="E106" i="3"/>
  <c r="K106" i="3" s="1"/>
  <c r="F106" i="3"/>
  <c r="G106" i="3"/>
  <c r="H106" i="3"/>
  <c r="I106" i="3"/>
  <c r="L106" i="3" s="1"/>
  <c r="J106" i="3"/>
  <c r="E107" i="3"/>
  <c r="K107" i="3" s="1"/>
  <c r="F107" i="3"/>
  <c r="G107" i="3"/>
  <c r="H107" i="3"/>
  <c r="I107" i="3"/>
  <c r="L107" i="3" s="1"/>
  <c r="J107" i="3"/>
  <c r="E108" i="3"/>
  <c r="K108" i="3" s="1"/>
  <c r="F108" i="3"/>
  <c r="G108" i="3"/>
  <c r="H108" i="3"/>
  <c r="I108" i="3"/>
  <c r="L108" i="3" s="1"/>
  <c r="J108" i="3"/>
  <c r="E109" i="3"/>
  <c r="K109" i="3" s="1"/>
  <c r="F109" i="3"/>
  <c r="G109" i="3"/>
  <c r="H109" i="3"/>
  <c r="I109" i="3"/>
  <c r="L109" i="3" s="1"/>
  <c r="J109" i="3"/>
  <c r="E110" i="3"/>
  <c r="K110" i="3" s="1"/>
  <c r="F110" i="3"/>
  <c r="G110" i="3"/>
  <c r="H110" i="3"/>
  <c r="I110" i="3"/>
  <c r="L110" i="3" s="1"/>
  <c r="J110" i="3"/>
  <c r="E111" i="3"/>
  <c r="K111" i="3" s="1"/>
  <c r="F111" i="3"/>
  <c r="G111" i="3"/>
  <c r="H111" i="3"/>
  <c r="I111" i="3"/>
  <c r="L111" i="3" s="1"/>
  <c r="J111" i="3"/>
  <c r="E112" i="3"/>
  <c r="K112" i="3" s="1"/>
  <c r="F112" i="3"/>
  <c r="G112" i="3"/>
  <c r="H112" i="3"/>
  <c r="I112" i="3"/>
  <c r="L112" i="3" s="1"/>
  <c r="J112" i="3"/>
  <c r="E113" i="3"/>
  <c r="K113" i="3" s="1"/>
  <c r="F113" i="3"/>
  <c r="G113" i="3"/>
  <c r="H113" i="3"/>
  <c r="I113" i="3"/>
  <c r="L113" i="3" s="1"/>
  <c r="J113" i="3"/>
  <c r="E114" i="3"/>
  <c r="K114" i="3" s="1"/>
  <c r="F114" i="3"/>
  <c r="G114" i="3"/>
  <c r="H114" i="3"/>
  <c r="I114" i="3"/>
  <c r="L114" i="3" s="1"/>
  <c r="J114" i="3"/>
  <c r="E115" i="3"/>
  <c r="K115" i="3" s="1"/>
  <c r="F115" i="3"/>
  <c r="G115" i="3"/>
  <c r="H115" i="3"/>
  <c r="I115" i="3"/>
  <c r="L115" i="3" s="1"/>
  <c r="J115" i="3"/>
  <c r="E116" i="3"/>
  <c r="K116" i="3" s="1"/>
  <c r="F116" i="3"/>
  <c r="G116" i="3"/>
  <c r="H116" i="3"/>
  <c r="I116" i="3"/>
  <c r="L116" i="3" s="1"/>
  <c r="J116" i="3"/>
  <c r="E117" i="3"/>
  <c r="K117" i="3" s="1"/>
  <c r="F117" i="3"/>
  <c r="G117" i="3"/>
  <c r="H117" i="3"/>
  <c r="I117" i="3"/>
  <c r="L117" i="3" s="1"/>
  <c r="J117" i="3"/>
  <c r="E118" i="3"/>
  <c r="K118" i="3" s="1"/>
  <c r="F118" i="3"/>
  <c r="G118" i="3"/>
  <c r="H118" i="3"/>
  <c r="I118" i="3"/>
  <c r="L118" i="3" s="1"/>
  <c r="J118" i="3"/>
  <c r="E119" i="3"/>
  <c r="K119" i="3" s="1"/>
  <c r="F119" i="3"/>
  <c r="G119" i="3"/>
  <c r="H119" i="3"/>
  <c r="I119" i="3"/>
  <c r="L119" i="3" s="1"/>
  <c r="J119" i="3"/>
  <c r="E120" i="3"/>
  <c r="K120" i="3" s="1"/>
  <c r="F120" i="3"/>
  <c r="G120" i="3"/>
  <c r="H120" i="3"/>
  <c r="I120" i="3"/>
  <c r="L120" i="3" s="1"/>
  <c r="J120" i="3"/>
  <c r="E121" i="3"/>
  <c r="K121" i="3" s="1"/>
  <c r="F121" i="3"/>
  <c r="G121" i="3"/>
  <c r="H121" i="3"/>
  <c r="I121" i="3"/>
  <c r="L121" i="3" s="1"/>
  <c r="J121" i="3"/>
  <c r="E122" i="3"/>
  <c r="K122" i="3" s="1"/>
  <c r="F122" i="3"/>
  <c r="G122" i="3"/>
  <c r="H122" i="3"/>
  <c r="I122" i="3"/>
  <c r="L122" i="3" s="1"/>
  <c r="J122" i="3"/>
  <c r="E123" i="3"/>
  <c r="K123" i="3" s="1"/>
  <c r="F123" i="3"/>
  <c r="G123" i="3"/>
  <c r="H123" i="3"/>
  <c r="I123" i="3"/>
  <c r="L123" i="3" s="1"/>
  <c r="J123" i="3"/>
  <c r="E124" i="3"/>
  <c r="K124" i="3" s="1"/>
  <c r="F124" i="3"/>
  <c r="G124" i="3"/>
  <c r="H124" i="3"/>
  <c r="I124" i="3"/>
  <c r="L124" i="3" s="1"/>
  <c r="J124" i="3"/>
  <c r="E125" i="3"/>
  <c r="K125" i="3" s="1"/>
  <c r="F125" i="3"/>
  <c r="G125" i="3"/>
  <c r="H125" i="3"/>
  <c r="I125" i="3"/>
  <c r="L125" i="3" s="1"/>
  <c r="J125" i="3"/>
  <c r="E126" i="3"/>
  <c r="K126" i="3" s="1"/>
  <c r="F126" i="3"/>
  <c r="G126" i="3"/>
  <c r="H126" i="3"/>
  <c r="I126" i="3"/>
  <c r="L126" i="3" s="1"/>
  <c r="J126" i="3"/>
  <c r="E127" i="3"/>
  <c r="K127" i="3" s="1"/>
  <c r="F127" i="3"/>
  <c r="G127" i="3"/>
  <c r="H127" i="3"/>
  <c r="I127" i="3"/>
  <c r="L127" i="3" s="1"/>
  <c r="J127" i="3"/>
  <c r="E128" i="3"/>
  <c r="K128" i="3" s="1"/>
  <c r="F128" i="3"/>
  <c r="G128" i="3"/>
  <c r="H128" i="3"/>
  <c r="I128" i="3"/>
  <c r="L128" i="3" s="1"/>
  <c r="J128" i="3"/>
  <c r="E129" i="3"/>
  <c r="K129" i="3" s="1"/>
  <c r="F129" i="3"/>
  <c r="G129" i="3"/>
  <c r="H129" i="3"/>
  <c r="I129" i="3"/>
  <c r="L129" i="3" s="1"/>
  <c r="J129" i="3"/>
  <c r="E130" i="3"/>
  <c r="K130" i="3" s="1"/>
  <c r="F130" i="3"/>
  <c r="G130" i="3"/>
  <c r="H130" i="3"/>
  <c r="I130" i="3"/>
  <c r="L130" i="3" s="1"/>
  <c r="J130" i="3"/>
  <c r="E131" i="3"/>
  <c r="K131" i="3" s="1"/>
  <c r="F131" i="3"/>
  <c r="G131" i="3"/>
  <c r="H131" i="3"/>
  <c r="I131" i="3"/>
  <c r="L131" i="3" s="1"/>
  <c r="J131" i="3"/>
  <c r="E132" i="3"/>
  <c r="K132" i="3" s="1"/>
  <c r="F132" i="3"/>
  <c r="G132" i="3"/>
  <c r="H132" i="3"/>
  <c r="I132" i="3"/>
  <c r="L132" i="3" s="1"/>
  <c r="J132" i="3"/>
  <c r="E133" i="3"/>
  <c r="K133" i="3" s="1"/>
  <c r="F133" i="3"/>
  <c r="G133" i="3"/>
  <c r="H133" i="3"/>
  <c r="I133" i="3"/>
  <c r="L133" i="3" s="1"/>
  <c r="J133" i="3"/>
  <c r="E134" i="3"/>
  <c r="K134" i="3" s="1"/>
  <c r="F134" i="3"/>
  <c r="G134" i="3"/>
  <c r="H134" i="3"/>
  <c r="I134" i="3"/>
  <c r="L134" i="3" s="1"/>
  <c r="J134" i="3"/>
  <c r="E135" i="3"/>
  <c r="K135" i="3" s="1"/>
  <c r="F135" i="3"/>
  <c r="G135" i="3"/>
  <c r="H135" i="3"/>
  <c r="I135" i="3"/>
  <c r="L135" i="3" s="1"/>
  <c r="J135" i="3"/>
  <c r="E136" i="3"/>
  <c r="K136" i="3" s="1"/>
  <c r="F136" i="3"/>
  <c r="G136" i="3"/>
  <c r="H136" i="3"/>
  <c r="I136" i="3"/>
  <c r="L136" i="3" s="1"/>
  <c r="J136" i="3"/>
  <c r="E137" i="3"/>
  <c r="K137" i="3" s="1"/>
  <c r="F137" i="3"/>
  <c r="G137" i="3"/>
  <c r="H137" i="3"/>
  <c r="I137" i="3"/>
  <c r="L137" i="3" s="1"/>
  <c r="J137" i="3"/>
  <c r="E138" i="3"/>
  <c r="K138" i="3" s="1"/>
  <c r="F138" i="3"/>
  <c r="G138" i="3"/>
  <c r="H138" i="3"/>
  <c r="I138" i="3"/>
  <c r="L138" i="3" s="1"/>
  <c r="J138" i="3"/>
  <c r="E139" i="3"/>
  <c r="K139" i="3" s="1"/>
  <c r="F139" i="3"/>
  <c r="G139" i="3"/>
  <c r="H139" i="3"/>
  <c r="I139" i="3"/>
  <c r="L139" i="3" s="1"/>
  <c r="J139" i="3"/>
  <c r="E140" i="3"/>
  <c r="K140" i="3" s="1"/>
  <c r="F140" i="3"/>
  <c r="G140" i="3"/>
  <c r="H140" i="3"/>
  <c r="I140" i="3"/>
  <c r="L140" i="3" s="1"/>
  <c r="J140" i="3"/>
  <c r="E141" i="3"/>
  <c r="K141" i="3" s="1"/>
  <c r="F141" i="3"/>
  <c r="G141" i="3"/>
  <c r="H141" i="3"/>
  <c r="I141" i="3"/>
  <c r="L141" i="3" s="1"/>
  <c r="J141" i="3"/>
  <c r="E142" i="3"/>
  <c r="K142" i="3" s="1"/>
  <c r="F142" i="3"/>
  <c r="G142" i="3"/>
  <c r="H142" i="3"/>
  <c r="I142" i="3"/>
  <c r="L142" i="3" s="1"/>
  <c r="J142" i="3"/>
  <c r="E143" i="3"/>
  <c r="K143" i="3" s="1"/>
  <c r="F143" i="3"/>
  <c r="G143" i="3"/>
  <c r="H143" i="3"/>
  <c r="I143" i="3"/>
  <c r="L143" i="3" s="1"/>
  <c r="J143" i="3"/>
  <c r="E144" i="3"/>
  <c r="K144" i="3" s="1"/>
  <c r="F144" i="3"/>
  <c r="G144" i="3"/>
  <c r="H144" i="3"/>
  <c r="I144" i="3"/>
  <c r="L144" i="3" s="1"/>
  <c r="J144" i="3"/>
  <c r="E145" i="3"/>
  <c r="K145" i="3" s="1"/>
  <c r="F145" i="3"/>
  <c r="G145" i="3"/>
  <c r="H145" i="3"/>
  <c r="I145" i="3"/>
  <c r="L145" i="3" s="1"/>
  <c r="J145" i="3"/>
  <c r="E146" i="3"/>
  <c r="K146" i="3" s="1"/>
  <c r="F146" i="3"/>
  <c r="G146" i="3"/>
  <c r="H146" i="3"/>
  <c r="I146" i="3"/>
  <c r="L146" i="3" s="1"/>
  <c r="J146" i="3"/>
  <c r="E147" i="3"/>
  <c r="F147" i="3"/>
  <c r="G147" i="3"/>
  <c r="H147" i="3"/>
  <c r="I147" i="3"/>
  <c r="L147" i="3" s="1"/>
  <c r="J147" i="3"/>
  <c r="K147" i="3"/>
  <c r="E148" i="3"/>
  <c r="K148" i="3" s="1"/>
  <c r="F148" i="3"/>
  <c r="G148" i="3"/>
  <c r="H148" i="3"/>
  <c r="I148" i="3"/>
  <c r="J148" i="3"/>
  <c r="E149" i="3"/>
  <c r="F149" i="3"/>
  <c r="G149" i="3"/>
  <c r="H149" i="3"/>
  <c r="I149" i="3"/>
  <c r="J149" i="3"/>
  <c r="K149" i="3"/>
  <c r="E150" i="3"/>
  <c r="F150" i="3"/>
  <c r="G150" i="3"/>
  <c r="H150" i="3"/>
  <c r="I150" i="3"/>
  <c r="J150" i="3"/>
  <c r="K150" i="3"/>
  <c r="E151" i="3"/>
  <c r="F151" i="3"/>
  <c r="G151" i="3"/>
  <c r="H151" i="3"/>
  <c r="I151" i="3"/>
  <c r="L151" i="3" s="1"/>
  <c r="J151" i="3"/>
  <c r="K151" i="3"/>
  <c r="E152" i="3"/>
  <c r="K152" i="3" s="1"/>
  <c r="F152" i="3"/>
  <c r="G152" i="3"/>
  <c r="H152" i="3"/>
  <c r="I152" i="3"/>
  <c r="L152" i="3" s="1"/>
  <c r="J152" i="3"/>
  <c r="E153" i="3"/>
  <c r="F153" i="3"/>
  <c r="K153" i="3" s="1"/>
  <c r="G153" i="3"/>
  <c r="H153" i="3"/>
  <c r="I153" i="3"/>
  <c r="J153" i="3"/>
  <c r="E154" i="3"/>
  <c r="F154" i="3"/>
  <c r="G154" i="3"/>
  <c r="H154" i="3"/>
  <c r="I154" i="3"/>
  <c r="J154" i="3"/>
  <c r="K154" i="3"/>
  <c r="E155" i="3"/>
  <c r="F155" i="3"/>
  <c r="G155" i="3"/>
  <c r="H155" i="3"/>
  <c r="I155" i="3"/>
  <c r="L155" i="3" s="1"/>
  <c r="J155" i="3"/>
  <c r="K155" i="3"/>
  <c r="E156" i="3"/>
  <c r="K156" i="3" s="1"/>
  <c r="F156" i="3"/>
  <c r="G156" i="3"/>
  <c r="H156" i="3"/>
  <c r="I156" i="3"/>
  <c r="L156" i="3" s="1"/>
  <c r="J156" i="3"/>
  <c r="E157" i="3"/>
  <c r="F157" i="3"/>
  <c r="K157" i="3" s="1"/>
  <c r="G157" i="3"/>
  <c r="H157" i="3"/>
  <c r="I157" i="3"/>
  <c r="J157" i="3"/>
  <c r="E158" i="3"/>
  <c r="F158" i="3"/>
  <c r="G158" i="3"/>
  <c r="H158" i="3"/>
  <c r="I158" i="3"/>
  <c r="J158" i="3"/>
  <c r="K158" i="3"/>
  <c r="E159" i="3"/>
  <c r="F159" i="3"/>
  <c r="G159" i="3"/>
  <c r="H159" i="3"/>
  <c r="I159" i="3"/>
  <c r="L159" i="3" s="1"/>
  <c r="J159" i="3"/>
  <c r="K159" i="3"/>
  <c r="E160" i="3"/>
  <c r="K160" i="3" s="1"/>
  <c r="F160" i="3"/>
  <c r="G160" i="3"/>
  <c r="H160" i="3"/>
  <c r="I160" i="3"/>
  <c r="L160" i="3" s="1"/>
  <c r="J160" i="3"/>
  <c r="E161" i="3"/>
  <c r="F161" i="3"/>
  <c r="K161" i="3" s="1"/>
  <c r="G161" i="3"/>
  <c r="H161" i="3"/>
  <c r="I161" i="3"/>
  <c r="J161" i="3"/>
  <c r="E162" i="3"/>
  <c r="F162" i="3"/>
  <c r="G162" i="3"/>
  <c r="H162" i="3"/>
  <c r="I162" i="3"/>
  <c r="J162" i="3"/>
  <c r="K162" i="3"/>
  <c r="E163" i="3"/>
  <c r="F163" i="3"/>
  <c r="G163" i="3"/>
  <c r="H163" i="3"/>
  <c r="I163" i="3"/>
  <c r="J163" i="3"/>
  <c r="K163" i="3"/>
  <c r="L163" i="3"/>
  <c r="E164" i="3"/>
  <c r="K164" i="3" s="1"/>
  <c r="F164" i="3"/>
  <c r="G164" i="3"/>
  <c r="H164" i="3"/>
  <c r="I164" i="3"/>
  <c r="J164" i="3"/>
  <c r="L164" i="3"/>
  <c r="E165" i="3"/>
  <c r="K165" i="3" s="1"/>
  <c r="F165" i="3"/>
  <c r="G165" i="3"/>
  <c r="H165" i="3"/>
  <c r="I165" i="3"/>
  <c r="J165" i="3"/>
  <c r="L165" i="3"/>
  <c r="E166" i="3"/>
  <c r="K166" i="3" s="1"/>
  <c r="F166" i="3"/>
  <c r="G166" i="3"/>
  <c r="H166" i="3"/>
  <c r="I166" i="3"/>
  <c r="L166" i="3" s="1"/>
  <c r="J166" i="3"/>
  <c r="E167" i="3"/>
  <c r="K167" i="3" s="1"/>
  <c r="F167" i="3"/>
  <c r="G167" i="3"/>
  <c r="H167" i="3"/>
  <c r="I167" i="3"/>
  <c r="L167" i="3" s="1"/>
  <c r="J167" i="3"/>
  <c r="E168" i="3"/>
  <c r="K168" i="3" s="1"/>
  <c r="F168" i="3"/>
  <c r="G168" i="3"/>
  <c r="H168" i="3"/>
  <c r="I168" i="3"/>
  <c r="L168" i="3" s="1"/>
  <c r="J168" i="3"/>
  <c r="E169" i="3"/>
  <c r="K169" i="3" s="1"/>
  <c r="F169" i="3"/>
  <c r="G169" i="3"/>
  <c r="H169" i="3"/>
  <c r="I169" i="3"/>
  <c r="L169" i="3" s="1"/>
  <c r="J169" i="3"/>
  <c r="E170" i="3"/>
  <c r="K170" i="3" s="1"/>
  <c r="F170" i="3"/>
  <c r="G170" i="3"/>
  <c r="H170" i="3"/>
  <c r="I170" i="3"/>
  <c r="L170" i="3" s="1"/>
  <c r="J170" i="3"/>
  <c r="E171" i="3"/>
  <c r="K171" i="3" s="1"/>
  <c r="F171" i="3"/>
  <c r="G171" i="3"/>
  <c r="H171" i="3"/>
  <c r="I171" i="3"/>
  <c r="L171" i="3" s="1"/>
  <c r="J171" i="3"/>
  <c r="BK172" i="3" l="1"/>
  <c r="BN172" i="3"/>
  <c r="O172" i="3"/>
  <c r="BL172" i="3" s="1"/>
  <c r="AE172" i="3"/>
  <c r="AU172" i="3"/>
  <c r="Z172" i="3"/>
  <c r="Q172" i="3"/>
  <c r="AG172" i="3"/>
  <c r="AW172" i="3"/>
  <c r="AL172" i="3"/>
  <c r="S172" i="3"/>
  <c r="BM172" i="3" s="1"/>
  <c r="AI172" i="3"/>
  <c r="AY172" i="3"/>
  <c r="P172" i="3"/>
  <c r="AF172" i="3"/>
  <c r="AV172" i="3"/>
  <c r="N172" i="3"/>
  <c r="BJ172" i="3" s="1"/>
  <c r="AD172" i="3"/>
  <c r="BF172" i="3"/>
  <c r="AB172" i="3"/>
  <c r="AR172" i="3"/>
  <c r="BH172" i="3"/>
  <c r="AX172" i="3"/>
  <c r="U172" i="3"/>
  <c r="AK172" i="3"/>
  <c r="BA172" i="3"/>
  <c r="AT172" i="3"/>
  <c r="W172" i="3"/>
  <c r="AM172" i="3"/>
  <c r="BC172" i="3"/>
  <c r="T172" i="3"/>
  <c r="AJ172" i="3"/>
  <c r="AZ172" i="3"/>
  <c r="R172" i="3"/>
  <c r="AH172" i="3"/>
  <c r="BM168" i="3"/>
  <c r="BJ166" i="3"/>
  <c r="BM164" i="3"/>
  <c r="BL161" i="3"/>
  <c r="BK159" i="3"/>
  <c r="BJ158" i="3"/>
  <c r="BM149" i="3"/>
  <c r="BL149" i="3"/>
  <c r="BM147" i="3"/>
  <c r="BL147" i="3"/>
  <c r="BJ146" i="3"/>
  <c r="BM139" i="3"/>
  <c r="BL139" i="3"/>
  <c r="BJ138" i="3"/>
  <c r="BM131" i="3"/>
  <c r="BL131" i="3"/>
  <c r="BM129" i="3"/>
  <c r="BL129" i="3"/>
  <c r="BJ128" i="3"/>
  <c r="BK169" i="3"/>
  <c r="BM166" i="3"/>
  <c r="BL163" i="3"/>
  <c r="BK161" i="3"/>
  <c r="BJ160" i="3"/>
  <c r="BM158" i="3"/>
  <c r="BM157" i="3"/>
  <c r="BL157" i="3"/>
  <c r="BJ156" i="3"/>
  <c r="BK149" i="3"/>
  <c r="BM145" i="3"/>
  <c r="BL145" i="3"/>
  <c r="BJ144" i="3"/>
  <c r="BM137" i="3"/>
  <c r="BL137" i="3"/>
  <c r="BJ136" i="3"/>
  <c r="BM127" i="3"/>
  <c r="BL127" i="3"/>
  <c r="BJ126" i="3"/>
  <c r="BM170" i="3"/>
  <c r="BL165" i="3"/>
  <c r="BK163" i="3"/>
  <c r="BJ162" i="3"/>
  <c r="BN161" i="3"/>
  <c r="BM160" i="3"/>
  <c r="BN160" i="3"/>
  <c r="BK157" i="3"/>
  <c r="BM156" i="3"/>
  <c r="BN156" i="3"/>
  <c r="BM155" i="3"/>
  <c r="BL155" i="3"/>
  <c r="BJ154" i="3"/>
  <c r="BK145" i="3"/>
  <c r="BM144" i="3"/>
  <c r="BN144" i="3"/>
  <c r="BM143" i="3"/>
  <c r="BL143" i="3"/>
  <c r="BJ142" i="3"/>
  <c r="BK137" i="3"/>
  <c r="BM136" i="3"/>
  <c r="BN136" i="3"/>
  <c r="BM135" i="3"/>
  <c r="BL135" i="3"/>
  <c r="BJ134" i="3"/>
  <c r="BK127" i="3"/>
  <c r="BM126" i="3"/>
  <c r="BN126" i="3"/>
  <c r="BM125" i="3"/>
  <c r="BL125" i="3"/>
  <c r="BM124" i="3"/>
  <c r="BK171" i="3"/>
  <c r="BK167" i="3"/>
  <c r="BK165" i="3"/>
  <c r="BJ164" i="3"/>
  <c r="BN163" i="3"/>
  <c r="BM162" i="3"/>
  <c r="BN162" i="3"/>
  <c r="BL159" i="3"/>
  <c r="BK155" i="3"/>
  <c r="BM153" i="3"/>
  <c r="BL153" i="3"/>
  <c r="BM151" i="3"/>
  <c r="BL151" i="3"/>
  <c r="BJ150" i="3"/>
  <c r="BK143" i="3"/>
  <c r="BM142" i="3"/>
  <c r="BM141" i="3"/>
  <c r="BL141" i="3"/>
  <c r="BJ140" i="3"/>
  <c r="BK135" i="3"/>
  <c r="BM134" i="3"/>
  <c r="BM133" i="3"/>
  <c r="BL133" i="3"/>
  <c r="BJ132" i="3"/>
  <c r="BK125" i="3"/>
  <c r="BK124" i="3"/>
  <c r="BM121" i="3"/>
  <c r="BK120" i="3"/>
  <c r="BM119" i="3"/>
  <c r="BK118" i="3"/>
  <c r="BM117" i="3"/>
  <c r="BM113" i="3"/>
  <c r="BM111" i="3"/>
  <c r="BM109" i="3"/>
  <c r="BJ124" i="3"/>
  <c r="BJ120" i="3"/>
  <c r="BJ118" i="3"/>
  <c r="BJ116" i="3"/>
  <c r="BJ86" i="3"/>
  <c r="L148" i="3"/>
  <c r="L161" i="3"/>
  <c r="L157" i="3"/>
  <c r="L153" i="3"/>
  <c r="L149" i="3"/>
  <c r="L162" i="3"/>
  <c r="L158" i="3"/>
  <c r="L154" i="3"/>
  <c r="L150" i="3"/>
  <c r="M30" i="3" l="1"/>
  <c r="BK30" i="3" s="1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L30" i="3"/>
  <c r="BM30" i="3"/>
  <c r="BN30" i="3"/>
  <c r="M31" i="3"/>
  <c r="BK31" i="3" s="1"/>
  <c r="N31" i="3"/>
  <c r="O31" i="3"/>
  <c r="P31" i="3"/>
  <c r="Q31" i="3"/>
  <c r="R31" i="3"/>
  <c r="BL31" i="3" s="1"/>
  <c r="S31" i="3"/>
  <c r="BM31" i="3" s="1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BJ31" i="3" s="1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N31" i="3"/>
  <c r="M32" i="3"/>
  <c r="BN32" i="3" s="1"/>
  <c r="N32" i="3"/>
  <c r="O32" i="3"/>
  <c r="BL32" i="3" s="1"/>
  <c r="P32" i="3"/>
  <c r="Q32" i="3"/>
  <c r="R32" i="3"/>
  <c r="S32" i="3"/>
  <c r="T32" i="3"/>
  <c r="BM32" i="3" s="1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J32" i="3" s="1"/>
  <c r="BB32" i="3"/>
  <c r="BC32" i="3"/>
  <c r="BD32" i="3"/>
  <c r="BE32" i="3"/>
  <c r="BF32" i="3"/>
  <c r="BG32" i="3"/>
  <c r="BH32" i="3"/>
  <c r="BI32" i="3"/>
  <c r="M33" i="3"/>
  <c r="N33" i="3"/>
  <c r="BN33" i="3" s="1"/>
  <c r="O33" i="3"/>
  <c r="BL33" i="3" s="1"/>
  <c r="P33" i="3"/>
  <c r="Q33" i="3"/>
  <c r="R33" i="3"/>
  <c r="S33" i="3"/>
  <c r="T33" i="3"/>
  <c r="U33" i="3"/>
  <c r="V33" i="3"/>
  <c r="W33" i="3"/>
  <c r="BJ33" i="3" s="1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K33" i="3"/>
  <c r="M34" i="3"/>
  <c r="BK34" i="3" s="1"/>
  <c r="N34" i="3"/>
  <c r="O34" i="3"/>
  <c r="P34" i="3"/>
  <c r="Q34" i="3"/>
  <c r="BJ34" i="3" s="1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L34" i="3" s="1"/>
  <c r="BF34" i="3"/>
  <c r="BG34" i="3"/>
  <c r="BH34" i="3"/>
  <c r="BI34" i="3"/>
  <c r="M35" i="3"/>
  <c r="BK35" i="3" s="1"/>
  <c r="N35" i="3"/>
  <c r="O35" i="3"/>
  <c r="BL35" i="3" s="1"/>
  <c r="P35" i="3"/>
  <c r="Q35" i="3"/>
  <c r="R35" i="3"/>
  <c r="S35" i="3"/>
  <c r="BM35" i="3" s="1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N35" i="3"/>
  <c r="M36" i="3"/>
  <c r="BN36" i="3" s="1"/>
  <c r="N36" i="3"/>
  <c r="O36" i="3"/>
  <c r="BL36" i="3" s="1"/>
  <c r="P36" i="3"/>
  <c r="Q36" i="3"/>
  <c r="R36" i="3"/>
  <c r="S36" i="3"/>
  <c r="T36" i="3"/>
  <c r="BM36" i="3" s="1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J36" i="3" s="1"/>
  <c r="BB36" i="3"/>
  <c r="BC36" i="3"/>
  <c r="BD36" i="3"/>
  <c r="BE36" i="3"/>
  <c r="BF36" i="3"/>
  <c r="BG36" i="3"/>
  <c r="BH36" i="3"/>
  <c r="BI36" i="3"/>
  <c r="M37" i="3"/>
  <c r="N37" i="3"/>
  <c r="BN37" i="3" s="1"/>
  <c r="O37" i="3"/>
  <c r="BL37" i="3" s="1"/>
  <c r="P37" i="3"/>
  <c r="Q37" i="3"/>
  <c r="R37" i="3"/>
  <c r="S37" i="3"/>
  <c r="T37" i="3"/>
  <c r="U37" i="3"/>
  <c r="V37" i="3"/>
  <c r="W37" i="3"/>
  <c r="BJ37" i="3" s="1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K37" i="3"/>
  <c r="M38" i="3"/>
  <c r="BK38" i="3" s="1"/>
  <c r="N38" i="3"/>
  <c r="O38" i="3"/>
  <c r="P38" i="3"/>
  <c r="Q38" i="3"/>
  <c r="BJ38" i="3" s="1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BM38" i="3" s="1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L38" i="3" s="1"/>
  <c r="BF38" i="3"/>
  <c r="BG38" i="3"/>
  <c r="BH38" i="3"/>
  <c r="BI38" i="3"/>
  <c r="M39" i="3"/>
  <c r="BK39" i="3" s="1"/>
  <c r="N39" i="3"/>
  <c r="O39" i="3"/>
  <c r="BL39" i="3" s="1"/>
  <c r="P39" i="3"/>
  <c r="Q39" i="3"/>
  <c r="R39" i="3"/>
  <c r="S39" i="3"/>
  <c r="BM39" i="3" s="1"/>
  <c r="T39" i="3"/>
  <c r="BJ39" i="3" s="1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N39" i="3"/>
  <c r="M40" i="3"/>
  <c r="BN40" i="3" s="1"/>
  <c r="N40" i="3"/>
  <c r="O40" i="3"/>
  <c r="BL40" i="3" s="1"/>
  <c r="P40" i="3"/>
  <c r="Q40" i="3"/>
  <c r="R40" i="3"/>
  <c r="S40" i="3"/>
  <c r="T40" i="3"/>
  <c r="BM40" i="3" s="1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J40" i="3" s="1"/>
  <c r="BB40" i="3"/>
  <c r="BC40" i="3"/>
  <c r="BD40" i="3"/>
  <c r="BE40" i="3"/>
  <c r="BF40" i="3"/>
  <c r="BG40" i="3"/>
  <c r="BH40" i="3"/>
  <c r="BI40" i="3"/>
  <c r="M41" i="3"/>
  <c r="N41" i="3"/>
  <c r="BN41" i="3" s="1"/>
  <c r="O41" i="3"/>
  <c r="BL41" i="3" s="1"/>
  <c r="P41" i="3"/>
  <c r="Q41" i="3"/>
  <c r="R41" i="3"/>
  <c r="S41" i="3"/>
  <c r="T41" i="3"/>
  <c r="U41" i="3"/>
  <c r="V41" i="3"/>
  <c r="W41" i="3"/>
  <c r="BJ41" i="3" s="1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K41" i="3"/>
  <c r="M42" i="3"/>
  <c r="BK42" i="3" s="1"/>
  <c r="N42" i="3"/>
  <c r="O42" i="3"/>
  <c r="P42" i="3"/>
  <c r="Q42" i="3"/>
  <c r="BJ42" i="3" s="1"/>
  <c r="R42" i="3"/>
  <c r="S42" i="3"/>
  <c r="T42" i="3"/>
  <c r="U42" i="3"/>
  <c r="V42" i="3"/>
  <c r="W42" i="3"/>
  <c r="X42" i="3"/>
  <c r="Y42" i="3"/>
  <c r="BM42" i="3" s="1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L42" i="3" s="1"/>
  <c r="BF42" i="3"/>
  <c r="BG42" i="3"/>
  <c r="BH42" i="3"/>
  <c r="BI42" i="3"/>
  <c r="M43" i="3"/>
  <c r="BK43" i="3" s="1"/>
  <c r="N43" i="3"/>
  <c r="O43" i="3"/>
  <c r="BL43" i="3" s="1"/>
  <c r="P43" i="3"/>
  <c r="Q43" i="3"/>
  <c r="R43" i="3"/>
  <c r="S43" i="3"/>
  <c r="BM43" i="3" s="1"/>
  <c r="T43" i="3"/>
  <c r="BJ43" i="3" s="1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N43" i="3"/>
  <c r="M44" i="3"/>
  <c r="BN44" i="3" s="1"/>
  <c r="N44" i="3"/>
  <c r="O44" i="3"/>
  <c r="BL44" i="3" s="1"/>
  <c r="P44" i="3"/>
  <c r="Q44" i="3"/>
  <c r="R44" i="3"/>
  <c r="S44" i="3"/>
  <c r="T44" i="3"/>
  <c r="BM44" i="3" s="1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J44" i="3" s="1"/>
  <c r="BB44" i="3"/>
  <c r="BC44" i="3"/>
  <c r="BD44" i="3"/>
  <c r="BE44" i="3"/>
  <c r="BF44" i="3"/>
  <c r="BG44" i="3"/>
  <c r="BH44" i="3"/>
  <c r="BI44" i="3"/>
  <c r="M45" i="3"/>
  <c r="N45" i="3"/>
  <c r="BN45" i="3" s="1"/>
  <c r="O45" i="3"/>
  <c r="BL45" i="3" s="1"/>
  <c r="P45" i="3"/>
  <c r="Q45" i="3"/>
  <c r="R45" i="3"/>
  <c r="S45" i="3"/>
  <c r="T45" i="3"/>
  <c r="U45" i="3"/>
  <c r="V45" i="3"/>
  <c r="W45" i="3"/>
  <c r="BJ45" i="3" s="1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K45" i="3"/>
  <c r="M46" i="3"/>
  <c r="BK46" i="3" s="1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L46" i="3"/>
  <c r="BM46" i="3"/>
  <c r="BN46" i="3"/>
  <c r="M47" i="3"/>
  <c r="BK47" i="3" s="1"/>
  <c r="N47" i="3"/>
  <c r="O47" i="3"/>
  <c r="BL47" i="3" s="1"/>
  <c r="P47" i="3"/>
  <c r="Q47" i="3"/>
  <c r="R47" i="3"/>
  <c r="S47" i="3"/>
  <c r="BM47" i="3" s="1"/>
  <c r="T47" i="3"/>
  <c r="BJ47" i="3" s="1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N47" i="3"/>
  <c r="M48" i="3"/>
  <c r="BN48" i="3" s="1"/>
  <c r="N48" i="3"/>
  <c r="O48" i="3"/>
  <c r="BL48" i="3" s="1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M48" i="3"/>
  <c r="M49" i="3"/>
  <c r="N49" i="3"/>
  <c r="O49" i="3"/>
  <c r="BL49" i="3" s="1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M49" i="3"/>
  <c r="BN49" i="3"/>
  <c r="M50" i="3"/>
  <c r="BK50" i="3" s="1"/>
  <c r="N50" i="3"/>
  <c r="O50" i="3"/>
  <c r="P50" i="3"/>
  <c r="Q50" i="3"/>
  <c r="BJ50" i="3" s="1"/>
  <c r="R50" i="3"/>
  <c r="BL50" i="3" s="1"/>
  <c r="S50" i="3"/>
  <c r="T50" i="3"/>
  <c r="U50" i="3"/>
  <c r="V50" i="3"/>
  <c r="W50" i="3"/>
  <c r="X50" i="3"/>
  <c r="Y50" i="3"/>
  <c r="BM50" i="3" s="1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M51" i="3"/>
  <c r="BK51" i="3" s="1"/>
  <c r="N51" i="3"/>
  <c r="O51" i="3"/>
  <c r="BL51" i="3" s="1"/>
  <c r="P51" i="3"/>
  <c r="Q51" i="3"/>
  <c r="R51" i="3"/>
  <c r="S51" i="3"/>
  <c r="BM51" i="3" s="1"/>
  <c r="T51" i="3"/>
  <c r="BJ51" i="3" s="1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N51" i="3"/>
  <c r="M52" i="3"/>
  <c r="BN52" i="3" s="1"/>
  <c r="N52" i="3"/>
  <c r="O52" i="3"/>
  <c r="BL52" i="3" s="1"/>
  <c r="P52" i="3"/>
  <c r="Q52" i="3"/>
  <c r="R52" i="3"/>
  <c r="S52" i="3"/>
  <c r="T52" i="3"/>
  <c r="BM52" i="3" s="1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J52" i="3" s="1"/>
  <c r="BB52" i="3"/>
  <c r="BC52" i="3"/>
  <c r="BD52" i="3"/>
  <c r="BE52" i="3"/>
  <c r="BF52" i="3"/>
  <c r="BG52" i="3"/>
  <c r="BH52" i="3"/>
  <c r="BI52" i="3"/>
  <c r="M53" i="3"/>
  <c r="N53" i="3"/>
  <c r="BN53" i="3" s="1"/>
  <c r="O53" i="3"/>
  <c r="BL53" i="3" s="1"/>
  <c r="P53" i="3"/>
  <c r="Q53" i="3"/>
  <c r="R53" i="3"/>
  <c r="S53" i="3"/>
  <c r="T53" i="3"/>
  <c r="U53" i="3"/>
  <c r="V53" i="3"/>
  <c r="W53" i="3"/>
  <c r="BJ53" i="3" s="1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K53" i="3"/>
  <c r="M54" i="3"/>
  <c r="BK54" i="3" s="1"/>
  <c r="N54" i="3"/>
  <c r="O54" i="3"/>
  <c r="P54" i="3"/>
  <c r="Q54" i="3"/>
  <c r="BJ54" i="3" s="1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BM54" i="3" s="1"/>
  <c r="AX54" i="3"/>
  <c r="AY54" i="3"/>
  <c r="AZ54" i="3"/>
  <c r="BA54" i="3"/>
  <c r="BB54" i="3"/>
  <c r="BC54" i="3"/>
  <c r="BD54" i="3"/>
  <c r="BE54" i="3"/>
  <c r="BL54" i="3" s="1"/>
  <c r="BF54" i="3"/>
  <c r="BG54" i="3"/>
  <c r="BH54" i="3"/>
  <c r="BI54" i="3"/>
  <c r="M55" i="3"/>
  <c r="BK55" i="3" s="1"/>
  <c r="N55" i="3"/>
  <c r="O55" i="3"/>
  <c r="BL55" i="3" s="1"/>
  <c r="P55" i="3"/>
  <c r="Q55" i="3"/>
  <c r="R55" i="3"/>
  <c r="S55" i="3"/>
  <c r="BM55" i="3" s="1"/>
  <c r="T55" i="3"/>
  <c r="BJ55" i="3" s="1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N55" i="3"/>
  <c r="M56" i="3"/>
  <c r="BN56" i="3" s="1"/>
  <c r="N56" i="3"/>
  <c r="O56" i="3"/>
  <c r="BL56" i="3" s="1"/>
  <c r="P56" i="3"/>
  <c r="Q56" i="3"/>
  <c r="R56" i="3"/>
  <c r="S56" i="3"/>
  <c r="T56" i="3"/>
  <c r="BM56" i="3" s="1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J56" i="3" s="1"/>
  <c r="BB56" i="3"/>
  <c r="BC56" i="3"/>
  <c r="BD56" i="3"/>
  <c r="BE56" i="3"/>
  <c r="BF56" i="3"/>
  <c r="BG56" i="3"/>
  <c r="BH56" i="3"/>
  <c r="BI56" i="3"/>
  <c r="M57" i="3"/>
  <c r="BN57" i="3" s="1"/>
  <c r="N57" i="3"/>
  <c r="O57" i="3"/>
  <c r="BL57" i="3" s="1"/>
  <c r="P57" i="3"/>
  <c r="Q57" i="3"/>
  <c r="R57" i="3"/>
  <c r="S57" i="3"/>
  <c r="T57" i="3"/>
  <c r="U57" i="3"/>
  <c r="V57" i="3"/>
  <c r="BM57" i="3" s="1"/>
  <c r="W57" i="3"/>
  <c r="BJ57" i="3" s="1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K57" i="3"/>
  <c r="M58" i="3"/>
  <c r="BK58" i="3" s="1"/>
  <c r="N58" i="3"/>
  <c r="O58" i="3"/>
  <c r="P58" i="3"/>
  <c r="Q58" i="3"/>
  <c r="BJ58" i="3" s="1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BM58" i="3" s="1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L58" i="3" s="1"/>
  <c r="BF58" i="3"/>
  <c r="BG58" i="3"/>
  <c r="BH58" i="3"/>
  <c r="BI58" i="3"/>
  <c r="M59" i="3"/>
  <c r="BK59" i="3" s="1"/>
  <c r="N59" i="3"/>
  <c r="O59" i="3"/>
  <c r="BL59" i="3" s="1"/>
  <c r="P59" i="3"/>
  <c r="Q59" i="3"/>
  <c r="R59" i="3"/>
  <c r="S59" i="3"/>
  <c r="BM59" i="3" s="1"/>
  <c r="T59" i="3"/>
  <c r="BJ59" i="3" s="1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N59" i="3"/>
  <c r="M60" i="3"/>
  <c r="BN60" i="3" s="1"/>
  <c r="N60" i="3"/>
  <c r="O60" i="3"/>
  <c r="BL60" i="3" s="1"/>
  <c r="P60" i="3"/>
  <c r="Q60" i="3"/>
  <c r="R60" i="3"/>
  <c r="S60" i="3"/>
  <c r="T60" i="3"/>
  <c r="BM60" i="3" s="1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J60" i="3" s="1"/>
  <c r="BB60" i="3"/>
  <c r="BC60" i="3"/>
  <c r="BD60" i="3"/>
  <c r="BE60" i="3"/>
  <c r="BF60" i="3"/>
  <c r="BG60" i="3"/>
  <c r="BH60" i="3"/>
  <c r="BI60" i="3"/>
  <c r="M61" i="3"/>
  <c r="N61" i="3"/>
  <c r="BN61" i="3" s="1"/>
  <c r="O61" i="3"/>
  <c r="BL61" i="3" s="1"/>
  <c r="P61" i="3"/>
  <c r="Q61" i="3"/>
  <c r="R61" i="3"/>
  <c r="S61" i="3"/>
  <c r="T61" i="3"/>
  <c r="U61" i="3"/>
  <c r="V61" i="3"/>
  <c r="BM61" i="3" s="1"/>
  <c r="W61" i="3"/>
  <c r="BJ61" i="3" s="1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K61" i="3"/>
  <c r="M62" i="3"/>
  <c r="BK62" i="3" s="1"/>
  <c r="N62" i="3"/>
  <c r="O62" i="3"/>
  <c r="P62" i="3"/>
  <c r="Q62" i="3"/>
  <c r="BJ62" i="3" s="1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BM62" i="3" s="1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L62" i="3" s="1"/>
  <c r="BF62" i="3"/>
  <c r="BG62" i="3"/>
  <c r="BH62" i="3"/>
  <c r="BI62" i="3"/>
  <c r="M63" i="3"/>
  <c r="BK63" i="3" s="1"/>
  <c r="N63" i="3"/>
  <c r="O63" i="3"/>
  <c r="BL63" i="3" s="1"/>
  <c r="P63" i="3"/>
  <c r="Q63" i="3"/>
  <c r="R63" i="3"/>
  <c r="S63" i="3"/>
  <c r="BM63" i="3" s="1"/>
  <c r="T63" i="3"/>
  <c r="BJ63" i="3" s="1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N63" i="3"/>
  <c r="M64" i="3"/>
  <c r="BN64" i="3" s="1"/>
  <c r="N64" i="3"/>
  <c r="O64" i="3"/>
  <c r="BL64" i="3" s="1"/>
  <c r="P64" i="3"/>
  <c r="Q64" i="3"/>
  <c r="R64" i="3"/>
  <c r="S64" i="3"/>
  <c r="T64" i="3"/>
  <c r="BM64" i="3" s="1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J64" i="3" s="1"/>
  <c r="BB64" i="3"/>
  <c r="BC64" i="3"/>
  <c r="BD64" i="3"/>
  <c r="BE64" i="3"/>
  <c r="BF64" i="3"/>
  <c r="BG64" i="3"/>
  <c r="BH64" i="3"/>
  <c r="BI64" i="3"/>
  <c r="M65" i="3"/>
  <c r="N65" i="3"/>
  <c r="BN65" i="3" s="1"/>
  <c r="O65" i="3"/>
  <c r="BL65" i="3" s="1"/>
  <c r="P65" i="3"/>
  <c r="Q65" i="3"/>
  <c r="R65" i="3"/>
  <c r="S65" i="3"/>
  <c r="T65" i="3"/>
  <c r="U65" i="3"/>
  <c r="V65" i="3"/>
  <c r="W65" i="3"/>
  <c r="BJ65" i="3" s="1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K65" i="3"/>
  <c r="M66" i="3"/>
  <c r="BK66" i="3" s="1"/>
  <c r="N66" i="3"/>
  <c r="O66" i="3"/>
  <c r="P66" i="3"/>
  <c r="Q66" i="3"/>
  <c r="BJ66" i="3" s="1"/>
  <c r="R66" i="3"/>
  <c r="S66" i="3"/>
  <c r="T66" i="3"/>
  <c r="U66" i="3"/>
  <c r="V66" i="3"/>
  <c r="W66" i="3"/>
  <c r="X66" i="3"/>
  <c r="Y66" i="3"/>
  <c r="BM66" i="3" s="1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L66" i="3" s="1"/>
  <c r="BF66" i="3"/>
  <c r="BG66" i="3"/>
  <c r="BH66" i="3"/>
  <c r="BI66" i="3"/>
  <c r="M67" i="3"/>
  <c r="BK67" i="3" s="1"/>
  <c r="N67" i="3"/>
  <c r="O67" i="3"/>
  <c r="BL67" i="3" s="1"/>
  <c r="P67" i="3"/>
  <c r="Q67" i="3"/>
  <c r="R67" i="3"/>
  <c r="S67" i="3"/>
  <c r="BM67" i="3" s="1"/>
  <c r="T67" i="3"/>
  <c r="BJ67" i="3" s="1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N67" i="3"/>
  <c r="M68" i="3"/>
  <c r="BN68" i="3" s="1"/>
  <c r="N68" i="3"/>
  <c r="O68" i="3"/>
  <c r="BL68" i="3" s="1"/>
  <c r="P68" i="3"/>
  <c r="Q68" i="3"/>
  <c r="R68" i="3"/>
  <c r="S68" i="3"/>
  <c r="T68" i="3"/>
  <c r="BM68" i="3" s="1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J68" i="3" s="1"/>
  <c r="BB68" i="3"/>
  <c r="BC68" i="3"/>
  <c r="BD68" i="3"/>
  <c r="BE68" i="3"/>
  <c r="BF68" i="3"/>
  <c r="BG68" i="3"/>
  <c r="BH68" i="3"/>
  <c r="BI68" i="3"/>
  <c r="M69" i="3"/>
  <c r="N69" i="3"/>
  <c r="BN69" i="3" s="1"/>
  <c r="O69" i="3"/>
  <c r="BL69" i="3" s="1"/>
  <c r="P69" i="3"/>
  <c r="Q69" i="3"/>
  <c r="R69" i="3"/>
  <c r="S69" i="3"/>
  <c r="T69" i="3"/>
  <c r="U69" i="3"/>
  <c r="V69" i="3"/>
  <c r="BM69" i="3" s="1"/>
  <c r="W69" i="3"/>
  <c r="BJ69" i="3" s="1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K69" i="3"/>
  <c r="M70" i="3"/>
  <c r="BK70" i="3" s="1"/>
  <c r="N70" i="3"/>
  <c r="O70" i="3"/>
  <c r="P70" i="3"/>
  <c r="Q70" i="3"/>
  <c r="BJ70" i="3" s="1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M70" i="3" s="1"/>
  <c r="BF70" i="3"/>
  <c r="BG70" i="3"/>
  <c r="BH70" i="3"/>
  <c r="BI70" i="3"/>
  <c r="M71" i="3"/>
  <c r="BK71" i="3" s="1"/>
  <c r="N71" i="3"/>
  <c r="O71" i="3"/>
  <c r="BL71" i="3" s="1"/>
  <c r="P71" i="3"/>
  <c r="Q71" i="3"/>
  <c r="R71" i="3"/>
  <c r="S71" i="3"/>
  <c r="BM71" i="3" s="1"/>
  <c r="T71" i="3"/>
  <c r="BJ71" i="3" s="1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N71" i="3"/>
  <c r="M72" i="3"/>
  <c r="BN72" i="3" s="1"/>
  <c r="N72" i="3"/>
  <c r="O72" i="3"/>
  <c r="BL72" i="3" s="1"/>
  <c r="P72" i="3"/>
  <c r="Q72" i="3"/>
  <c r="R72" i="3"/>
  <c r="S72" i="3"/>
  <c r="T72" i="3"/>
  <c r="BM72" i="3" s="1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J72" i="3" s="1"/>
  <c r="BB72" i="3"/>
  <c r="BC72" i="3"/>
  <c r="BD72" i="3"/>
  <c r="BE72" i="3"/>
  <c r="BF72" i="3"/>
  <c r="BG72" i="3"/>
  <c r="BH72" i="3"/>
  <c r="BI72" i="3"/>
  <c r="M73" i="3"/>
  <c r="N73" i="3"/>
  <c r="BN73" i="3" s="1"/>
  <c r="O73" i="3"/>
  <c r="BL73" i="3" s="1"/>
  <c r="P73" i="3"/>
  <c r="Q73" i="3"/>
  <c r="R73" i="3"/>
  <c r="S73" i="3"/>
  <c r="T73" i="3"/>
  <c r="U73" i="3"/>
  <c r="V73" i="3"/>
  <c r="BM73" i="3" s="1"/>
  <c r="W73" i="3"/>
  <c r="BJ73" i="3" s="1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K73" i="3"/>
  <c r="M74" i="3"/>
  <c r="BK74" i="3" s="1"/>
  <c r="N74" i="3"/>
  <c r="O74" i="3"/>
  <c r="P74" i="3"/>
  <c r="Q74" i="3"/>
  <c r="BJ74" i="3" s="1"/>
  <c r="R74" i="3"/>
  <c r="BL74" i="3" s="1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BM74" i="3" s="1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M75" i="3"/>
  <c r="BK75" i="3" s="1"/>
  <c r="N75" i="3"/>
  <c r="O75" i="3"/>
  <c r="BL75" i="3" s="1"/>
  <c r="P75" i="3"/>
  <c r="Q75" i="3"/>
  <c r="R75" i="3"/>
  <c r="S75" i="3"/>
  <c r="BM75" i="3" s="1"/>
  <c r="T75" i="3"/>
  <c r="BJ75" i="3" s="1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M76" i="3"/>
  <c r="BN76" i="3" s="1"/>
  <c r="N76" i="3"/>
  <c r="O76" i="3"/>
  <c r="BL76" i="3" s="1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M76" i="3"/>
  <c r="M77" i="3"/>
  <c r="N77" i="3"/>
  <c r="BN77" i="3" s="1"/>
  <c r="O77" i="3"/>
  <c r="BL77" i="3" s="1"/>
  <c r="P77" i="3"/>
  <c r="Q77" i="3"/>
  <c r="BJ77" i="3" s="1"/>
  <c r="R77" i="3"/>
  <c r="S77" i="3"/>
  <c r="T77" i="3"/>
  <c r="U77" i="3"/>
  <c r="V77" i="3"/>
  <c r="W77" i="3"/>
  <c r="BM77" i="3" s="1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K77" i="3"/>
  <c r="E30" i="3"/>
  <c r="K30" i="3" s="1"/>
  <c r="F30" i="3"/>
  <c r="G30" i="3"/>
  <c r="H30" i="3"/>
  <c r="L30" i="3" s="1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K33" i="3" s="1"/>
  <c r="F33" i="3"/>
  <c r="G33" i="3"/>
  <c r="H33" i="3"/>
  <c r="L33" i="3" s="1"/>
  <c r="I33" i="3"/>
  <c r="J33" i="3"/>
  <c r="E34" i="3"/>
  <c r="F34" i="3"/>
  <c r="G34" i="3"/>
  <c r="H34" i="3"/>
  <c r="L34" i="3" s="1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K37" i="3" s="1"/>
  <c r="F37" i="3"/>
  <c r="G37" i="3"/>
  <c r="H37" i="3"/>
  <c r="L37" i="3" s="1"/>
  <c r="I37" i="3"/>
  <c r="J37" i="3"/>
  <c r="E38" i="3"/>
  <c r="F38" i="3"/>
  <c r="G38" i="3"/>
  <c r="H38" i="3"/>
  <c r="L38" i="3" s="1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K41" i="3" s="1"/>
  <c r="F41" i="3"/>
  <c r="G41" i="3"/>
  <c r="H41" i="3"/>
  <c r="L41" i="3" s="1"/>
  <c r="I41" i="3"/>
  <c r="J41" i="3"/>
  <c r="E42" i="3"/>
  <c r="F42" i="3"/>
  <c r="G42" i="3"/>
  <c r="H42" i="3"/>
  <c r="L42" i="3" s="1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K45" i="3" s="1"/>
  <c r="F45" i="3"/>
  <c r="G45" i="3"/>
  <c r="H45" i="3"/>
  <c r="L45" i="3" s="1"/>
  <c r="I45" i="3"/>
  <c r="J45" i="3"/>
  <c r="E46" i="3"/>
  <c r="F46" i="3"/>
  <c r="G46" i="3"/>
  <c r="H46" i="3"/>
  <c r="I46" i="3"/>
  <c r="J46" i="3"/>
  <c r="E47" i="3"/>
  <c r="F47" i="3"/>
  <c r="G47" i="3"/>
  <c r="H47" i="3"/>
  <c r="L47" i="3" s="1"/>
  <c r="I47" i="3"/>
  <c r="J47" i="3"/>
  <c r="E48" i="3"/>
  <c r="F48" i="3"/>
  <c r="G48" i="3"/>
  <c r="H48" i="3"/>
  <c r="I48" i="3"/>
  <c r="J48" i="3"/>
  <c r="E49" i="3"/>
  <c r="K49" i="3" s="1"/>
  <c r="F49" i="3"/>
  <c r="G49" i="3"/>
  <c r="H49" i="3"/>
  <c r="L49" i="3" s="1"/>
  <c r="I49" i="3"/>
  <c r="J49" i="3"/>
  <c r="E50" i="3"/>
  <c r="F50" i="3"/>
  <c r="G50" i="3"/>
  <c r="H50" i="3"/>
  <c r="I50" i="3"/>
  <c r="J50" i="3"/>
  <c r="E51" i="3"/>
  <c r="F51" i="3"/>
  <c r="G51" i="3"/>
  <c r="H51" i="3"/>
  <c r="L51" i="3" s="1"/>
  <c r="I51" i="3"/>
  <c r="J51" i="3"/>
  <c r="E52" i="3"/>
  <c r="F52" i="3"/>
  <c r="G52" i="3"/>
  <c r="H52" i="3"/>
  <c r="I52" i="3"/>
  <c r="J52" i="3"/>
  <c r="E53" i="3"/>
  <c r="K53" i="3" s="1"/>
  <c r="F53" i="3"/>
  <c r="G53" i="3"/>
  <c r="H53" i="3"/>
  <c r="L53" i="3" s="1"/>
  <c r="I53" i="3"/>
  <c r="J53" i="3"/>
  <c r="E54" i="3"/>
  <c r="F54" i="3"/>
  <c r="G54" i="3"/>
  <c r="H54" i="3"/>
  <c r="I54" i="3"/>
  <c r="J54" i="3"/>
  <c r="E55" i="3"/>
  <c r="F55" i="3"/>
  <c r="G55" i="3"/>
  <c r="H55" i="3"/>
  <c r="L55" i="3" s="1"/>
  <c r="I55" i="3"/>
  <c r="J55" i="3"/>
  <c r="E56" i="3"/>
  <c r="F56" i="3"/>
  <c r="G56" i="3"/>
  <c r="H56" i="3"/>
  <c r="I56" i="3"/>
  <c r="J56" i="3"/>
  <c r="E57" i="3"/>
  <c r="K57" i="3" s="1"/>
  <c r="F57" i="3"/>
  <c r="G57" i="3"/>
  <c r="H57" i="3"/>
  <c r="L57" i="3" s="1"/>
  <c r="I57" i="3"/>
  <c r="J57" i="3"/>
  <c r="E58" i="3"/>
  <c r="F58" i="3"/>
  <c r="G58" i="3"/>
  <c r="H58" i="3"/>
  <c r="I58" i="3"/>
  <c r="J58" i="3"/>
  <c r="E59" i="3"/>
  <c r="F59" i="3"/>
  <c r="G59" i="3"/>
  <c r="H59" i="3"/>
  <c r="L59" i="3" s="1"/>
  <c r="I59" i="3"/>
  <c r="J59" i="3"/>
  <c r="E60" i="3"/>
  <c r="F60" i="3"/>
  <c r="G60" i="3"/>
  <c r="H60" i="3"/>
  <c r="I60" i="3"/>
  <c r="J60" i="3"/>
  <c r="E61" i="3"/>
  <c r="F61" i="3"/>
  <c r="G61" i="3"/>
  <c r="H61" i="3"/>
  <c r="L61" i="3" s="1"/>
  <c r="I61" i="3"/>
  <c r="J61" i="3"/>
  <c r="E62" i="3"/>
  <c r="F62" i="3"/>
  <c r="G62" i="3"/>
  <c r="H62" i="3"/>
  <c r="I62" i="3"/>
  <c r="J62" i="3"/>
  <c r="E63" i="3"/>
  <c r="F63" i="3"/>
  <c r="G63" i="3"/>
  <c r="H63" i="3"/>
  <c r="L63" i="3" s="1"/>
  <c r="I63" i="3"/>
  <c r="J63" i="3"/>
  <c r="E64" i="3"/>
  <c r="F64" i="3"/>
  <c r="G64" i="3"/>
  <c r="H64" i="3"/>
  <c r="I64" i="3"/>
  <c r="J64" i="3"/>
  <c r="E65" i="3"/>
  <c r="F65" i="3"/>
  <c r="G65" i="3"/>
  <c r="H65" i="3"/>
  <c r="L65" i="3" s="1"/>
  <c r="I65" i="3"/>
  <c r="J65" i="3"/>
  <c r="E66" i="3"/>
  <c r="F66" i="3"/>
  <c r="G66" i="3"/>
  <c r="H66" i="3"/>
  <c r="I66" i="3"/>
  <c r="J66" i="3"/>
  <c r="E67" i="3"/>
  <c r="F67" i="3"/>
  <c r="G67" i="3"/>
  <c r="H67" i="3"/>
  <c r="L67" i="3" s="1"/>
  <c r="I67" i="3"/>
  <c r="J67" i="3"/>
  <c r="E68" i="3"/>
  <c r="F68" i="3"/>
  <c r="G68" i="3"/>
  <c r="H68" i="3"/>
  <c r="I68" i="3"/>
  <c r="L68" i="3" s="1"/>
  <c r="J68" i="3"/>
  <c r="E69" i="3"/>
  <c r="F69" i="3"/>
  <c r="G69" i="3"/>
  <c r="H69" i="3"/>
  <c r="I69" i="3"/>
  <c r="J69" i="3"/>
  <c r="L69" i="3" s="1"/>
  <c r="E70" i="3"/>
  <c r="F70" i="3"/>
  <c r="G70" i="3"/>
  <c r="H70" i="3"/>
  <c r="L70" i="3" s="1"/>
  <c r="I70" i="3"/>
  <c r="J70" i="3"/>
  <c r="E71" i="3"/>
  <c r="F71" i="3"/>
  <c r="G71" i="3"/>
  <c r="H71" i="3"/>
  <c r="L71" i="3" s="1"/>
  <c r="I71" i="3"/>
  <c r="J71" i="3"/>
  <c r="E72" i="3"/>
  <c r="F72" i="3"/>
  <c r="G72" i="3"/>
  <c r="H72" i="3"/>
  <c r="L72" i="3" s="1"/>
  <c r="I72" i="3"/>
  <c r="J72" i="3"/>
  <c r="E73" i="3"/>
  <c r="F73" i="3"/>
  <c r="G73" i="3"/>
  <c r="H73" i="3"/>
  <c r="I73" i="3"/>
  <c r="L73" i="3" s="1"/>
  <c r="J73" i="3"/>
  <c r="E74" i="3"/>
  <c r="F74" i="3"/>
  <c r="G74" i="3"/>
  <c r="H74" i="3"/>
  <c r="L74" i="3" s="1"/>
  <c r="I74" i="3"/>
  <c r="J74" i="3"/>
  <c r="E75" i="3"/>
  <c r="K75" i="3" s="1"/>
  <c r="F75" i="3"/>
  <c r="G75" i="3"/>
  <c r="H75" i="3"/>
  <c r="I75" i="3"/>
  <c r="L75" i="3" s="1"/>
  <c r="J75" i="3"/>
  <c r="E76" i="3"/>
  <c r="F76" i="3"/>
  <c r="G76" i="3"/>
  <c r="H76" i="3"/>
  <c r="I76" i="3"/>
  <c r="J76" i="3"/>
  <c r="L76" i="3" s="1"/>
  <c r="E77" i="3"/>
  <c r="K77" i="3" s="1"/>
  <c r="F77" i="3"/>
  <c r="G77" i="3"/>
  <c r="H77" i="3"/>
  <c r="I77" i="3"/>
  <c r="J77" i="3"/>
  <c r="L77" i="3" s="1"/>
  <c r="BN75" i="3" l="1"/>
  <c r="BK76" i="3"/>
  <c r="BK72" i="3"/>
  <c r="BK68" i="3"/>
  <c r="BM65" i="3"/>
  <c r="BK64" i="3"/>
  <c r="BK60" i="3"/>
  <c r="BK56" i="3"/>
  <c r="BM53" i="3"/>
  <c r="BK52" i="3"/>
  <c r="BK48" i="3"/>
  <c r="BM45" i="3"/>
  <c r="BK44" i="3"/>
  <c r="BM41" i="3"/>
  <c r="BK40" i="3"/>
  <c r="BM37" i="3"/>
  <c r="BK36" i="3"/>
  <c r="BM33" i="3"/>
  <c r="BK32" i="3"/>
  <c r="BN74" i="3"/>
  <c r="BN70" i="3"/>
  <c r="BN66" i="3"/>
  <c r="BN62" i="3"/>
  <c r="BN58" i="3"/>
  <c r="BN54" i="3"/>
  <c r="BN50" i="3"/>
  <c r="BN42" i="3"/>
  <c r="BN38" i="3"/>
  <c r="BN34" i="3"/>
  <c r="BM34" i="3"/>
  <c r="BL70" i="3"/>
  <c r="K73" i="3"/>
  <c r="L64" i="3"/>
  <c r="L60" i="3"/>
  <c r="L56" i="3"/>
  <c r="L52" i="3"/>
  <c r="L48" i="3"/>
  <c r="L44" i="3"/>
  <c r="L40" i="3"/>
  <c r="L36" i="3"/>
  <c r="L32" i="3"/>
  <c r="K74" i="3"/>
  <c r="K67" i="3"/>
  <c r="K63" i="3"/>
  <c r="K59" i="3"/>
  <c r="K55" i="3"/>
  <c r="K51" i="3"/>
  <c r="K47" i="3"/>
  <c r="K43" i="3"/>
  <c r="K39" i="3"/>
  <c r="K35" i="3"/>
  <c r="K31" i="3"/>
  <c r="K76" i="3"/>
  <c r="K68" i="3"/>
  <c r="K64" i="3"/>
  <c r="K60" i="3"/>
  <c r="K56" i="3"/>
  <c r="K52" i="3"/>
  <c r="K48" i="3"/>
  <c r="K44" i="3"/>
  <c r="K40" i="3"/>
  <c r="K36" i="3"/>
  <c r="K32" i="3"/>
  <c r="K69" i="3"/>
  <c r="L66" i="3"/>
  <c r="L62" i="3"/>
  <c r="L58" i="3"/>
  <c r="L54" i="3"/>
  <c r="L50" i="3"/>
  <c r="L46" i="3"/>
  <c r="K70" i="3"/>
  <c r="K65" i="3"/>
  <c r="K61" i="3"/>
  <c r="K71" i="3"/>
  <c r="L43" i="3"/>
  <c r="L39" i="3"/>
  <c r="L35" i="3"/>
  <c r="L31" i="3"/>
  <c r="K72" i="3"/>
  <c r="K66" i="3"/>
  <c r="K62" i="3"/>
  <c r="K58" i="3"/>
  <c r="K54" i="3"/>
  <c r="K50" i="3"/>
  <c r="K46" i="3"/>
  <c r="K42" i="3"/>
  <c r="K38" i="3"/>
  <c r="K34" i="3"/>
  <c r="BF12" i="3" l="1"/>
  <c r="E17" i="3" l="1"/>
  <c r="F17" i="3"/>
  <c r="G17" i="3"/>
  <c r="H17" i="3"/>
  <c r="I17" i="3"/>
  <c r="J17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9" i="3"/>
  <c r="F9" i="3"/>
  <c r="G9" i="3"/>
  <c r="H9" i="3"/>
  <c r="I9" i="3"/>
  <c r="J9" i="3"/>
  <c r="E10" i="3"/>
  <c r="F10" i="3"/>
  <c r="G10" i="3"/>
  <c r="H10" i="3"/>
  <c r="I10" i="3"/>
  <c r="J10" i="3"/>
  <c r="E11" i="3"/>
  <c r="F11" i="3"/>
  <c r="G11" i="3"/>
  <c r="H11" i="3"/>
  <c r="I11" i="3"/>
  <c r="J11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K17" i="3" l="1"/>
  <c r="K13" i="3"/>
  <c r="K11" i="3"/>
  <c r="K9" i="3"/>
  <c r="L17" i="3"/>
  <c r="L21" i="3"/>
  <c r="L29" i="3"/>
  <c r="L25" i="3"/>
  <c r="K21" i="3"/>
  <c r="K20" i="3"/>
  <c r="K19" i="3"/>
  <c r="K18" i="3"/>
  <c r="K14" i="3"/>
  <c r="K12" i="3"/>
  <c r="K10" i="3"/>
  <c r="K29" i="3"/>
  <c r="K28" i="3"/>
  <c r="K27" i="3"/>
  <c r="K26" i="3"/>
  <c r="L13" i="3"/>
  <c r="L9" i="3"/>
  <c r="L16" i="3"/>
  <c r="L15" i="3"/>
  <c r="L11" i="3"/>
  <c r="K16" i="3"/>
  <c r="K15" i="3"/>
  <c r="L14" i="3"/>
  <c r="L12" i="3"/>
  <c r="L10" i="3"/>
  <c r="L24" i="3"/>
  <c r="L23" i="3"/>
  <c r="L22" i="3"/>
  <c r="L28" i="3"/>
  <c r="L27" i="3"/>
  <c r="L26" i="3"/>
  <c r="K25" i="3"/>
  <c r="K24" i="3"/>
  <c r="K23" i="3"/>
  <c r="K22" i="3"/>
  <c r="L20" i="3"/>
  <c r="L19" i="3"/>
  <c r="L18" i="3"/>
  <c r="N13" i="3" l="1"/>
  <c r="BD17" i="3"/>
  <c r="AE17" i="3"/>
  <c r="BF17" i="3"/>
  <c r="AU17" i="3"/>
  <c r="Z17" i="3"/>
  <c r="BH17" i="3"/>
  <c r="AP17" i="3"/>
  <c r="BC17" i="3"/>
  <c r="AM17" i="3"/>
  <c r="O17" i="3"/>
  <c r="AB17" i="3"/>
  <c r="W17" i="3"/>
  <c r="AN17" i="3"/>
  <c r="R17" i="3"/>
  <c r="BN17" i="3" s="1"/>
  <c r="AH17" i="3"/>
  <c r="AX17" i="3"/>
  <c r="BG17" i="3"/>
  <c r="AY17" i="3"/>
  <c r="AQ17" i="3"/>
  <c r="AI17" i="3"/>
  <c r="AA17" i="3"/>
  <c r="S17" i="3"/>
  <c r="BK17" i="3" s="1"/>
  <c r="AR17" i="3"/>
  <c r="X17" i="3"/>
  <c r="N9" i="3"/>
  <c r="T17" i="3"/>
  <c r="N17" i="3"/>
  <c r="V17" i="3"/>
  <c r="AD17" i="3"/>
  <c r="AL17" i="3"/>
  <c r="AT17" i="3"/>
  <c r="BB17" i="3"/>
  <c r="BI17" i="3"/>
  <c r="BE17" i="3"/>
  <c r="BA17" i="3"/>
  <c r="AW17" i="3"/>
  <c r="AS17" i="3"/>
  <c r="AO17" i="3"/>
  <c r="AK17" i="3"/>
  <c r="AG17" i="3"/>
  <c r="AC17" i="3"/>
  <c r="Y17" i="3"/>
  <c r="U17" i="3"/>
  <c r="Q17" i="3"/>
  <c r="M17" i="3"/>
  <c r="N14" i="3"/>
  <c r="O11" i="3"/>
  <c r="AJ17" i="3"/>
  <c r="AZ17" i="3"/>
  <c r="P17" i="3"/>
  <c r="AF17" i="3"/>
  <c r="AV17" i="3"/>
  <c r="N21" i="3"/>
  <c r="AG21" i="3"/>
  <c r="BJ21" i="3" s="1"/>
  <c r="AJ21" i="3"/>
  <c r="T21" i="3"/>
  <c r="AW21" i="3"/>
  <c r="AP21" i="3"/>
  <c r="Q21" i="3"/>
  <c r="O12" i="3"/>
  <c r="M18" i="3"/>
  <c r="O27" i="3"/>
  <c r="BH21" i="3"/>
  <c r="BI21" i="3"/>
  <c r="AS21" i="3"/>
  <c r="AC21" i="3"/>
  <c r="M21" i="3"/>
  <c r="P21" i="3"/>
  <c r="W29" i="3"/>
  <c r="P20" i="3"/>
  <c r="BB21" i="3"/>
  <c r="AZ21" i="3"/>
  <c r="BE21" i="3"/>
  <c r="AO21" i="3"/>
  <c r="Y21" i="3"/>
  <c r="AB21" i="3"/>
  <c r="BE29" i="3"/>
  <c r="BF21" i="3"/>
  <c r="AR21" i="3"/>
  <c r="BA21" i="3"/>
  <c r="AK21" i="3"/>
  <c r="U21" i="3"/>
  <c r="X21" i="3"/>
  <c r="N10" i="3"/>
  <c r="AZ29" i="3"/>
  <c r="BH29" i="3"/>
  <c r="BC29" i="3"/>
  <c r="AO29" i="3"/>
  <c r="AJ29" i="3"/>
  <c r="AM29" i="3"/>
  <c r="Y29" i="3"/>
  <c r="T29" i="3"/>
  <c r="R29" i="3"/>
  <c r="AT21" i="3"/>
  <c r="AL21" i="3"/>
  <c r="AX21" i="3"/>
  <c r="AH21" i="3"/>
  <c r="BD21" i="3"/>
  <c r="AV21" i="3"/>
  <c r="AN21" i="3"/>
  <c r="AF21" i="3"/>
  <c r="BG21" i="3"/>
  <c r="BC21" i="3"/>
  <c r="AY21" i="3"/>
  <c r="AU21" i="3"/>
  <c r="AQ21" i="3"/>
  <c r="AM21" i="3"/>
  <c r="AI21" i="3"/>
  <c r="AE21" i="3"/>
  <c r="AA21" i="3"/>
  <c r="W21" i="3"/>
  <c r="S21" i="3"/>
  <c r="O21" i="3"/>
  <c r="AD21" i="3"/>
  <c r="Z21" i="3"/>
  <c r="V21" i="3"/>
  <c r="R21" i="3"/>
  <c r="AY29" i="3"/>
  <c r="AI29" i="3"/>
  <c r="S29" i="3"/>
  <c r="BA29" i="3"/>
  <c r="AK29" i="3"/>
  <c r="U29" i="3"/>
  <c r="BF29" i="3"/>
  <c r="AR29" i="3"/>
  <c r="AB29" i="3"/>
  <c r="AU29" i="3"/>
  <c r="AE29" i="3"/>
  <c r="O29" i="3"/>
  <c r="AW29" i="3"/>
  <c r="AG29" i="3"/>
  <c r="Q29" i="3"/>
  <c r="BD29" i="3"/>
  <c r="AV29" i="3"/>
  <c r="AN29" i="3"/>
  <c r="AF29" i="3"/>
  <c r="X29" i="3"/>
  <c r="P29" i="3"/>
  <c r="BG29" i="3"/>
  <c r="AQ29" i="3"/>
  <c r="AA29" i="3"/>
  <c r="BI29" i="3"/>
  <c r="AS29" i="3"/>
  <c r="AC29" i="3"/>
  <c r="M29" i="3"/>
  <c r="BB29" i="3"/>
  <c r="AT29" i="3"/>
  <c r="AL29" i="3"/>
  <c r="AD29" i="3"/>
  <c r="V29" i="3"/>
  <c r="N29" i="3"/>
  <c r="AX29" i="3"/>
  <c r="AP29" i="3"/>
  <c r="AH29" i="3"/>
  <c r="Z29" i="3"/>
  <c r="T18" i="3"/>
  <c r="AJ18" i="3"/>
  <c r="AZ18" i="3"/>
  <c r="BE18" i="3"/>
  <c r="AW18" i="3"/>
  <c r="AO18" i="3"/>
  <c r="AG18" i="3"/>
  <c r="Y18" i="3"/>
  <c r="Q18" i="3"/>
  <c r="BI20" i="3"/>
  <c r="BA20" i="3"/>
  <c r="AS20" i="3"/>
  <c r="AK20" i="3"/>
  <c r="AC20" i="3"/>
  <c r="U20" i="3"/>
  <c r="M20" i="3"/>
  <c r="BB20" i="3"/>
  <c r="AT20" i="3"/>
  <c r="AL20" i="3"/>
  <c r="AD20" i="3"/>
  <c r="V20" i="3"/>
  <c r="N20" i="3"/>
  <c r="AB18" i="3"/>
  <c r="AR18" i="3"/>
  <c r="BH18" i="3"/>
  <c r="BI18" i="3"/>
  <c r="BA18" i="3"/>
  <c r="AS18" i="3"/>
  <c r="AK18" i="3"/>
  <c r="AC18" i="3"/>
  <c r="U18" i="3"/>
  <c r="BE20" i="3"/>
  <c r="AW20" i="3"/>
  <c r="AO20" i="3"/>
  <c r="AG20" i="3"/>
  <c r="Y20" i="3"/>
  <c r="Q20" i="3"/>
  <c r="BF20" i="3"/>
  <c r="AX20" i="3"/>
  <c r="AP20" i="3"/>
  <c r="AH20" i="3"/>
  <c r="Z20" i="3"/>
  <c r="R20" i="3"/>
  <c r="M19" i="3"/>
  <c r="Q19" i="3"/>
  <c r="U19" i="3"/>
  <c r="Y19" i="3"/>
  <c r="AC19" i="3"/>
  <c r="AG19" i="3"/>
  <c r="AK19" i="3"/>
  <c r="AO19" i="3"/>
  <c r="AS19" i="3"/>
  <c r="AW19" i="3"/>
  <c r="BA19" i="3"/>
  <c r="BE19" i="3"/>
  <c r="BI19" i="3"/>
  <c r="P19" i="3"/>
  <c r="T19" i="3"/>
  <c r="X19" i="3"/>
  <c r="AB19" i="3"/>
  <c r="AF19" i="3"/>
  <c r="AJ19" i="3"/>
  <c r="AN19" i="3"/>
  <c r="AR19" i="3"/>
  <c r="AV19" i="3"/>
  <c r="AZ19" i="3"/>
  <c r="BD19" i="3"/>
  <c r="BH19" i="3"/>
  <c r="N22" i="3"/>
  <c r="P22" i="3"/>
  <c r="R22" i="3"/>
  <c r="T22" i="3"/>
  <c r="V22" i="3"/>
  <c r="X22" i="3"/>
  <c r="Z22" i="3"/>
  <c r="AB22" i="3"/>
  <c r="AD22" i="3"/>
  <c r="AF22" i="3"/>
  <c r="AH22" i="3"/>
  <c r="O22" i="3"/>
  <c r="S22" i="3"/>
  <c r="W22" i="3"/>
  <c r="AA22" i="3"/>
  <c r="AE22" i="3"/>
  <c r="AI22" i="3"/>
  <c r="AK22" i="3"/>
  <c r="AM22" i="3"/>
  <c r="AO22" i="3"/>
  <c r="AQ22" i="3"/>
  <c r="AS22" i="3"/>
  <c r="AU22" i="3"/>
  <c r="AW22" i="3"/>
  <c r="AY22" i="3"/>
  <c r="BA22" i="3"/>
  <c r="BC22" i="3"/>
  <c r="BE22" i="3"/>
  <c r="BG22" i="3"/>
  <c r="BI22" i="3"/>
  <c r="Q22" i="3"/>
  <c r="Y22" i="3"/>
  <c r="AG22" i="3"/>
  <c r="AL22" i="3"/>
  <c r="AP22" i="3"/>
  <c r="AT22" i="3"/>
  <c r="AX22" i="3"/>
  <c r="BB22" i="3"/>
  <c r="BF22" i="3"/>
  <c r="U22" i="3"/>
  <c r="AJ22" i="3"/>
  <c r="AR22" i="3"/>
  <c r="AZ22" i="3"/>
  <c r="BH22" i="3"/>
  <c r="M22" i="3"/>
  <c r="AC22" i="3"/>
  <c r="AN22" i="3"/>
  <c r="AV22" i="3"/>
  <c r="BD22" i="3"/>
  <c r="M24" i="3"/>
  <c r="O24" i="3"/>
  <c r="Q24" i="3"/>
  <c r="S24" i="3"/>
  <c r="U24" i="3"/>
  <c r="W24" i="3"/>
  <c r="Y24" i="3"/>
  <c r="AA24" i="3"/>
  <c r="AC24" i="3"/>
  <c r="AE24" i="3"/>
  <c r="AG24" i="3"/>
  <c r="AI24" i="3"/>
  <c r="AK24" i="3"/>
  <c r="AM24" i="3"/>
  <c r="AO24" i="3"/>
  <c r="AQ24" i="3"/>
  <c r="AS24" i="3"/>
  <c r="AU24" i="3"/>
  <c r="AW24" i="3"/>
  <c r="AY24" i="3"/>
  <c r="BA24" i="3"/>
  <c r="BC24" i="3"/>
  <c r="BE24" i="3"/>
  <c r="BG24" i="3"/>
  <c r="BI24" i="3"/>
  <c r="N24" i="3"/>
  <c r="R24" i="3"/>
  <c r="V24" i="3"/>
  <c r="Z24" i="3"/>
  <c r="AD24" i="3"/>
  <c r="AH24" i="3"/>
  <c r="AL24" i="3"/>
  <c r="AP24" i="3"/>
  <c r="AT24" i="3"/>
  <c r="AX24" i="3"/>
  <c r="BB24" i="3"/>
  <c r="BF24" i="3"/>
  <c r="P24" i="3"/>
  <c r="X24" i="3"/>
  <c r="AF24" i="3"/>
  <c r="AN24" i="3"/>
  <c r="AV24" i="3"/>
  <c r="BD24" i="3"/>
  <c r="T24" i="3"/>
  <c r="AB24" i="3"/>
  <c r="AJ24" i="3"/>
  <c r="AR24" i="3"/>
  <c r="AZ24" i="3"/>
  <c r="BH24" i="3"/>
  <c r="N26" i="3"/>
  <c r="R26" i="3"/>
  <c r="V26" i="3"/>
  <c r="Z26" i="3"/>
  <c r="AD26" i="3"/>
  <c r="AH26" i="3"/>
  <c r="AL26" i="3"/>
  <c r="AP26" i="3"/>
  <c r="AT26" i="3"/>
  <c r="AX26" i="3"/>
  <c r="BB26" i="3"/>
  <c r="BF26" i="3"/>
  <c r="O26" i="3"/>
  <c r="W26" i="3"/>
  <c r="AE26" i="3"/>
  <c r="AM26" i="3"/>
  <c r="AU26" i="3"/>
  <c r="BC26" i="3"/>
  <c r="M26" i="3"/>
  <c r="U26" i="3"/>
  <c r="AC26" i="3"/>
  <c r="AK26" i="3"/>
  <c r="AS26" i="3"/>
  <c r="BA26" i="3"/>
  <c r="BI26" i="3"/>
  <c r="P26" i="3"/>
  <c r="T26" i="3"/>
  <c r="X26" i="3"/>
  <c r="AB26" i="3"/>
  <c r="AF26" i="3"/>
  <c r="AJ26" i="3"/>
  <c r="AN26" i="3"/>
  <c r="AR26" i="3"/>
  <c r="AV26" i="3"/>
  <c r="AZ26" i="3"/>
  <c r="BD26" i="3"/>
  <c r="BH26" i="3"/>
  <c r="S26" i="3"/>
  <c r="AA26" i="3"/>
  <c r="AI26" i="3"/>
  <c r="AQ26" i="3"/>
  <c r="AY26" i="3"/>
  <c r="BG26" i="3"/>
  <c r="Q26" i="3"/>
  <c r="Y26" i="3"/>
  <c r="AG26" i="3"/>
  <c r="AO26" i="3"/>
  <c r="AW26" i="3"/>
  <c r="BE26" i="3"/>
  <c r="N28" i="3"/>
  <c r="R28" i="3"/>
  <c r="V28" i="3"/>
  <c r="Z28" i="3"/>
  <c r="AD28" i="3"/>
  <c r="AH28" i="3"/>
  <c r="AL28" i="3"/>
  <c r="AP28" i="3"/>
  <c r="AT28" i="3"/>
  <c r="AX28" i="3"/>
  <c r="BB28" i="3"/>
  <c r="BF28" i="3"/>
  <c r="O28" i="3"/>
  <c r="W28" i="3"/>
  <c r="AE28" i="3"/>
  <c r="AM28" i="3"/>
  <c r="AU28" i="3"/>
  <c r="BC28" i="3"/>
  <c r="M28" i="3"/>
  <c r="U28" i="3"/>
  <c r="AC28" i="3"/>
  <c r="AK28" i="3"/>
  <c r="AS28" i="3"/>
  <c r="BA28" i="3"/>
  <c r="BI28" i="3"/>
  <c r="P28" i="3"/>
  <c r="T28" i="3"/>
  <c r="X28" i="3"/>
  <c r="AB28" i="3"/>
  <c r="AF28" i="3"/>
  <c r="AJ28" i="3"/>
  <c r="AN28" i="3"/>
  <c r="AR28" i="3"/>
  <c r="AV28" i="3"/>
  <c r="AZ28" i="3"/>
  <c r="BD28" i="3"/>
  <c r="BH28" i="3"/>
  <c r="S28" i="3"/>
  <c r="AA28" i="3"/>
  <c r="AI28" i="3"/>
  <c r="AQ28" i="3"/>
  <c r="AY28" i="3"/>
  <c r="BG28" i="3"/>
  <c r="Q28" i="3"/>
  <c r="Y28" i="3"/>
  <c r="AG28" i="3"/>
  <c r="AO28" i="3"/>
  <c r="AW28" i="3"/>
  <c r="BE28" i="3"/>
  <c r="BB19" i="3"/>
  <c r="AT19" i="3"/>
  <c r="AL19" i="3"/>
  <c r="AD19" i="3"/>
  <c r="V19" i="3"/>
  <c r="N19" i="3"/>
  <c r="BC19" i="3"/>
  <c r="AU19" i="3"/>
  <c r="AM19" i="3"/>
  <c r="AE19" i="3"/>
  <c r="W19" i="3"/>
  <c r="O19" i="3"/>
  <c r="BF19" i="3"/>
  <c r="AX19" i="3"/>
  <c r="AP19" i="3"/>
  <c r="AH19" i="3"/>
  <c r="Z19" i="3"/>
  <c r="R19" i="3"/>
  <c r="BG19" i="3"/>
  <c r="AY19" i="3"/>
  <c r="AQ19" i="3"/>
  <c r="AI19" i="3"/>
  <c r="AA19" i="3"/>
  <c r="S19" i="3"/>
  <c r="N18" i="3"/>
  <c r="R18" i="3"/>
  <c r="V18" i="3"/>
  <c r="Z18" i="3"/>
  <c r="AD18" i="3"/>
  <c r="AH18" i="3"/>
  <c r="AL18" i="3"/>
  <c r="AP18" i="3"/>
  <c r="AT18" i="3"/>
  <c r="AX18" i="3"/>
  <c r="BB18" i="3"/>
  <c r="BF18" i="3"/>
  <c r="M23" i="3"/>
  <c r="O23" i="3"/>
  <c r="Q23" i="3"/>
  <c r="S23" i="3"/>
  <c r="U23" i="3"/>
  <c r="W23" i="3"/>
  <c r="Y23" i="3"/>
  <c r="AA23" i="3"/>
  <c r="AC23" i="3"/>
  <c r="AE23" i="3"/>
  <c r="AG23" i="3"/>
  <c r="AI23" i="3"/>
  <c r="AK23" i="3"/>
  <c r="AM23" i="3"/>
  <c r="AO23" i="3"/>
  <c r="AQ23" i="3"/>
  <c r="AS23" i="3"/>
  <c r="AU23" i="3"/>
  <c r="AW23" i="3"/>
  <c r="AY23" i="3"/>
  <c r="BA23" i="3"/>
  <c r="BC23" i="3"/>
  <c r="BE23" i="3"/>
  <c r="BG23" i="3"/>
  <c r="BI23" i="3"/>
  <c r="P23" i="3"/>
  <c r="T23" i="3"/>
  <c r="X23" i="3"/>
  <c r="AB23" i="3"/>
  <c r="AF23" i="3"/>
  <c r="AJ23" i="3"/>
  <c r="AN23" i="3"/>
  <c r="AR23" i="3"/>
  <c r="AV23" i="3"/>
  <c r="AZ23" i="3"/>
  <c r="BD23" i="3"/>
  <c r="BH23" i="3"/>
  <c r="R23" i="3"/>
  <c r="Z23" i="3"/>
  <c r="AH23" i="3"/>
  <c r="AP23" i="3"/>
  <c r="AX23" i="3"/>
  <c r="BF23" i="3"/>
  <c r="N23" i="3"/>
  <c r="V23" i="3"/>
  <c r="AD23" i="3"/>
  <c r="AL23" i="3"/>
  <c r="AT23" i="3"/>
  <c r="BB23" i="3"/>
  <c r="M25" i="3"/>
  <c r="O25" i="3"/>
  <c r="Q25" i="3"/>
  <c r="S25" i="3"/>
  <c r="U25" i="3"/>
  <c r="W25" i="3"/>
  <c r="Y25" i="3"/>
  <c r="AA25" i="3"/>
  <c r="P25" i="3"/>
  <c r="T25" i="3"/>
  <c r="X25" i="3"/>
  <c r="AB25" i="3"/>
  <c r="AD25" i="3"/>
  <c r="AF25" i="3"/>
  <c r="AH25" i="3"/>
  <c r="AJ25" i="3"/>
  <c r="AL25" i="3"/>
  <c r="AN25" i="3"/>
  <c r="AP25" i="3"/>
  <c r="AR25" i="3"/>
  <c r="AT25" i="3"/>
  <c r="AV25" i="3"/>
  <c r="AX25" i="3"/>
  <c r="AZ25" i="3"/>
  <c r="BB25" i="3"/>
  <c r="BD25" i="3"/>
  <c r="BF25" i="3"/>
  <c r="BH25" i="3"/>
  <c r="N25" i="3"/>
  <c r="V25" i="3"/>
  <c r="AC25" i="3"/>
  <c r="AG25" i="3"/>
  <c r="AK25" i="3"/>
  <c r="AO25" i="3"/>
  <c r="AS25" i="3"/>
  <c r="AW25" i="3"/>
  <c r="BA25" i="3"/>
  <c r="BE25" i="3"/>
  <c r="BI25" i="3"/>
  <c r="R25" i="3"/>
  <c r="Z25" i="3"/>
  <c r="AE25" i="3"/>
  <c r="AI25" i="3"/>
  <c r="AM25" i="3"/>
  <c r="AQ25" i="3"/>
  <c r="AU25" i="3"/>
  <c r="AY25" i="3"/>
  <c r="BC25" i="3"/>
  <c r="BG25" i="3"/>
  <c r="P18" i="3"/>
  <c r="X18" i="3"/>
  <c r="AF18" i="3"/>
  <c r="AN18" i="3"/>
  <c r="AV18" i="3"/>
  <c r="BD18" i="3"/>
  <c r="BG18" i="3"/>
  <c r="BC18" i="3"/>
  <c r="AY18" i="3"/>
  <c r="AU18" i="3"/>
  <c r="AQ18" i="3"/>
  <c r="AM18" i="3"/>
  <c r="AI18" i="3"/>
  <c r="AE18" i="3"/>
  <c r="AA18" i="3"/>
  <c r="W18" i="3"/>
  <c r="S18" i="3"/>
  <c r="O18" i="3"/>
  <c r="BG20" i="3"/>
  <c r="BC20" i="3"/>
  <c r="AY20" i="3"/>
  <c r="AU20" i="3"/>
  <c r="AQ20" i="3"/>
  <c r="AM20" i="3"/>
  <c r="AI20" i="3"/>
  <c r="AE20" i="3"/>
  <c r="AA20" i="3"/>
  <c r="W20" i="3"/>
  <c r="S20" i="3"/>
  <c r="O20" i="3"/>
  <c r="BH20" i="3"/>
  <c r="BD20" i="3"/>
  <c r="AZ20" i="3"/>
  <c r="AV20" i="3"/>
  <c r="AR20" i="3"/>
  <c r="AN20" i="3"/>
  <c r="AJ20" i="3"/>
  <c r="AF20" i="3"/>
  <c r="AB20" i="3"/>
  <c r="X20" i="3"/>
  <c r="T20" i="3"/>
  <c r="N16" i="3"/>
  <c r="P16" i="3"/>
  <c r="R16" i="3"/>
  <c r="T16" i="3"/>
  <c r="V16" i="3"/>
  <c r="X16" i="3"/>
  <c r="Z16" i="3"/>
  <c r="AB16" i="3"/>
  <c r="AD16" i="3"/>
  <c r="AF16" i="3"/>
  <c r="AH16" i="3"/>
  <c r="AJ16" i="3"/>
  <c r="AL16" i="3"/>
  <c r="AN16" i="3"/>
  <c r="AP16" i="3"/>
  <c r="AR16" i="3"/>
  <c r="AT16" i="3"/>
  <c r="AV16" i="3"/>
  <c r="AX16" i="3"/>
  <c r="AZ16" i="3"/>
  <c r="BB16" i="3"/>
  <c r="BD16" i="3"/>
  <c r="BF16" i="3"/>
  <c r="BH16" i="3"/>
  <c r="M16" i="3"/>
  <c r="Q16" i="3"/>
  <c r="U16" i="3"/>
  <c r="Y16" i="3"/>
  <c r="AC16" i="3"/>
  <c r="AG16" i="3"/>
  <c r="AK16" i="3"/>
  <c r="AO16" i="3"/>
  <c r="AS16" i="3"/>
  <c r="AW16" i="3"/>
  <c r="BA16" i="3"/>
  <c r="BE16" i="3"/>
  <c r="BI16" i="3"/>
  <c r="O16" i="3"/>
  <c r="S16" i="3"/>
  <c r="W16" i="3"/>
  <c r="AA16" i="3"/>
  <c r="AE16" i="3"/>
  <c r="AI16" i="3"/>
  <c r="AM16" i="3"/>
  <c r="AQ16" i="3"/>
  <c r="AU16" i="3"/>
  <c r="AY16" i="3"/>
  <c r="BC16" i="3"/>
  <c r="BG16" i="3"/>
  <c r="BF27" i="3"/>
  <c r="AX27" i="3"/>
  <c r="AP27" i="3"/>
  <c r="AH27" i="3"/>
  <c r="Z27" i="3"/>
  <c r="R27" i="3"/>
  <c r="BH27" i="3"/>
  <c r="AZ27" i="3"/>
  <c r="AR27" i="3"/>
  <c r="AJ27" i="3"/>
  <c r="AB27" i="3"/>
  <c r="T27" i="3"/>
  <c r="BI27" i="3"/>
  <c r="BE27" i="3"/>
  <c r="BA27" i="3"/>
  <c r="AW27" i="3"/>
  <c r="AS27" i="3"/>
  <c r="AO27" i="3"/>
  <c r="AK27" i="3"/>
  <c r="AG27" i="3"/>
  <c r="AC27" i="3"/>
  <c r="Y27" i="3"/>
  <c r="U27" i="3"/>
  <c r="Q27" i="3"/>
  <c r="M27" i="3"/>
  <c r="BE10" i="3"/>
  <c r="AW10" i="3"/>
  <c r="AO10" i="3"/>
  <c r="AG10" i="3"/>
  <c r="Y10" i="3"/>
  <c r="Q10" i="3"/>
  <c r="BG10" i="3"/>
  <c r="AY10" i="3"/>
  <c r="AQ10" i="3"/>
  <c r="AI10" i="3"/>
  <c r="AA10" i="3"/>
  <c r="S10" i="3"/>
  <c r="BH10" i="3"/>
  <c r="BD10" i="3"/>
  <c r="AZ10" i="3"/>
  <c r="AV10" i="3"/>
  <c r="AR10" i="3"/>
  <c r="AN10" i="3"/>
  <c r="AJ10" i="3"/>
  <c r="AF10" i="3"/>
  <c r="AB10" i="3"/>
  <c r="X10" i="3"/>
  <c r="T10" i="3"/>
  <c r="P10" i="3"/>
  <c r="BH12" i="3"/>
  <c r="AZ12" i="3"/>
  <c r="AR12" i="3"/>
  <c r="AJ12" i="3"/>
  <c r="AB12" i="3"/>
  <c r="T12" i="3"/>
  <c r="AX12" i="3"/>
  <c r="AP12" i="3"/>
  <c r="AH12" i="3"/>
  <c r="Z12" i="3"/>
  <c r="R12" i="3"/>
  <c r="BI12" i="3"/>
  <c r="BE12" i="3"/>
  <c r="BA12" i="3"/>
  <c r="AW12" i="3"/>
  <c r="AS12" i="3"/>
  <c r="AO12" i="3"/>
  <c r="AK12" i="3"/>
  <c r="AG12" i="3"/>
  <c r="AC12" i="3"/>
  <c r="Y12" i="3"/>
  <c r="U12" i="3"/>
  <c r="Q12" i="3"/>
  <c r="M12" i="3"/>
  <c r="BC14" i="3"/>
  <c r="AU14" i="3"/>
  <c r="AM14" i="3"/>
  <c r="AE14" i="3"/>
  <c r="W14" i="3"/>
  <c r="O14" i="3"/>
  <c r="BE14" i="3"/>
  <c r="AW14" i="3"/>
  <c r="AO14" i="3"/>
  <c r="AG14" i="3"/>
  <c r="Y14" i="3"/>
  <c r="Q14" i="3"/>
  <c r="BH14" i="3"/>
  <c r="BD14" i="3"/>
  <c r="AZ14" i="3"/>
  <c r="AV14" i="3"/>
  <c r="AR14" i="3"/>
  <c r="AN14" i="3"/>
  <c r="AJ14" i="3"/>
  <c r="AF14" i="3"/>
  <c r="AB14" i="3"/>
  <c r="X14" i="3"/>
  <c r="T14" i="3"/>
  <c r="P14" i="3"/>
  <c r="BC9" i="3"/>
  <c r="AU9" i="3"/>
  <c r="AM9" i="3"/>
  <c r="AE9" i="3"/>
  <c r="W9" i="3"/>
  <c r="O9" i="3"/>
  <c r="BE9" i="3"/>
  <c r="AW9" i="3"/>
  <c r="AO9" i="3"/>
  <c r="AG9" i="3"/>
  <c r="Y9" i="3"/>
  <c r="Q9" i="3"/>
  <c r="BH9" i="3"/>
  <c r="BD9" i="3"/>
  <c r="AZ9" i="3"/>
  <c r="AV9" i="3"/>
  <c r="AR9" i="3"/>
  <c r="AN9" i="3"/>
  <c r="AJ9" i="3"/>
  <c r="AF9" i="3"/>
  <c r="AB9" i="3"/>
  <c r="X9" i="3"/>
  <c r="T9" i="3"/>
  <c r="P9" i="3"/>
  <c r="BF11" i="3"/>
  <c r="AX11" i="3"/>
  <c r="AP11" i="3"/>
  <c r="AH11" i="3"/>
  <c r="Z11" i="3"/>
  <c r="R11" i="3"/>
  <c r="BH11" i="3"/>
  <c r="AZ11" i="3"/>
  <c r="AR11" i="3"/>
  <c r="AJ11" i="3"/>
  <c r="AB11" i="3"/>
  <c r="T11" i="3"/>
  <c r="BI11" i="3"/>
  <c r="BE11" i="3"/>
  <c r="BA11" i="3"/>
  <c r="AW11" i="3"/>
  <c r="AS11" i="3"/>
  <c r="AO11" i="3"/>
  <c r="AK11" i="3"/>
  <c r="AG11" i="3"/>
  <c r="AC11" i="3"/>
  <c r="Y11" i="3"/>
  <c r="U11" i="3"/>
  <c r="Q11" i="3"/>
  <c r="M11" i="3"/>
  <c r="BE13" i="3"/>
  <c r="AW13" i="3"/>
  <c r="AO13" i="3"/>
  <c r="AG13" i="3"/>
  <c r="Y13" i="3"/>
  <c r="Q13" i="3"/>
  <c r="BG13" i="3"/>
  <c r="AY13" i="3"/>
  <c r="AQ13" i="3"/>
  <c r="AI13" i="3"/>
  <c r="AA13" i="3"/>
  <c r="S13" i="3"/>
  <c r="BH13" i="3"/>
  <c r="BD13" i="3"/>
  <c r="AZ13" i="3"/>
  <c r="AV13" i="3"/>
  <c r="AR13" i="3"/>
  <c r="AN13" i="3"/>
  <c r="AJ13" i="3"/>
  <c r="AF13" i="3"/>
  <c r="AB13" i="3"/>
  <c r="X13" i="3"/>
  <c r="T13" i="3"/>
  <c r="P13" i="3"/>
  <c r="N15" i="3"/>
  <c r="P15" i="3"/>
  <c r="R15" i="3"/>
  <c r="T15" i="3"/>
  <c r="V15" i="3"/>
  <c r="X15" i="3"/>
  <c r="Z15" i="3"/>
  <c r="AB15" i="3"/>
  <c r="AD15" i="3"/>
  <c r="AF15" i="3"/>
  <c r="AH15" i="3"/>
  <c r="AJ15" i="3"/>
  <c r="AL15" i="3"/>
  <c r="AN15" i="3"/>
  <c r="AP15" i="3"/>
  <c r="AR15" i="3"/>
  <c r="AT15" i="3"/>
  <c r="AV15" i="3"/>
  <c r="AX15" i="3"/>
  <c r="AZ15" i="3"/>
  <c r="BB15" i="3"/>
  <c r="BD15" i="3"/>
  <c r="BF15" i="3"/>
  <c r="BH15" i="3"/>
  <c r="O15" i="3"/>
  <c r="S15" i="3"/>
  <c r="W15" i="3"/>
  <c r="AA15" i="3"/>
  <c r="AE15" i="3"/>
  <c r="AI15" i="3"/>
  <c r="AM15" i="3"/>
  <c r="AQ15" i="3"/>
  <c r="AU15" i="3"/>
  <c r="AY15" i="3"/>
  <c r="BC15" i="3"/>
  <c r="BG15" i="3"/>
  <c r="M15" i="3"/>
  <c r="Q15" i="3"/>
  <c r="U15" i="3"/>
  <c r="Y15" i="3"/>
  <c r="AC15" i="3"/>
  <c r="AG15" i="3"/>
  <c r="AK15" i="3"/>
  <c r="AO15" i="3"/>
  <c r="AS15" i="3"/>
  <c r="AW15" i="3"/>
  <c r="BA15" i="3"/>
  <c r="BE15" i="3"/>
  <c r="BI15" i="3"/>
  <c r="BB27" i="3"/>
  <c r="AT27" i="3"/>
  <c r="AL27" i="3"/>
  <c r="AD27" i="3"/>
  <c r="V27" i="3"/>
  <c r="N27" i="3"/>
  <c r="BD27" i="3"/>
  <c r="AV27" i="3"/>
  <c r="AN27" i="3"/>
  <c r="AF27" i="3"/>
  <c r="X27" i="3"/>
  <c r="P27" i="3"/>
  <c r="BG27" i="3"/>
  <c r="BC27" i="3"/>
  <c r="AY27" i="3"/>
  <c r="AU27" i="3"/>
  <c r="AQ27" i="3"/>
  <c r="AM27" i="3"/>
  <c r="AI27" i="3"/>
  <c r="AE27" i="3"/>
  <c r="AA27" i="3"/>
  <c r="W27" i="3"/>
  <c r="S27" i="3"/>
  <c r="BI10" i="3"/>
  <c r="BA10" i="3"/>
  <c r="AS10" i="3"/>
  <c r="AK10" i="3"/>
  <c r="AC10" i="3"/>
  <c r="U10" i="3"/>
  <c r="M10" i="3"/>
  <c r="BC10" i="3"/>
  <c r="AU10" i="3"/>
  <c r="AM10" i="3"/>
  <c r="AE10" i="3"/>
  <c r="W10" i="3"/>
  <c r="O10" i="3"/>
  <c r="BF10" i="3"/>
  <c r="BB10" i="3"/>
  <c r="AX10" i="3"/>
  <c r="AT10" i="3"/>
  <c r="AP10" i="3"/>
  <c r="AL10" i="3"/>
  <c r="AH10" i="3"/>
  <c r="AD10" i="3"/>
  <c r="Z10" i="3"/>
  <c r="V10" i="3"/>
  <c r="R10" i="3"/>
  <c r="BD12" i="3"/>
  <c r="AV12" i="3"/>
  <c r="AN12" i="3"/>
  <c r="AF12" i="3"/>
  <c r="X12" i="3"/>
  <c r="P12" i="3"/>
  <c r="BB12" i="3"/>
  <c r="AT12" i="3"/>
  <c r="AL12" i="3"/>
  <c r="AD12" i="3"/>
  <c r="V12" i="3"/>
  <c r="N12" i="3"/>
  <c r="BG12" i="3"/>
  <c r="BC12" i="3"/>
  <c r="AY12" i="3"/>
  <c r="AU12" i="3"/>
  <c r="AQ12" i="3"/>
  <c r="AM12" i="3"/>
  <c r="AI12" i="3"/>
  <c r="AE12" i="3"/>
  <c r="AA12" i="3"/>
  <c r="W12" i="3"/>
  <c r="S12" i="3"/>
  <c r="BG14" i="3"/>
  <c r="AY14" i="3"/>
  <c r="AQ14" i="3"/>
  <c r="AI14" i="3"/>
  <c r="AA14" i="3"/>
  <c r="S14" i="3"/>
  <c r="BI14" i="3"/>
  <c r="BA14" i="3"/>
  <c r="AS14" i="3"/>
  <c r="AK14" i="3"/>
  <c r="AC14" i="3"/>
  <c r="U14" i="3"/>
  <c r="M14" i="3"/>
  <c r="BF14" i="3"/>
  <c r="BB14" i="3"/>
  <c r="AX14" i="3"/>
  <c r="AT14" i="3"/>
  <c r="AP14" i="3"/>
  <c r="AL14" i="3"/>
  <c r="AH14" i="3"/>
  <c r="AD14" i="3"/>
  <c r="Z14" i="3"/>
  <c r="V14" i="3"/>
  <c r="R14" i="3"/>
  <c r="BG9" i="3"/>
  <c r="AY9" i="3"/>
  <c r="AQ9" i="3"/>
  <c r="AI9" i="3"/>
  <c r="AA9" i="3"/>
  <c r="S9" i="3"/>
  <c r="BI9" i="3"/>
  <c r="BA9" i="3"/>
  <c r="AS9" i="3"/>
  <c r="AK9" i="3"/>
  <c r="AC9" i="3"/>
  <c r="U9" i="3"/>
  <c r="M9" i="3"/>
  <c r="BF9" i="3"/>
  <c r="BB9" i="3"/>
  <c r="AX9" i="3"/>
  <c r="AT9" i="3"/>
  <c r="AP9" i="3"/>
  <c r="AL9" i="3"/>
  <c r="AH9" i="3"/>
  <c r="AD9" i="3"/>
  <c r="Z9" i="3"/>
  <c r="V9" i="3"/>
  <c r="R9" i="3"/>
  <c r="BB11" i="3"/>
  <c r="AT11" i="3"/>
  <c r="AL11" i="3"/>
  <c r="AD11" i="3"/>
  <c r="V11" i="3"/>
  <c r="N11" i="3"/>
  <c r="BD11" i="3"/>
  <c r="AV11" i="3"/>
  <c r="AN11" i="3"/>
  <c r="AF11" i="3"/>
  <c r="X11" i="3"/>
  <c r="P11" i="3"/>
  <c r="BG11" i="3"/>
  <c r="BC11" i="3"/>
  <c r="AY11" i="3"/>
  <c r="AU11" i="3"/>
  <c r="AQ11" i="3"/>
  <c r="AM11" i="3"/>
  <c r="AI11" i="3"/>
  <c r="AE11" i="3"/>
  <c r="AA11" i="3"/>
  <c r="W11" i="3"/>
  <c r="S11" i="3"/>
  <c r="BI13" i="3"/>
  <c r="BA13" i="3"/>
  <c r="AS13" i="3"/>
  <c r="AK13" i="3"/>
  <c r="AC13" i="3"/>
  <c r="U13" i="3"/>
  <c r="M13" i="3"/>
  <c r="BC13" i="3"/>
  <c r="AU13" i="3"/>
  <c r="AM13" i="3"/>
  <c r="AE13" i="3"/>
  <c r="W13" i="3"/>
  <c r="O13" i="3"/>
  <c r="BF13" i="3"/>
  <c r="BB13" i="3"/>
  <c r="AX13" i="3"/>
  <c r="AT13" i="3"/>
  <c r="AP13" i="3"/>
  <c r="AL13" i="3"/>
  <c r="AH13" i="3"/>
  <c r="AD13" i="3"/>
  <c r="Z13" i="3"/>
  <c r="V13" i="3"/>
  <c r="R13" i="3"/>
  <c r="J3" i="3"/>
  <c r="J4" i="3"/>
  <c r="J5" i="3"/>
  <c r="J6" i="3"/>
  <c r="J7" i="3"/>
  <c r="J8" i="3"/>
  <c r="J2" i="3"/>
  <c r="I3" i="3"/>
  <c r="I4" i="3"/>
  <c r="I5" i="3"/>
  <c r="I6" i="3"/>
  <c r="I7" i="3"/>
  <c r="I8" i="3"/>
  <c r="I2" i="3"/>
  <c r="H3" i="3"/>
  <c r="H4" i="3"/>
  <c r="H5" i="3"/>
  <c r="H6" i="3"/>
  <c r="H7" i="3"/>
  <c r="H8" i="3"/>
  <c r="H2" i="3"/>
  <c r="G3" i="3"/>
  <c r="G4" i="3"/>
  <c r="G5" i="3"/>
  <c r="G6" i="3"/>
  <c r="G7" i="3"/>
  <c r="G8" i="3"/>
  <c r="G2" i="3"/>
  <c r="F3" i="3"/>
  <c r="F4" i="3"/>
  <c r="F5" i="3"/>
  <c r="F6" i="3"/>
  <c r="F7" i="3"/>
  <c r="F8" i="3"/>
  <c r="F2" i="3"/>
  <c r="E3" i="3"/>
  <c r="E4" i="3"/>
  <c r="E5" i="3"/>
  <c r="E6" i="3"/>
  <c r="E7" i="3"/>
  <c r="E8" i="3"/>
  <c r="E2" i="3"/>
  <c r="BJ17" i="3" l="1"/>
  <c r="BL29" i="3"/>
  <c r="BL21" i="3"/>
  <c r="BM17" i="3"/>
  <c r="BN21" i="3"/>
  <c r="BK21" i="3"/>
  <c r="BL17" i="3"/>
  <c r="BJ20" i="3"/>
  <c r="BM21" i="3"/>
  <c r="BN20" i="3"/>
  <c r="BN29" i="3"/>
  <c r="BJ29" i="3"/>
  <c r="BM29" i="3"/>
  <c r="BK29" i="3"/>
  <c r="BN11" i="3"/>
  <c r="BL27" i="3"/>
  <c r="BK18" i="3"/>
  <c r="BM11" i="3"/>
  <c r="BM14" i="3"/>
  <c r="BL10" i="3"/>
  <c r="BM27" i="3"/>
  <c r="BL11" i="3"/>
  <c r="BJ10" i="3"/>
  <c r="BM19" i="3"/>
  <c r="BK22" i="3"/>
  <c r="BN13" i="3"/>
  <c r="BL13" i="3"/>
  <c r="BK11" i="3"/>
  <c r="BM9" i="3"/>
  <c r="BL14" i="3"/>
  <c r="BM12" i="3"/>
  <c r="BM10" i="3"/>
  <c r="BK10" i="3"/>
  <c r="BN10" i="3"/>
  <c r="BJ27" i="3"/>
  <c r="BN15" i="3"/>
  <c r="BL15" i="3"/>
  <c r="BK13" i="3"/>
  <c r="BM13" i="3"/>
  <c r="BJ9" i="3"/>
  <c r="BK12" i="3"/>
  <c r="BN12" i="3"/>
  <c r="BK20" i="3"/>
  <c r="BM20" i="3"/>
  <c r="BJ25" i="3"/>
  <c r="BN25" i="3"/>
  <c r="BK25" i="3"/>
  <c r="BJ23" i="3"/>
  <c r="BM23" i="3"/>
  <c r="BL23" i="3"/>
  <c r="BL18" i="3"/>
  <c r="BK28" i="3"/>
  <c r="BN28" i="3"/>
  <c r="BL28" i="3"/>
  <c r="BJ28" i="3"/>
  <c r="BM26" i="3"/>
  <c r="BK24" i="3"/>
  <c r="BL22" i="3"/>
  <c r="BL19" i="3"/>
  <c r="BK19" i="3"/>
  <c r="BJ14" i="3"/>
  <c r="BK14" i="3"/>
  <c r="BN14" i="3"/>
  <c r="BJ12" i="3"/>
  <c r="BM15" i="3"/>
  <c r="BJ15" i="3"/>
  <c r="BK15" i="3"/>
  <c r="BJ13" i="3"/>
  <c r="BJ11" i="3"/>
  <c r="BK9" i="3"/>
  <c r="BN9" i="3"/>
  <c r="BL9" i="3"/>
  <c r="BL12" i="3"/>
  <c r="BN27" i="3"/>
  <c r="BK27" i="3"/>
  <c r="BK16" i="3"/>
  <c r="BN16" i="3"/>
  <c r="BM16" i="3"/>
  <c r="BL16" i="3"/>
  <c r="BJ16" i="3"/>
  <c r="BL20" i="3"/>
  <c r="BM25" i="3"/>
  <c r="BL25" i="3"/>
  <c r="BN23" i="3"/>
  <c r="BK23" i="3"/>
  <c r="BM18" i="3"/>
  <c r="BJ18" i="3"/>
  <c r="BJ19" i="3"/>
  <c r="BN18" i="3"/>
  <c r="BM28" i="3"/>
  <c r="BN26" i="3"/>
  <c r="BK26" i="3"/>
  <c r="BL26" i="3"/>
  <c r="BJ26" i="3"/>
  <c r="BN24" i="3"/>
  <c r="BJ24" i="3"/>
  <c r="BM24" i="3"/>
  <c r="BL24" i="3"/>
  <c r="BM22" i="3"/>
  <c r="BN22" i="3"/>
  <c r="BJ22" i="3"/>
  <c r="BN19" i="3"/>
  <c r="K2" i="3"/>
  <c r="L5" i="3"/>
  <c r="L7" i="3"/>
  <c r="L3" i="3"/>
  <c r="L6" i="3"/>
  <c r="K7" i="3"/>
  <c r="K3" i="3"/>
  <c r="K8" i="3"/>
  <c r="K4" i="3"/>
  <c r="L8" i="3"/>
  <c r="L4" i="3"/>
  <c r="K6" i="3"/>
  <c r="L2" i="3"/>
  <c r="K5" i="3"/>
  <c r="V7" i="3" l="1"/>
  <c r="BI2" i="3"/>
  <c r="BI7" i="3"/>
  <c r="U7" i="3"/>
  <c r="BA7" i="3"/>
  <c r="N7" i="3"/>
  <c r="BB7" i="3"/>
  <c r="Y3" i="3"/>
  <c r="AK7" i="3"/>
  <c r="AT7" i="3"/>
  <c r="AO3" i="3"/>
  <c r="X3" i="3"/>
  <c r="AC7" i="3"/>
  <c r="AL7" i="3"/>
  <c r="BE3" i="3"/>
  <c r="BD3" i="3"/>
  <c r="AS7" i="3"/>
  <c r="M7" i="3"/>
  <c r="AD7" i="3"/>
  <c r="AN3" i="3"/>
  <c r="AC3" i="3"/>
  <c r="P3" i="3"/>
  <c r="AZ3" i="3"/>
  <c r="AJ3" i="3"/>
  <c r="N3" i="3"/>
  <c r="BA3" i="3"/>
  <c r="AK3" i="3"/>
  <c r="S3" i="3"/>
  <c r="AV3" i="3"/>
  <c r="AF3" i="3"/>
  <c r="T3" i="3"/>
  <c r="AW3" i="3"/>
  <c r="AG3" i="3"/>
  <c r="W3" i="3"/>
  <c r="BH3" i="3"/>
  <c r="AR3" i="3"/>
  <c r="AB3" i="3"/>
  <c r="BI3" i="3"/>
  <c r="AS3" i="3"/>
  <c r="R7" i="3"/>
  <c r="BE7" i="3"/>
  <c r="AW7" i="3"/>
  <c r="AO7" i="3"/>
  <c r="AG7" i="3"/>
  <c r="Y7" i="3"/>
  <c r="Q7" i="3"/>
  <c r="BF7" i="3"/>
  <c r="AX7" i="3"/>
  <c r="AP7" i="3"/>
  <c r="AH7" i="3"/>
  <c r="Z7" i="3"/>
  <c r="P7" i="3"/>
  <c r="BG7" i="3"/>
  <c r="BC7" i="3"/>
  <c r="AY7" i="3"/>
  <c r="AU7" i="3"/>
  <c r="AQ7" i="3"/>
  <c r="AM7" i="3"/>
  <c r="AI7" i="3"/>
  <c r="AE7" i="3"/>
  <c r="AA7" i="3"/>
  <c r="W7" i="3"/>
  <c r="S7" i="3"/>
  <c r="O7" i="3"/>
  <c r="BH7" i="3"/>
  <c r="BD7" i="3"/>
  <c r="AZ7" i="3"/>
  <c r="AV7" i="3"/>
  <c r="AR7" i="3"/>
  <c r="AN7" i="3"/>
  <c r="AJ7" i="3"/>
  <c r="AF7" i="3"/>
  <c r="AB7" i="3"/>
  <c r="X7" i="3"/>
  <c r="T7" i="3"/>
  <c r="M3" i="3"/>
  <c r="U3" i="3"/>
  <c r="V3" i="3"/>
  <c r="BF3" i="3"/>
  <c r="BB3" i="3"/>
  <c r="AX3" i="3"/>
  <c r="AT3" i="3"/>
  <c r="AP3" i="3"/>
  <c r="AL3" i="3"/>
  <c r="AH3" i="3"/>
  <c r="AD3" i="3"/>
  <c r="Z3" i="3"/>
  <c r="O3" i="3"/>
  <c r="Q3" i="3"/>
  <c r="R3" i="3"/>
  <c r="BG3" i="3"/>
  <c r="BC3" i="3"/>
  <c r="AY3" i="3"/>
  <c r="AU3" i="3"/>
  <c r="AQ3" i="3"/>
  <c r="AM3" i="3"/>
  <c r="AI3" i="3"/>
  <c r="AE3" i="3"/>
  <c r="AA3" i="3"/>
  <c r="N6" i="3"/>
  <c r="P6" i="3"/>
  <c r="R6" i="3"/>
  <c r="T6" i="3"/>
  <c r="V6" i="3"/>
  <c r="X6" i="3"/>
  <c r="Z6" i="3"/>
  <c r="AB6" i="3"/>
  <c r="AD6" i="3"/>
  <c r="AF6" i="3"/>
  <c r="AH6" i="3"/>
  <c r="AJ6" i="3"/>
  <c r="AL6" i="3"/>
  <c r="AN6" i="3"/>
  <c r="AP6" i="3"/>
  <c r="AR6" i="3"/>
  <c r="AT6" i="3"/>
  <c r="AV6" i="3"/>
  <c r="AX6" i="3"/>
  <c r="AZ6" i="3"/>
  <c r="BB6" i="3"/>
  <c r="BD6" i="3"/>
  <c r="BF6" i="3"/>
  <c r="BH6" i="3"/>
  <c r="M6" i="3"/>
  <c r="O6" i="3"/>
  <c r="Q6" i="3"/>
  <c r="S6" i="3"/>
  <c r="U6" i="3"/>
  <c r="W6" i="3"/>
  <c r="Y6" i="3"/>
  <c r="AA6" i="3"/>
  <c r="AC6" i="3"/>
  <c r="AE6" i="3"/>
  <c r="AG6" i="3"/>
  <c r="AI6" i="3"/>
  <c r="AK6" i="3"/>
  <c r="AM6" i="3"/>
  <c r="AO6" i="3"/>
  <c r="AQ6" i="3"/>
  <c r="AS6" i="3"/>
  <c r="AU6" i="3"/>
  <c r="AW6" i="3"/>
  <c r="AY6" i="3"/>
  <c r="BA6" i="3"/>
  <c r="BC6" i="3"/>
  <c r="BE6" i="3"/>
  <c r="BG6" i="3"/>
  <c r="BI6" i="3"/>
  <c r="N8" i="3"/>
  <c r="P8" i="3"/>
  <c r="R8" i="3"/>
  <c r="T8" i="3"/>
  <c r="V8" i="3"/>
  <c r="X8" i="3"/>
  <c r="Z8" i="3"/>
  <c r="AB8" i="3"/>
  <c r="AD8" i="3"/>
  <c r="AF8" i="3"/>
  <c r="AH8" i="3"/>
  <c r="AJ8" i="3"/>
  <c r="AL8" i="3"/>
  <c r="AN8" i="3"/>
  <c r="AP8" i="3"/>
  <c r="AR8" i="3"/>
  <c r="AT8" i="3"/>
  <c r="AV8" i="3"/>
  <c r="AX8" i="3"/>
  <c r="AZ8" i="3"/>
  <c r="BB8" i="3"/>
  <c r="BD8" i="3"/>
  <c r="BF8" i="3"/>
  <c r="BH8" i="3"/>
  <c r="M8" i="3"/>
  <c r="O8" i="3"/>
  <c r="Q8" i="3"/>
  <c r="S8" i="3"/>
  <c r="U8" i="3"/>
  <c r="W8" i="3"/>
  <c r="Y8" i="3"/>
  <c r="AA8" i="3"/>
  <c r="AC8" i="3"/>
  <c r="AE8" i="3"/>
  <c r="AG8" i="3"/>
  <c r="AI8" i="3"/>
  <c r="AK8" i="3"/>
  <c r="AM8" i="3"/>
  <c r="AO8" i="3"/>
  <c r="AQ8" i="3"/>
  <c r="AS8" i="3"/>
  <c r="AU8" i="3"/>
  <c r="AW8" i="3"/>
  <c r="AY8" i="3"/>
  <c r="BA8" i="3"/>
  <c r="BC8" i="3"/>
  <c r="BE8" i="3"/>
  <c r="BG8" i="3"/>
  <c r="BI8" i="3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N5" i="3"/>
  <c r="P5" i="3"/>
  <c r="R5" i="3"/>
  <c r="T5" i="3"/>
  <c r="V5" i="3"/>
  <c r="X5" i="3"/>
  <c r="Z5" i="3"/>
  <c r="AB5" i="3"/>
  <c r="AD5" i="3"/>
  <c r="AF5" i="3"/>
  <c r="AH5" i="3"/>
  <c r="AJ5" i="3"/>
  <c r="AL5" i="3"/>
  <c r="AN5" i="3"/>
  <c r="AP5" i="3"/>
  <c r="AR5" i="3"/>
  <c r="AT5" i="3"/>
  <c r="AV5" i="3"/>
  <c r="AX5" i="3"/>
  <c r="AZ5" i="3"/>
  <c r="BB5" i="3"/>
  <c r="BD5" i="3"/>
  <c r="BF5" i="3"/>
  <c r="BH5" i="3"/>
  <c r="M5" i="3"/>
  <c r="O5" i="3"/>
  <c r="Q5" i="3"/>
  <c r="S5" i="3"/>
  <c r="U5" i="3"/>
  <c r="W5" i="3"/>
  <c r="Y5" i="3"/>
  <c r="AA5" i="3"/>
  <c r="AC5" i="3"/>
  <c r="AE5" i="3"/>
  <c r="AG5" i="3"/>
  <c r="AI5" i="3"/>
  <c r="AK5" i="3"/>
  <c r="AM5" i="3"/>
  <c r="AO5" i="3"/>
  <c r="AQ5" i="3"/>
  <c r="AS5" i="3"/>
  <c r="AU5" i="3"/>
  <c r="AW5" i="3"/>
  <c r="AY5" i="3"/>
  <c r="BA5" i="3"/>
  <c r="BC5" i="3"/>
  <c r="BE5" i="3"/>
  <c r="BG5" i="3"/>
  <c r="BI5" i="3"/>
  <c r="M4" i="3"/>
  <c r="O4" i="3"/>
  <c r="Q4" i="3"/>
  <c r="S4" i="3"/>
  <c r="U4" i="3"/>
  <c r="W4" i="3"/>
  <c r="Y4" i="3"/>
  <c r="AA4" i="3"/>
  <c r="AC4" i="3"/>
  <c r="AE4" i="3"/>
  <c r="AG4" i="3"/>
  <c r="AI4" i="3"/>
  <c r="AK4" i="3"/>
  <c r="AM4" i="3"/>
  <c r="AO4" i="3"/>
  <c r="AQ4" i="3"/>
  <c r="AS4" i="3"/>
  <c r="AU4" i="3"/>
  <c r="AW4" i="3"/>
  <c r="AY4" i="3"/>
  <c r="BA4" i="3"/>
  <c r="BC4" i="3"/>
  <c r="BE4" i="3"/>
  <c r="BG4" i="3"/>
  <c r="BI4" i="3"/>
  <c r="N4" i="3"/>
  <c r="P4" i="3"/>
  <c r="R4" i="3"/>
  <c r="T4" i="3"/>
  <c r="V4" i="3"/>
  <c r="X4" i="3"/>
  <c r="Z4" i="3"/>
  <c r="AB4" i="3"/>
  <c r="AD4" i="3"/>
  <c r="AF4" i="3"/>
  <c r="AH4" i="3"/>
  <c r="AJ4" i="3"/>
  <c r="AL4" i="3"/>
  <c r="AN4" i="3"/>
  <c r="AP4" i="3"/>
  <c r="AR4" i="3"/>
  <c r="AT4" i="3"/>
  <c r="AV4" i="3"/>
  <c r="AX4" i="3"/>
  <c r="AZ4" i="3"/>
  <c r="BB4" i="3"/>
  <c r="BD4" i="3"/>
  <c r="BF4" i="3"/>
  <c r="BH4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N7" i="3" l="1"/>
  <c r="BM7" i="3"/>
  <c r="BK7" i="3"/>
  <c r="BK3" i="3"/>
  <c r="BJ3" i="3"/>
  <c r="BL7" i="3"/>
  <c r="BJ7" i="3"/>
  <c r="BM3" i="3"/>
  <c r="BN3" i="3"/>
  <c r="BL3" i="3"/>
  <c r="BM4" i="3"/>
  <c r="BL4" i="3"/>
  <c r="BJ4" i="3"/>
  <c r="BN4" i="3"/>
  <c r="BK4" i="3"/>
  <c r="BK5" i="3"/>
  <c r="BN5" i="3"/>
  <c r="BL2" i="3"/>
  <c r="BM8" i="3"/>
  <c r="BL6" i="3"/>
  <c r="BJ6" i="3"/>
  <c r="BN6" i="3"/>
  <c r="BK6" i="3"/>
  <c r="BN2" i="3"/>
  <c r="BK2" i="3"/>
  <c r="BJ2" i="3"/>
  <c r="BJ5" i="3"/>
  <c r="BM5" i="3"/>
  <c r="BL5" i="3"/>
  <c r="BM2" i="3"/>
  <c r="BL8" i="3"/>
  <c r="BJ8" i="3"/>
  <c r="BN8" i="3"/>
  <c r="BK8" i="3"/>
  <c r="BM6" i="3"/>
</calcChain>
</file>

<file path=xl/sharedStrings.xml><?xml version="1.0" encoding="utf-8"?>
<sst xmlns="http://schemas.openxmlformats.org/spreadsheetml/2006/main" count="2723" uniqueCount="522">
  <si>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</si>
  <si>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</si>
  <si>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</si>
  <si>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</si>
  <si>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</si>
  <si>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</si>
  <si>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</si>
  <si>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</si>
  <si>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</si>
  <si>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</si>
  <si>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B1</t>
  </si>
  <si>
    <t>Eupen</t>
  </si>
  <si>
    <t>Anderlecht</t>
  </si>
  <si>
    <t>D1</t>
  </si>
  <si>
    <t>Union Berlin</t>
  </si>
  <si>
    <t>Leverkusen</t>
  </si>
  <si>
    <t>D2</t>
  </si>
  <si>
    <t>Greuther Furth</t>
  </si>
  <si>
    <t>Paderborn</t>
  </si>
  <si>
    <t>Wurzburger Kickers</t>
  </si>
  <si>
    <t>Braunschweig</t>
  </si>
  <si>
    <t>F1</t>
  </si>
  <si>
    <t>Montpellier</t>
  </si>
  <si>
    <t>Monaco</t>
  </si>
  <si>
    <t>I1</t>
  </si>
  <si>
    <t>Lazio</t>
  </si>
  <si>
    <t>Roma</t>
  </si>
  <si>
    <t>I2</t>
  </si>
  <si>
    <t>Chievo</t>
  </si>
  <si>
    <t>Virtus Entella</t>
  </si>
  <si>
    <t>Vicenza</t>
  </si>
  <si>
    <t>Frosinone</t>
  </si>
  <si>
    <t>P1</t>
  </si>
  <si>
    <t>Sp Lisbon</t>
  </si>
  <si>
    <t>Rio Ave</t>
  </si>
  <si>
    <t>Porto</t>
  </si>
  <si>
    <t>Benfica</t>
  </si>
  <si>
    <t>SC1</t>
  </si>
  <si>
    <t>Morton</t>
  </si>
  <si>
    <t>Dunfermline</t>
  </si>
  <si>
    <t>T1</t>
  </si>
  <si>
    <t>Genclerbirligi</t>
  </si>
  <si>
    <t>Karagumruk</t>
  </si>
  <si>
    <t>Oostende</t>
  </si>
  <si>
    <t>Kortrijk</t>
  </si>
  <si>
    <t>Mouscron</t>
  </si>
  <si>
    <t>Genk</t>
  </si>
  <si>
    <t>Waasland-Beveren</t>
  </si>
  <si>
    <t>Waregem</t>
  </si>
  <si>
    <t>Charleroi</t>
  </si>
  <si>
    <t>Mechelen</t>
  </si>
  <si>
    <t>Dortmund</t>
  </si>
  <si>
    <t>Mainz</t>
  </si>
  <si>
    <t>FC Koln</t>
  </si>
  <si>
    <t>Hertha</t>
  </si>
  <si>
    <t>Hoffenheim</t>
  </si>
  <si>
    <t>Bielefeld</t>
  </si>
  <si>
    <t>Werder Bremen</t>
  </si>
  <si>
    <t>Augsburg</t>
  </si>
  <si>
    <t>Wolfsburg</t>
  </si>
  <si>
    <t>RB Leipzig</t>
  </si>
  <si>
    <t>Stuttgart</t>
  </si>
  <si>
    <t>Mgladbach</t>
  </si>
  <si>
    <t>Bochum</t>
  </si>
  <si>
    <t>Nurnberg</t>
  </si>
  <si>
    <t>Erzgebirge Aue</t>
  </si>
  <si>
    <t>Fortuna Dusseldorf</t>
  </si>
  <si>
    <t>Hannover</t>
  </si>
  <si>
    <t>St Pauli</t>
  </si>
  <si>
    <t>E0</t>
  </si>
  <si>
    <t>Wolves</t>
  </si>
  <si>
    <t>West Brom</t>
  </si>
  <si>
    <t>Leeds</t>
  </si>
  <si>
    <t>Brighton</t>
  </si>
  <si>
    <t>West Ham</t>
  </si>
  <si>
    <t>Burnley</t>
  </si>
  <si>
    <t>Fulham</t>
  </si>
  <si>
    <t>Chelsea</t>
  </si>
  <si>
    <t>Leicester</t>
  </si>
  <si>
    <t>Southampton</t>
  </si>
  <si>
    <t>E1</t>
  </si>
  <si>
    <t>Middlesbrough</t>
  </si>
  <si>
    <t>Birmingham</t>
  </si>
  <si>
    <t>Blackburn</t>
  </si>
  <si>
    <t>Stoke</t>
  </si>
  <si>
    <t>Bournemouth</t>
  </si>
  <si>
    <t>Luton</t>
  </si>
  <si>
    <t>Bristol City</t>
  </si>
  <si>
    <t>Preston</t>
  </si>
  <si>
    <t>Cardiff</t>
  </si>
  <si>
    <t>Norwich</t>
  </si>
  <si>
    <t>Derby</t>
  </si>
  <si>
    <t>Rotherham</t>
  </si>
  <si>
    <t>Nottm Forest</t>
  </si>
  <si>
    <t>Millwall</t>
  </si>
  <si>
    <t>Watford</t>
  </si>
  <si>
    <t>Huddersfield</t>
  </si>
  <si>
    <t>Barnsley</t>
  </si>
  <si>
    <t>Swansea</t>
  </si>
  <si>
    <t>E2</t>
  </si>
  <si>
    <t>AFC Wimbledon</t>
  </si>
  <si>
    <t>Sunderland</t>
  </si>
  <si>
    <t>Accrington</t>
  </si>
  <si>
    <t>Gillingham</t>
  </si>
  <si>
    <t>Bristol Rvs</t>
  </si>
  <si>
    <t>Charlton</t>
  </si>
  <si>
    <t>Burton</t>
  </si>
  <si>
    <t>Ipswich</t>
  </si>
  <si>
    <t>Fleetwood Town</t>
  </si>
  <si>
    <t>Portsmouth</t>
  </si>
  <si>
    <t>Hull</t>
  </si>
  <si>
    <t>Blackpool</t>
  </si>
  <si>
    <t>Northampton</t>
  </si>
  <si>
    <t>Oxford</t>
  </si>
  <si>
    <t>Peterboro</t>
  </si>
  <si>
    <t>Milton Keynes Dons</t>
  </si>
  <si>
    <t>Plymouth</t>
  </si>
  <si>
    <t>Crewe</t>
  </si>
  <si>
    <t>Rochdale</t>
  </si>
  <si>
    <t>Wigan</t>
  </si>
  <si>
    <t>Swindon</t>
  </si>
  <si>
    <t>Doncaster</t>
  </si>
  <si>
    <t>E3</t>
  </si>
  <si>
    <t>Barrow</t>
  </si>
  <si>
    <t>Scunthorpe</t>
  </si>
  <si>
    <t>Bolton</t>
  </si>
  <si>
    <t>Cheltenham</t>
  </si>
  <si>
    <t>Bradford</t>
  </si>
  <si>
    <t>Crawley Town</t>
  </si>
  <si>
    <t>Colchester</t>
  </si>
  <si>
    <t>Cambridge</t>
  </si>
  <si>
    <t>Forest Green</t>
  </si>
  <si>
    <t>Port Vale</t>
  </si>
  <si>
    <t>Grimsby</t>
  </si>
  <si>
    <t>Southend</t>
  </si>
  <si>
    <t>Harrogate</t>
  </si>
  <si>
    <t>Exeter</t>
  </si>
  <si>
    <t>Leyton Orient</t>
  </si>
  <si>
    <t>Morecambe</t>
  </si>
  <si>
    <t>Newport County</t>
  </si>
  <si>
    <t>Salford</t>
  </si>
  <si>
    <t>Stevenage</t>
  </si>
  <si>
    <t>Tranmere</t>
  </si>
  <si>
    <t>Walsall</t>
  </si>
  <si>
    <t>Oldham</t>
  </si>
  <si>
    <t>EC</t>
  </si>
  <si>
    <t>Maidenhead</t>
  </si>
  <si>
    <t>Yeovil</t>
  </si>
  <si>
    <t>Wrexham</t>
  </si>
  <si>
    <t>Dover Athletic</t>
  </si>
  <si>
    <t>Marseille</t>
  </si>
  <si>
    <t>Nimes</t>
  </si>
  <si>
    <t>Angers</t>
  </si>
  <si>
    <t>Paris SG</t>
  </si>
  <si>
    <t>F2</t>
  </si>
  <si>
    <t>Toulouse</t>
  </si>
  <si>
    <t>Grenoble</t>
  </si>
  <si>
    <t>Troyes</t>
  </si>
  <si>
    <t>Sochaux</t>
  </si>
  <si>
    <t>Ajaccio</t>
  </si>
  <si>
    <t>Caen</t>
  </si>
  <si>
    <t>Amiens</t>
  </si>
  <si>
    <t>Le Havre</t>
  </si>
  <si>
    <t>Auxerre</t>
  </si>
  <si>
    <t>Chateauroux</t>
  </si>
  <si>
    <t>Chambly</t>
  </si>
  <si>
    <t>Niort</t>
  </si>
  <si>
    <t>Clermont</t>
  </si>
  <si>
    <t>Dunkerque</t>
  </si>
  <si>
    <t>Guingamp</t>
  </si>
  <si>
    <t>Nancy</t>
  </si>
  <si>
    <t>Rodez</t>
  </si>
  <si>
    <t>Pau FC</t>
  </si>
  <si>
    <t>Valenciennes</t>
  </si>
  <si>
    <t>Paris FC</t>
  </si>
  <si>
    <t>G1</t>
  </si>
  <si>
    <t>Asteras Tripolis</t>
  </si>
  <si>
    <t>Panetolikos</t>
  </si>
  <si>
    <t>Larisa</t>
  </si>
  <si>
    <t>Apollon</t>
  </si>
  <si>
    <t>Bologna</t>
  </si>
  <si>
    <t>Verona</t>
  </si>
  <si>
    <t>Torino</t>
  </si>
  <si>
    <t>Spezia</t>
  </si>
  <si>
    <t>Sampdoria</t>
  </si>
  <si>
    <t>Udinese</t>
  </si>
  <si>
    <t>Cittadella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</si>
  <si>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</si>
  <si>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</si>
  <si>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</si>
  <si>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</si>
  <si>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</si>
  <si>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</si>
  <si>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</si>
  <si>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</si>
  <si>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</si>
  <si>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N1</t>
  </si>
  <si>
    <t>FC Emmen</t>
  </si>
  <si>
    <t>Vitesse</t>
  </si>
  <si>
    <t>Sparta Rotterdam</t>
  </si>
  <si>
    <t>PSV Eindhoven</t>
  </si>
  <si>
    <t>Utrecht</t>
  </si>
  <si>
    <t>Heracles</t>
  </si>
  <si>
    <t>Zwolle</t>
  </si>
  <si>
    <t>For Sittard</t>
  </si>
  <si>
    <t>AZ Alkmaar</t>
  </si>
  <si>
    <t>Den Haag</t>
  </si>
  <si>
    <t>Pacos Ferreira</t>
  </si>
  <si>
    <t>Sp Braga</t>
  </si>
  <si>
    <t>Guimaraes</t>
  </si>
  <si>
    <t>Farense</t>
  </si>
  <si>
    <t>Tondela</t>
  </si>
  <si>
    <t>Boavista</t>
  </si>
  <si>
    <t>SC0</t>
  </si>
  <si>
    <t>Celtic</t>
  </si>
  <si>
    <t>Livingston</t>
  </si>
  <si>
    <t>Hamilton</t>
  </si>
  <si>
    <t>Dundee United</t>
  </si>
  <si>
    <t>Hibernian</t>
  </si>
  <si>
    <t>Kilmarnock</t>
  </si>
  <si>
    <t>Ross County</t>
  </si>
  <si>
    <t>Aberdeen</t>
  </si>
  <si>
    <t>St Johnstone</t>
  </si>
  <si>
    <t>St Mirren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</si>
  <si>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</si>
  <si>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</si>
  <si>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</si>
  <si>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</si>
  <si>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</si>
  <si>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</si>
  <si>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</si>
  <si>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</si>
  <si>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Konyaspor</t>
  </si>
  <si>
    <t>Goztep</t>
  </si>
  <si>
    <t>Buyuksehyr</t>
  </si>
  <si>
    <t>Sivasspor</t>
  </si>
  <si>
    <t>Gaziantep</t>
  </si>
  <si>
    <t>Kayserispor</t>
  </si>
  <si>
    <t>Antalyaspor</t>
  </si>
  <si>
    <t>Trabzonspor</t>
  </si>
  <si>
    <t>Gent</t>
  </si>
  <si>
    <t>Antwerp</t>
  </si>
  <si>
    <t>Cercle Brugge</t>
  </si>
  <si>
    <t>Standard</t>
  </si>
  <si>
    <t>Beerschot VA</t>
  </si>
  <si>
    <t>Club Brugge</t>
  </si>
  <si>
    <t>St Truiden</t>
  </si>
  <si>
    <t>Oud-Heverlee Leuven</t>
  </si>
  <si>
    <t>Bayern Munich</t>
  </si>
  <si>
    <t>Freiburg</t>
  </si>
  <si>
    <t>Ein Frankfurt</t>
  </si>
  <si>
    <t>Schalke 04</t>
  </si>
  <si>
    <t>Heidenheim</t>
  </si>
  <si>
    <t>Darmstadt</t>
  </si>
  <si>
    <t>Holstein Kiel</t>
  </si>
  <si>
    <t>Karlsruhe</t>
  </si>
  <si>
    <t>Regensburg</t>
  </si>
  <si>
    <t>Sandhausen</t>
  </si>
  <si>
    <t>Sheffield United</t>
  </si>
  <si>
    <t>Tottenham</t>
  </si>
  <si>
    <t>Liverpool</t>
  </si>
  <si>
    <t>Man United</t>
  </si>
  <si>
    <t>Man City</t>
  </si>
  <si>
    <t>Crystal Palace</t>
  </si>
  <si>
    <t>Brest</t>
  </si>
  <si>
    <t>Rennes</t>
  </si>
  <si>
    <t>Nantes</t>
  </si>
  <si>
    <t>Lens</t>
  </si>
  <si>
    <t>Nice</t>
  </si>
  <si>
    <t>Bordeaux</t>
  </si>
  <si>
    <t>Strasbourg</t>
  </si>
  <si>
    <t>St Etienne</t>
  </si>
  <si>
    <t>Lille</t>
  </si>
  <si>
    <t>Reims</t>
  </si>
  <si>
    <t>Lyon</t>
  </si>
  <si>
    <t>Metz</t>
  </si>
  <si>
    <t>Olympiakos</t>
  </si>
  <si>
    <t>Giannina</t>
  </si>
  <si>
    <t>OFI Crete</t>
  </si>
  <si>
    <t>PAOK</t>
  </si>
  <si>
    <t>Volos NFC</t>
  </si>
  <si>
    <t>Lamia</t>
  </si>
  <si>
    <t>Aris</t>
  </si>
  <si>
    <t>Panathinaikos</t>
  </si>
  <si>
    <t>AEK</t>
  </si>
  <si>
    <t>Atromitos</t>
  </si>
  <si>
    <t>Napoli</t>
  </si>
  <si>
    <t>Fiorentina</t>
  </si>
  <si>
    <t>Crotone</t>
  </si>
  <si>
    <t>Benevento</t>
  </si>
  <si>
    <t>Sassuolo</t>
  </si>
  <si>
    <t>Parma</t>
  </si>
  <si>
    <t>Atalanta</t>
  </si>
  <si>
    <t>Genoa</t>
  </si>
  <si>
    <t>Inter</t>
  </si>
  <si>
    <t>Juventus</t>
  </si>
  <si>
    <t>Pescara</t>
  </si>
  <si>
    <t>Cremonese</t>
  </si>
  <si>
    <t>Empoli</t>
  </si>
  <si>
    <t>Salernitana</t>
  </si>
  <si>
    <t>Waalwijk</t>
  </si>
  <si>
    <t>Willem II</t>
  </si>
  <si>
    <t>Groningen</t>
  </si>
  <si>
    <t>Twente</t>
  </si>
  <si>
    <t>VVV Venlo</t>
  </si>
  <si>
    <t>Heerenveen</t>
  </si>
  <si>
    <t>Ajax</t>
  </si>
  <si>
    <t>Feyenoord</t>
  </si>
  <si>
    <t>Nacional</t>
  </si>
  <si>
    <t>Moreirense</t>
  </si>
  <si>
    <t>Santa Clara</t>
  </si>
  <si>
    <t>Famalicao</t>
  </si>
  <si>
    <t>Gil Vicente</t>
  </si>
  <si>
    <t>Maritimo</t>
  </si>
  <si>
    <t>Motherwell</t>
  </si>
  <si>
    <t>Rangers</t>
  </si>
  <si>
    <t>Denizlispor</t>
  </si>
  <si>
    <t>Hatayspor</t>
  </si>
  <si>
    <t>Yeni Malatyaspor</t>
  </si>
  <si>
    <t>Rizespor</t>
  </si>
  <si>
    <t>Besiktas</t>
  </si>
  <si>
    <t>Galatasaray</t>
  </si>
  <si>
    <t>Hamburg</t>
  </si>
  <si>
    <t>Osnabruck</t>
  </si>
  <si>
    <t>Arsenal</t>
  </si>
  <si>
    <t>Newcastle</t>
  </si>
  <si>
    <t>Cagliari</t>
  </si>
  <si>
    <t>Milan</t>
  </si>
  <si>
    <t>Spal</t>
  </si>
  <si>
    <t>Reggiana</t>
  </si>
  <si>
    <t>Portimonense</t>
  </si>
  <si>
    <t>Belenenses</t>
  </si>
  <si>
    <t>Fenerbahce</t>
  </si>
  <si>
    <t>Ankaragucu</t>
  </si>
  <si>
    <t>Kasimpasa</t>
  </si>
  <si>
    <t>Erzurum BB</t>
  </si>
  <si>
    <t>division</t>
  </si>
  <si>
    <t>SC2</t>
  </si>
  <si>
    <t>Airdrie Utd</t>
  </si>
  <si>
    <t>Alanyaspor</t>
  </si>
  <si>
    <t>SP1</t>
  </si>
  <si>
    <t>Alaves</t>
  </si>
  <si>
    <t>SP2</t>
  </si>
  <si>
    <t>Albacete</t>
  </si>
  <si>
    <t>SC3</t>
  </si>
  <si>
    <t>Albion Rvs</t>
  </si>
  <si>
    <t>Alcorcon</t>
  </si>
  <si>
    <t>Aldershot</t>
  </si>
  <si>
    <t>Almeria</t>
  </si>
  <si>
    <t>Altrincham</t>
  </si>
  <si>
    <t>Annan Athletic</t>
  </si>
  <si>
    <t>Aston Villa</t>
  </si>
  <si>
    <t>Ath Bilbao</t>
  </si>
  <si>
    <t>Ath Madrid</t>
  </si>
  <si>
    <t>Barcelona</t>
  </si>
  <si>
    <t>Barnet</t>
  </si>
  <si>
    <t>Betis</t>
  </si>
  <si>
    <t>Boreham Wood</t>
  </si>
  <si>
    <t>Brechin</t>
  </si>
  <si>
    <t>Brentford</t>
  </si>
  <si>
    <t>Bromley</t>
  </si>
  <si>
    <t>Cadiz</t>
  </si>
  <si>
    <t>Carlisle</t>
  </si>
  <si>
    <t>Cartagena</t>
  </si>
  <si>
    <t>Castellon</t>
  </si>
  <si>
    <t>Celta</t>
  </si>
  <si>
    <t>Chesterfield</t>
  </si>
  <si>
    <t>Clyde</t>
  </si>
  <si>
    <t>Cove Rangers</t>
  </si>
  <si>
    <t>Coventry</t>
  </si>
  <si>
    <t>Cowdenbeath</t>
  </si>
  <si>
    <t>Dag and Red</t>
  </si>
  <si>
    <t>Dijon</t>
  </si>
  <si>
    <t>Dumbarton</t>
  </si>
  <si>
    <t>East Fife</t>
  </si>
  <si>
    <t>Eastleigh</t>
  </si>
  <si>
    <t>Edinburgh City</t>
  </si>
  <si>
    <t>Eibar</t>
  </si>
  <si>
    <t>Elche</t>
  </si>
  <si>
    <t>Elgin</t>
  </si>
  <si>
    <t>Espanol</t>
  </si>
  <si>
    <t>Everton</t>
  </si>
  <si>
    <t>Falkirk</t>
  </si>
  <si>
    <t>Forfar</t>
  </si>
  <si>
    <t>Fuenlabrada</t>
  </si>
  <si>
    <t>Getafe</t>
  </si>
  <si>
    <t>Girona</t>
  </si>
  <si>
    <t>Granada</t>
  </si>
  <si>
    <t>Halifax</t>
  </si>
  <si>
    <t>Hartlepool</t>
  </si>
  <si>
    <t>Huesca</t>
  </si>
  <si>
    <t>Kings Lynn</t>
  </si>
  <si>
    <t>Las Palmas</t>
  </si>
  <si>
    <t>Leganes</t>
  </si>
  <si>
    <t>Levante</t>
  </si>
  <si>
    <t>Lincoln</t>
  </si>
  <si>
    <t>Logrones</t>
  </si>
  <si>
    <t>Lorient</t>
  </si>
  <si>
    <t>Lugo</t>
  </si>
  <si>
    <t>Malaga</t>
  </si>
  <si>
    <t>Mallorca</t>
  </si>
  <si>
    <t>Mansfield</t>
  </si>
  <si>
    <t>Mirandes</t>
  </si>
  <si>
    <t>Montrose</t>
  </si>
  <si>
    <t>Notts County</t>
  </si>
  <si>
    <t>Osasuna</t>
  </si>
  <si>
    <t>Oviedo</t>
  </si>
  <si>
    <t>Partick</t>
  </si>
  <si>
    <t>Peterhead</t>
  </si>
  <si>
    <t>Ponferradina</t>
  </si>
  <si>
    <t>QPR</t>
  </si>
  <si>
    <t>Queens Park</t>
  </si>
  <si>
    <t>Reading</t>
  </si>
  <si>
    <t>Real Madrid</t>
  </si>
  <si>
    <t>Sabadell</t>
  </si>
  <si>
    <t>Sevilla</t>
  </si>
  <si>
    <t>Sheffield Weds</t>
  </si>
  <si>
    <t>Shrewsbury</t>
  </si>
  <si>
    <t>Sociedad</t>
  </si>
  <si>
    <t>Solihull</t>
  </si>
  <si>
    <t>Sp Gijon</t>
  </si>
  <si>
    <t>Stenhousemuir</t>
  </si>
  <si>
    <t>Stirling</t>
  </si>
  <si>
    <t>Stockport</t>
  </si>
  <si>
    <t>Stranraer</t>
  </si>
  <si>
    <t>Sutton</t>
  </si>
  <si>
    <t>Tenerife</t>
  </si>
  <si>
    <t>Torquay</t>
  </si>
  <si>
    <t>Valencia</t>
  </si>
  <si>
    <t>Valladolid</t>
  </si>
  <si>
    <t>Vallecano</t>
  </si>
  <si>
    <t>Villarreal</t>
  </si>
  <si>
    <t>Wealdstone</t>
  </si>
  <si>
    <t>Weymouth</t>
  </si>
  <si>
    <t>Woking</t>
  </si>
  <si>
    <t>Wycombe</t>
  </si>
  <si>
    <t>Zaragoza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</si>
  <si>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</si>
  <si>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</si>
  <si>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</si>
  <si>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</si>
  <si>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</si>
  <si>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</si>
  <si>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</si>
  <si>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</si>
  <si>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</si>
  <si>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</si>
  <si>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</si>
  <si>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</si>
  <si>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</si>
  <si>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</si>
  <si>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</si>
  <si>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</si>
  <si>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</si>
  <si>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</si>
  <si>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</si>
  <si>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</si>
  <si>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</si>
  <si>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</si>
  <si>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</si>
  <si>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</si>
  <si>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</si>
  <si>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</si>
  <si>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</si>
  <si>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</si>
  <si>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</si>
  <si>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</si>
  <si>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</si>
  <si>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</si>
  <si>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</si>
  <si>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</si>
  <si>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</si>
  <si>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</si>
  <si>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</si>
  <si>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</si>
  <si>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</si>
  <si>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</si>
  <si>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</si>
  <si>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</si>
  <si>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</si>
  <si>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</si>
  <si>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</si>
  <si>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</si>
  <si>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</si>
  <si>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</si>
  <si>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</si>
  <si>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</si>
  <si>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</si>
  <si>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</si>
  <si>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</si>
  <si>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</si>
  <si>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</si>
  <si>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</si>
  <si>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Seraing</t>
  </si>
  <si>
    <t>Dresden</t>
  </si>
  <si>
    <t>Ingolstadt</t>
  </si>
  <si>
    <t>Hansa Rostock</t>
  </si>
  <si>
    <t>Bastia</t>
  </si>
  <si>
    <t>Quevilly Rouen</t>
  </si>
  <si>
    <t>St. Gilloise</t>
  </si>
  <si>
    <t>23/07/2021</t>
  </si>
  <si>
    <t>24/07/2021</t>
  </si>
  <si>
    <t>25/07/2021</t>
  </si>
  <si>
    <t>26/07/2021</t>
  </si>
  <si>
    <t>30/01/2021</t>
  </si>
  <si>
    <t>Kelty Hearts</t>
  </si>
  <si>
    <t>30/07/2021</t>
  </si>
  <si>
    <t>31/07/2021</t>
  </si>
  <si>
    <t>Vizela</t>
  </si>
  <si>
    <t>Arouca</t>
  </si>
  <si>
    <t>Estoril</t>
  </si>
  <si>
    <t>Go Ahead Eagles</t>
  </si>
  <si>
    <t>Ibiza</t>
  </si>
  <si>
    <t>Karlsruhe SC</t>
  </si>
  <si>
    <t>Nijmegen</t>
  </si>
  <si>
    <t>Sociedad B</t>
  </si>
  <si>
    <t>Amorebieta</t>
  </si>
  <si>
    <t>Altay</t>
  </si>
  <si>
    <t>Cambuur</t>
  </si>
  <si>
    <t>Burgos</t>
  </si>
  <si>
    <t>Ad. Demirspor</t>
  </si>
  <si>
    <t>Giresunspor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</si>
</sst>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0" fontId="0" fillId="33" borderId="0" xfId="0" applyFill="1"/>
    <xf numFmtId="14" fontId="0" fillId="0" borderId="0" xfId="0" applyNumberFormat="1" applyFill="1"/>
    <xf numFmtId="14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0" fontId="0" fillId="33" borderId="0" xfId="0" applyFill="1" applyAlignment="1">
      <alignment horizontal="center"/>
    </xf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  <xf numFmtId="14" fontId="0" fillId="33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topLeftCell="A46" zoomScale="80" zoomScaleNormal="80" workbookViewId="0">
      <selection activeCell="C2" sqref="C2:E405"/>
    </sheetView>
  </sheetViews>
  <sheetFormatPr defaultRowHeight="15" x14ac:dyDescent="0.25"/>
  <cols>
    <col min="2" max="2" width="10.140625" customWidth="1"/>
  </cols>
  <sheetData>
    <row r="1" spans="1:5" x14ac:dyDescent="0.25">
      <c r="A1" t="s">
        <v>336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10</v>
      </c>
      <c r="B2" t="s">
        <v>12</v>
      </c>
      <c r="C2">
        <v>1.5425</v>
      </c>
      <c r="D2">
        <v>0.95340000000000003</v>
      </c>
      <c r="E2">
        <v>0.44800000000000001</v>
      </c>
    </row>
    <row r="3" spans="1:5" x14ac:dyDescent="0.25">
      <c r="A3" t="s">
        <v>10</v>
      </c>
      <c r="B3" t="s">
        <v>241</v>
      </c>
      <c r="C3">
        <v>1.5425</v>
      </c>
      <c r="D3">
        <v>1.1440999999999999</v>
      </c>
      <c r="E3">
        <v>1.0181</v>
      </c>
    </row>
    <row r="4" spans="1:5" x14ac:dyDescent="0.25">
      <c r="A4" t="s">
        <v>10</v>
      </c>
      <c r="B4" t="s">
        <v>244</v>
      </c>
      <c r="C4">
        <v>1.5425</v>
      </c>
      <c r="D4">
        <v>1.2202999999999999</v>
      </c>
      <c r="E4">
        <v>1.181</v>
      </c>
    </row>
    <row r="5" spans="1:5" x14ac:dyDescent="0.25">
      <c r="A5" t="s">
        <v>10</v>
      </c>
      <c r="B5" t="s">
        <v>242</v>
      </c>
      <c r="C5">
        <v>1.5425</v>
      </c>
      <c r="D5">
        <v>0.95340000000000003</v>
      </c>
      <c r="E5">
        <v>1.0589</v>
      </c>
    </row>
    <row r="6" spans="1:5" x14ac:dyDescent="0.25">
      <c r="A6" t="s">
        <v>10</v>
      </c>
      <c r="B6" t="s">
        <v>49</v>
      </c>
      <c r="C6">
        <v>1.5425</v>
      </c>
      <c r="D6">
        <v>0.68640000000000001</v>
      </c>
      <c r="E6">
        <v>0.65159999999999996</v>
      </c>
    </row>
    <row r="7" spans="1:5" x14ac:dyDescent="0.25">
      <c r="A7" t="s">
        <v>10</v>
      </c>
      <c r="B7" t="s">
        <v>245</v>
      </c>
      <c r="C7">
        <v>1.5425</v>
      </c>
      <c r="D7">
        <v>1.2966</v>
      </c>
      <c r="E7">
        <v>0.6109</v>
      </c>
    </row>
    <row r="8" spans="1:5" x14ac:dyDescent="0.25">
      <c r="A8" t="s">
        <v>10</v>
      </c>
      <c r="B8" t="s">
        <v>11</v>
      </c>
      <c r="C8">
        <v>1.5425</v>
      </c>
      <c r="D8">
        <v>0.91520000000000001</v>
      </c>
      <c r="E8">
        <v>1.2218</v>
      </c>
    </row>
    <row r="9" spans="1:5" x14ac:dyDescent="0.25">
      <c r="A9" t="s">
        <v>10</v>
      </c>
      <c r="B9" t="s">
        <v>46</v>
      </c>
      <c r="C9">
        <v>1.5425</v>
      </c>
      <c r="D9">
        <v>1.4491000000000001</v>
      </c>
      <c r="E9">
        <v>0.8145</v>
      </c>
    </row>
    <row r="10" spans="1:5" x14ac:dyDescent="0.25">
      <c r="A10" t="s">
        <v>10</v>
      </c>
      <c r="B10" t="s">
        <v>240</v>
      </c>
      <c r="C10">
        <v>1.5425</v>
      </c>
      <c r="D10">
        <v>1.1059000000000001</v>
      </c>
      <c r="E10">
        <v>0.85519999999999996</v>
      </c>
    </row>
    <row r="11" spans="1:5" x14ac:dyDescent="0.25">
      <c r="A11" t="s">
        <v>10</v>
      </c>
      <c r="B11" t="s">
        <v>44</v>
      </c>
      <c r="C11">
        <v>1.5425</v>
      </c>
      <c r="D11">
        <v>0.91520000000000001</v>
      </c>
      <c r="E11">
        <v>1.4254</v>
      </c>
    </row>
    <row r="12" spans="1:5" x14ac:dyDescent="0.25">
      <c r="A12" t="s">
        <v>10</v>
      </c>
      <c r="B12" t="s">
        <v>50</v>
      </c>
      <c r="C12">
        <v>1.5425</v>
      </c>
      <c r="D12">
        <v>1.1059000000000001</v>
      </c>
      <c r="E12">
        <v>1.2218</v>
      </c>
    </row>
    <row r="13" spans="1:5" x14ac:dyDescent="0.25">
      <c r="A13" t="s">
        <v>10</v>
      </c>
      <c r="B13" t="s">
        <v>45</v>
      </c>
      <c r="C13">
        <v>1.5425</v>
      </c>
      <c r="D13">
        <v>0.64829999999999999</v>
      </c>
      <c r="E13">
        <v>0.89600000000000002</v>
      </c>
    </row>
    <row r="14" spans="1:5" x14ac:dyDescent="0.25">
      <c r="A14" t="s">
        <v>10</v>
      </c>
      <c r="B14" t="s">
        <v>43</v>
      </c>
      <c r="C14">
        <v>1.5425</v>
      </c>
      <c r="D14">
        <v>1.2585</v>
      </c>
      <c r="E14">
        <v>0.85519999999999996</v>
      </c>
    </row>
    <row r="15" spans="1:5" x14ac:dyDescent="0.25">
      <c r="A15" t="s">
        <v>10</v>
      </c>
      <c r="B15" t="s">
        <v>247</v>
      </c>
      <c r="C15">
        <v>1.5425</v>
      </c>
      <c r="D15">
        <v>0.91520000000000001</v>
      </c>
      <c r="E15">
        <v>0.93669999999999998</v>
      </c>
    </row>
    <row r="16" spans="1:5" x14ac:dyDescent="0.25">
      <c r="A16" t="s">
        <v>10</v>
      </c>
      <c r="B16" t="s">
        <v>246</v>
      </c>
      <c r="C16">
        <v>1.5425</v>
      </c>
      <c r="D16">
        <v>0.76270000000000004</v>
      </c>
      <c r="E16">
        <v>0.8145</v>
      </c>
    </row>
    <row r="17" spans="1:5" x14ac:dyDescent="0.25">
      <c r="A17" t="s">
        <v>10</v>
      </c>
      <c r="B17" t="s">
        <v>243</v>
      </c>
      <c r="C17">
        <v>1.5425</v>
      </c>
      <c r="D17">
        <v>0.99150000000000005</v>
      </c>
      <c r="E17">
        <v>0.8145</v>
      </c>
    </row>
    <row r="18" spans="1:5" x14ac:dyDescent="0.25">
      <c r="A18" t="s">
        <v>10</v>
      </c>
      <c r="B18" t="s">
        <v>47</v>
      </c>
      <c r="C18">
        <v>1.5425</v>
      </c>
      <c r="D18">
        <v>0.80079999999999996</v>
      </c>
      <c r="E18">
        <v>1.629</v>
      </c>
    </row>
    <row r="19" spans="1:5" x14ac:dyDescent="0.25">
      <c r="A19" t="s">
        <v>10</v>
      </c>
      <c r="B19" t="s">
        <v>48</v>
      </c>
      <c r="C19">
        <v>1.5425</v>
      </c>
      <c r="D19">
        <v>0.87709999999999999</v>
      </c>
      <c r="E19">
        <v>1.5476000000000001</v>
      </c>
    </row>
    <row r="20" spans="1:5" x14ac:dyDescent="0.25">
      <c r="A20" t="s">
        <v>13</v>
      </c>
      <c r="B20" t="s">
        <v>58</v>
      </c>
      <c r="C20">
        <v>1.4837</v>
      </c>
      <c r="D20">
        <v>0.75329999999999997</v>
      </c>
      <c r="E20">
        <v>1.2063999999999999</v>
      </c>
    </row>
    <row r="21" spans="1:5" x14ac:dyDescent="0.25">
      <c r="A21" t="s">
        <v>13</v>
      </c>
      <c r="B21" t="s">
        <v>248</v>
      </c>
      <c r="C21">
        <v>1.4837</v>
      </c>
      <c r="D21">
        <v>2.1013000000000002</v>
      </c>
      <c r="E21">
        <v>0.91690000000000005</v>
      </c>
    </row>
    <row r="22" spans="1:5" x14ac:dyDescent="0.25">
      <c r="A22" t="s">
        <v>13</v>
      </c>
      <c r="B22" t="s">
        <v>56</v>
      </c>
      <c r="C22">
        <v>1.4837</v>
      </c>
      <c r="D22">
        <v>0.4758</v>
      </c>
      <c r="E22">
        <v>1.0616000000000001</v>
      </c>
    </row>
    <row r="23" spans="1:5" x14ac:dyDescent="0.25">
      <c r="A23" t="s">
        <v>13</v>
      </c>
      <c r="B23" t="s">
        <v>51</v>
      </c>
      <c r="C23">
        <v>1.4837</v>
      </c>
      <c r="D23">
        <v>1.3480000000000001</v>
      </c>
      <c r="E23">
        <v>0.82030000000000003</v>
      </c>
    </row>
    <row r="24" spans="1:5" x14ac:dyDescent="0.25">
      <c r="A24" t="s">
        <v>13</v>
      </c>
      <c r="B24" t="s">
        <v>250</v>
      </c>
      <c r="C24">
        <v>1.4837</v>
      </c>
      <c r="D24">
        <v>1.3083</v>
      </c>
      <c r="E24">
        <v>0.86860000000000004</v>
      </c>
    </row>
    <row r="25" spans="1:5" x14ac:dyDescent="0.25">
      <c r="A25" t="s">
        <v>13</v>
      </c>
      <c r="B25" t="s">
        <v>53</v>
      </c>
      <c r="C25">
        <v>1.4837</v>
      </c>
      <c r="D25">
        <v>0.71360000000000001</v>
      </c>
      <c r="E25">
        <v>1.3028999999999999</v>
      </c>
    </row>
    <row r="26" spans="1:5" x14ac:dyDescent="0.25">
      <c r="A26" t="s">
        <v>13</v>
      </c>
      <c r="B26" t="s">
        <v>249</v>
      </c>
      <c r="C26">
        <v>1.4837</v>
      </c>
      <c r="D26">
        <v>1.2290000000000001</v>
      </c>
      <c r="E26">
        <v>1.0134000000000001</v>
      </c>
    </row>
    <row r="27" spans="1:5" x14ac:dyDescent="0.25">
      <c r="A27" t="s">
        <v>13</v>
      </c>
      <c r="B27" t="s">
        <v>54</v>
      </c>
      <c r="C27">
        <v>1.4837</v>
      </c>
      <c r="D27">
        <v>0.71360000000000001</v>
      </c>
      <c r="E27">
        <v>1.2545999999999999</v>
      </c>
    </row>
    <row r="28" spans="1:5" x14ac:dyDescent="0.25">
      <c r="A28" t="s">
        <v>13</v>
      </c>
      <c r="B28" t="s">
        <v>55</v>
      </c>
      <c r="C28">
        <v>1.4837</v>
      </c>
      <c r="D28">
        <v>1.0307999999999999</v>
      </c>
      <c r="E28">
        <v>1.0134000000000001</v>
      </c>
    </row>
    <row r="29" spans="1:5" x14ac:dyDescent="0.25">
      <c r="A29" t="s">
        <v>13</v>
      </c>
      <c r="B29" t="s">
        <v>15</v>
      </c>
      <c r="C29">
        <v>1.4837</v>
      </c>
      <c r="D29">
        <v>1.3083</v>
      </c>
      <c r="E29">
        <v>1.0134000000000001</v>
      </c>
    </row>
    <row r="30" spans="1:5" x14ac:dyDescent="0.25">
      <c r="A30" t="s">
        <v>13</v>
      </c>
      <c r="B30" t="s">
        <v>52</v>
      </c>
      <c r="C30">
        <v>1.4837</v>
      </c>
      <c r="D30">
        <v>0.55510000000000004</v>
      </c>
      <c r="E30">
        <v>1.0616000000000001</v>
      </c>
    </row>
    <row r="31" spans="1:5" x14ac:dyDescent="0.25">
      <c r="A31" t="s">
        <v>13</v>
      </c>
      <c r="B31" t="s">
        <v>62</v>
      </c>
      <c r="C31">
        <v>1.4837</v>
      </c>
      <c r="D31">
        <v>1.2290000000000001</v>
      </c>
      <c r="E31">
        <v>0.82030000000000003</v>
      </c>
    </row>
    <row r="32" spans="1:5" x14ac:dyDescent="0.25">
      <c r="A32" t="s">
        <v>13</v>
      </c>
      <c r="B32" t="s">
        <v>60</v>
      </c>
      <c r="C32">
        <v>1.4837</v>
      </c>
      <c r="D32">
        <v>1.0705</v>
      </c>
      <c r="E32">
        <v>0.53080000000000005</v>
      </c>
    </row>
    <row r="33" spans="1:5" x14ac:dyDescent="0.25">
      <c r="A33" t="s">
        <v>13</v>
      </c>
      <c r="B33" t="s">
        <v>251</v>
      </c>
      <c r="C33">
        <v>1.4837</v>
      </c>
      <c r="D33">
        <v>0.35680000000000001</v>
      </c>
      <c r="E33">
        <v>1.3994</v>
      </c>
    </row>
    <row r="34" spans="1:5" x14ac:dyDescent="0.25">
      <c r="A34" t="s">
        <v>13</v>
      </c>
      <c r="B34" t="s">
        <v>61</v>
      </c>
      <c r="C34">
        <v>1.4837</v>
      </c>
      <c r="D34">
        <v>0.99119999999999997</v>
      </c>
      <c r="E34">
        <v>1.1099000000000001</v>
      </c>
    </row>
    <row r="35" spans="1:5" x14ac:dyDescent="0.25">
      <c r="A35" t="s">
        <v>13</v>
      </c>
      <c r="B35" t="s">
        <v>14</v>
      </c>
      <c r="C35">
        <v>1.4837</v>
      </c>
      <c r="D35">
        <v>1.1894</v>
      </c>
      <c r="E35">
        <v>0.82030000000000003</v>
      </c>
    </row>
    <row r="36" spans="1:5" x14ac:dyDescent="0.25">
      <c r="A36" t="s">
        <v>13</v>
      </c>
      <c r="B36" t="s">
        <v>57</v>
      </c>
      <c r="C36">
        <v>1.4837</v>
      </c>
      <c r="D36">
        <v>0.55510000000000004</v>
      </c>
      <c r="E36">
        <v>1.1580999999999999</v>
      </c>
    </row>
    <row r="37" spans="1:5" x14ac:dyDescent="0.25">
      <c r="A37" t="s">
        <v>13</v>
      </c>
      <c r="B37" t="s">
        <v>59</v>
      </c>
      <c r="C37">
        <v>1.4837</v>
      </c>
      <c r="D37">
        <v>1.0705</v>
      </c>
      <c r="E37">
        <v>0.62729999999999997</v>
      </c>
    </row>
    <row r="38" spans="1:5" x14ac:dyDescent="0.25">
      <c r="A38" t="s">
        <v>16</v>
      </c>
      <c r="B38" t="s">
        <v>63</v>
      </c>
      <c r="C38">
        <v>1.6373</v>
      </c>
      <c r="D38">
        <v>1.4371</v>
      </c>
      <c r="E38">
        <v>0.70760000000000001</v>
      </c>
    </row>
    <row r="39" spans="1:5" x14ac:dyDescent="0.25">
      <c r="A39" t="s">
        <v>16</v>
      </c>
      <c r="B39" t="s">
        <v>20</v>
      </c>
      <c r="C39">
        <v>1.6373</v>
      </c>
      <c r="D39">
        <v>0.61080000000000001</v>
      </c>
      <c r="E39">
        <v>1.0172000000000001</v>
      </c>
    </row>
    <row r="40" spans="1:5" x14ac:dyDescent="0.25">
      <c r="A40" t="s">
        <v>16</v>
      </c>
      <c r="B40" t="s">
        <v>253</v>
      </c>
      <c r="C40">
        <v>1.6373</v>
      </c>
      <c r="D40">
        <v>1.0419</v>
      </c>
      <c r="E40">
        <v>1.0172000000000001</v>
      </c>
    </row>
    <row r="41" spans="1:5" x14ac:dyDescent="0.25">
      <c r="A41" t="s">
        <v>16</v>
      </c>
      <c r="B41" t="s">
        <v>65</v>
      </c>
      <c r="C41">
        <v>1.6373</v>
      </c>
      <c r="D41">
        <v>1.0419</v>
      </c>
      <c r="E41">
        <v>1.2383</v>
      </c>
    </row>
    <row r="42" spans="1:5" x14ac:dyDescent="0.25">
      <c r="A42" t="s">
        <v>16</v>
      </c>
      <c r="B42" t="s">
        <v>66</v>
      </c>
      <c r="C42">
        <v>1.6373</v>
      </c>
      <c r="D42">
        <v>1.1496999999999999</v>
      </c>
      <c r="E42">
        <v>0.88449999999999995</v>
      </c>
    </row>
    <row r="43" spans="1:5" x14ac:dyDescent="0.25">
      <c r="A43" t="s">
        <v>16</v>
      </c>
      <c r="B43" t="s">
        <v>17</v>
      </c>
      <c r="C43">
        <v>1.6373</v>
      </c>
      <c r="D43">
        <v>1.2215</v>
      </c>
      <c r="E43">
        <v>1.0172000000000001</v>
      </c>
    </row>
    <row r="44" spans="1:5" x14ac:dyDescent="0.25">
      <c r="A44" t="s">
        <v>16</v>
      </c>
      <c r="B44" t="s">
        <v>322</v>
      </c>
      <c r="C44">
        <v>1.6373</v>
      </c>
      <c r="D44">
        <v>1.4371</v>
      </c>
      <c r="E44">
        <v>0.70760000000000001</v>
      </c>
    </row>
    <row r="45" spans="1:5" x14ac:dyDescent="0.25">
      <c r="A45" t="s">
        <v>16</v>
      </c>
      <c r="B45" t="s">
        <v>67</v>
      </c>
      <c r="C45">
        <v>1.6373</v>
      </c>
      <c r="D45">
        <v>1.0778000000000001</v>
      </c>
      <c r="E45">
        <v>0.97289999999999999</v>
      </c>
    </row>
    <row r="46" spans="1:5" x14ac:dyDescent="0.25">
      <c r="A46" t="s">
        <v>16</v>
      </c>
      <c r="B46" t="s">
        <v>252</v>
      </c>
      <c r="C46">
        <v>1.6373</v>
      </c>
      <c r="D46">
        <v>1.006</v>
      </c>
      <c r="E46">
        <v>0.70760000000000001</v>
      </c>
    </row>
    <row r="47" spans="1:5" x14ac:dyDescent="0.25">
      <c r="A47" t="s">
        <v>16</v>
      </c>
      <c r="B47" t="s">
        <v>254</v>
      </c>
      <c r="C47">
        <v>1.6373</v>
      </c>
      <c r="D47">
        <v>1.1136999999999999</v>
      </c>
      <c r="E47">
        <v>0.84030000000000005</v>
      </c>
    </row>
    <row r="48" spans="1:5" x14ac:dyDescent="0.25">
      <c r="A48" t="s">
        <v>16</v>
      </c>
      <c r="B48" t="s">
        <v>255</v>
      </c>
      <c r="C48">
        <v>1.6373</v>
      </c>
      <c r="D48">
        <v>0.68259999999999998</v>
      </c>
      <c r="E48">
        <v>0.79600000000000004</v>
      </c>
    </row>
    <row r="49" spans="1:5" x14ac:dyDescent="0.25">
      <c r="A49" t="s">
        <v>16</v>
      </c>
      <c r="B49" t="s">
        <v>64</v>
      </c>
      <c r="C49">
        <v>1.6373</v>
      </c>
      <c r="D49">
        <v>0.79039999999999999</v>
      </c>
      <c r="E49">
        <v>1.0172000000000001</v>
      </c>
    </row>
    <row r="50" spans="1:5" x14ac:dyDescent="0.25">
      <c r="A50" t="s">
        <v>16</v>
      </c>
      <c r="B50" t="s">
        <v>323</v>
      </c>
      <c r="C50">
        <v>1.6373</v>
      </c>
      <c r="D50">
        <v>0.57479999999999998</v>
      </c>
      <c r="E50">
        <v>1.5036</v>
      </c>
    </row>
    <row r="51" spans="1:5" x14ac:dyDescent="0.25">
      <c r="A51" t="s">
        <v>16</v>
      </c>
      <c r="B51" t="s">
        <v>18</v>
      </c>
      <c r="C51">
        <v>1.6373</v>
      </c>
      <c r="D51">
        <v>1.1496999999999999</v>
      </c>
      <c r="E51">
        <v>1.1497999999999999</v>
      </c>
    </row>
    <row r="52" spans="1:5" x14ac:dyDescent="0.25">
      <c r="A52" t="s">
        <v>16</v>
      </c>
      <c r="B52" t="s">
        <v>256</v>
      </c>
      <c r="C52">
        <v>1.6373</v>
      </c>
      <c r="D52">
        <v>0.82630000000000003</v>
      </c>
      <c r="E52">
        <v>0.92869999999999997</v>
      </c>
    </row>
    <row r="53" spans="1:5" x14ac:dyDescent="0.25">
      <c r="A53" t="s">
        <v>16</v>
      </c>
      <c r="B53" t="s">
        <v>257</v>
      </c>
      <c r="C53">
        <v>1.6373</v>
      </c>
      <c r="D53">
        <v>1.0419</v>
      </c>
      <c r="E53">
        <v>0.92869999999999997</v>
      </c>
    </row>
    <row r="54" spans="1:5" x14ac:dyDescent="0.25">
      <c r="A54" t="s">
        <v>16</v>
      </c>
      <c r="B54" t="s">
        <v>68</v>
      </c>
      <c r="C54">
        <v>1.6373</v>
      </c>
      <c r="D54">
        <v>1.006</v>
      </c>
      <c r="E54">
        <v>1.1055999999999999</v>
      </c>
    </row>
    <row r="55" spans="1:5" x14ac:dyDescent="0.25">
      <c r="A55" t="s">
        <v>16</v>
      </c>
      <c r="B55" t="s">
        <v>19</v>
      </c>
      <c r="C55">
        <v>1.6373</v>
      </c>
      <c r="D55">
        <v>0.79039999999999999</v>
      </c>
      <c r="E55">
        <v>1.4594</v>
      </c>
    </row>
    <row r="56" spans="1:5" x14ac:dyDescent="0.25">
      <c r="A56" t="s">
        <v>69</v>
      </c>
      <c r="B56" t="s">
        <v>324</v>
      </c>
      <c r="C56">
        <v>1.3526</v>
      </c>
      <c r="D56">
        <v>0.93389999999999995</v>
      </c>
      <c r="E56">
        <v>0.82350000000000001</v>
      </c>
    </row>
    <row r="57" spans="1:5" x14ac:dyDescent="0.25">
      <c r="A57" t="s">
        <v>69</v>
      </c>
      <c r="B57" t="s">
        <v>351</v>
      </c>
      <c r="C57">
        <v>1.3526</v>
      </c>
      <c r="D57">
        <v>1.1284000000000001</v>
      </c>
      <c r="E57">
        <v>1.0588</v>
      </c>
    </row>
    <row r="58" spans="1:5" x14ac:dyDescent="0.25">
      <c r="A58" t="s">
        <v>69</v>
      </c>
      <c r="B58" t="s">
        <v>73</v>
      </c>
      <c r="C58">
        <v>1.3526</v>
      </c>
      <c r="D58">
        <v>0.85609999999999997</v>
      </c>
      <c r="E58">
        <v>0.86270000000000002</v>
      </c>
    </row>
    <row r="59" spans="1:5" x14ac:dyDescent="0.25">
      <c r="A59" t="s">
        <v>69</v>
      </c>
      <c r="B59" t="s">
        <v>75</v>
      </c>
      <c r="C59">
        <v>1.3526</v>
      </c>
      <c r="D59">
        <v>0.54479999999999995</v>
      </c>
      <c r="E59">
        <v>1.0588</v>
      </c>
    </row>
    <row r="60" spans="1:5" x14ac:dyDescent="0.25">
      <c r="A60" t="s">
        <v>69</v>
      </c>
      <c r="B60" t="s">
        <v>77</v>
      </c>
      <c r="C60">
        <v>1.3526</v>
      </c>
      <c r="D60">
        <v>1.2062999999999999</v>
      </c>
      <c r="E60">
        <v>0.70589999999999997</v>
      </c>
    </row>
    <row r="61" spans="1:5" x14ac:dyDescent="0.25">
      <c r="A61" t="s">
        <v>69</v>
      </c>
      <c r="B61" t="s">
        <v>263</v>
      </c>
      <c r="C61">
        <v>1.3526</v>
      </c>
      <c r="D61">
        <v>0.7782</v>
      </c>
      <c r="E61">
        <v>1.2548999999999999</v>
      </c>
    </row>
    <row r="62" spans="1:5" x14ac:dyDescent="0.25">
      <c r="A62" t="s">
        <v>69</v>
      </c>
      <c r="B62" t="s">
        <v>381</v>
      </c>
      <c r="C62">
        <v>1.3526</v>
      </c>
      <c r="D62">
        <v>0.93389999999999995</v>
      </c>
      <c r="E62">
        <v>1.0980000000000001</v>
      </c>
    </row>
    <row r="63" spans="1:5" x14ac:dyDescent="0.25">
      <c r="A63" t="s">
        <v>69</v>
      </c>
      <c r="B63" t="s">
        <v>76</v>
      </c>
      <c r="C63">
        <v>1.3526</v>
      </c>
      <c r="D63">
        <v>0.35020000000000001</v>
      </c>
      <c r="E63">
        <v>1.0980000000000001</v>
      </c>
    </row>
    <row r="64" spans="1:5" x14ac:dyDescent="0.25">
      <c r="A64" t="s">
        <v>69</v>
      </c>
      <c r="B64" t="s">
        <v>72</v>
      </c>
      <c r="C64">
        <v>1.3526</v>
      </c>
      <c r="D64">
        <v>1.0894999999999999</v>
      </c>
      <c r="E64">
        <v>0.82350000000000001</v>
      </c>
    </row>
    <row r="65" spans="1:5" x14ac:dyDescent="0.25">
      <c r="A65" t="s">
        <v>69</v>
      </c>
      <c r="B65" t="s">
        <v>78</v>
      </c>
      <c r="C65">
        <v>1.3526</v>
      </c>
      <c r="D65">
        <v>1.323</v>
      </c>
      <c r="E65">
        <v>1.1765000000000001</v>
      </c>
    </row>
    <row r="66" spans="1:5" x14ac:dyDescent="0.25">
      <c r="A66" t="s">
        <v>69</v>
      </c>
      <c r="B66" t="s">
        <v>260</v>
      </c>
      <c r="C66">
        <v>1.3526</v>
      </c>
      <c r="D66">
        <v>1.1284000000000001</v>
      </c>
      <c r="E66">
        <v>0.7843</v>
      </c>
    </row>
    <row r="67" spans="1:5" x14ac:dyDescent="0.25">
      <c r="A67" t="s">
        <v>69</v>
      </c>
      <c r="B67" t="s">
        <v>262</v>
      </c>
      <c r="C67">
        <v>1.3526</v>
      </c>
      <c r="D67">
        <v>1.6732</v>
      </c>
      <c r="E67">
        <v>0.66669999999999996</v>
      </c>
    </row>
    <row r="68" spans="1:5" x14ac:dyDescent="0.25">
      <c r="A68" t="s">
        <v>69</v>
      </c>
      <c r="B68" t="s">
        <v>261</v>
      </c>
      <c r="C68">
        <v>1.3526</v>
      </c>
      <c r="D68">
        <v>1.4785999999999999</v>
      </c>
      <c r="E68">
        <v>1.0980000000000001</v>
      </c>
    </row>
    <row r="69" spans="1:5" x14ac:dyDescent="0.25">
      <c r="A69" t="s">
        <v>69</v>
      </c>
      <c r="B69" t="s">
        <v>325</v>
      </c>
      <c r="C69">
        <v>1.3526</v>
      </c>
      <c r="D69">
        <v>1.0117</v>
      </c>
      <c r="E69">
        <v>1.2941</v>
      </c>
    </row>
    <row r="70" spans="1:5" x14ac:dyDescent="0.25">
      <c r="A70" t="s">
        <v>69</v>
      </c>
      <c r="B70" t="s">
        <v>258</v>
      </c>
      <c r="C70">
        <v>1.3526</v>
      </c>
      <c r="D70">
        <v>0.46689999999999998</v>
      </c>
      <c r="E70">
        <v>1.0588</v>
      </c>
    </row>
    <row r="71" spans="1:5" x14ac:dyDescent="0.25">
      <c r="A71" t="s">
        <v>69</v>
      </c>
      <c r="B71" t="s">
        <v>79</v>
      </c>
      <c r="C71">
        <v>1.3526</v>
      </c>
      <c r="D71">
        <v>1.0894999999999999</v>
      </c>
      <c r="E71">
        <v>0.98040000000000005</v>
      </c>
    </row>
    <row r="72" spans="1:5" x14ac:dyDescent="0.25">
      <c r="A72" t="s">
        <v>69</v>
      </c>
      <c r="B72" t="s">
        <v>259</v>
      </c>
      <c r="C72">
        <v>1.3526</v>
      </c>
      <c r="D72">
        <v>1.3619000000000001</v>
      </c>
      <c r="E72">
        <v>0.7843</v>
      </c>
    </row>
    <row r="73" spans="1:5" x14ac:dyDescent="0.25">
      <c r="A73" t="s">
        <v>69</v>
      </c>
      <c r="B73" t="s">
        <v>71</v>
      </c>
      <c r="C73">
        <v>1.3526</v>
      </c>
      <c r="D73">
        <v>0.5837</v>
      </c>
      <c r="E73">
        <v>1.5294000000000001</v>
      </c>
    </row>
    <row r="74" spans="1:5" x14ac:dyDescent="0.25">
      <c r="A74" t="s">
        <v>69</v>
      </c>
      <c r="B74" t="s">
        <v>74</v>
      </c>
      <c r="C74">
        <v>1.3526</v>
      </c>
      <c r="D74">
        <v>1.2452000000000001</v>
      </c>
      <c r="E74">
        <v>0.86270000000000002</v>
      </c>
    </row>
    <row r="75" spans="1:5" x14ac:dyDescent="0.25">
      <c r="A75" t="s">
        <v>69</v>
      </c>
      <c r="B75" t="s">
        <v>70</v>
      </c>
      <c r="C75">
        <v>1.3526</v>
      </c>
      <c r="D75">
        <v>0.81710000000000005</v>
      </c>
      <c r="E75">
        <v>0.98040000000000005</v>
      </c>
    </row>
    <row r="76" spans="1:5" x14ac:dyDescent="0.25">
      <c r="A76" t="s">
        <v>80</v>
      </c>
      <c r="B76" t="s">
        <v>97</v>
      </c>
      <c r="C76">
        <v>1.2518</v>
      </c>
      <c r="D76">
        <v>1.042</v>
      </c>
      <c r="E76">
        <v>0.90559999999999996</v>
      </c>
    </row>
    <row r="77" spans="1:5" x14ac:dyDescent="0.25">
      <c r="A77" t="s">
        <v>80</v>
      </c>
      <c r="B77" t="s">
        <v>82</v>
      </c>
      <c r="C77">
        <v>1.2518</v>
      </c>
      <c r="D77">
        <v>0.62519999999999998</v>
      </c>
      <c r="E77">
        <v>1.5230999999999999</v>
      </c>
    </row>
    <row r="78" spans="1:5" x14ac:dyDescent="0.25">
      <c r="A78" t="s">
        <v>80</v>
      </c>
      <c r="B78" t="s">
        <v>83</v>
      </c>
      <c r="C78">
        <v>1.2518</v>
      </c>
      <c r="D78">
        <v>1.2850999999999999</v>
      </c>
      <c r="E78">
        <v>1.1526000000000001</v>
      </c>
    </row>
    <row r="79" spans="1:5" x14ac:dyDescent="0.25">
      <c r="A79" t="s">
        <v>80</v>
      </c>
      <c r="B79" t="s">
        <v>85</v>
      </c>
      <c r="C79">
        <v>1.2518</v>
      </c>
      <c r="D79">
        <v>1.3893</v>
      </c>
      <c r="E79">
        <v>0.98799999999999999</v>
      </c>
    </row>
    <row r="80" spans="1:5" x14ac:dyDescent="0.25">
      <c r="A80" t="s">
        <v>80</v>
      </c>
      <c r="B80" t="s">
        <v>359</v>
      </c>
      <c r="C80">
        <v>1.2518</v>
      </c>
      <c r="D80">
        <v>1.3546</v>
      </c>
      <c r="E80">
        <v>0.82330000000000003</v>
      </c>
    </row>
    <row r="81" spans="1:5" x14ac:dyDescent="0.25">
      <c r="A81" t="s">
        <v>80</v>
      </c>
      <c r="B81" t="s">
        <v>87</v>
      </c>
      <c r="C81">
        <v>1.2518</v>
      </c>
      <c r="D81">
        <v>0.62519999999999998</v>
      </c>
      <c r="E81">
        <v>1.2349000000000001</v>
      </c>
    </row>
    <row r="82" spans="1:5" x14ac:dyDescent="0.25">
      <c r="A82" t="s">
        <v>80</v>
      </c>
      <c r="B82" t="s">
        <v>89</v>
      </c>
      <c r="C82">
        <v>1.2518</v>
      </c>
      <c r="D82">
        <v>1.2850999999999999</v>
      </c>
      <c r="E82">
        <v>1.0703</v>
      </c>
    </row>
    <row r="83" spans="1:5" x14ac:dyDescent="0.25">
      <c r="A83" t="s">
        <v>80</v>
      </c>
      <c r="B83" t="s">
        <v>369</v>
      </c>
      <c r="C83">
        <v>1.2518</v>
      </c>
      <c r="D83">
        <v>1.042</v>
      </c>
      <c r="E83">
        <v>0.90559999999999996</v>
      </c>
    </row>
    <row r="84" spans="1:5" x14ac:dyDescent="0.25">
      <c r="A84" t="s">
        <v>80</v>
      </c>
      <c r="B84" t="s">
        <v>91</v>
      </c>
      <c r="C84">
        <v>1.2518</v>
      </c>
      <c r="D84">
        <v>0.69469999999999998</v>
      </c>
      <c r="E84">
        <v>1.0703</v>
      </c>
    </row>
    <row r="85" spans="1:5" x14ac:dyDescent="0.25">
      <c r="A85" t="s">
        <v>80</v>
      </c>
      <c r="B85" t="s">
        <v>96</v>
      </c>
      <c r="C85">
        <v>1.2518</v>
      </c>
      <c r="D85">
        <v>0.97250000000000003</v>
      </c>
      <c r="E85">
        <v>0.94679999999999997</v>
      </c>
    </row>
    <row r="86" spans="1:5" x14ac:dyDescent="0.25">
      <c r="A86" t="s">
        <v>80</v>
      </c>
      <c r="B86" t="s">
        <v>86</v>
      </c>
      <c r="C86">
        <v>1.2518</v>
      </c>
      <c r="D86">
        <v>0.86829999999999996</v>
      </c>
      <c r="E86">
        <v>0.94679999999999997</v>
      </c>
    </row>
    <row r="87" spans="1:5" x14ac:dyDescent="0.25">
      <c r="A87" t="s">
        <v>80</v>
      </c>
      <c r="B87" t="s">
        <v>81</v>
      </c>
      <c r="C87">
        <v>1.2518</v>
      </c>
      <c r="D87">
        <v>1.042</v>
      </c>
      <c r="E87">
        <v>1.0290999999999999</v>
      </c>
    </row>
    <row r="88" spans="1:5" x14ac:dyDescent="0.25">
      <c r="A88" t="s">
        <v>80</v>
      </c>
      <c r="B88" t="s">
        <v>94</v>
      </c>
      <c r="C88">
        <v>1.2518</v>
      </c>
      <c r="D88">
        <v>0.83360000000000001</v>
      </c>
      <c r="E88">
        <v>0.98799999999999999</v>
      </c>
    </row>
    <row r="89" spans="1:5" x14ac:dyDescent="0.25">
      <c r="A89" t="s">
        <v>80</v>
      </c>
      <c r="B89" t="s">
        <v>90</v>
      </c>
      <c r="C89">
        <v>1.2518</v>
      </c>
      <c r="D89">
        <v>1.3546</v>
      </c>
      <c r="E89">
        <v>0.61750000000000005</v>
      </c>
    </row>
    <row r="90" spans="1:5" x14ac:dyDescent="0.25">
      <c r="A90" t="s">
        <v>80</v>
      </c>
      <c r="B90" t="s">
        <v>93</v>
      </c>
      <c r="C90">
        <v>1.2518</v>
      </c>
      <c r="D90">
        <v>0.72940000000000005</v>
      </c>
      <c r="E90">
        <v>0.98799999999999999</v>
      </c>
    </row>
    <row r="91" spans="1:5" x14ac:dyDescent="0.25">
      <c r="A91" t="s">
        <v>80</v>
      </c>
      <c r="B91" t="s">
        <v>88</v>
      </c>
      <c r="C91">
        <v>1.2518</v>
      </c>
      <c r="D91">
        <v>0.72940000000000005</v>
      </c>
      <c r="E91">
        <v>0.98799999999999999</v>
      </c>
    </row>
    <row r="92" spans="1:5" x14ac:dyDescent="0.25">
      <c r="A92" t="s">
        <v>80</v>
      </c>
      <c r="B92" t="s">
        <v>410</v>
      </c>
      <c r="C92">
        <v>1.2518</v>
      </c>
      <c r="D92">
        <v>1.1113999999999999</v>
      </c>
      <c r="E92">
        <v>1.1113999999999999</v>
      </c>
    </row>
    <row r="93" spans="1:5" x14ac:dyDescent="0.25">
      <c r="A93" t="s">
        <v>80</v>
      </c>
      <c r="B93" t="s">
        <v>412</v>
      </c>
      <c r="C93">
        <v>1.2518</v>
      </c>
      <c r="D93">
        <v>1.2850999999999999</v>
      </c>
      <c r="E93">
        <v>1.1113999999999999</v>
      </c>
    </row>
    <row r="94" spans="1:5" x14ac:dyDescent="0.25">
      <c r="A94" t="s">
        <v>80</v>
      </c>
      <c r="B94" t="s">
        <v>92</v>
      </c>
      <c r="C94">
        <v>1.2518</v>
      </c>
      <c r="D94">
        <v>0.90300000000000002</v>
      </c>
      <c r="E94">
        <v>1.4408000000000001</v>
      </c>
    </row>
    <row r="95" spans="1:5" x14ac:dyDescent="0.25">
      <c r="A95" t="s">
        <v>80</v>
      </c>
      <c r="B95" t="s">
        <v>416</v>
      </c>
      <c r="C95">
        <v>1.2518</v>
      </c>
      <c r="D95">
        <v>0.7641</v>
      </c>
      <c r="E95">
        <v>0.69979999999999998</v>
      </c>
    </row>
    <row r="96" spans="1:5" x14ac:dyDescent="0.25">
      <c r="A96" t="s">
        <v>80</v>
      </c>
      <c r="B96" t="s">
        <v>84</v>
      </c>
      <c r="C96">
        <v>1.2518</v>
      </c>
      <c r="D96">
        <v>1.0072000000000001</v>
      </c>
      <c r="E96">
        <v>1.1526000000000001</v>
      </c>
    </row>
    <row r="97" spans="1:5" x14ac:dyDescent="0.25">
      <c r="A97" t="s">
        <v>80</v>
      </c>
      <c r="B97" t="s">
        <v>98</v>
      </c>
      <c r="C97">
        <v>1.2518</v>
      </c>
      <c r="D97">
        <v>0.93779999999999997</v>
      </c>
      <c r="E97">
        <v>0.65859999999999996</v>
      </c>
    </row>
    <row r="98" spans="1:5" x14ac:dyDescent="0.25">
      <c r="A98" t="s">
        <v>80</v>
      </c>
      <c r="B98" t="s">
        <v>95</v>
      </c>
      <c r="C98">
        <v>1.2518</v>
      </c>
      <c r="D98">
        <v>1.5282</v>
      </c>
      <c r="E98">
        <v>0.49399999999999999</v>
      </c>
    </row>
    <row r="99" spans="1:5" x14ac:dyDescent="0.25">
      <c r="A99" t="s">
        <v>80</v>
      </c>
      <c r="B99" t="s">
        <v>435</v>
      </c>
      <c r="C99">
        <v>1.2518</v>
      </c>
      <c r="D99">
        <v>0.59050000000000002</v>
      </c>
      <c r="E99">
        <v>1.1526000000000001</v>
      </c>
    </row>
    <row r="100" spans="1:5" x14ac:dyDescent="0.25">
      <c r="A100" t="s">
        <v>99</v>
      </c>
      <c r="B100" t="s">
        <v>100</v>
      </c>
      <c r="C100">
        <v>1.3478000000000001</v>
      </c>
      <c r="D100">
        <v>1</v>
      </c>
      <c r="E100">
        <v>0.88759999999999994</v>
      </c>
    </row>
    <row r="101" spans="1:5" x14ac:dyDescent="0.25">
      <c r="A101" t="s">
        <v>99</v>
      </c>
      <c r="B101" t="s">
        <v>102</v>
      </c>
      <c r="C101">
        <v>1.3478000000000001</v>
      </c>
      <c r="D101">
        <v>1.0323</v>
      </c>
      <c r="E101">
        <v>1.3313999999999999</v>
      </c>
    </row>
    <row r="102" spans="1:5" x14ac:dyDescent="0.25">
      <c r="A102" t="s">
        <v>99</v>
      </c>
      <c r="B102" t="s">
        <v>111</v>
      </c>
      <c r="C102">
        <v>1.3478000000000001</v>
      </c>
      <c r="D102">
        <v>0.96779999999999999</v>
      </c>
      <c r="E102">
        <v>0.61450000000000005</v>
      </c>
    </row>
    <row r="103" spans="1:5" x14ac:dyDescent="0.25">
      <c r="A103" t="s">
        <v>99</v>
      </c>
      <c r="B103" t="s">
        <v>104</v>
      </c>
      <c r="C103">
        <v>1.3478000000000001</v>
      </c>
      <c r="D103">
        <v>0.7419</v>
      </c>
      <c r="E103">
        <v>1.0924</v>
      </c>
    </row>
    <row r="104" spans="1:5" x14ac:dyDescent="0.25">
      <c r="A104" t="s">
        <v>99</v>
      </c>
      <c r="B104" t="s">
        <v>106</v>
      </c>
      <c r="C104">
        <v>1.3478000000000001</v>
      </c>
      <c r="D104">
        <v>1.0323</v>
      </c>
      <c r="E104">
        <v>1.4338</v>
      </c>
    </row>
    <row r="105" spans="1:5" x14ac:dyDescent="0.25">
      <c r="A105" t="s">
        <v>99</v>
      </c>
      <c r="B105" t="s">
        <v>105</v>
      </c>
      <c r="C105">
        <v>1.3478000000000001</v>
      </c>
      <c r="D105">
        <v>1.1613</v>
      </c>
      <c r="E105">
        <v>1.2630999999999999</v>
      </c>
    </row>
    <row r="106" spans="1:5" x14ac:dyDescent="0.25">
      <c r="A106" t="s">
        <v>99</v>
      </c>
      <c r="B106" t="s">
        <v>117</v>
      </c>
      <c r="C106">
        <v>1.3478000000000001</v>
      </c>
      <c r="D106">
        <v>1.0323</v>
      </c>
      <c r="E106">
        <v>1.0241</v>
      </c>
    </row>
    <row r="107" spans="1:5" x14ac:dyDescent="0.25">
      <c r="A107" t="s">
        <v>99</v>
      </c>
      <c r="B107" t="s">
        <v>121</v>
      </c>
      <c r="C107">
        <v>1.3478000000000001</v>
      </c>
      <c r="D107">
        <v>1.0968</v>
      </c>
      <c r="E107">
        <v>1.0924</v>
      </c>
    </row>
    <row r="108" spans="1:5" x14ac:dyDescent="0.25">
      <c r="A108" t="s">
        <v>99</v>
      </c>
      <c r="B108" t="s">
        <v>108</v>
      </c>
      <c r="C108">
        <v>1.3478000000000001</v>
      </c>
      <c r="D108">
        <v>0.8387</v>
      </c>
      <c r="E108">
        <v>0.58030000000000004</v>
      </c>
    </row>
    <row r="109" spans="1:5" x14ac:dyDescent="0.25">
      <c r="A109" t="s">
        <v>99</v>
      </c>
      <c r="B109" t="s">
        <v>103</v>
      </c>
      <c r="C109">
        <v>1.3478000000000001</v>
      </c>
      <c r="D109">
        <v>1</v>
      </c>
      <c r="E109">
        <v>1.0241</v>
      </c>
    </row>
    <row r="110" spans="1:5" x14ac:dyDescent="0.25">
      <c r="A110" t="s">
        <v>99</v>
      </c>
      <c r="B110" t="s">
        <v>110</v>
      </c>
      <c r="C110">
        <v>1.3478000000000001</v>
      </c>
      <c r="D110">
        <v>1.0323</v>
      </c>
      <c r="E110">
        <v>0.47789999999999999</v>
      </c>
    </row>
    <row r="111" spans="1:5" x14ac:dyDescent="0.25">
      <c r="A111" t="s">
        <v>99</v>
      </c>
      <c r="B111" t="s">
        <v>107</v>
      </c>
      <c r="C111">
        <v>1.3478000000000001</v>
      </c>
      <c r="D111">
        <v>0.80649999999999999</v>
      </c>
      <c r="E111">
        <v>0.61450000000000005</v>
      </c>
    </row>
    <row r="112" spans="1:5" x14ac:dyDescent="0.25">
      <c r="A112" t="s">
        <v>99</v>
      </c>
      <c r="B112" t="s">
        <v>395</v>
      </c>
      <c r="C112">
        <v>1.3478000000000001</v>
      </c>
      <c r="D112">
        <v>1.1291</v>
      </c>
      <c r="E112">
        <v>1.0241</v>
      </c>
    </row>
    <row r="113" spans="1:5" x14ac:dyDescent="0.25">
      <c r="A113" t="s">
        <v>99</v>
      </c>
      <c r="B113" t="s">
        <v>115</v>
      </c>
      <c r="C113">
        <v>1.3478000000000001</v>
      </c>
      <c r="D113">
        <v>1.1613</v>
      </c>
      <c r="E113">
        <v>0.95589999999999997</v>
      </c>
    </row>
    <row r="114" spans="1:5" x14ac:dyDescent="0.25">
      <c r="A114" t="s">
        <v>99</v>
      </c>
      <c r="B114" t="s">
        <v>112</v>
      </c>
      <c r="C114">
        <v>1.3478000000000001</v>
      </c>
      <c r="D114">
        <v>0.6452</v>
      </c>
      <c r="E114">
        <v>0.88759999999999994</v>
      </c>
    </row>
    <row r="115" spans="1:5" x14ac:dyDescent="0.25">
      <c r="A115" t="s">
        <v>99</v>
      </c>
      <c r="B115" t="s">
        <v>113</v>
      </c>
      <c r="C115">
        <v>1.3478000000000001</v>
      </c>
      <c r="D115">
        <v>1.2581</v>
      </c>
      <c r="E115">
        <v>0.71689999999999998</v>
      </c>
    </row>
    <row r="116" spans="1:5" x14ac:dyDescent="0.25">
      <c r="A116" t="s">
        <v>99</v>
      </c>
      <c r="B116" t="s">
        <v>114</v>
      </c>
      <c r="C116">
        <v>1.3478000000000001</v>
      </c>
      <c r="D116">
        <v>1.6775</v>
      </c>
      <c r="E116">
        <v>0.751</v>
      </c>
    </row>
    <row r="117" spans="1:5" x14ac:dyDescent="0.25">
      <c r="A117" t="s">
        <v>99</v>
      </c>
      <c r="B117" t="s">
        <v>116</v>
      </c>
      <c r="C117">
        <v>1.3478000000000001</v>
      </c>
      <c r="D117">
        <v>1</v>
      </c>
      <c r="E117">
        <v>1.3313999999999999</v>
      </c>
    </row>
    <row r="118" spans="1:5" x14ac:dyDescent="0.25">
      <c r="A118" t="s">
        <v>99</v>
      </c>
      <c r="B118" t="s">
        <v>109</v>
      </c>
      <c r="C118">
        <v>1.3478000000000001</v>
      </c>
      <c r="D118">
        <v>0.9355</v>
      </c>
      <c r="E118">
        <v>0.81930000000000003</v>
      </c>
    </row>
    <row r="119" spans="1:5" x14ac:dyDescent="0.25">
      <c r="A119" t="s">
        <v>99</v>
      </c>
      <c r="B119" t="s">
        <v>118</v>
      </c>
      <c r="C119">
        <v>1.3478000000000001</v>
      </c>
      <c r="D119">
        <v>0.871</v>
      </c>
      <c r="E119">
        <v>1.4338</v>
      </c>
    </row>
    <row r="120" spans="1:5" x14ac:dyDescent="0.25">
      <c r="A120" t="s">
        <v>99</v>
      </c>
      <c r="B120" t="s">
        <v>417</v>
      </c>
      <c r="C120">
        <v>1.3478000000000001</v>
      </c>
      <c r="D120">
        <v>0.9032</v>
      </c>
      <c r="E120">
        <v>1.0583</v>
      </c>
    </row>
    <row r="121" spans="1:5" x14ac:dyDescent="0.25">
      <c r="A121" t="s">
        <v>99</v>
      </c>
      <c r="B121" t="s">
        <v>101</v>
      </c>
      <c r="C121">
        <v>1.3478000000000001</v>
      </c>
      <c r="D121">
        <v>1.0323</v>
      </c>
      <c r="E121">
        <v>0.85350000000000004</v>
      </c>
    </row>
    <row r="122" spans="1:5" x14ac:dyDescent="0.25">
      <c r="A122" t="s">
        <v>99</v>
      </c>
      <c r="B122" t="s">
        <v>120</v>
      </c>
      <c r="C122">
        <v>1.3478000000000001</v>
      </c>
      <c r="D122">
        <v>0.80649999999999999</v>
      </c>
      <c r="E122">
        <v>1.2971999999999999</v>
      </c>
    </row>
    <row r="123" spans="1:5" x14ac:dyDescent="0.25">
      <c r="A123" t="s">
        <v>99</v>
      </c>
      <c r="B123" t="s">
        <v>119</v>
      </c>
      <c r="C123">
        <v>1.3478000000000001</v>
      </c>
      <c r="D123">
        <v>0.8387</v>
      </c>
      <c r="E123">
        <v>1.4338</v>
      </c>
    </row>
    <row r="124" spans="1:5" x14ac:dyDescent="0.25">
      <c r="A124" t="s">
        <v>122</v>
      </c>
      <c r="B124" t="s">
        <v>123</v>
      </c>
      <c r="C124">
        <v>1.2608999999999999</v>
      </c>
      <c r="D124">
        <v>1.1033999999999999</v>
      </c>
      <c r="E124">
        <v>1.2653000000000001</v>
      </c>
    </row>
    <row r="125" spans="1:5" x14ac:dyDescent="0.25">
      <c r="A125" t="s">
        <v>122</v>
      </c>
      <c r="B125" t="s">
        <v>125</v>
      </c>
      <c r="C125">
        <v>1.2608999999999999</v>
      </c>
      <c r="D125">
        <v>0.93100000000000005</v>
      </c>
      <c r="E125">
        <v>0.90939999999999999</v>
      </c>
    </row>
    <row r="126" spans="1:5" x14ac:dyDescent="0.25">
      <c r="A126" t="s">
        <v>122</v>
      </c>
      <c r="B126" t="s">
        <v>127</v>
      </c>
      <c r="C126">
        <v>1.2608999999999999</v>
      </c>
      <c r="D126">
        <v>0.75860000000000005</v>
      </c>
      <c r="E126">
        <v>0.75129999999999997</v>
      </c>
    </row>
    <row r="127" spans="1:5" x14ac:dyDescent="0.25">
      <c r="A127" t="s">
        <v>122</v>
      </c>
      <c r="B127" t="s">
        <v>130</v>
      </c>
      <c r="C127">
        <v>1.2608999999999999</v>
      </c>
      <c r="D127">
        <v>1.0345</v>
      </c>
      <c r="E127">
        <v>0.79079999999999995</v>
      </c>
    </row>
    <row r="128" spans="1:5" x14ac:dyDescent="0.25">
      <c r="A128" t="s">
        <v>122</v>
      </c>
      <c r="B128" t="s">
        <v>362</v>
      </c>
      <c r="C128">
        <v>1.2608999999999999</v>
      </c>
      <c r="D128">
        <v>1.3103</v>
      </c>
      <c r="E128">
        <v>0.98850000000000005</v>
      </c>
    </row>
    <row r="129" spans="1:5" x14ac:dyDescent="0.25">
      <c r="A129" t="s">
        <v>122</v>
      </c>
      <c r="B129" t="s">
        <v>126</v>
      </c>
      <c r="C129">
        <v>1.2608999999999999</v>
      </c>
      <c r="D129">
        <v>1.2758</v>
      </c>
      <c r="E129">
        <v>0.83030000000000004</v>
      </c>
    </row>
    <row r="130" spans="1:5" x14ac:dyDescent="0.25">
      <c r="A130" t="s">
        <v>122</v>
      </c>
      <c r="B130" t="s">
        <v>129</v>
      </c>
      <c r="C130">
        <v>1.2608999999999999</v>
      </c>
      <c r="D130">
        <v>1.1033999999999999</v>
      </c>
      <c r="E130">
        <v>1.028</v>
      </c>
    </row>
    <row r="131" spans="1:5" x14ac:dyDescent="0.25">
      <c r="A131" t="s">
        <v>122</v>
      </c>
      <c r="B131" t="s">
        <v>128</v>
      </c>
      <c r="C131">
        <v>1.2608999999999999</v>
      </c>
      <c r="D131">
        <v>1.0345</v>
      </c>
      <c r="E131">
        <v>1.0676000000000001</v>
      </c>
    </row>
    <row r="132" spans="1:5" x14ac:dyDescent="0.25">
      <c r="A132" t="s">
        <v>122</v>
      </c>
      <c r="B132" t="s">
        <v>136</v>
      </c>
      <c r="C132">
        <v>1.2608999999999999</v>
      </c>
      <c r="D132">
        <v>1.3103</v>
      </c>
      <c r="E132">
        <v>0.79079999999999995</v>
      </c>
    </row>
    <row r="133" spans="1:5" x14ac:dyDescent="0.25">
      <c r="A133" t="s">
        <v>122</v>
      </c>
      <c r="B133" t="s">
        <v>131</v>
      </c>
      <c r="C133">
        <v>1.2608999999999999</v>
      </c>
      <c r="D133">
        <v>1.0689</v>
      </c>
      <c r="E133">
        <v>1.0676000000000001</v>
      </c>
    </row>
    <row r="134" spans="1:5" x14ac:dyDescent="0.25">
      <c r="A134" t="s">
        <v>122</v>
      </c>
      <c r="B134" t="s">
        <v>133</v>
      </c>
      <c r="C134">
        <v>1.2608999999999999</v>
      </c>
      <c r="D134">
        <v>0.58620000000000005</v>
      </c>
      <c r="E134">
        <v>1.1861999999999999</v>
      </c>
    </row>
    <row r="135" spans="1:5" x14ac:dyDescent="0.25">
      <c r="A135" t="s">
        <v>122</v>
      </c>
      <c r="B135" t="s">
        <v>135</v>
      </c>
      <c r="C135">
        <v>1.2608999999999999</v>
      </c>
      <c r="D135">
        <v>0.8276</v>
      </c>
      <c r="E135">
        <v>1.1467000000000001</v>
      </c>
    </row>
    <row r="136" spans="1:5" x14ac:dyDescent="0.25">
      <c r="A136" t="s">
        <v>122</v>
      </c>
      <c r="B136" t="s">
        <v>137</v>
      </c>
      <c r="C136">
        <v>1.2608999999999999</v>
      </c>
      <c r="D136">
        <v>1.1033999999999999</v>
      </c>
      <c r="E136">
        <v>0.98850000000000005</v>
      </c>
    </row>
    <row r="137" spans="1:5" x14ac:dyDescent="0.25">
      <c r="A137" t="s">
        <v>122</v>
      </c>
      <c r="B137" t="s">
        <v>401</v>
      </c>
      <c r="C137">
        <v>1.2608999999999999</v>
      </c>
      <c r="D137">
        <v>1.1378999999999999</v>
      </c>
      <c r="E137">
        <v>1.2257</v>
      </c>
    </row>
    <row r="138" spans="1:5" x14ac:dyDescent="0.25">
      <c r="A138" t="s">
        <v>122</v>
      </c>
      <c r="B138" t="s">
        <v>138</v>
      </c>
      <c r="C138">
        <v>1.2608999999999999</v>
      </c>
      <c r="D138">
        <v>1.3103</v>
      </c>
      <c r="E138">
        <v>1.0676000000000001</v>
      </c>
    </row>
    <row r="139" spans="1:5" x14ac:dyDescent="0.25">
      <c r="A139" t="s">
        <v>122</v>
      </c>
      <c r="B139" t="s">
        <v>139</v>
      </c>
      <c r="C139">
        <v>1.2608999999999999</v>
      </c>
      <c r="D139">
        <v>0.93100000000000005</v>
      </c>
      <c r="E139">
        <v>0.67220000000000002</v>
      </c>
    </row>
    <row r="140" spans="1:5" x14ac:dyDescent="0.25">
      <c r="A140" t="s">
        <v>122</v>
      </c>
      <c r="B140" t="s">
        <v>144</v>
      </c>
      <c r="C140">
        <v>1.2608999999999999</v>
      </c>
      <c r="D140">
        <v>1.0689</v>
      </c>
      <c r="E140">
        <v>1.6607000000000001</v>
      </c>
    </row>
    <row r="141" spans="1:5" x14ac:dyDescent="0.25">
      <c r="A141" t="s">
        <v>122</v>
      </c>
      <c r="B141" t="s">
        <v>132</v>
      </c>
      <c r="C141">
        <v>1.2608999999999999</v>
      </c>
      <c r="D141">
        <v>0.93100000000000005</v>
      </c>
      <c r="E141">
        <v>0.98850000000000005</v>
      </c>
    </row>
    <row r="142" spans="1:5" x14ac:dyDescent="0.25">
      <c r="A142" t="s">
        <v>122</v>
      </c>
      <c r="B142" t="s">
        <v>140</v>
      </c>
      <c r="C142">
        <v>1.2608999999999999</v>
      </c>
      <c r="D142">
        <v>1.2413000000000001</v>
      </c>
      <c r="E142">
        <v>0.59309999999999996</v>
      </c>
    </row>
    <row r="143" spans="1:5" x14ac:dyDescent="0.25">
      <c r="A143" t="s">
        <v>122</v>
      </c>
      <c r="B143" t="s">
        <v>124</v>
      </c>
      <c r="C143">
        <v>1.2608999999999999</v>
      </c>
      <c r="D143">
        <v>0.75860000000000005</v>
      </c>
      <c r="E143">
        <v>1.1071</v>
      </c>
    </row>
    <row r="144" spans="1:5" x14ac:dyDescent="0.25">
      <c r="A144" t="s">
        <v>122</v>
      </c>
      <c r="B144" t="s">
        <v>134</v>
      </c>
      <c r="C144">
        <v>1.2608999999999999</v>
      </c>
      <c r="D144">
        <v>0.55169999999999997</v>
      </c>
      <c r="E144">
        <v>1.1467000000000001</v>
      </c>
    </row>
    <row r="145" spans="1:5" x14ac:dyDescent="0.25">
      <c r="A145" t="s">
        <v>122</v>
      </c>
      <c r="B145" t="s">
        <v>141</v>
      </c>
      <c r="C145">
        <v>1.2608999999999999</v>
      </c>
      <c r="D145">
        <v>0.89649999999999996</v>
      </c>
      <c r="E145">
        <v>0.79079999999999995</v>
      </c>
    </row>
    <row r="146" spans="1:5" x14ac:dyDescent="0.25">
      <c r="A146" t="s">
        <v>122</v>
      </c>
      <c r="B146" t="s">
        <v>142</v>
      </c>
      <c r="C146">
        <v>1.2608999999999999</v>
      </c>
      <c r="D146">
        <v>1.0345</v>
      </c>
      <c r="E146">
        <v>0.86990000000000001</v>
      </c>
    </row>
    <row r="147" spans="1:5" x14ac:dyDescent="0.25">
      <c r="A147" t="s">
        <v>122</v>
      </c>
      <c r="B147" t="s">
        <v>143</v>
      </c>
      <c r="C147">
        <v>1.2608999999999999</v>
      </c>
      <c r="D147">
        <v>0.68959999999999999</v>
      </c>
      <c r="E147">
        <v>1.0676000000000001</v>
      </c>
    </row>
    <row r="148" spans="1:5" x14ac:dyDescent="0.25">
      <c r="A148" t="s">
        <v>145</v>
      </c>
      <c r="B148" t="s">
        <v>347</v>
      </c>
      <c r="C148">
        <v>1.4406000000000001</v>
      </c>
      <c r="D148">
        <v>0.99170000000000003</v>
      </c>
      <c r="E148">
        <v>1.2395</v>
      </c>
    </row>
    <row r="149" spans="1:5" x14ac:dyDescent="0.25">
      <c r="A149" t="s">
        <v>145</v>
      </c>
      <c r="B149" t="s">
        <v>349</v>
      </c>
      <c r="C149">
        <v>1.4406000000000001</v>
      </c>
      <c r="D149">
        <v>0.87680000000000002</v>
      </c>
      <c r="E149">
        <v>1.1209</v>
      </c>
    </row>
    <row r="150" spans="1:5" x14ac:dyDescent="0.25">
      <c r="A150" t="s">
        <v>145</v>
      </c>
      <c r="B150" t="s">
        <v>355</v>
      </c>
      <c r="C150">
        <v>1.4406000000000001</v>
      </c>
      <c r="D150">
        <v>0.43840000000000001</v>
      </c>
      <c r="E150">
        <v>1.619</v>
      </c>
    </row>
    <row r="151" spans="1:5" x14ac:dyDescent="0.25">
      <c r="A151" t="s">
        <v>145</v>
      </c>
      <c r="B151" t="s">
        <v>357</v>
      </c>
      <c r="C151">
        <v>1.4406000000000001</v>
      </c>
      <c r="D151">
        <v>0.86770000000000003</v>
      </c>
      <c r="E151">
        <v>0.94650000000000001</v>
      </c>
    </row>
    <row r="152" spans="1:5" x14ac:dyDescent="0.25">
      <c r="A152" t="s">
        <v>145</v>
      </c>
      <c r="B152" t="s">
        <v>360</v>
      </c>
      <c r="C152">
        <v>1.4406000000000001</v>
      </c>
      <c r="D152">
        <v>1.0908</v>
      </c>
      <c r="E152">
        <v>1.0892999999999999</v>
      </c>
    </row>
    <row r="153" spans="1:5" x14ac:dyDescent="0.25">
      <c r="A153" t="s">
        <v>145</v>
      </c>
      <c r="B153" t="s">
        <v>366</v>
      </c>
      <c r="C153">
        <v>1.4406000000000001</v>
      </c>
      <c r="D153">
        <v>1.0578000000000001</v>
      </c>
      <c r="E153">
        <v>0.71360000000000001</v>
      </c>
    </row>
    <row r="154" spans="1:5" x14ac:dyDescent="0.25">
      <c r="A154" t="s">
        <v>145</v>
      </c>
      <c r="B154" t="s">
        <v>371</v>
      </c>
      <c r="C154">
        <v>1.4406000000000001</v>
      </c>
      <c r="D154">
        <v>0.90239999999999998</v>
      </c>
      <c r="E154">
        <v>0.82820000000000005</v>
      </c>
    </row>
    <row r="155" spans="1:5" x14ac:dyDescent="0.25">
      <c r="A155" t="s">
        <v>145</v>
      </c>
      <c r="B155" t="s">
        <v>149</v>
      </c>
      <c r="C155">
        <v>1.4406000000000001</v>
      </c>
      <c r="D155">
        <v>0.69420000000000004</v>
      </c>
      <c r="E155">
        <v>1.5774999999999999</v>
      </c>
    </row>
    <row r="156" spans="1:5" x14ac:dyDescent="0.25">
      <c r="A156" t="s">
        <v>145</v>
      </c>
      <c r="B156" t="s">
        <v>375</v>
      </c>
      <c r="C156">
        <v>1.4406000000000001</v>
      </c>
      <c r="D156">
        <v>0.82640000000000002</v>
      </c>
      <c r="E156">
        <v>0.45069999999999999</v>
      </c>
    </row>
    <row r="157" spans="1:5" x14ac:dyDescent="0.25">
      <c r="A157" t="s">
        <v>145</v>
      </c>
      <c r="B157" t="s">
        <v>388</v>
      </c>
      <c r="C157">
        <v>1.4406000000000001</v>
      </c>
      <c r="D157">
        <v>1.1106</v>
      </c>
      <c r="E157">
        <v>1.1043000000000001</v>
      </c>
    </row>
    <row r="158" spans="1:5" x14ac:dyDescent="0.25">
      <c r="A158" t="s">
        <v>145</v>
      </c>
      <c r="B158" t="s">
        <v>389</v>
      </c>
      <c r="C158">
        <v>1.4406000000000001</v>
      </c>
      <c r="D158">
        <v>1.1106</v>
      </c>
      <c r="E158">
        <v>0.74929999999999997</v>
      </c>
    </row>
    <row r="159" spans="1:5" x14ac:dyDescent="0.25">
      <c r="A159" t="s">
        <v>145</v>
      </c>
      <c r="B159" t="s">
        <v>391</v>
      </c>
      <c r="C159">
        <v>1.4406000000000001</v>
      </c>
      <c r="D159">
        <v>0.86770000000000003</v>
      </c>
      <c r="E159">
        <v>1.3409</v>
      </c>
    </row>
    <row r="160" spans="1:5" x14ac:dyDescent="0.25">
      <c r="A160" t="s">
        <v>145</v>
      </c>
      <c r="B160" t="s">
        <v>146</v>
      </c>
      <c r="C160">
        <v>1.4406000000000001</v>
      </c>
      <c r="D160">
        <v>0.99170000000000003</v>
      </c>
      <c r="E160">
        <v>1.2770999999999999</v>
      </c>
    </row>
    <row r="161" spans="1:5" x14ac:dyDescent="0.25">
      <c r="A161" t="s">
        <v>145</v>
      </c>
      <c r="B161" t="s">
        <v>404</v>
      </c>
      <c r="C161">
        <v>1.4406000000000001</v>
      </c>
      <c r="D161">
        <v>1.0908</v>
      </c>
      <c r="E161">
        <v>0.75119999999999998</v>
      </c>
    </row>
    <row r="162" spans="1:5" x14ac:dyDescent="0.25">
      <c r="A162" t="s">
        <v>145</v>
      </c>
      <c r="B162" t="s">
        <v>419</v>
      </c>
      <c r="C162">
        <v>1.4406000000000001</v>
      </c>
      <c r="D162">
        <v>1.2148000000000001</v>
      </c>
      <c r="E162">
        <v>0.63100000000000001</v>
      </c>
    </row>
    <row r="163" spans="1:5" x14ac:dyDescent="0.25">
      <c r="A163" t="s">
        <v>145</v>
      </c>
      <c r="B163" t="s">
        <v>423</v>
      </c>
      <c r="C163">
        <v>1.4406000000000001</v>
      </c>
      <c r="D163">
        <v>1.0728</v>
      </c>
      <c r="E163">
        <v>0.5736</v>
      </c>
    </row>
    <row r="164" spans="1:5" x14ac:dyDescent="0.25">
      <c r="A164" t="s">
        <v>145</v>
      </c>
      <c r="B164" t="s">
        <v>425</v>
      </c>
      <c r="C164">
        <v>1.4406000000000001</v>
      </c>
      <c r="D164">
        <v>1.4214</v>
      </c>
      <c r="E164">
        <v>0.60099999999999998</v>
      </c>
    </row>
    <row r="165" spans="1:5" x14ac:dyDescent="0.25">
      <c r="A165" t="s">
        <v>145</v>
      </c>
      <c r="B165" t="s">
        <v>427</v>
      </c>
      <c r="C165">
        <v>1.4406000000000001</v>
      </c>
      <c r="D165">
        <v>1.1358999999999999</v>
      </c>
      <c r="E165">
        <v>0.71709999999999996</v>
      </c>
    </row>
    <row r="166" spans="1:5" x14ac:dyDescent="0.25">
      <c r="A166" t="s">
        <v>145</v>
      </c>
      <c r="B166" t="s">
        <v>432</v>
      </c>
      <c r="C166">
        <v>1.4406000000000001</v>
      </c>
      <c r="D166">
        <v>1.0578000000000001</v>
      </c>
      <c r="E166">
        <v>1.9156</v>
      </c>
    </row>
    <row r="167" spans="1:5" x14ac:dyDescent="0.25">
      <c r="A167" t="s">
        <v>145</v>
      </c>
      <c r="B167" t="s">
        <v>433</v>
      </c>
      <c r="C167">
        <v>1.4406000000000001</v>
      </c>
      <c r="D167">
        <v>0.82640000000000002</v>
      </c>
      <c r="E167">
        <v>1.3522000000000001</v>
      </c>
    </row>
    <row r="168" spans="1:5" x14ac:dyDescent="0.25">
      <c r="A168" t="s">
        <v>145</v>
      </c>
      <c r="B168" t="s">
        <v>434</v>
      </c>
      <c r="C168">
        <v>1.4406000000000001</v>
      </c>
      <c r="D168">
        <v>0.86770000000000003</v>
      </c>
      <c r="E168">
        <v>1.262</v>
      </c>
    </row>
    <row r="169" spans="1:5" x14ac:dyDescent="0.25">
      <c r="A169" t="s">
        <v>145</v>
      </c>
      <c r="B169" t="s">
        <v>148</v>
      </c>
      <c r="C169">
        <v>1.4406000000000001</v>
      </c>
      <c r="D169">
        <v>1.1043000000000001</v>
      </c>
      <c r="E169">
        <v>0.64539999999999997</v>
      </c>
    </row>
    <row r="170" spans="1:5" x14ac:dyDescent="0.25">
      <c r="A170" t="s">
        <v>145</v>
      </c>
      <c r="B170" t="s">
        <v>147</v>
      </c>
      <c r="C170">
        <v>1.4406000000000001</v>
      </c>
      <c r="D170">
        <v>1.1238999999999999</v>
      </c>
      <c r="E170">
        <v>0.93899999999999995</v>
      </c>
    </row>
    <row r="171" spans="1:5" x14ac:dyDescent="0.25">
      <c r="A171" t="s">
        <v>21</v>
      </c>
      <c r="B171" t="s">
        <v>152</v>
      </c>
      <c r="C171">
        <v>1.3974</v>
      </c>
      <c r="D171">
        <v>0.75329999999999997</v>
      </c>
      <c r="E171">
        <v>1.0424</v>
      </c>
    </row>
    <row r="172" spans="1:5" x14ac:dyDescent="0.25">
      <c r="A172" t="s">
        <v>21</v>
      </c>
      <c r="B172" t="s">
        <v>269</v>
      </c>
      <c r="C172">
        <v>1.3974</v>
      </c>
      <c r="D172">
        <v>0.71560000000000001</v>
      </c>
      <c r="E172">
        <v>0.81079999999999997</v>
      </c>
    </row>
    <row r="173" spans="1:5" x14ac:dyDescent="0.25">
      <c r="A173" t="s">
        <v>21</v>
      </c>
      <c r="B173" t="s">
        <v>264</v>
      </c>
      <c r="C173">
        <v>1.3974</v>
      </c>
      <c r="D173">
        <v>1.2052</v>
      </c>
      <c r="E173">
        <v>1.2741</v>
      </c>
    </row>
    <row r="174" spans="1:5" x14ac:dyDescent="0.25">
      <c r="A174" t="s">
        <v>21</v>
      </c>
      <c r="B174" t="s">
        <v>372</v>
      </c>
      <c r="C174">
        <v>1.3974</v>
      </c>
      <c r="D174">
        <v>0.30130000000000001</v>
      </c>
      <c r="E174">
        <v>1.1969000000000001</v>
      </c>
    </row>
    <row r="175" spans="1:5" x14ac:dyDescent="0.25">
      <c r="A175" t="s">
        <v>21</v>
      </c>
      <c r="B175" t="s">
        <v>267</v>
      </c>
      <c r="C175">
        <v>1.3974</v>
      </c>
      <c r="D175">
        <v>1.0546</v>
      </c>
      <c r="E175">
        <v>1.0038</v>
      </c>
    </row>
    <row r="176" spans="1:5" x14ac:dyDescent="0.25">
      <c r="A176" t="s">
        <v>21</v>
      </c>
      <c r="B176" t="s">
        <v>272</v>
      </c>
      <c r="C176">
        <v>1.3974</v>
      </c>
      <c r="D176">
        <v>1.0546</v>
      </c>
      <c r="E176">
        <v>0.42470000000000002</v>
      </c>
    </row>
    <row r="177" spans="1:5" x14ac:dyDescent="0.25">
      <c r="A177" t="s">
        <v>21</v>
      </c>
      <c r="B177" t="s">
        <v>397</v>
      </c>
      <c r="C177">
        <v>1.3974</v>
      </c>
      <c r="D177">
        <v>1.1676</v>
      </c>
      <c r="E177">
        <v>1.1196999999999999</v>
      </c>
    </row>
    <row r="178" spans="1:5" x14ac:dyDescent="0.25">
      <c r="A178" t="s">
        <v>21</v>
      </c>
      <c r="B178" t="s">
        <v>274</v>
      </c>
      <c r="C178">
        <v>1.3974</v>
      </c>
      <c r="D178">
        <v>1.5819000000000001</v>
      </c>
      <c r="E178">
        <v>0.88800000000000001</v>
      </c>
    </row>
    <row r="179" spans="1:5" x14ac:dyDescent="0.25">
      <c r="A179" t="s">
        <v>21</v>
      </c>
      <c r="B179" t="s">
        <v>150</v>
      </c>
      <c r="C179">
        <v>1.3974</v>
      </c>
      <c r="D179">
        <v>1.2052</v>
      </c>
      <c r="E179">
        <v>0.88800000000000001</v>
      </c>
    </row>
    <row r="180" spans="1:5" x14ac:dyDescent="0.25">
      <c r="A180" t="s">
        <v>21</v>
      </c>
      <c r="B180" t="s">
        <v>275</v>
      </c>
      <c r="C180">
        <v>1.3974</v>
      </c>
      <c r="D180">
        <v>0.71560000000000001</v>
      </c>
      <c r="E180">
        <v>1.0038</v>
      </c>
    </row>
    <row r="181" spans="1:5" x14ac:dyDescent="0.25">
      <c r="A181" t="s">
        <v>21</v>
      </c>
      <c r="B181" t="s">
        <v>23</v>
      </c>
      <c r="C181">
        <v>1.3974</v>
      </c>
      <c r="D181">
        <v>1.6194999999999999</v>
      </c>
      <c r="E181">
        <v>0.81079999999999997</v>
      </c>
    </row>
    <row r="182" spans="1:5" x14ac:dyDescent="0.25">
      <c r="A182" t="s">
        <v>21</v>
      </c>
      <c r="B182" t="s">
        <v>22</v>
      </c>
      <c r="C182">
        <v>1.3974</v>
      </c>
      <c r="D182">
        <v>1.2806</v>
      </c>
      <c r="E182">
        <v>1.3512999999999999</v>
      </c>
    </row>
    <row r="183" spans="1:5" x14ac:dyDescent="0.25">
      <c r="A183" t="s">
        <v>21</v>
      </c>
      <c r="B183" t="s">
        <v>266</v>
      </c>
      <c r="C183">
        <v>1.3974</v>
      </c>
      <c r="D183">
        <v>0.79090000000000005</v>
      </c>
      <c r="E183">
        <v>1.1196999999999999</v>
      </c>
    </row>
    <row r="184" spans="1:5" x14ac:dyDescent="0.25">
      <c r="A184" t="s">
        <v>21</v>
      </c>
      <c r="B184" t="s">
        <v>268</v>
      </c>
      <c r="C184">
        <v>1.3974</v>
      </c>
      <c r="D184">
        <v>0.94159999999999999</v>
      </c>
      <c r="E184">
        <v>1.1583000000000001</v>
      </c>
    </row>
    <row r="185" spans="1:5" x14ac:dyDescent="0.25">
      <c r="A185" t="s">
        <v>21</v>
      </c>
      <c r="B185" t="s">
        <v>151</v>
      </c>
      <c r="C185">
        <v>1.3974</v>
      </c>
      <c r="D185">
        <v>0.8286</v>
      </c>
      <c r="E185">
        <v>1.5057</v>
      </c>
    </row>
    <row r="186" spans="1:5" x14ac:dyDescent="0.25">
      <c r="A186" t="s">
        <v>21</v>
      </c>
      <c r="B186" t="s">
        <v>153</v>
      </c>
      <c r="C186">
        <v>1.3974</v>
      </c>
      <c r="D186">
        <v>1.6572</v>
      </c>
      <c r="E186">
        <v>0.54049999999999998</v>
      </c>
    </row>
    <row r="187" spans="1:5" x14ac:dyDescent="0.25">
      <c r="A187" t="s">
        <v>21</v>
      </c>
      <c r="B187" t="s">
        <v>273</v>
      </c>
      <c r="C187">
        <v>1.3974</v>
      </c>
      <c r="D187">
        <v>0.60260000000000002</v>
      </c>
      <c r="E187">
        <v>0.81079999999999997</v>
      </c>
    </row>
    <row r="188" spans="1:5" x14ac:dyDescent="0.25">
      <c r="A188" t="s">
        <v>21</v>
      </c>
      <c r="B188" t="s">
        <v>265</v>
      </c>
      <c r="C188">
        <v>1.3974</v>
      </c>
      <c r="D188">
        <v>0.97929999999999995</v>
      </c>
      <c r="E188">
        <v>0.81079999999999997</v>
      </c>
    </row>
    <row r="189" spans="1:5" x14ac:dyDescent="0.25">
      <c r="A189" t="s">
        <v>21</v>
      </c>
      <c r="B189" t="s">
        <v>271</v>
      </c>
      <c r="C189">
        <v>1.3974</v>
      </c>
      <c r="D189">
        <v>0.75329999999999997</v>
      </c>
      <c r="E189">
        <v>1.1196999999999999</v>
      </c>
    </row>
    <row r="190" spans="1:5" x14ac:dyDescent="0.25">
      <c r="A190" t="s">
        <v>21</v>
      </c>
      <c r="B190" t="s">
        <v>270</v>
      </c>
      <c r="C190">
        <v>1.3974</v>
      </c>
      <c r="D190">
        <v>0.79090000000000005</v>
      </c>
      <c r="E190">
        <v>1.1196999999999999</v>
      </c>
    </row>
    <row r="191" spans="1:5" x14ac:dyDescent="0.25">
      <c r="A191" t="s">
        <v>154</v>
      </c>
      <c r="B191" t="s">
        <v>159</v>
      </c>
      <c r="C191">
        <v>1.3447</v>
      </c>
      <c r="D191">
        <v>0.82189999999999996</v>
      </c>
      <c r="E191">
        <v>0.85209999999999997</v>
      </c>
    </row>
    <row r="192" spans="1:5" x14ac:dyDescent="0.25">
      <c r="A192" t="s">
        <v>154</v>
      </c>
      <c r="B192" t="s">
        <v>161</v>
      </c>
      <c r="C192">
        <v>1.3447</v>
      </c>
      <c r="D192">
        <v>0.58709999999999996</v>
      </c>
      <c r="E192">
        <v>0.60150000000000003</v>
      </c>
    </row>
    <row r="193" spans="1:5" x14ac:dyDescent="0.25">
      <c r="A193" t="s">
        <v>154</v>
      </c>
      <c r="B193" t="s">
        <v>163</v>
      </c>
      <c r="C193">
        <v>1.3447</v>
      </c>
      <c r="D193">
        <v>1.4873000000000001</v>
      </c>
      <c r="E193">
        <v>0.90229999999999999</v>
      </c>
    </row>
    <row r="194" spans="1:5" x14ac:dyDescent="0.25">
      <c r="A194" t="s">
        <v>154</v>
      </c>
      <c r="B194" t="s">
        <v>160</v>
      </c>
      <c r="C194">
        <v>1.3447</v>
      </c>
      <c r="D194">
        <v>0.66539999999999999</v>
      </c>
      <c r="E194">
        <v>0.95240000000000002</v>
      </c>
    </row>
    <row r="195" spans="1:5" x14ac:dyDescent="0.25">
      <c r="A195" t="s">
        <v>154</v>
      </c>
      <c r="B195" t="s">
        <v>165</v>
      </c>
      <c r="C195">
        <v>1.3447</v>
      </c>
      <c r="D195">
        <v>0.82189999999999996</v>
      </c>
      <c r="E195">
        <v>1.3533999999999999</v>
      </c>
    </row>
    <row r="196" spans="1:5" x14ac:dyDescent="0.25">
      <c r="A196" t="s">
        <v>154</v>
      </c>
      <c r="B196" t="s">
        <v>164</v>
      </c>
      <c r="C196">
        <v>1.3447</v>
      </c>
      <c r="D196">
        <v>0.82189999999999996</v>
      </c>
      <c r="E196">
        <v>1.5539000000000001</v>
      </c>
    </row>
    <row r="197" spans="1:5" x14ac:dyDescent="0.25">
      <c r="A197" t="s">
        <v>154</v>
      </c>
      <c r="B197" t="s">
        <v>167</v>
      </c>
      <c r="C197">
        <v>1.3447</v>
      </c>
      <c r="D197">
        <v>1.4481999999999999</v>
      </c>
      <c r="E197">
        <v>0.4511</v>
      </c>
    </row>
    <row r="198" spans="1:5" x14ac:dyDescent="0.25">
      <c r="A198" t="s">
        <v>154</v>
      </c>
      <c r="B198" t="s">
        <v>168</v>
      </c>
      <c r="C198">
        <v>1.3447</v>
      </c>
      <c r="D198">
        <v>0.86109999999999998</v>
      </c>
      <c r="E198">
        <v>0.90229999999999999</v>
      </c>
    </row>
    <row r="199" spans="1:5" x14ac:dyDescent="0.25">
      <c r="A199" t="s">
        <v>154</v>
      </c>
      <c r="B199" t="s">
        <v>156</v>
      </c>
      <c r="C199">
        <v>1.3447</v>
      </c>
      <c r="D199">
        <v>1.3698999999999999</v>
      </c>
      <c r="E199">
        <v>0.70179999999999998</v>
      </c>
    </row>
    <row r="200" spans="1:5" x14ac:dyDescent="0.25">
      <c r="A200" t="s">
        <v>154</v>
      </c>
      <c r="B200" t="s">
        <v>169</v>
      </c>
      <c r="C200">
        <v>1.3447</v>
      </c>
      <c r="D200">
        <v>0.74370000000000003</v>
      </c>
      <c r="E200">
        <v>1.1529</v>
      </c>
    </row>
    <row r="201" spans="1:5" x14ac:dyDescent="0.25">
      <c r="A201" t="s">
        <v>154</v>
      </c>
      <c r="B201" t="s">
        <v>162</v>
      </c>
      <c r="C201">
        <v>1.3447</v>
      </c>
      <c r="D201">
        <v>0.62619999999999998</v>
      </c>
      <c r="E201">
        <v>1.1529</v>
      </c>
    </row>
    <row r="202" spans="1:5" x14ac:dyDescent="0.25">
      <c r="A202" t="s">
        <v>154</v>
      </c>
      <c r="B202" t="s">
        <v>170</v>
      </c>
      <c r="C202">
        <v>1.3447</v>
      </c>
      <c r="D202">
        <v>1.0959000000000001</v>
      </c>
      <c r="E202">
        <v>1.4035</v>
      </c>
    </row>
    <row r="203" spans="1:5" x14ac:dyDescent="0.25">
      <c r="A203" t="s">
        <v>154</v>
      </c>
      <c r="B203" t="s">
        <v>166</v>
      </c>
      <c r="C203">
        <v>1.3447</v>
      </c>
      <c r="D203">
        <v>0.66539999999999999</v>
      </c>
      <c r="E203">
        <v>1.2531000000000001</v>
      </c>
    </row>
    <row r="204" spans="1:5" x14ac:dyDescent="0.25">
      <c r="A204" t="s">
        <v>154</v>
      </c>
      <c r="B204" t="s">
        <v>174</v>
      </c>
      <c r="C204">
        <v>1.3447</v>
      </c>
      <c r="D204">
        <v>1.2133</v>
      </c>
      <c r="E204">
        <v>0.90229999999999999</v>
      </c>
    </row>
    <row r="205" spans="1:5" x14ac:dyDescent="0.25">
      <c r="A205" t="s">
        <v>154</v>
      </c>
      <c r="B205" t="s">
        <v>172</v>
      </c>
      <c r="C205">
        <v>1.3447</v>
      </c>
      <c r="D205">
        <v>1.0176000000000001</v>
      </c>
      <c r="E205">
        <v>0.95240000000000002</v>
      </c>
    </row>
    <row r="206" spans="1:5" x14ac:dyDescent="0.25">
      <c r="A206" t="s">
        <v>154</v>
      </c>
      <c r="B206" t="s">
        <v>171</v>
      </c>
      <c r="C206">
        <v>1.3447</v>
      </c>
      <c r="D206">
        <v>0.9002</v>
      </c>
      <c r="E206">
        <v>1.0024999999999999</v>
      </c>
    </row>
    <row r="207" spans="1:5" x14ac:dyDescent="0.25">
      <c r="A207" t="s">
        <v>154</v>
      </c>
      <c r="B207" t="s">
        <v>158</v>
      </c>
      <c r="C207">
        <v>1.3447</v>
      </c>
      <c r="D207">
        <v>0.93940000000000001</v>
      </c>
      <c r="E207">
        <v>1.1028</v>
      </c>
    </row>
    <row r="208" spans="1:5" x14ac:dyDescent="0.25">
      <c r="A208" t="s">
        <v>154</v>
      </c>
      <c r="B208" t="s">
        <v>155</v>
      </c>
      <c r="C208">
        <v>1.3447</v>
      </c>
      <c r="D208">
        <v>1.7222</v>
      </c>
      <c r="E208">
        <v>0.90229999999999999</v>
      </c>
    </row>
    <row r="209" spans="1:5" x14ac:dyDescent="0.25">
      <c r="A209" t="s">
        <v>154</v>
      </c>
      <c r="B209" t="s">
        <v>157</v>
      </c>
      <c r="C209">
        <v>1.3447</v>
      </c>
      <c r="D209">
        <v>1.2524999999999999</v>
      </c>
      <c r="E209">
        <v>0.75190000000000001</v>
      </c>
    </row>
    <row r="210" spans="1:5" x14ac:dyDescent="0.25">
      <c r="A210" t="s">
        <v>154</v>
      </c>
      <c r="B210" t="s">
        <v>173</v>
      </c>
      <c r="C210">
        <v>1.3447</v>
      </c>
      <c r="D210">
        <v>0.93940000000000001</v>
      </c>
      <c r="E210">
        <v>1.1529</v>
      </c>
    </row>
    <row r="211" spans="1:5" x14ac:dyDescent="0.25">
      <c r="A211" t="s">
        <v>175</v>
      </c>
      <c r="B211" t="s">
        <v>284</v>
      </c>
      <c r="C211">
        <v>1.1583000000000001</v>
      </c>
      <c r="D211">
        <v>1.2949999999999999</v>
      </c>
      <c r="E211">
        <v>1.2748999999999999</v>
      </c>
    </row>
    <row r="212" spans="1:5" x14ac:dyDescent="0.25">
      <c r="A212" t="s">
        <v>175</v>
      </c>
      <c r="B212" t="s">
        <v>179</v>
      </c>
      <c r="C212">
        <v>1.1583000000000001</v>
      </c>
      <c r="D212">
        <v>0.76180000000000003</v>
      </c>
      <c r="E212">
        <v>1.3499000000000001</v>
      </c>
    </row>
    <row r="213" spans="1:5" x14ac:dyDescent="0.25">
      <c r="A213" t="s">
        <v>175</v>
      </c>
      <c r="B213" t="s">
        <v>282</v>
      </c>
      <c r="C213">
        <v>1.1583000000000001</v>
      </c>
      <c r="D213">
        <v>0.95930000000000004</v>
      </c>
      <c r="E213">
        <v>0.63749999999999996</v>
      </c>
    </row>
    <row r="214" spans="1:5" x14ac:dyDescent="0.25">
      <c r="A214" t="s">
        <v>175</v>
      </c>
      <c r="B214" t="s">
        <v>176</v>
      </c>
      <c r="C214">
        <v>1.1583000000000001</v>
      </c>
      <c r="D214">
        <v>0.86329999999999996</v>
      </c>
      <c r="E214">
        <v>0.79679999999999995</v>
      </c>
    </row>
    <row r="215" spans="1:5" x14ac:dyDescent="0.25">
      <c r="A215" t="s">
        <v>175</v>
      </c>
      <c r="B215" t="s">
        <v>285</v>
      </c>
      <c r="C215">
        <v>1.1583000000000001</v>
      </c>
      <c r="D215">
        <v>0.91410000000000002</v>
      </c>
      <c r="E215">
        <v>1.0687</v>
      </c>
    </row>
    <row r="216" spans="1:5" x14ac:dyDescent="0.25">
      <c r="A216" t="s">
        <v>175</v>
      </c>
      <c r="B216" t="s">
        <v>277</v>
      </c>
      <c r="C216">
        <v>1.1583000000000001</v>
      </c>
      <c r="D216">
        <v>0.55859999999999999</v>
      </c>
      <c r="E216">
        <v>1.0125</v>
      </c>
    </row>
    <row r="217" spans="1:5" x14ac:dyDescent="0.25">
      <c r="A217" t="s">
        <v>175</v>
      </c>
      <c r="B217" t="s">
        <v>281</v>
      </c>
      <c r="C217">
        <v>1.1583000000000001</v>
      </c>
      <c r="D217">
        <v>0.53959999999999997</v>
      </c>
      <c r="E217">
        <v>1.2549999999999999</v>
      </c>
    </row>
    <row r="218" spans="1:5" x14ac:dyDescent="0.25">
      <c r="A218" t="s">
        <v>175</v>
      </c>
      <c r="B218" t="s">
        <v>178</v>
      </c>
      <c r="C218">
        <v>1.1583000000000001</v>
      </c>
      <c r="D218">
        <v>0.53959999999999997</v>
      </c>
      <c r="E218">
        <v>1.1953</v>
      </c>
    </row>
    <row r="219" spans="1:5" x14ac:dyDescent="0.25">
      <c r="A219" t="s">
        <v>175</v>
      </c>
      <c r="B219" t="s">
        <v>278</v>
      </c>
      <c r="C219">
        <v>1.1583000000000001</v>
      </c>
      <c r="D219">
        <v>0.9173</v>
      </c>
      <c r="E219">
        <v>1.6734</v>
      </c>
    </row>
    <row r="220" spans="1:5" x14ac:dyDescent="0.25">
      <c r="A220" t="s">
        <v>175</v>
      </c>
      <c r="B220" t="s">
        <v>276</v>
      </c>
      <c r="C220">
        <v>1.1583000000000001</v>
      </c>
      <c r="D220">
        <v>2.0623999999999998</v>
      </c>
      <c r="E220">
        <v>0.21249999999999999</v>
      </c>
    </row>
    <row r="221" spans="1:5" x14ac:dyDescent="0.25">
      <c r="A221" t="s">
        <v>175</v>
      </c>
      <c r="B221" t="s">
        <v>279</v>
      </c>
      <c r="C221">
        <v>1.1583000000000001</v>
      </c>
      <c r="D221">
        <v>1.0551999999999999</v>
      </c>
      <c r="E221">
        <v>0.85</v>
      </c>
    </row>
    <row r="222" spans="1:5" x14ac:dyDescent="0.25">
      <c r="A222" t="s">
        <v>175</v>
      </c>
      <c r="B222" t="s">
        <v>283</v>
      </c>
      <c r="C222">
        <v>1.1583000000000001</v>
      </c>
      <c r="D222">
        <v>0.70150000000000001</v>
      </c>
      <c r="E222">
        <v>1.2549999999999999</v>
      </c>
    </row>
    <row r="223" spans="1:5" x14ac:dyDescent="0.25">
      <c r="A223" t="s">
        <v>175</v>
      </c>
      <c r="B223" t="s">
        <v>177</v>
      </c>
      <c r="C223">
        <v>1.1583000000000001</v>
      </c>
      <c r="D223">
        <v>1.7746</v>
      </c>
      <c r="E223">
        <v>0.69059999999999999</v>
      </c>
    </row>
    <row r="224" spans="1:5" x14ac:dyDescent="0.25">
      <c r="A224" t="s">
        <v>175</v>
      </c>
      <c r="B224" t="s">
        <v>280</v>
      </c>
      <c r="C224">
        <v>1.1583000000000001</v>
      </c>
      <c r="D224">
        <v>0.86329999999999996</v>
      </c>
      <c r="E224">
        <v>0.9</v>
      </c>
    </row>
    <row r="225" spans="1:5" x14ac:dyDescent="0.25">
      <c r="A225" t="s">
        <v>24</v>
      </c>
      <c r="B225" t="s">
        <v>292</v>
      </c>
      <c r="C225">
        <v>1.6263000000000001</v>
      </c>
      <c r="D225">
        <v>1.5858000000000001</v>
      </c>
      <c r="E225">
        <v>0.88560000000000005</v>
      </c>
    </row>
    <row r="226" spans="1:5" x14ac:dyDescent="0.25">
      <c r="A226" t="s">
        <v>24</v>
      </c>
      <c r="B226" t="s">
        <v>289</v>
      </c>
      <c r="C226">
        <v>1.6263000000000001</v>
      </c>
      <c r="D226">
        <v>0.6149</v>
      </c>
      <c r="E226">
        <v>1.4391</v>
      </c>
    </row>
    <row r="227" spans="1:5" x14ac:dyDescent="0.25">
      <c r="A227" t="s">
        <v>24</v>
      </c>
      <c r="B227" t="s">
        <v>180</v>
      </c>
      <c r="C227">
        <v>1.6263000000000001</v>
      </c>
      <c r="D227">
        <v>1.0680000000000001</v>
      </c>
      <c r="E227">
        <v>1.2177</v>
      </c>
    </row>
    <row r="228" spans="1:5" x14ac:dyDescent="0.25">
      <c r="A228" t="s">
        <v>24</v>
      </c>
      <c r="B228" t="s">
        <v>326</v>
      </c>
      <c r="C228">
        <v>1.6263000000000001</v>
      </c>
      <c r="D228">
        <v>0.71199999999999997</v>
      </c>
      <c r="E228">
        <v>1.1808000000000001</v>
      </c>
    </row>
    <row r="229" spans="1:5" x14ac:dyDescent="0.25">
      <c r="A229" t="s">
        <v>24</v>
      </c>
      <c r="B229" t="s">
        <v>288</v>
      </c>
      <c r="C229">
        <v>1.6263000000000001</v>
      </c>
      <c r="D229">
        <v>0.74429999999999996</v>
      </c>
      <c r="E229">
        <v>1.2915000000000001</v>
      </c>
    </row>
    <row r="230" spans="1:5" x14ac:dyDescent="0.25">
      <c r="A230" t="s">
        <v>24</v>
      </c>
      <c r="B230" t="s">
        <v>287</v>
      </c>
      <c r="C230">
        <v>1.6263000000000001</v>
      </c>
      <c r="D230">
        <v>0.80910000000000004</v>
      </c>
      <c r="E230">
        <v>0.92249999999999999</v>
      </c>
    </row>
    <row r="231" spans="1:5" x14ac:dyDescent="0.25">
      <c r="A231" t="s">
        <v>24</v>
      </c>
      <c r="B231" t="s">
        <v>293</v>
      </c>
      <c r="C231">
        <v>1.6263000000000001</v>
      </c>
      <c r="D231">
        <v>0.9385</v>
      </c>
      <c r="E231">
        <v>1.107</v>
      </c>
    </row>
    <row r="232" spans="1:5" x14ac:dyDescent="0.25">
      <c r="A232" t="s">
        <v>24</v>
      </c>
      <c r="B232" t="s">
        <v>294</v>
      </c>
      <c r="C232">
        <v>1.6263000000000001</v>
      </c>
      <c r="D232">
        <v>1.7152000000000001</v>
      </c>
      <c r="E232">
        <v>0.66420000000000001</v>
      </c>
    </row>
    <row r="233" spans="1:5" x14ac:dyDescent="0.25">
      <c r="A233" t="s">
        <v>24</v>
      </c>
      <c r="B233" t="s">
        <v>295</v>
      </c>
      <c r="C233">
        <v>1.6263000000000001</v>
      </c>
      <c r="D233">
        <v>1.2945</v>
      </c>
      <c r="E233">
        <v>0.66420000000000001</v>
      </c>
    </row>
    <row r="234" spans="1:5" x14ac:dyDescent="0.25">
      <c r="A234" t="s">
        <v>24</v>
      </c>
      <c r="B234" t="s">
        <v>25</v>
      </c>
      <c r="C234">
        <v>1.6263000000000001</v>
      </c>
      <c r="D234">
        <v>1.1651</v>
      </c>
      <c r="E234">
        <v>0.84870000000000001</v>
      </c>
    </row>
    <row r="235" spans="1:5" x14ac:dyDescent="0.25">
      <c r="A235" t="s">
        <v>24</v>
      </c>
      <c r="B235" t="s">
        <v>327</v>
      </c>
      <c r="C235">
        <v>1.6263000000000001</v>
      </c>
      <c r="D235">
        <v>1.0032000000000001</v>
      </c>
      <c r="E235">
        <v>0.88560000000000005</v>
      </c>
    </row>
    <row r="236" spans="1:5" x14ac:dyDescent="0.25">
      <c r="A236" t="s">
        <v>24</v>
      </c>
      <c r="B236" t="s">
        <v>286</v>
      </c>
      <c r="C236">
        <v>1.6263000000000001</v>
      </c>
      <c r="D236">
        <v>1.6181000000000001</v>
      </c>
      <c r="E236">
        <v>0.73799999999999999</v>
      </c>
    </row>
    <row r="237" spans="1:5" x14ac:dyDescent="0.25">
      <c r="A237" t="s">
        <v>24</v>
      </c>
      <c r="B237" t="s">
        <v>291</v>
      </c>
      <c r="C237">
        <v>1.6263000000000001</v>
      </c>
      <c r="D237">
        <v>0.51780000000000004</v>
      </c>
      <c r="E237">
        <v>1.4391</v>
      </c>
    </row>
    <row r="238" spans="1:5" x14ac:dyDescent="0.25">
      <c r="A238" t="s">
        <v>24</v>
      </c>
      <c r="B238" t="s">
        <v>26</v>
      </c>
      <c r="C238">
        <v>1.6263000000000001</v>
      </c>
      <c r="D238">
        <v>1.3592</v>
      </c>
      <c r="E238">
        <v>0.66420000000000001</v>
      </c>
    </row>
    <row r="239" spans="1:5" x14ac:dyDescent="0.25">
      <c r="A239" t="s">
        <v>24</v>
      </c>
      <c r="B239" t="s">
        <v>184</v>
      </c>
      <c r="C239">
        <v>1.6263000000000001</v>
      </c>
      <c r="D239">
        <v>1.0356000000000001</v>
      </c>
      <c r="E239">
        <v>0.95940000000000003</v>
      </c>
    </row>
    <row r="240" spans="1:5" x14ac:dyDescent="0.25">
      <c r="A240" t="s">
        <v>24</v>
      </c>
      <c r="B240" t="s">
        <v>290</v>
      </c>
      <c r="C240">
        <v>1.6263000000000001</v>
      </c>
      <c r="D240">
        <v>1.0032000000000001</v>
      </c>
      <c r="E240">
        <v>0.99629999999999996</v>
      </c>
    </row>
    <row r="241" spans="1:5" x14ac:dyDescent="0.25">
      <c r="A241" t="s">
        <v>24</v>
      </c>
      <c r="B241" t="s">
        <v>183</v>
      </c>
      <c r="C241">
        <v>1.6263000000000001</v>
      </c>
      <c r="D241">
        <v>0.90620000000000001</v>
      </c>
      <c r="E241">
        <v>1.2177</v>
      </c>
    </row>
    <row r="242" spans="1:5" x14ac:dyDescent="0.25">
      <c r="A242" t="s">
        <v>24</v>
      </c>
      <c r="B242" t="s">
        <v>182</v>
      </c>
      <c r="C242">
        <v>1.6263000000000001</v>
      </c>
      <c r="D242">
        <v>0.80910000000000004</v>
      </c>
      <c r="E242">
        <v>1.3284</v>
      </c>
    </row>
    <row r="243" spans="1:5" x14ac:dyDescent="0.25">
      <c r="A243" t="s">
        <v>24</v>
      </c>
      <c r="B243" t="s">
        <v>185</v>
      </c>
      <c r="C243">
        <v>1.6263000000000001</v>
      </c>
      <c r="D243">
        <v>0.4531</v>
      </c>
      <c r="E243">
        <v>0.70109999999999995</v>
      </c>
    </row>
    <row r="244" spans="1:5" x14ac:dyDescent="0.25">
      <c r="A244" t="s">
        <v>24</v>
      </c>
      <c r="B244" t="s">
        <v>181</v>
      </c>
      <c r="C244">
        <v>1.6263000000000001</v>
      </c>
      <c r="D244">
        <v>0.64729999999999999</v>
      </c>
      <c r="E244">
        <v>0.84870000000000001</v>
      </c>
    </row>
    <row r="245" spans="1:5" x14ac:dyDescent="0.25">
      <c r="A245" t="s">
        <v>27</v>
      </c>
      <c r="B245" t="s">
        <v>187</v>
      </c>
      <c r="C245">
        <v>1.3026</v>
      </c>
      <c r="D245">
        <v>0.72729999999999995</v>
      </c>
      <c r="E245">
        <v>0.90910000000000002</v>
      </c>
    </row>
    <row r="246" spans="1:5" x14ac:dyDescent="0.25">
      <c r="A246" t="s">
        <v>27</v>
      </c>
      <c r="B246" t="s">
        <v>191</v>
      </c>
      <c r="C246">
        <v>1.3026</v>
      </c>
      <c r="D246">
        <v>1.4545999999999999</v>
      </c>
      <c r="E246">
        <v>1.2919</v>
      </c>
    </row>
    <row r="247" spans="1:5" x14ac:dyDescent="0.25">
      <c r="A247" t="s">
        <v>27</v>
      </c>
      <c r="B247" t="s">
        <v>28</v>
      </c>
      <c r="C247">
        <v>1.3026</v>
      </c>
      <c r="D247">
        <v>1.1717</v>
      </c>
      <c r="E247">
        <v>0.66990000000000005</v>
      </c>
    </row>
    <row r="248" spans="1:5" x14ac:dyDescent="0.25">
      <c r="A248" t="s">
        <v>27</v>
      </c>
      <c r="B248" t="s">
        <v>186</v>
      </c>
      <c r="C248">
        <v>1.3026</v>
      </c>
      <c r="D248">
        <v>1.0101</v>
      </c>
      <c r="E248">
        <v>0.66990000000000005</v>
      </c>
    </row>
    <row r="249" spans="1:5" x14ac:dyDescent="0.25">
      <c r="A249" t="s">
        <v>27</v>
      </c>
      <c r="B249" t="s">
        <v>189</v>
      </c>
      <c r="C249">
        <v>1.3026</v>
      </c>
      <c r="D249">
        <v>0.60609999999999997</v>
      </c>
      <c r="E249">
        <v>0.95689999999999997</v>
      </c>
    </row>
    <row r="250" spans="1:5" x14ac:dyDescent="0.25">
      <c r="A250" t="s">
        <v>27</v>
      </c>
      <c r="B250" t="s">
        <v>297</v>
      </c>
      <c r="C250">
        <v>1.3026</v>
      </c>
      <c r="D250">
        <v>1.0909</v>
      </c>
      <c r="E250">
        <v>1.0526</v>
      </c>
    </row>
    <row r="251" spans="1:5" x14ac:dyDescent="0.25">
      <c r="A251" t="s">
        <v>27</v>
      </c>
      <c r="B251" t="s">
        <v>298</v>
      </c>
      <c r="C251">
        <v>1.3026</v>
      </c>
      <c r="D251">
        <v>1.5354000000000001</v>
      </c>
      <c r="E251">
        <v>0.7177</v>
      </c>
    </row>
    <row r="252" spans="1:5" x14ac:dyDescent="0.25">
      <c r="A252" t="s">
        <v>27</v>
      </c>
      <c r="B252" t="s">
        <v>31</v>
      </c>
      <c r="C252">
        <v>1.3026</v>
      </c>
      <c r="D252">
        <v>0.64649999999999996</v>
      </c>
      <c r="E252">
        <v>1.0047999999999999</v>
      </c>
    </row>
    <row r="253" spans="1:5" x14ac:dyDescent="0.25">
      <c r="A253" t="s">
        <v>27</v>
      </c>
      <c r="B253" t="s">
        <v>195</v>
      </c>
      <c r="C253">
        <v>1.3026</v>
      </c>
      <c r="D253">
        <v>1.4545999999999999</v>
      </c>
      <c r="E253">
        <v>1.3396999999999999</v>
      </c>
    </row>
    <row r="254" spans="1:5" x14ac:dyDescent="0.25">
      <c r="A254" t="s">
        <v>27</v>
      </c>
      <c r="B254" t="s">
        <v>188</v>
      </c>
      <c r="C254">
        <v>1.3026</v>
      </c>
      <c r="D254">
        <v>1.0909</v>
      </c>
      <c r="E254">
        <v>0.76559999999999995</v>
      </c>
    </row>
    <row r="255" spans="1:5" x14ac:dyDescent="0.25">
      <c r="A255" t="s">
        <v>27</v>
      </c>
      <c r="B255" t="s">
        <v>296</v>
      </c>
      <c r="C255">
        <v>1.3026</v>
      </c>
      <c r="D255">
        <v>0.72729999999999995</v>
      </c>
      <c r="E255">
        <v>1.3875999999999999</v>
      </c>
    </row>
    <row r="256" spans="1:5" x14ac:dyDescent="0.25">
      <c r="A256" t="s">
        <v>27</v>
      </c>
      <c r="B256" t="s">
        <v>190</v>
      </c>
      <c r="C256">
        <v>1.3026</v>
      </c>
      <c r="D256">
        <v>1.0505</v>
      </c>
      <c r="E256">
        <v>0.90910000000000002</v>
      </c>
    </row>
    <row r="257" spans="1:5" x14ac:dyDescent="0.25">
      <c r="A257" t="s">
        <v>27</v>
      </c>
      <c r="B257" t="s">
        <v>192</v>
      </c>
      <c r="C257">
        <v>1.3026</v>
      </c>
      <c r="D257">
        <v>1.0909</v>
      </c>
      <c r="E257">
        <v>0.90910000000000002</v>
      </c>
    </row>
    <row r="258" spans="1:5" x14ac:dyDescent="0.25">
      <c r="A258" t="s">
        <v>27</v>
      </c>
      <c r="B258" t="s">
        <v>329</v>
      </c>
      <c r="C258">
        <v>1.3026</v>
      </c>
      <c r="D258">
        <v>0.76770000000000005</v>
      </c>
      <c r="E258">
        <v>1.1005</v>
      </c>
    </row>
    <row r="259" spans="1:5" x14ac:dyDescent="0.25">
      <c r="A259" t="s">
        <v>27</v>
      </c>
      <c r="B259" t="s">
        <v>194</v>
      </c>
      <c r="C259">
        <v>1.3026</v>
      </c>
      <c r="D259">
        <v>0.80810000000000004</v>
      </c>
      <c r="E259">
        <v>1.0526</v>
      </c>
    </row>
    <row r="260" spans="1:5" x14ac:dyDescent="0.25">
      <c r="A260" t="s">
        <v>27</v>
      </c>
      <c r="B260" t="s">
        <v>299</v>
      </c>
      <c r="C260">
        <v>1.3026</v>
      </c>
      <c r="D260">
        <v>1.0505</v>
      </c>
      <c r="E260">
        <v>0.622</v>
      </c>
    </row>
    <row r="261" spans="1:5" x14ac:dyDescent="0.25">
      <c r="A261" t="s">
        <v>27</v>
      </c>
      <c r="B261" t="s">
        <v>328</v>
      </c>
      <c r="C261">
        <v>1.3026</v>
      </c>
      <c r="D261">
        <v>1.0101</v>
      </c>
      <c r="E261">
        <v>0.90910000000000002</v>
      </c>
    </row>
    <row r="262" spans="1:5" x14ac:dyDescent="0.25">
      <c r="A262" t="s">
        <v>27</v>
      </c>
      <c r="B262" t="s">
        <v>193</v>
      </c>
      <c r="C262">
        <v>1.3026</v>
      </c>
      <c r="D262">
        <v>1.1313</v>
      </c>
      <c r="E262">
        <v>0.90910000000000002</v>
      </c>
    </row>
    <row r="263" spans="1:5" x14ac:dyDescent="0.25">
      <c r="A263" t="s">
        <v>27</v>
      </c>
      <c r="B263" t="s">
        <v>30</v>
      </c>
      <c r="C263">
        <v>1.3026</v>
      </c>
      <c r="D263">
        <v>0.88890000000000002</v>
      </c>
      <c r="E263">
        <v>1.1483000000000001</v>
      </c>
    </row>
    <row r="264" spans="1:5" x14ac:dyDescent="0.25">
      <c r="A264" t="s">
        <v>27</v>
      </c>
      <c r="B264" t="s">
        <v>29</v>
      </c>
      <c r="C264">
        <v>1.3026</v>
      </c>
      <c r="D264">
        <v>0.68689999999999996</v>
      </c>
      <c r="E264">
        <v>1.6746000000000001</v>
      </c>
    </row>
    <row r="265" spans="1:5" x14ac:dyDescent="0.25">
      <c r="A265" t="s">
        <v>196</v>
      </c>
      <c r="B265" t="s">
        <v>205</v>
      </c>
      <c r="C265">
        <v>1.6077999999999999</v>
      </c>
      <c r="D265">
        <v>1.9391</v>
      </c>
      <c r="E265">
        <v>0.58879999999999999</v>
      </c>
    </row>
    <row r="266" spans="1:5" x14ac:dyDescent="0.25">
      <c r="A266" t="s">
        <v>196</v>
      </c>
      <c r="B266" t="s">
        <v>306</v>
      </c>
      <c r="C266">
        <v>1.6077999999999999</v>
      </c>
      <c r="D266">
        <v>1.4269000000000001</v>
      </c>
      <c r="E266">
        <v>0.75700000000000001</v>
      </c>
    </row>
    <row r="267" spans="1:5" x14ac:dyDescent="0.25">
      <c r="A267" t="s">
        <v>196</v>
      </c>
      <c r="B267" t="s">
        <v>206</v>
      </c>
      <c r="C267">
        <v>1.6077999999999999</v>
      </c>
      <c r="D267">
        <v>0.622</v>
      </c>
      <c r="E267">
        <v>1.5981000000000001</v>
      </c>
    </row>
    <row r="268" spans="1:5" x14ac:dyDescent="0.25">
      <c r="A268" t="s">
        <v>196</v>
      </c>
      <c r="B268" t="s">
        <v>197</v>
      </c>
      <c r="C268">
        <v>1.6077999999999999</v>
      </c>
      <c r="D268">
        <v>0.95120000000000005</v>
      </c>
      <c r="E268">
        <v>1.7242999999999999</v>
      </c>
    </row>
    <row r="269" spans="1:5" x14ac:dyDescent="0.25">
      <c r="A269" t="s">
        <v>196</v>
      </c>
      <c r="B269" t="s">
        <v>307</v>
      </c>
      <c r="C269">
        <v>1.6077999999999999</v>
      </c>
      <c r="D269">
        <v>1.2805</v>
      </c>
      <c r="E269">
        <v>0.54669999999999996</v>
      </c>
    </row>
    <row r="270" spans="1:5" x14ac:dyDescent="0.25">
      <c r="A270" t="s">
        <v>196</v>
      </c>
      <c r="B270" t="s">
        <v>204</v>
      </c>
      <c r="C270">
        <v>1.6077999999999999</v>
      </c>
      <c r="D270">
        <v>0.98780000000000001</v>
      </c>
      <c r="E270">
        <v>1.3877999999999999</v>
      </c>
    </row>
    <row r="271" spans="1:5" x14ac:dyDescent="0.25">
      <c r="A271" t="s">
        <v>196</v>
      </c>
      <c r="B271" t="s">
        <v>302</v>
      </c>
      <c r="C271">
        <v>1.6077999999999999</v>
      </c>
      <c r="D271">
        <v>0.622</v>
      </c>
      <c r="E271">
        <v>0.54669999999999996</v>
      </c>
    </row>
    <row r="272" spans="1:5" x14ac:dyDescent="0.25">
      <c r="A272" t="s">
        <v>196</v>
      </c>
      <c r="B272" t="s">
        <v>305</v>
      </c>
      <c r="C272">
        <v>1.6077999999999999</v>
      </c>
      <c r="D272">
        <v>0.80489999999999995</v>
      </c>
      <c r="E272">
        <v>0.75700000000000001</v>
      </c>
    </row>
    <row r="273" spans="1:5" x14ac:dyDescent="0.25">
      <c r="A273" t="s">
        <v>196</v>
      </c>
      <c r="B273" t="s">
        <v>202</v>
      </c>
      <c r="C273">
        <v>1.6077999999999999</v>
      </c>
      <c r="D273">
        <v>1.0609999999999999</v>
      </c>
      <c r="E273">
        <v>0.67290000000000005</v>
      </c>
    </row>
    <row r="274" spans="1:5" x14ac:dyDescent="0.25">
      <c r="A274" t="s">
        <v>196</v>
      </c>
      <c r="B274" t="s">
        <v>200</v>
      </c>
      <c r="C274">
        <v>1.6077999999999999</v>
      </c>
      <c r="D274">
        <v>1.4269000000000001</v>
      </c>
      <c r="E274">
        <v>0.54669999999999996</v>
      </c>
    </row>
    <row r="275" spans="1:5" x14ac:dyDescent="0.25">
      <c r="A275" t="s">
        <v>196</v>
      </c>
      <c r="B275" t="s">
        <v>199</v>
      </c>
      <c r="C275">
        <v>1.6077999999999999</v>
      </c>
      <c r="D275">
        <v>1.0975999999999999</v>
      </c>
      <c r="E275">
        <v>1.1355</v>
      </c>
    </row>
    <row r="276" spans="1:5" x14ac:dyDescent="0.25">
      <c r="A276" t="s">
        <v>196</v>
      </c>
      <c r="B276" t="s">
        <v>303</v>
      </c>
      <c r="C276">
        <v>1.6077999999999999</v>
      </c>
      <c r="D276">
        <v>0.84150000000000003</v>
      </c>
      <c r="E276">
        <v>1.0513999999999999</v>
      </c>
    </row>
    <row r="277" spans="1:5" x14ac:dyDescent="0.25">
      <c r="A277" t="s">
        <v>196</v>
      </c>
      <c r="B277" t="s">
        <v>201</v>
      </c>
      <c r="C277">
        <v>1.6077999999999999</v>
      </c>
      <c r="D277">
        <v>0.98780000000000001</v>
      </c>
      <c r="E277">
        <v>1.0513999999999999</v>
      </c>
    </row>
    <row r="278" spans="1:5" x14ac:dyDescent="0.25">
      <c r="A278" t="s">
        <v>196</v>
      </c>
      <c r="B278" t="s">
        <v>304</v>
      </c>
      <c r="C278">
        <v>1.6077999999999999</v>
      </c>
      <c r="D278">
        <v>0.95120000000000005</v>
      </c>
      <c r="E278">
        <v>0.50470000000000004</v>
      </c>
    </row>
    <row r="279" spans="1:5" x14ac:dyDescent="0.25">
      <c r="A279" t="s">
        <v>196</v>
      </c>
      <c r="B279" t="s">
        <v>198</v>
      </c>
      <c r="C279">
        <v>1.6077999999999999</v>
      </c>
      <c r="D279">
        <v>0.73170000000000002</v>
      </c>
      <c r="E279">
        <v>1.9346000000000001</v>
      </c>
    </row>
    <row r="280" spans="1:5" x14ac:dyDescent="0.25">
      <c r="A280" t="s">
        <v>196</v>
      </c>
      <c r="B280" t="s">
        <v>300</v>
      </c>
      <c r="C280">
        <v>1.6077999999999999</v>
      </c>
      <c r="D280">
        <v>0.76829999999999998</v>
      </c>
      <c r="E280">
        <v>1.0513999999999999</v>
      </c>
    </row>
    <row r="281" spans="1:5" x14ac:dyDescent="0.25">
      <c r="A281" t="s">
        <v>196</v>
      </c>
      <c r="B281" t="s">
        <v>301</v>
      </c>
      <c r="C281">
        <v>1.6077999999999999</v>
      </c>
      <c r="D281">
        <v>0.80489999999999995</v>
      </c>
      <c r="E281">
        <v>1.3877999999999999</v>
      </c>
    </row>
    <row r="282" spans="1:5" x14ac:dyDescent="0.25">
      <c r="A282" t="s">
        <v>196</v>
      </c>
      <c r="B282" t="s">
        <v>203</v>
      </c>
      <c r="C282">
        <v>1.6077999999999999</v>
      </c>
      <c r="D282">
        <v>0.69510000000000005</v>
      </c>
      <c r="E282">
        <v>0.75700000000000001</v>
      </c>
    </row>
    <row r="283" spans="1:5" x14ac:dyDescent="0.25">
      <c r="A283" t="s">
        <v>32</v>
      </c>
      <c r="B283" t="s">
        <v>331</v>
      </c>
      <c r="C283">
        <v>1.268</v>
      </c>
      <c r="D283">
        <v>0.69589999999999996</v>
      </c>
      <c r="E283">
        <v>0.92300000000000004</v>
      </c>
    </row>
    <row r="284" spans="1:5" x14ac:dyDescent="0.25">
      <c r="A284" t="s">
        <v>32</v>
      </c>
      <c r="B284" t="s">
        <v>36</v>
      </c>
      <c r="C284">
        <v>1.268</v>
      </c>
      <c r="D284">
        <v>1.4380999999999999</v>
      </c>
      <c r="E284">
        <v>0.76919999999999999</v>
      </c>
    </row>
    <row r="285" spans="1:5" x14ac:dyDescent="0.25">
      <c r="A285" t="s">
        <v>32</v>
      </c>
      <c r="B285" t="s">
        <v>212</v>
      </c>
      <c r="C285">
        <v>1.268</v>
      </c>
      <c r="D285">
        <v>0.78859999999999997</v>
      </c>
      <c r="E285">
        <v>1.1282000000000001</v>
      </c>
    </row>
    <row r="286" spans="1:5" x14ac:dyDescent="0.25">
      <c r="A286" t="s">
        <v>32</v>
      </c>
      <c r="B286" t="s">
        <v>311</v>
      </c>
      <c r="C286">
        <v>1.268</v>
      </c>
      <c r="D286">
        <v>0.88139999999999996</v>
      </c>
      <c r="E286">
        <v>1.2306999999999999</v>
      </c>
    </row>
    <row r="287" spans="1:5" x14ac:dyDescent="0.25">
      <c r="A287" t="s">
        <v>32</v>
      </c>
      <c r="B287" t="s">
        <v>210</v>
      </c>
      <c r="C287">
        <v>1.268</v>
      </c>
      <c r="D287">
        <v>0.88139999999999996</v>
      </c>
      <c r="E287">
        <v>1.0256000000000001</v>
      </c>
    </row>
    <row r="288" spans="1:5" x14ac:dyDescent="0.25">
      <c r="A288" t="s">
        <v>32</v>
      </c>
      <c r="B288" t="s">
        <v>312</v>
      </c>
      <c r="C288">
        <v>1.268</v>
      </c>
      <c r="D288">
        <v>0.60309999999999997</v>
      </c>
      <c r="E288">
        <v>1.0256000000000001</v>
      </c>
    </row>
    <row r="289" spans="1:5" x14ac:dyDescent="0.25">
      <c r="A289" t="s">
        <v>32</v>
      </c>
      <c r="B289" t="s">
        <v>209</v>
      </c>
      <c r="C289">
        <v>1.268</v>
      </c>
      <c r="D289">
        <v>0.97419999999999995</v>
      </c>
      <c r="E289">
        <v>1.3846000000000001</v>
      </c>
    </row>
    <row r="290" spans="1:5" x14ac:dyDescent="0.25">
      <c r="A290" t="s">
        <v>32</v>
      </c>
      <c r="B290" t="s">
        <v>313</v>
      </c>
      <c r="C290">
        <v>1.268</v>
      </c>
      <c r="D290">
        <v>0.46389999999999998</v>
      </c>
      <c r="E290">
        <v>1.0769</v>
      </c>
    </row>
    <row r="291" spans="1:5" x14ac:dyDescent="0.25">
      <c r="A291" t="s">
        <v>32</v>
      </c>
      <c r="B291" t="s">
        <v>309</v>
      </c>
      <c r="C291">
        <v>1.268</v>
      </c>
      <c r="D291">
        <v>1.1133999999999999</v>
      </c>
      <c r="E291">
        <v>1.1794</v>
      </c>
    </row>
    <row r="292" spans="1:5" x14ac:dyDescent="0.25">
      <c r="A292" t="s">
        <v>32</v>
      </c>
      <c r="B292" t="s">
        <v>308</v>
      </c>
      <c r="C292">
        <v>1.268</v>
      </c>
      <c r="D292">
        <v>0.88139999999999996</v>
      </c>
      <c r="E292">
        <v>1.5384</v>
      </c>
    </row>
    <row r="293" spans="1:5" x14ac:dyDescent="0.25">
      <c r="A293" t="s">
        <v>32</v>
      </c>
      <c r="B293" t="s">
        <v>207</v>
      </c>
      <c r="C293">
        <v>1.268</v>
      </c>
      <c r="D293">
        <v>1.0669999999999999</v>
      </c>
      <c r="E293">
        <v>0.97430000000000005</v>
      </c>
    </row>
    <row r="294" spans="1:5" x14ac:dyDescent="0.25">
      <c r="A294" t="s">
        <v>32</v>
      </c>
      <c r="B294" t="s">
        <v>330</v>
      </c>
      <c r="C294">
        <v>1.268</v>
      </c>
      <c r="D294">
        <v>0.92779999999999996</v>
      </c>
      <c r="E294">
        <v>0.87180000000000002</v>
      </c>
    </row>
    <row r="295" spans="1:5" x14ac:dyDescent="0.25">
      <c r="A295" t="s">
        <v>32</v>
      </c>
      <c r="B295" t="s">
        <v>35</v>
      </c>
      <c r="C295">
        <v>1.268</v>
      </c>
      <c r="D295">
        <v>1.8555999999999999</v>
      </c>
      <c r="E295">
        <v>0.76919999999999999</v>
      </c>
    </row>
    <row r="296" spans="1:5" x14ac:dyDescent="0.25">
      <c r="A296" t="s">
        <v>32</v>
      </c>
      <c r="B296" t="s">
        <v>34</v>
      </c>
      <c r="C296">
        <v>1.268</v>
      </c>
      <c r="D296">
        <v>0.55669999999999997</v>
      </c>
      <c r="E296">
        <v>0.92300000000000004</v>
      </c>
    </row>
    <row r="297" spans="1:5" x14ac:dyDescent="0.25">
      <c r="A297" t="s">
        <v>32</v>
      </c>
      <c r="B297" t="s">
        <v>310</v>
      </c>
      <c r="C297">
        <v>1.268</v>
      </c>
      <c r="D297">
        <v>1.2061999999999999</v>
      </c>
      <c r="E297">
        <v>0.82050000000000001</v>
      </c>
    </row>
    <row r="298" spans="1:5" x14ac:dyDescent="0.25">
      <c r="A298" t="s">
        <v>32</v>
      </c>
      <c r="B298" t="s">
        <v>208</v>
      </c>
      <c r="C298">
        <v>1.268</v>
      </c>
      <c r="D298">
        <v>1.2525999999999999</v>
      </c>
      <c r="E298">
        <v>0.76919999999999999</v>
      </c>
    </row>
    <row r="299" spans="1:5" x14ac:dyDescent="0.25">
      <c r="A299" t="s">
        <v>32</v>
      </c>
      <c r="B299" t="s">
        <v>33</v>
      </c>
      <c r="C299">
        <v>1.268</v>
      </c>
      <c r="D299">
        <v>1.5772999999999999</v>
      </c>
      <c r="E299">
        <v>0.51280000000000003</v>
      </c>
    </row>
    <row r="300" spans="1:5" x14ac:dyDescent="0.25">
      <c r="A300" t="s">
        <v>32</v>
      </c>
      <c r="B300" t="s">
        <v>211</v>
      </c>
      <c r="C300">
        <v>1.268</v>
      </c>
      <c r="D300">
        <v>0.83499999999999996</v>
      </c>
      <c r="E300">
        <v>1.0769</v>
      </c>
    </row>
    <row r="301" spans="1:5" x14ac:dyDescent="0.25">
      <c r="A301" t="s">
        <v>213</v>
      </c>
      <c r="B301" t="s">
        <v>221</v>
      </c>
      <c r="C301">
        <v>1.2675000000000001</v>
      </c>
      <c r="D301">
        <v>0.95509999999999995</v>
      </c>
      <c r="E301">
        <v>0.82130000000000003</v>
      </c>
    </row>
    <row r="302" spans="1:5" x14ac:dyDescent="0.25">
      <c r="A302" t="s">
        <v>213</v>
      </c>
      <c r="B302" t="s">
        <v>214</v>
      </c>
      <c r="C302">
        <v>1.2675000000000001</v>
      </c>
      <c r="D302">
        <v>1.7024999999999999</v>
      </c>
      <c r="E302">
        <v>0.50190000000000001</v>
      </c>
    </row>
    <row r="303" spans="1:5" x14ac:dyDescent="0.25">
      <c r="A303" t="s">
        <v>213</v>
      </c>
      <c r="B303" t="s">
        <v>217</v>
      </c>
      <c r="C303">
        <v>1.2675000000000001</v>
      </c>
      <c r="D303">
        <v>0.872</v>
      </c>
      <c r="E303">
        <v>1.0951</v>
      </c>
    </row>
    <row r="304" spans="1:5" x14ac:dyDescent="0.25">
      <c r="A304" t="s">
        <v>213</v>
      </c>
      <c r="B304" t="s">
        <v>216</v>
      </c>
      <c r="C304">
        <v>1.2675000000000001</v>
      </c>
      <c r="D304">
        <v>0.53979999999999995</v>
      </c>
      <c r="E304">
        <v>1.3231999999999999</v>
      </c>
    </row>
    <row r="305" spans="1:5" x14ac:dyDescent="0.25">
      <c r="A305" t="s">
        <v>213</v>
      </c>
      <c r="B305" t="s">
        <v>218</v>
      </c>
      <c r="C305">
        <v>1.2675000000000001</v>
      </c>
      <c r="D305">
        <v>0.872</v>
      </c>
      <c r="E305">
        <v>0.95820000000000005</v>
      </c>
    </row>
    <row r="306" spans="1:5" x14ac:dyDescent="0.25">
      <c r="A306" t="s">
        <v>213</v>
      </c>
      <c r="B306" t="s">
        <v>219</v>
      </c>
      <c r="C306">
        <v>1.2675000000000001</v>
      </c>
      <c r="D306">
        <v>1.2457</v>
      </c>
      <c r="E306">
        <v>1.2319</v>
      </c>
    </row>
    <row r="307" spans="1:5" x14ac:dyDescent="0.25">
      <c r="A307" t="s">
        <v>213</v>
      </c>
      <c r="B307" t="s">
        <v>215</v>
      </c>
      <c r="C307">
        <v>1.2675000000000001</v>
      </c>
      <c r="D307">
        <v>0.83050000000000002</v>
      </c>
      <c r="E307">
        <v>1.1407</v>
      </c>
    </row>
    <row r="308" spans="1:5" x14ac:dyDescent="0.25">
      <c r="A308" t="s">
        <v>213</v>
      </c>
      <c r="B308" t="s">
        <v>314</v>
      </c>
      <c r="C308">
        <v>1.2675000000000001</v>
      </c>
      <c r="D308">
        <v>0.83050000000000002</v>
      </c>
      <c r="E308">
        <v>1.4145000000000001</v>
      </c>
    </row>
    <row r="309" spans="1:5" x14ac:dyDescent="0.25">
      <c r="A309" t="s">
        <v>213</v>
      </c>
      <c r="B309" t="s">
        <v>315</v>
      </c>
      <c r="C309">
        <v>1.2675000000000001</v>
      </c>
      <c r="D309">
        <v>2.3668999999999998</v>
      </c>
      <c r="E309">
        <v>0.1825</v>
      </c>
    </row>
    <row r="310" spans="1:5" x14ac:dyDescent="0.25">
      <c r="A310" t="s">
        <v>213</v>
      </c>
      <c r="B310" t="s">
        <v>220</v>
      </c>
      <c r="C310">
        <v>1.2675000000000001</v>
      </c>
      <c r="D310">
        <v>0.78900000000000003</v>
      </c>
      <c r="E310">
        <v>1.597</v>
      </c>
    </row>
    <row r="311" spans="1:5" x14ac:dyDescent="0.25">
      <c r="A311" t="s">
        <v>213</v>
      </c>
      <c r="B311" t="s">
        <v>222</v>
      </c>
      <c r="C311">
        <v>1.2675000000000001</v>
      </c>
      <c r="D311">
        <v>0.37369999999999998</v>
      </c>
      <c r="E311">
        <v>0.68440000000000001</v>
      </c>
    </row>
    <row r="312" spans="1:5" x14ac:dyDescent="0.25">
      <c r="A312" t="s">
        <v>213</v>
      </c>
      <c r="B312" t="s">
        <v>223</v>
      </c>
      <c r="C312">
        <v>1.2675000000000001</v>
      </c>
      <c r="D312">
        <v>0.62290000000000001</v>
      </c>
      <c r="E312">
        <v>1.0494000000000001</v>
      </c>
    </row>
    <row r="313" spans="1:5" x14ac:dyDescent="0.25">
      <c r="A313" t="s">
        <v>37</v>
      </c>
      <c r="B313" t="s">
        <v>224</v>
      </c>
      <c r="C313">
        <v>1.5481</v>
      </c>
      <c r="D313">
        <v>0.83050000000000002</v>
      </c>
      <c r="E313">
        <v>1.6353</v>
      </c>
    </row>
    <row r="314" spans="1:5" x14ac:dyDescent="0.25">
      <c r="A314" t="s">
        <v>37</v>
      </c>
      <c r="B314" t="s">
        <v>229</v>
      </c>
      <c r="C314">
        <v>1.5481</v>
      </c>
      <c r="D314">
        <v>0.73819999999999997</v>
      </c>
      <c r="E314">
        <v>0.62029999999999996</v>
      </c>
    </row>
    <row r="315" spans="1:5" x14ac:dyDescent="0.25">
      <c r="A315" t="s">
        <v>37</v>
      </c>
      <c r="B315" t="s">
        <v>227</v>
      </c>
      <c r="C315">
        <v>1.5481</v>
      </c>
      <c r="D315">
        <v>0.54659999999999997</v>
      </c>
      <c r="E315">
        <v>0.72870000000000001</v>
      </c>
    </row>
    <row r="316" spans="1:5" x14ac:dyDescent="0.25">
      <c r="A316" t="s">
        <v>37</v>
      </c>
      <c r="B316" t="s">
        <v>226</v>
      </c>
      <c r="C316">
        <v>1.5481</v>
      </c>
      <c r="D316">
        <v>1.2422</v>
      </c>
      <c r="E316">
        <v>1.0324</v>
      </c>
    </row>
    <row r="317" spans="1:5" x14ac:dyDescent="0.25">
      <c r="A317" t="s">
        <v>37</v>
      </c>
      <c r="B317" t="s">
        <v>39</v>
      </c>
      <c r="C317">
        <v>1.5481</v>
      </c>
      <c r="D317">
        <v>1.1073</v>
      </c>
      <c r="E317">
        <v>0.73309999999999997</v>
      </c>
    </row>
    <row r="318" spans="1:5" x14ac:dyDescent="0.25">
      <c r="A318" t="s">
        <v>37</v>
      </c>
      <c r="B318" t="s">
        <v>225</v>
      </c>
      <c r="C318">
        <v>1.5481</v>
      </c>
      <c r="D318">
        <v>2.0301</v>
      </c>
      <c r="E318">
        <v>0.9022</v>
      </c>
    </row>
    <row r="319" spans="1:5" x14ac:dyDescent="0.25">
      <c r="A319" t="s">
        <v>37</v>
      </c>
      <c r="B319" t="s">
        <v>231</v>
      </c>
      <c r="C319">
        <v>1.5481</v>
      </c>
      <c r="D319">
        <v>0.79500000000000004</v>
      </c>
      <c r="E319">
        <v>0.78949999999999998</v>
      </c>
    </row>
    <row r="320" spans="1:5" x14ac:dyDescent="0.25">
      <c r="A320" t="s">
        <v>37</v>
      </c>
      <c r="B320" t="s">
        <v>38</v>
      </c>
      <c r="C320">
        <v>1.5481</v>
      </c>
      <c r="D320">
        <v>0.64600000000000002</v>
      </c>
      <c r="E320">
        <v>1.0149999999999999</v>
      </c>
    </row>
    <row r="321" spans="1:5" x14ac:dyDescent="0.25">
      <c r="A321" t="s">
        <v>37</v>
      </c>
      <c r="B321" t="s">
        <v>228</v>
      </c>
      <c r="C321">
        <v>1.5481</v>
      </c>
      <c r="D321">
        <v>0.84470000000000001</v>
      </c>
      <c r="E321">
        <v>1.4575</v>
      </c>
    </row>
    <row r="322" spans="1:5" x14ac:dyDescent="0.25">
      <c r="A322" t="s">
        <v>37</v>
      </c>
      <c r="B322" t="s">
        <v>230</v>
      </c>
      <c r="C322">
        <v>1.5481</v>
      </c>
      <c r="D322">
        <v>1.1924999999999999</v>
      </c>
      <c r="E322">
        <v>1.0931</v>
      </c>
    </row>
    <row r="323" spans="1:5" x14ac:dyDescent="0.25">
      <c r="A323" t="s">
        <v>337</v>
      </c>
      <c r="B323" t="s">
        <v>338</v>
      </c>
      <c r="C323">
        <v>1.4091</v>
      </c>
      <c r="D323">
        <v>1.3548</v>
      </c>
      <c r="E323">
        <v>0.89429999999999998</v>
      </c>
    </row>
    <row r="324" spans="1:5" x14ac:dyDescent="0.25">
      <c r="A324" t="s">
        <v>337</v>
      </c>
      <c r="B324" t="s">
        <v>367</v>
      </c>
      <c r="C324">
        <v>1.4091</v>
      </c>
      <c r="D324">
        <v>0.9677</v>
      </c>
      <c r="E324">
        <v>1.3821000000000001</v>
      </c>
    </row>
    <row r="325" spans="1:5" x14ac:dyDescent="0.25">
      <c r="A325" t="s">
        <v>337</v>
      </c>
      <c r="B325" t="s">
        <v>368</v>
      </c>
      <c r="C325">
        <v>1.4091</v>
      </c>
      <c r="D325">
        <v>1.1613</v>
      </c>
      <c r="E325">
        <v>0.81299999999999994</v>
      </c>
    </row>
    <row r="326" spans="1:5" x14ac:dyDescent="0.25">
      <c r="A326" t="s">
        <v>337</v>
      </c>
      <c r="B326" t="s">
        <v>373</v>
      </c>
      <c r="C326">
        <v>1.4091</v>
      </c>
      <c r="D326">
        <v>0.5161</v>
      </c>
      <c r="E326">
        <v>0.89429999999999998</v>
      </c>
    </row>
    <row r="327" spans="1:5" x14ac:dyDescent="0.25">
      <c r="A327" t="s">
        <v>337</v>
      </c>
      <c r="B327" t="s">
        <v>374</v>
      </c>
      <c r="C327">
        <v>1.4091</v>
      </c>
      <c r="D327">
        <v>1.1613</v>
      </c>
      <c r="E327">
        <v>0.89429999999999998</v>
      </c>
    </row>
    <row r="328" spans="1:5" x14ac:dyDescent="0.25">
      <c r="A328" t="s">
        <v>337</v>
      </c>
      <c r="B328" t="s">
        <v>382</v>
      </c>
      <c r="C328">
        <v>1.4091</v>
      </c>
      <c r="D328">
        <v>0.9032</v>
      </c>
      <c r="E328">
        <v>0.73170000000000002</v>
      </c>
    </row>
    <row r="329" spans="1:5" x14ac:dyDescent="0.25">
      <c r="A329" t="s">
        <v>337</v>
      </c>
      <c r="B329" t="s">
        <v>383</v>
      </c>
      <c r="C329">
        <v>1.4091</v>
      </c>
      <c r="D329">
        <v>0.6452</v>
      </c>
      <c r="E329">
        <v>1.7073</v>
      </c>
    </row>
    <row r="330" spans="1:5" x14ac:dyDescent="0.25">
      <c r="A330" t="s">
        <v>337</v>
      </c>
      <c r="B330" t="s">
        <v>403</v>
      </c>
      <c r="C330">
        <v>1.4091</v>
      </c>
      <c r="D330">
        <v>1.2258</v>
      </c>
      <c r="E330">
        <v>1.1382000000000001</v>
      </c>
    </row>
    <row r="331" spans="1:5" x14ac:dyDescent="0.25">
      <c r="A331" t="s">
        <v>337</v>
      </c>
      <c r="B331" t="s">
        <v>407</v>
      </c>
      <c r="C331">
        <v>1.4091</v>
      </c>
      <c r="D331">
        <v>1.4193</v>
      </c>
      <c r="E331">
        <v>0.56910000000000005</v>
      </c>
    </row>
    <row r="332" spans="1:5" x14ac:dyDescent="0.25">
      <c r="A332" t="s">
        <v>337</v>
      </c>
      <c r="B332" t="s">
        <v>408</v>
      </c>
      <c r="C332">
        <v>1.4091</v>
      </c>
      <c r="D332">
        <v>0.6452</v>
      </c>
      <c r="E332">
        <v>0.97560000000000002</v>
      </c>
    </row>
    <row r="333" spans="1:5" x14ac:dyDescent="0.25">
      <c r="A333" t="s">
        <v>344</v>
      </c>
      <c r="B333" t="s">
        <v>345</v>
      </c>
      <c r="C333">
        <v>1.3090999999999999</v>
      </c>
      <c r="D333">
        <v>0.55559999999999998</v>
      </c>
      <c r="E333">
        <v>1.0739000000000001</v>
      </c>
    </row>
    <row r="334" spans="1:5" x14ac:dyDescent="0.25">
      <c r="A334" t="s">
        <v>344</v>
      </c>
      <c r="B334" t="s">
        <v>350</v>
      </c>
      <c r="C334">
        <v>1.3090999999999999</v>
      </c>
      <c r="D334">
        <v>1.0417000000000001</v>
      </c>
      <c r="E334">
        <v>1.2081</v>
      </c>
    </row>
    <row r="335" spans="1:5" x14ac:dyDescent="0.25">
      <c r="A335" t="s">
        <v>344</v>
      </c>
      <c r="B335" t="s">
        <v>358</v>
      </c>
      <c r="C335">
        <v>1.3090999999999999</v>
      </c>
      <c r="D335">
        <v>0.41670000000000001</v>
      </c>
      <c r="E335">
        <v>1.8121</v>
      </c>
    </row>
    <row r="336" spans="1:5" x14ac:dyDescent="0.25">
      <c r="A336" t="s">
        <v>344</v>
      </c>
      <c r="B336" t="s">
        <v>370</v>
      </c>
      <c r="C336">
        <v>1.3090999999999999</v>
      </c>
      <c r="D336">
        <v>0.625</v>
      </c>
      <c r="E336">
        <v>1.2751999999999999</v>
      </c>
    </row>
    <row r="337" spans="1:5" x14ac:dyDescent="0.25">
      <c r="A337" t="s">
        <v>344</v>
      </c>
      <c r="B337" t="s">
        <v>376</v>
      </c>
      <c r="C337">
        <v>1.3090999999999999</v>
      </c>
      <c r="D337">
        <v>1.25</v>
      </c>
      <c r="E337">
        <v>0.93959999999999999</v>
      </c>
    </row>
    <row r="338" spans="1:5" x14ac:dyDescent="0.25">
      <c r="A338" t="s">
        <v>344</v>
      </c>
      <c r="B338" t="s">
        <v>379</v>
      </c>
      <c r="C338">
        <v>1.3090999999999999</v>
      </c>
      <c r="D338">
        <v>1.5972</v>
      </c>
      <c r="E338">
        <v>1.0066999999999999</v>
      </c>
    </row>
    <row r="339" spans="1:5" x14ac:dyDescent="0.25">
      <c r="A339" t="s">
        <v>344</v>
      </c>
      <c r="B339" t="s">
        <v>411</v>
      </c>
      <c r="C339">
        <v>1.3090999999999999</v>
      </c>
      <c r="D339">
        <v>1.4582999999999999</v>
      </c>
      <c r="E339">
        <v>0.33560000000000001</v>
      </c>
    </row>
    <row r="340" spans="1:5" x14ac:dyDescent="0.25">
      <c r="A340" t="s">
        <v>344</v>
      </c>
      <c r="B340" t="s">
        <v>421</v>
      </c>
      <c r="C340">
        <v>1.3090999999999999</v>
      </c>
      <c r="D340">
        <v>1.0417000000000001</v>
      </c>
      <c r="E340">
        <v>0.87250000000000005</v>
      </c>
    </row>
    <row r="341" spans="1:5" x14ac:dyDescent="0.25">
      <c r="A341" t="s">
        <v>344</v>
      </c>
      <c r="B341" t="s">
        <v>422</v>
      </c>
      <c r="C341">
        <v>1.3090999999999999</v>
      </c>
      <c r="D341">
        <v>0.625</v>
      </c>
      <c r="E341">
        <v>0.60399999999999998</v>
      </c>
    </row>
    <row r="342" spans="1:5" x14ac:dyDescent="0.25">
      <c r="A342" t="s">
        <v>344</v>
      </c>
      <c r="B342" t="s">
        <v>424</v>
      </c>
      <c r="C342">
        <v>1.3090999999999999</v>
      </c>
      <c r="D342">
        <v>1.3889</v>
      </c>
      <c r="E342">
        <v>0.87250000000000005</v>
      </c>
    </row>
    <row r="343" spans="1:5" x14ac:dyDescent="0.25">
      <c r="A343" t="s">
        <v>340</v>
      </c>
      <c r="B343" t="s">
        <v>341</v>
      </c>
      <c r="C343">
        <v>1.3684000000000001</v>
      </c>
      <c r="D343">
        <v>0.80769999999999997</v>
      </c>
      <c r="E343">
        <v>1.1547000000000001</v>
      </c>
    </row>
    <row r="344" spans="1:5" x14ac:dyDescent="0.25">
      <c r="A344" t="s">
        <v>340</v>
      </c>
      <c r="B344" t="s">
        <v>352</v>
      </c>
      <c r="C344">
        <v>1.3684000000000001</v>
      </c>
      <c r="D344">
        <v>1.1153999999999999</v>
      </c>
      <c r="E344">
        <v>0.87760000000000005</v>
      </c>
    </row>
    <row r="345" spans="1:5" x14ac:dyDescent="0.25">
      <c r="A345" t="s">
        <v>340</v>
      </c>
      <c r="B345" t="s">
        <v>353</v>
      </c>
      <c r="C345">
        <v>1.3684000000000001</v>
      </c>
      <c r="D345">
        <v>1.5769</v>
      </c>
      <c r="E345">
        <v>0.5081</v>
      </c>
    </row>
    <row r="346" spans="1:5" x14ac:dyDescent="0.25">
      <c r="A346" t="s">
        <v>340</v>
      </c>
      <c r="B346" t="s">
        <v>354</v>
      </c>
      <c r="C346">
        <v>1.3684000000000001</v>
      </c>
      <c r="D346">
        <v>1.6922999999999999</v>
      </c>
      <c r="E346">
        <v>0.92379999999999995</v>
      </c>
    </row>
    <row r="347" spans="1:5" x14ac:dyDescent="0.25">
      <c r="A347" t="s">
        <v>340</v>
      </c>
      <c r="B347" t="s">
        <v>356</v>
      </c>
      <c r="C347">
        <v>1.3684000000000001</v>
      </c>
      <c r="D347">
        <v>1.0385</v>
      </c>
      <c r="E347">
        <v>0.97</v>
      </c>
    </row>
    <row r="348" spans="1:5" x14ac:dyDescent="0.25">
      <c r="A348" t="s">
        <v>340</v>
      </c>
      <c r="B348" t="s">
        <v>361</v>
      </c>
      <c r="C348">
        <v>1.3684000000000001</v>
      </c>
      <c r="D348">
        <v>0.65390000000000004</v>
      </c>
      <c r="E348">
        <v>1.3855999999999999</v>
      </c>
    </row>
    <row r="349" spans="1:5" x14ac:dyDescent="0.25">
      <c r="A349" t="s">
        <v>340</v>
      </c>
      <c r="B349" t="s">
        <v>365</v>
      </c>
      <c r="C349">
        <v>1.3684000000000001</v>
      </c>
      <c r="D349">
        <v>1.1538999999999999</v>
      </c>
      <c r="E349">
        <v>1.3855999999999999</v>
      </c>
    </row>
    <row r="350" spans="1:5" x14ac:dyDescent="0.25">
      <c r="A350" t="s">
        <v>340</v>
      </c>
      <c r="B350" t="s">
        <v>377</v>
      </c>
      <c r="C350">
        <v>1.3684000000000001</v>
      </c>
      <c r="D350">
        <v>0.46150000000000002</v>
      </c>
      <c r="E350">
        <v>0.97</v>
      </c>
    </row>
    <row r="351" spans="1:5" x14ac:dyDescent="0.25">
      <c r="A351" t="s">
        <v>340</v>
      </c>
      <c r="B351" t="s">
        <v>378</v>
      </c>
      <c r="C351">
        <v>1.3684000000000001</v>
      </c>
      <c r="D351">
        <v>0.69230000000000003</v>
      </c>
      <c r="E351">
        <v>1.0623</v>
      </c>
    </row>
    <row r="352" spans="1:5" x14ac:dyDescent="0.25">
      <c r="A352" t="s">
        <v>340</v>
      </c>
      <c r="B352" t="s">
        <v>385</v>
      </c>
      <c r="C352">
        <v>1.3684000000000001</v>
      </c>
      <c r="D352">
        <v>0.57689999999999997</v>
      </c>
      <c r="E352">
        <v>0.60040000000000004</v>
      </c>
    </row>
    <row r="353" spans="1:5" x14ac:dyDescent="0.25">
      <c r="A353" t="s">
        <v>340</v>
      </c>
      <c r="B353" t="s">
        <v>387</v>
      </c>
      <c r="C353">
        <v>1.3684000000000001</v>
      </c>
      <c r="D353">
        <v>0.96160000000000001</v>
      </c>
      <c r="E353">
        <v>1.1547000000000001</v>
      </c>
    </row>
    <row r="354" spans="1:5" x14ac:dyDescent="0.25">
      <c r="A354" t="s">
        <v>340</v>
      </c>
      <c r="B354" t="s">
        <v>390</v>
      </c>
      <c r="C354">
        <v>1.3684000000000001</v>
      </c>
      <c r="D354">
        <v>0.65390000000000004</v>
      </c>
      <c r="E354">
        <v>0.97</v>
      </c>
    </row>
    <row r="355" spans="1:5" x14ac:dyDescent="0.25">
      <c r="A355" t="s">
        <v>340</v>
      </c>
      <c r="B355" t="s">
        <v>394</v>
      </c>
      <c r="C355">
        <v>1.3684000000000001</v>
      </c>
      <c r="D355">
        <v>1.0385</v>
      </c>
      <c r="E355">
        <v>1.3855999999999999</v>
      </c>
    </row>
    <row r="356" spans="1:5" x14ac:dyDescent="0.25">
      <c r="A356" t="s">
        <v>340</v>
      </c>
      <c r="B356" t="s">
        <v>405</v>
      </c>
      <c r="C356">
        <v>1.3684000000000001</v>
      </c>
      <c r="D356">
        <v>0.80769999999999997</v>
      </c>
      <c r="E356">
        <v>1.0623</v>
      </c>
    </row>
    <row r="357" spans="1:5" x14ac:dyDescent="0.25">
      <c r="A357" t="s">
        <v>340</v>
      </c>
      <c r="B357" t="s">
        <v>413</v>
      </c>
      <c r="C357">
        <v>1.3684000000000001</v>
      </c>
      <c r="D357">
        <v>1.2693000000000001</v>
      </c>
      <c r="E357">
        <v>0.60040000000000004</v>
      </c>
    </row>
    <row r="358" spans="1:5" x14ac:dyDescent="0.25">
      <c r="A358" t="s">
        <v>340</v>
      </c>
      <c r="B358" t="s">
        <v>415</v>
      </c>
      <c r="C358">
        <v>1.3684000000000001</v>
      </c>
      <c r="D358">
        <v>1.0385</v>
      </c>
      <c r="E358">
        <v>0.5081</v>
      </c>
    </row>
    <row r="359" spans="1:5" x14ac:dyDescent="0.25">
      <c r="A359" t="s">
        <v>340</v>
      </c>
      <c r="B359" t="s">
        <v>418</v>
      </c>
      <c r="C359">
        <v>1.3684000000000001</v>
      </c>
      <c r="D359">
        <v>1.3077000000000001</v>
      </c>
      <c r="E359">
        <v>0.97</v>
      </c>
    </row>
    <row r="360" spans="1:5" x14ac:dyDescent="0.25">
      <c r="A360" t="s">
        <v>340</v>
      </c>
      <c r="B360" t="s">
        <v>428</v>
      </c>
      <c r="C360">
        <v>1.3684000000000001</v>
      </c>
      <c r="D360">
        <v>1.3077000000000001</v>
      </c>
      <c r="E360">
        <v>1.0623</v>
      </c>
    </row>
    <row r="361" spans="1:5" x14ac:dyDescent="0.25">
      <c r="A361" t="s">
        <v>340</v>
      </c>
      <c r="B361" t="s">
        <v>429</v>
      </c>
      <c r="C361">
        <v>1.3684000000000001</v>
      </c>
      <c r="D361">
        <v>0.73080000000000001</v>
      </c>
      <c r="E361">
        <v>1.3855999999999999</v>
      </c>
    </row>
    <row r="362" spans="1:5" x14ac:dyDescent="0.25">
      <c r="A362" t="s">
        <v>340</v>
      </c>
      <c r="B362" t="s">
        <v>431</v>
      </c>
      <c r="C362">
        <v>1.3684000000000001</v>
      </c>
      <c r="D362">
        <v>1.1153999999999999</v>
      </c>
      <c r="E362">
        <v>1.0623</v>
      </c>
    </row>
    <row r="363" spans="1:5" x14ac:dyDescent="0.25">
      <c r="A363" t="s">
        <v>342</v>
      </c>
      <c r="B363" t="s">
        <v>343</v>
      </c>
      <c r="C363">
        <v>1.1741999999999999</v>
      </c>
      <c r="D363">
        <v>0.63870000000000005</v>
      </c>
      <c r="E363">
        <v>1.2214</v>
      </c>
    </row>
    <row r="364" spans="1:5" x14ac:dyDescent="0.25">
      <c r="A364" t="s">
        <v>342</v>
      </c>
      <c r="B364" t="s">
        <v>346</v>
      </c>
      <c r="C364">
        <v>1.1741999999999999</v>
      </c>
      <c r="D364">
        <v>0.80910000000000004</v>
      </c>
      <c r="E364">
        <v>1.1632</v>
      </c>
    </row>
    <row r="365" spans="1:5" x14ac:dyDescent="0.25">
      <c r="A365" t="s">
        <v>342</v>
      </c>
      <c r="B365" t="s">
        <v>348</v>
      </c>
      <c r="C365">
        <v>1.1741999999999999</v>
      </c>
      <c r="D365">
        <v>1.3626</v>
      </c>
      <c r="E365">
        <v>0.98870000000000002</v>
      </c>
    </row>
    <row r="366" spans="1:5" x14ac:dyDescent="0.25">
      <c r="A366" t="s">
        <v>342</v>
      </c>
      <c r="B366" t="s">
        <v>363</v>
      </c>
      <c r="C366">
        <v>1.1741999999999999</v>
      </c>
      <c r="D366">
        <v>1.1071</v>
      </c>
      <c r="E366">
        <v>1.2795000000000001</v>
      </c>
    </row>
    <row r="367" spans="1:5" x14ac:dyDescent="0.25">
      <c r="A367" t="s">
        <v>342</v>
      </c>
      <c r="B367" t="s">
        <v>364</v>
      </c>
      <c r="C367">
        <v>1.1741999999999999</v>
      </c>
      <c r="D367">
        <v>0.89419999999999999</v>
      </c>
      <c r="E367">
        <v>1.0468999999999999</v>
      </c>
    </row>
    <row r="368" spans="1:5" x14ac:dyDescent="0.25">
      <c r="A368" t="s">
        <v>342</v>
      </c>
      <c r="B368" t="s">
        <v>380</v>
      </c>
      <c r="C368">
        <v>1.1741999999999999</v>
      </c>
      <c r="D368">
        <v>1.6627000000000001</v>
      </c>
      <c r="E368">
        <v>0.66469999999999996</v>
      </c>
    </row>
    <row r="369" spans="1:5" x14ac:dyDescent="0.25">
      <c r="A369" t="s">
        <v>342</v>
      </c>
      <c r="B369" t="s">
        <v>384</v>
      </c>
      <c r="C369">
        <v>1.1741999999999999</v>
      </c>
      <c r="D369">
        <v>0.89419999999999999</v>
      </c>
      <c r="E369">
        <v>1.1632</v>
      </c>
    </row>
    <row r="370" spans="1:5" x14ac:dyDescent="0.25">
      <c r="A370" t="s">
        <v>342</v>
      </c>
      <c r="B370" t="s">
        <v>386</v>
      </c>
      <c r="C370">
        <v>1.1741999999999999</v>
      </c>
      <c r="D370">
        <v>0.89419999999999999</v>
      </c>
      <c r="E370">
        <v>0.69789999999999996</v>
      </c>
    </row>
    <row r="371" spans="1:5" x14ac:dyDescent="0.25">
      <c r="A371" t="s">
        <v>342</v>
      </c>
      <c r="B371" t="s">
        <v>392</v>
      </c>
      <c r="C371">
        <v>1.1741999999999999</v>
      </c>
      <c r="D371">
        <v>1.32</v>
      </c>
      <c r="E371">
        <v>1.2214</v>
      </c>
    </row>
    <row r="372" spans="1:5" x14ac:dyDescent="0.25">
      <c r="A372" t="s">
        <v>342</v>
      </c>
      <c r="B372" t="s">
        <v>393</v>
      </c>
      <c r="C372">
        <v>1.1741999999999999</v>
      </c>
      <c r="D372">
        <v>1.1496999999999999</v>
      </c>
      <c r="E372">
        <v>0.69789999999999996</v>
      </c>
    </row>
    <row r="373" spans="1:5" x14ac:dyDescent="0.25">
      <c r="A373" t="s">
        <v>342</v>
      </c>
      <c r="B373" t="s">
        <v>396</v>
      </c>
      <c r="C373">
        <v>1.1741999999999999</v>
      </c>
      <c r="D373">
        <v>0.63870000000000005</v>
      </c>
      <c r="E373">
        <v>1.3376999999999999</v>
      </c>
    </row>
    <row r="374" spans="1:5" x14ac:dyDescent="0.25">
      <c r="A374" t="s">
        <v>342</v>
      </c>
      <c r="B374" t="s">
        <v>398</v>
      </c>
      <c r="C374">
        <v>1.1741999999999999</v>
      </c>
      <c r="D374">
        <v>0.76649999999999996</v>
      </c>
      <c r="E374">
        <v>0.87239999999999995</v>
      </c>
    </row>
    <row r="375" spans="1:5" x14ac:dyDescent="0.25">
      <c r="A375" t="s">
        <v>342</v>
      </c>
      <c r="B375" t="s">
        <v>399</v>
      </c>
      <c r="C375">
        <v>1.1741999999999999</v>
      </c>
      <c r="D375">
        <v>0.72389999999999999</v>
      </c>
      <c r="E375">
        <v>1.2795000000000001</v>
      </c>
    </row>
    <row r="376" spans="1:5" x14ac:dyDescent="0.25">
      <c r="A376" t="s">
        <v>342</v>
      </c>
      <c r="B376" t="s">
        <v>400</v>
      </c>
      <c r="C376">
        <v>1.1741999999999999</v>
      </c>
      <c r="D376">
        <v>1.3383</v>
      </c>
      <c r="E376">
        <v>0.66469999999999996</v>
      </c>
    </row>
    <row r="377" spans="1:5" x14ac:dyDescent="0.25">
      <c r="A377" t="s">
        <v>342</v>
      </c>
      <c r="B377" t="s">
        <v>402</v>
      </c>
      <c r="C377">
        <v>1.1741999999999999</v>
      </c>
      <c r="D377">
        <v>0.80910000000000004</v>
      </c>
      <c r="E377">
        <v>0.93059999999999998</v>
      </c>
    </row>
    <row r="378" spans="1:5" x14ac:dyDescent="0.25">
      <c r="A378" t="s">
        <v>342</v>
      </c>
      <c r="B378" t="s">
        <v>406</v>
      </c>
      <c r="C378">
        <v>1.1741999999999999</v>
      </c>
      <c r="D378">
        <v>1.0646</v>
      </c>
      <c r="E378">
        <v>1.2214</v>
      </c>
    </row>
    <row r="379" spans="1:5" x14ac:dyDescent="0.25">
      <c r="A379" t="s">
        <v>342</v>
      </c>
      <c r="B379" t="s">
        <v>409</v>
      </c>
      <c r="C379">
        <v>1.1741999999999999</v>
      </c>
      <c r="D379">
        <v>1.0646</v>
      </c>
      <c r="E379">
        <v>1.2795000000000001</v>
      </c>
    </row>
    <row r="380" spans="1:5" x14ac:dyDescent="0.25">
      <c r="A380" t="s">
        <v>342</v>
      </c>
      <c r="B380" t="s">
        <v>414</v>
      </c>
      <c r="C380">
        <v>1.1741999999999999</v>
      </c>
      <c r="D380">
        <v>0.76649999999999996</v>
      </c>
      <c r="E380">
        <v>1.2214</v>
      </c>
    </row>
    <row r="381" spans="1:5" x14ac:dyDescent="0.25">
      <c r="A381" t="s">
        <v>342</v>
      </c>
      <c r="B381" t="s">
        <v>420</v>
      </c>
      <c r="C381">
        <v>1.1741999999999999</v>
      </c>
      <c r="D381">
        <v>0.93679999999999997</v>
      </c>
      <c r="E381">
        <v>0.58160000000000001</v>
      </c>
    </row>
    <row r="382" spans="1:5" x14ac:dyDescent="0.25">
      <c r="A382" t="s">
        <v>342</v>
      </c>
      <c r="B382" t="s">
        <v>426</v>
      </c>
      <c r="C382">
        <v>1.1741999999999999</v>
      </c>
      <c r="D382">
        <v>0.93679999999999997</v>
      </c>
      <c r="E382">
        <v>0.69789999999999996</v>
      </c>
    </row>
    <row r="383" spans="1:5" x14ac:dyDescent="0.25">
      <c r="A383" t="s">
        <v>342</v>
      </c>
      <c r="B383" t="s">
        <v>430</v>
      </c>
      <c r="C383">
        <v>1.1741999999999999</v>
      </c>
      <c r="D383">
        <v>1.32</v>
      </c>
      <c r="E383">
        <v>1.105</v>
      </c>
    </row>
    <row r="384" spans="1:5" x14ac:dyDescent="0.25">
      <c r="A384" t="s">
        <v>342</v>
      </c>
      <c r="B384" t="s">
        <v>436</v>
      </c>
      <c r="C384">
        <v>1.1741999999999999</v>
      </c>
      <c r="D384">
        <v>0.85160000000000002</v>
      </c>
      <c r="E384">
        <v>0.69789999999999996</v>
      </c>
    </row>
    <row r="385" spans="1:5" x14ac:dyDescent="0.25">
      <c r="A385" t="s">
        <v>40</v>
      </c>
      <c r="B385" t="s">
        <v>339</v>
      </c>
      <c r="C385">
        <v>1.5047999999999999</v>
      </c>
      <c r="D385">
        <v>1.3955</v>
      </c>
      <c r="E385">
        <v>0.875</v>
      </c>
    </row>
    <row r="386" spans="1:5" x14ac:dyDescent="0.25">
      <c r="A386" t="s">
        <v>40</v>
      </c>
      <c r="B386" t="s">
        <v>333</v>
      </c>
      <c r="C386">
        <v>1.5047999999999999</v>
      </c>
      <c r="D386">
        <v>0.8639</v>
      </c>
      <c r="E386">
        <v>1.0417000000000001</v>
      </c>
    </row>
    <row r="387" spans="1:5" x14ac:dyDescent="0.25">
      <c r="A387" t="s">
        <v>40</v>
      </c>
      <c r="B387" t="s">
        <v>238</v>
      </c>
      <c r="C387">
        <v>1.5047999999999999</v>
      </c>
      <c r="D387">
        <v>0.7974</v>
      </c>
      <c r="E387">
        <v>1.1667000000000001</v>
      </c>
    </row>
    <row r="388" spans="1:5" x14ac:dyDescent="0.25">
      <c r="A388" t="s">
        <v>40</v>
      </c>
      <c r="B388" t="s">
        <v>320</v>
      </c>
      <c r="C388">
        <v>1.5047999999999999</v>
      </c>
      <c r="D388">
        <v>1.6281000000000001</v>
      </c>
      <c r="E388">
        <v>0.58330000000000004</v>
      </c>
    </row>
    <row r="389" spans="1:5" x14ac:dyDescent="0.25">
      <c r="A389" t="s">
        <v>40</v>
      </c>
      <c r="B389" t="s">
        <v>234</v>
      </c>
      <c r="C389">
        <v>1.5047999999999999</v>
      </c>
      <c r="D389">
        <v>0.8639</v>
      </c>
      <c r="E389">
        <v>1.1667000000000001</v>
      </c>
    </row>
    <row r="390" spans="1:5" x14ac:dyDescent="0.25">
      <c r="A390" t="s">
        <v>40</v>
      </c>
      <c r="B390" t="s">
        <v>316</v>
      </c>
      <c r="C390">
        <v>1.5047999999999999</v>
      </c>
      <c r="D390">
        <v>0.56489999999999996</v>
      </c>
      <c r="E390">
        <v>1.125</v>
      </c>
    </row>
    <row r="391" spans="1:5" x14ac:dyDescent="0.25">
      <c r="A391" t="s">
        <v>40</v>
      </c>
      <c r="B391" t="s">
        <v>335</v>
      </c>
      <c r="C391">
        <v>1.5047999999999999</v>
      </c>
      <c r="D391">
        <v>0.59809999999999997</v>
      </c>
      <c r="E391">
        <v>1.25</v>
      </c>
    </row>
    <row r="392" spans="1:5" x14ac:dyDescent="0.25">
      <c r="A392" t="s">
        <v>40</v>
      </c>
      <c r="B392" t="s">
        <v>332</v>
      </c>
      <c r="C392">
        <v>1.5047999999999999</v>
      </c>
      <c r="D392">
        <v>1.1296999999999999</v>
      </c>
      <c r="E392">
        <v>1.0417000000000001</v>
      </c>
    </row>
    <row r="393" spans="1:5" x14ac:dyDescent="0.25">
      <c r="A393" t="s">
        <v>40</v>
      </c>
      <c r="B393" t="s">
        <v>321</v>
      </c>
      <c r="C393">
        <v>1.5047999999999999</v>
      </c>
      <c r="D393">
        <v>1.4952000000000001</v>
      </c>
      <c r="E393">
        <v>0.70830000000000004</v>
      </c>
    </row>
    <row r="394" spans="1:5" x14ac:dyDescent="0.25">
      <c r="A394" t="s">
        <v>40</v>
      </c>
      <c r="B394" t="s">
        <v>236</v>
      </c>
      <c r="C394">
        <v>1.5047999999999999</v>
      </c>
      <c r="D394">
        <v>1.2294</v>
      </c>
      <c r="E394">
        <v>1</v>
      </c>
    </row>
    <row r="395" spans="1:5" x14ac:dyDescent="0.25">
      <c r="A395" t="s">
        <v>40</v>
      </c>
      <c r="B395" t="s">
        <v>41</v>
      </c>
      <c r="C395">
        <v>1.5047999999999999</v>
      </c>
      <c r="D395">
        <v>0.89710000000000001</v>
      </c>
      <c r="E395">
        <v>1.4582999999999999</v>
      </c>
    </row>
    <row r="396" spans="1:5" x14ac:dyDescent="0.25">
      <c r="A396" t="s">
        <v>40</v>
      </c>
      <c r="B396" t="s">
        <v>233</v>
      </c>
      <c r="C396">
        <v>1.5047999999999999</v>
      </c>
      <c r="D396">
        <v>1.1629</v>
      </c>
      <c r="E396">
        <v>1.125</v>
      </c>
    </row>
    <row r="397" spans="1:5" x14ac:dyDescent="0.25">
      <c r="A397" t="s">
        <v>40</v>
      </c>
      <c r="B397" t="s">
        <v>317</v>
      </c>
      <c r="C397">
        <v>1.5047999999999999</v>
      </c>
      <c r="D397">
        <v>1.1629</v>
      </c>
      <c r="E397">
        <v>0.95830000000000004</v>
      </c>
    </row>
    <row r="398" spans="1:5" x14ac:dyDescent="0.25">
      <c r="A398" t="s">
        <v>40</v>
      </c>
      <c r="B398" t="s">
        <v>42</v>
      </c>
      <c r="C398">
        <v>1.5047999999999999</v>
      </c>
      <c r="D398">
        <v>1.3955</v>
      </c>
      <c r="E398">
        <v>0.83330000000000004</v>
      </c>
    </row>
    <row r="399" spans="1:5" x14ac:dyDescent="0.25">
      <c r="A399" t="s">
        <v>40</v>
      </c>
      <c r="B399" t="s">
        <v>334</v>
      </c>
      <c r="C399">
        <v>1.5047999999999999</v>
      </c>
      <c r="D399">
        <v>0.8639</v>
      </c>
      <c r="E399">
        <v>1.0417000000000001</v>
      </c>
    </row>
    <row r="400" spans="1:5" x14ac:dyDescent="0.25">
      <c r="A400" t="s">
        <v>40</v>
      </c>
      <c r="B400" t="s">
        <v>237</v>
      </c>
      <c r="C400">
        <v>1.5047999999999999</v>
      </c>
      <c r="D400">
        <v>0.66449999999999998</v>
      </c>
      <c r="E400">
        <v>1.0417000000000001</v>
      </c>
    </row>
    <row r="401" spans="1:5" x14ac:dyDescent="0.25">
      <c r="A401" t="s">
        <v>40</v>
      </c>
      <c r="B401" t="s">
        <v>232</v>
      </c>
      <c r="C401">
        <v>1.5047999999999999</v>
      </c>
      <c r="D401">
        <v>0.89710000000000001</v>
      </c>
      <c r="E401">
        <v>0.79169999999999996</v>
      </c>
    </row>
    <row r="402" spans="1:5" x14ac:dyDescent="0.25">
      <c r="A402" t="s">
        <v>40</v>
      </c>
      <c r="B402" t="s">
        <v>319</v>
      </c>
      <c r="C402">
        <v>1.5047999999999999</v>
      </c>
      <c r="D402">
        <v>0.89710000000000001</v>
      </c>
      <c r="E402">
        <v>1.25</v>
      </c>
    </row>
    <row r="403" spans="1:5" x14ac:dyDescent="0.25">
      <c r="A403" t="s">
        <v>40</v>
      </c>
      <c r="B403" t="s">
        <v>235</v>
      </c>
      <c r="C403">
        <v>1.5047999999999999</v>
      </c>
      <c r="D403">
        <v>0.63129999999999997</v>
      </c>
      <c r="E403">
        <v>0.625</v>
      </c>
    </row>
    <row r="404" spans="1:5" x14ac:dyDescent="0.25">
      <c r="A404" t="s">
        <v>40</v>
      </c>
      <c r="B404" t="s">
        <v>239</v>
      </c>
      <c r="C404">
        <v>1.5047999999999999</v>
      </c>
      <c r="D404">
        <v>0.99680000000000002</v>
      </c>
      <c r="E404">
        <v>1</v>
      </c>
    </row>
    <row r="405" spans="1:5" x14ac:dyDescent="0.25">
      <c r="A405" t="s">
        <v>40</v>
      </c>
      <c r="B405" t="s">
        <v>318</v>
      </c>
      <c r="C405">
        <v>1.5047999999999999</v>
      </c>
      <c r="D405">
        <v>0.8639</v>
      </c>
      <c r="E405">
        <v>0.91669999999999996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zoomScale="80" zoomScaleNormal="80" workbookViewId="0">
      <selection activeCell="C2" sqref="C2:E405"/>
    </sheetView>
  </sheetViews>
  <sheetFormatPr defaultRowHeight="15" x14ac:dyDescent="0.25"/>
  <sheetData>
    <row r="1" spans="1:5" x14ac:dyDescent="0.25">
      <c r="A1" t="s">
        <v>336</v>
      </c>
      <c r="B1" t="s">
        <v>2</v>
      </c>
      <c r="C1" t="s">
        <v>6</v>
      </c>
      <c r="D1" t="s">
        <v>437</v>
      </c>
      <c r="E1" t="s">
        <v>5</v>
      </c>
    </row>
    <row r="2" spans="1:5" x14ac:dyDescent="0.25">
      <c r="A2" t="s">
        <v>10</v>
      </c>
      <c r="B2" t="s">
        <v>12</v>
      </c>
      <c r="C2">
        <v>1.4443999999999999</v>
      </c>
      <c r="D2">
        <v>1.0589</v>
      </c>
      <c r="E2">
        <v>0.87709999999999999</v>
      </c>
    </row>
    <row r="3" spans="1:5" x14ac:dyDescent="0.25">
      <c r="A3" t="s">
        <v>10</v>
      </c>
      <c r="B3" t="s">
        <v>241</v>
      </c>
      <c r="C3">
        <v>1.4443999999999999</v>
      </c>
      <c r="D3">
        <v>1.0995999999999999</v>
      </c>
      <c r="E3">
        <v>0.87709999999999999</v>
      </c>
    </row>
    <row r="4" spans="1:5" x14ac:dyDescent="0.25">
      <c r="A4" t="s">
        <v>10</v>
      </c>
      <c r="B4" t="s">
        <v>244</v>
      </c>
      <c r="C4">
        <v>1.4443999999999999</v>
      </c>
      <c r="D4">
        <v>1.0589</v>
      </c>
      <c r="E4">
        <v>1.3347</v>
      </c>
    </row>
    <row r="5" spans="1:5" x14ac:dyDescent="0.25">
      <c r="A5" t="s">
        <v>10</v>
      </c>
      <c r="B5" t="s">
        <v>242</v>
      </c>
      <c r="C5">
        <v>1.4443999999999999</v>
      </c>
      <c r="D5">
        <v>0.6109</v>
      </c>
      <c r="E5">
        <v>0.95340000000000003</v>
      </c>
    </row>
    <row r="6" spans="1:5" x14ac:dyDescent="0.25">
      <c r="A6" t="s">
        <v>10</v>
      </c>
      <c r="B6" t="s">
        <v>49</v>
      </c>
      <c r="C6">
        <v>1.4443999999999999</v>
      </c>
      <c r="D6">
        <v>1.1403000000000001</v>
      </c>
      <c r="E6">
        <v>1.2585</v>
      </c>
    </row>
    <row r="7" spans="1:5" x14ac:dyDescent="0.25">
      <c r="A7" t="s">
        <v>10</v>
      </c>
      <c r="B7" t="s">
        <v>245</v>
      </c>
      <c r="C7">
        <v>1.4443999999999999</v>
      </c>
      <c r="D7">
        <v>1.5883</v>
      </c>
      <c r="E7">
        <v>0.41949999999999998</v>
      </c>
    </row>
    <row r="8" spans="1:5" x14ac:dyDescent="0.25">
      <c r="A8" t="s">
        <v>10</v>
      </c>
      <c r="B8" t="s">
        <v>11</v>
      </c>
      <c r="C8">
        <v>1.4443999999999999</v>
      </c>
      <c r="D8">
        <v>0.8145</v>
      </c>
      <c r="E8">
        <v>0.95340000000000003</v>
      </c>
    </row>
    <row r="9" spans="1:5" x14ac:dyDescent="0.25">
      <c r="A9" t="s">
        <v>10</v>
      </c>
      <c r="B9" t="s">
        <v>46</v>
      </c>
      <c r="C9">
        <v>1.4443999999999999</v>
      </c>
      <c r="D9">
        <v>1.181</v>
      </c>
      <c r="E9">
        <v>1.0678000000000001</v>
      </c>
    </row>
    <row r="10" spans="1:5" x14ac:dyDescent="0.25">
      <c r="A10" t="s">
        <v>10</v>
      </c>
      <c r="B10" t="s">
        <v>240</v>
      </c>
      <c r="C10">
        <v>1.4443999999999999</v>
      </c>
      <c r="D10">
        <v>1.0589</v>
      </c>
      <c r="E10">
        <v>0.80079999999999996</v>
      </c>
    </row>
    <row r="11" spans="1:5" x14ac:dyDescent="0.25">
      <c r="A11" t="s">
        <v>10</v>
      </c>
      <c r="B11" t="s">
        <v>44</v>
      </c>
      <c r="C11">
        <v>1.4443999999999999</v>
      </c>
      <c r="D11">
        <v>0.8145</v>
      </c>
      <c r="E11">
        <v>0.83899999999999997</v>
      </c>
    </row>
    <row r="12" spans="1:5" x14ac:dyDescent="0.25">
      <c r="A12" t="s">
        <v>10</v>
      </c>
      <c r="B12" t="s">
        <v>50</v>
      </c>
      <c r="C12">
        <v>1.4443999999999999</v>
      </c>
      <c r="D12">
        <v>1.0181</v>
      </c>
      <c r="E12">
        <v>0.91520000000000001</v>
      </c>
    </row>
    <row r="13" spans="1:5" x14ac:dyDescent="0.25">
      <c r="A13" t="s">
        <v>10</v>
      </c>
      <c r="B13" t="s">
        <v>45</v>
      </c>
      <c r="C13">
        <v>1.4443999999999999</v>
      </c>
      <c r="D13">
        <v>0.6109</v>
      </c>
      <c r="E13">
        <v>1.2202999999999999</v>
      </c>
    </row>
    <row r="14" spans="1:5" x14ac:dyDescent="0.25">
      <c r="A14" t="s">
        <v>10</v>
      </c>
      <c r="B14" t="s">
        <v>43</v>
      </c>
      <c r="C14">
        <v>1.4443999999999999</v>
      </c>
      <c r="D14">
        <v>0.65159999999999996</v>
      </c>
      <c r="E14">
        <v>0.76270000000000004</v>
      </c>
    </row>
    <row r="15" spans="1:5" x14ac:dyDescent="0.25">
      <c r="A15" t="s">
        <v>10</v>
      </c>
      <c r="B15" t="s">
        <v>247</v>
      </c>
      <c r="C15">
        <v>1.4443999999999999</v>
      </c>
      <c r="D15">
        <v>1.2218</v>
      </c>
      <c r="E15">
        <v>1.3729</v>
      </c>
    </row>
    <row r="16" spans="1:5" x14ac:dyDescent="0.25">
      <c r="A16" t="s">
        <v>10</v>
      </c>
      <c r="B16" t="s">
        <v>246</v>
      </c>
      <c r="C16">
        <v>1.4443999999999999</v>
      </c>
      <c r="D16">
        <v>0.85519999999999996</v>
      </c>
      <c r="E16">
        <v>1.2202999999999999</v>
      </c>
    </row>
    <row r="17" spans="1:5" x14ac:dyDescent="0.25">
      <c r="A17" t="s">
        <v>10</v>
      </c>
      <c r="B17" t="s">
        <v>243</v>
      </c>
      <c r="C17">
        <v>1.4443999999999999</v>
      </c>
      <c r="D17">
        <v>1.0589</v>
      </c>
      <c r="E17">
        <v>0.80079999999999996</v>
      </c>
    </row>
    <row r="18" spans="1:5" x14ac:dyDescent="0.25">
      <c r="A18" t="s">
        <v>10</v>
      </c>
      <c r="B18" t="s">
        <v>47</v>
      </c>
      <c r="C18">
        <v>1.4443999999999999</v>
      </c>
      <c r="D18">
        <v>0.93669999999999998</v>
      </c>
      <c r="E18">
        <v>1.1440999999999999</v>
      </c>
    </row>
    <row r="19" spans="1:5" x14ac:dyDescent="0.25">
      <c r="A19" t="s">
        <v>10</v>
      </c>
      <c r="B19" t="s">
        <v>48</v>
      </c>
      <c r="C19">
        <v>1.4443999999999999</v>
      </c>
      <c r="D19">
        <v>1.2218</v>
      </c>
      <c r="E19">
        <v>1.1821999999999999</v>
      </c>
    </row>
    <row r="20" spans="1:5" x14ac:dyDescent="0.25">
      <c r="A20" t="s">
        <v>13</v>
      </c>
      <c r="B20" t="s">
        <v>58</v>
      </c>
      <c r="C20">
        <v>1.2190000000000001</v>
      </c>
      <c r="D20">
        <v>0.57909999999999995</v>
      </c>
      <c r="E20">
        <v>0.87219999999999998</v>
      </c>
    </row>
    <row r="21" spans="1:5" x14ac:dyDescent="0.25">
      <c r="A21" t="s">
        <v>13</v>
      </c>
      <c r="B21" t="s">
        <v>248</v>
      </c>
      <c r="C21">
        <v>1.2190000000000001</v>
      </c>
      <c r="D21">
        <v>1.5924</v>
      </c>
      <c r="E21">
        <v>0.83260000000000001</v>
      </c>
    </row>
    <row r="22" spans="1:5" x14ac:dyDescent="0.25">
      <c r="A22" t="s">
        <v>13</v>
      </c>
      <c r="B22" t="s">
        <v>56</v>
      </c>
      <c r="C22">
        <v>1.2190000000000001</v>
      </c>
      <c r="D22">
        <v>0.53080000000000005</v>
      </c>
      <c r="E22">
        <v>1.1496999999999999</v>
      </c>
    </row>
    <row r="23" spans="1:5" x14ac:dyDescent="0.25">
      <c r="A23" t="s">
        <v>13</v>
      </c>
      <c r="B23" t="s">
        <v>51</v>
      </c>
      <c r="C23">
        <v>1.2190000000000001</v>
      </c>
      <c r="D23">
        <v>1.5442</v>
      </c>
      <c r="E23">
        <v>0.99119999999999997</v>
      </c>
    </row>
    <row r="24" spans="1:5" x14ac:dyDescent="0.25">
      <c r="A24" t="s">
        <v>13</v>
      </c>
      <c r="B24" t="s">
        <v>250</v>
      </c>
      <c r="C24">
        <v>1.2190000000000001</v>
      </c>
      <c r="D24">
        <v>1.3994</v>
      </c>
      <c r="E24">
        <v>1.1496999999999999</v>
      </c>
    </row>
    <row r="25" spans="1:5" x14ac:dyDescent="0.25">
      <c r="A25" t="s">
        <v>13</v>
      </c>
      <c r="B25" t="s">
        <v>53</v>
      </c>
      <c r="C25">
        <v>1.2190000000000001</v>
      </c>
      <c r="D25">
        <v>0.67559999999999998</v>
      </c>
      <c r="E25">
        <v>1.1496999999999999</v>
      </c>
    </row>
    <row r="26" spans="1:5" x14ac:dyDescent="0.25">
      <c r="A26" t="s">
        <v>13</v>
      </c>
      <c r="B26" t="s">
        <v>249</v>
      </c>
      <c r="C26">
        <v>1.2190000000000001</v>
      </c>
      <c r="D26">
        <v>0.67559999999999998</v>
      </c>
      <c r="E26">
        <v>0.87219999999999998</v>
      </c>
    </row>
    <row r="27" spans="1:5" x14ac:dyDescent="0.25">
      <c r="A27" t="s">
        <v>13</v>
      </c>
      <c r="B27" t="s">
        <v>54</v>
      </c>
      <c r="C27">
        <v>1.2190000000000001</v>
      </c>
      <c r="D27">
        <v>0.77210000000000001</v>
      </c>
      <c r="E27">
        <v>0.87219999999999998</v>
      </c>
    </row>
    <row r="28" spans="1:5" x14ac:dyDescent="0.25">
      <c r="A28" t="s">
        <v>13</v>
      </c>
      <c r="B28" t="s">
        <v>55</v>
      </c>
      <c r="C28">
        <v>1.2190000000000001</v>
      </c>
      <c r="D28">
        <v>0.91690000000000005</v>
      </c>
      <c r="E28">
        <v>1.1496999999999999</v>
      </c>
    </row>
    <row r="29" spans="1:5" x14ac:dyDescent="0.25">
      <c r="A29" t="s">
        <v>13</v>
      </c>
      <c r="B29" t="s">
        <v>15</v>
      </c>
      <c r="C29">
        <v>1.2190000000000001</v>
      </c>
      <c r="D29">
        <v>0.86860000000000004</v>
      </c>
      <c r="E29">
        <v>0.55510000000000004</v>
      </c>
    </row>
    <row r="30" spans="1:5" x14ac:dyDescent="0.25">
      <c r="A30" t="s">
        <v>13</v>
      </c>
      <c r="B30" t="s">
        <v>52</v>
      </c>
      <c r="C30">
        <v>1.2190000000000001</v>
      </c>
      <c r="D30">
        <v>0.91690000000000005</v>
      </c>
      <c r="E30">
        <v>1.0705</v>
      </c>
    </row>
    <row r="31" spans="1:5" x14ac:dyDescent="0.25">
      <c r="A31" t="s">
        <v>13</v>
      </c>
      <c r="B31" t="s">
        <v>62</v>
      </c>
      <c r="C31">
        <v>1.2190000000000001</v>
      </c>
      <c r="D31">
        <v>1.3512</v>
      </c>
      <c r="E31">
        <v>1.1496999999999999</v>
      </c>
    </row>
    <row r="32" spans="1:5" x14ac:dyDescent="0.25">
      <c r="A32" t="s">
        <v>13</v>
      </c>
      <c r="B32" t="s">
        <v>60</v>
      </c>
      <c r="C32">
        <v>1.2190000000000001</v>
      </c>
      <c r="D32">
        <v>1.3512</v>
      </c>
      <c r="E32">
        <v>0.55510000000000004</v>
      </c>
    </row>
    <row r="33" spans="1:5" x14ac:dyDescent="0.25">
      <c r="A33" t="s">
        <v>13</v>
      </c>
      <c r="B33" t="s">
        <v>251</v>
      </c>
      <c r="C33">
        <v>1.2190000000000001</v>
      </c>
      <c r="D33">
        <v>0.43430000000000002</v>
      </c>
      <c r="E33">
        <v>1.8633999999999999</v>
      </c>
    </row>
    <row r="34" spans="1:5" x14ac:dyDescent="0.25">
      <c r="A34" t="s">
        <v>13</v>
      </c>
      <c r="B34" t="s">
        <v>61</v>
      </c>
      <c r="C34">
        <v>1.2190000000000001</v>
      </c>
      <c r="D34">
        <v>1.3028999999999999</v>
      </c>
      <c r="E34">
        <v>1.1101000000000001</v>
      </c>
    </row>
    <row r="35" spans="1:5" x14ac:dyDescent="0.25">
      <c r="A35" t="s">
        <v>13</v>
      </c>
      <c r="B35" t="s">
        <v>14</v>
      </c>
      <c r="C35">
        <v>1.2190000000000001</v>
      </c>
      <c r="D35">
        <v>0.82030000000000003</v>
      </c>
      <c r="E35">
        <v>0.83260000000000001</v>
      </c>
    </row>
    <row r="36" spans="1:5" x14ac:dyDescent="0.25">
      <c r="A36" t="s">
        <v>13</v>
      </c>
      <c r="B36" t="s">
        <v>57</v>
      </c>
      <c r="C36">
        <v>1.2190000000000001</v>
      </c>
      <c r="D36">
        <v>0.96509999999999996</v>
      </c>
      <c r="E36">
        <v>1.0705</v>
      </c>
    </row>
    <row r="37" spans="1:5" x14ac:dyDescent="0.25">
      <c r="A37" t="s">
        <v>13</v>
      </c>
      <c r="B37" t="s">
        <v>59</v>
      </c>
      <c r="C37">
        <v>1.2190000000000001</v>
      </c>
      <c r="D37">
        <v>1.3028999999999999</v>
      </c>
      <c r="E37">
        <v>0.75329999999999997</v>
      </c>
    </row>
    <row r="38" spans="1:5" x14ac:dyDescent="0.25">
      <c r="A38" t="s">
        <v>16</v>
      </c>
      <c r="B38" t="s">
        <v>63</v>
      </c>
      <c r="C38">
        <v>1.3301000000000001</v>
      </c>
      <c r="D38">
        <v>1.1497999999999999</v>
      </c>
      <c r="E38">
        <v>0.82630000000000003</v>
      </c>
    </row>
    <row r="39" spans="1:5" x14ac:dyDescent="0.25">
      <c r="A39" t="s">
        <v>16</v>
      </c>
      <c r="B39" t="s">
        <v>20</v>
      </c>
      <c r="C39">
        <v>1.3301000000000001</v>
      </c>
      <c r="D39">
        <v>0.57489999999999997</v>
      </c>
      <c r="E39">
        <v>1.2934000000000001</v>
      </c>
    </row>
    <row r="40" spans="1:5" x14ac:dyDescent="0.25">
      <c r="A40" t="s">
        <v>16</v>
      </c>
      <c r="B40" t="s">
        <v>253</v>
      </c>
      <c r="C40">
        <v>1.3301000000000001</v>
      </c>
      <c r="D40">
        <v>1.5036</v>
      </c>
      <c r="E40">
        <v>1.1496999999999999</v>
      </c>
    </row>
    <row r="41" spans="1:5" x14ac:dyDescent="0.25">
      <c r="A41" t="s">
        <v>16</v>
      </c>
      <c r="B41" t="s">
        <v>65</v>
      </c>
      <c r="C41">
        <v>1.3301000000000001</v>
      </c>
      <c r="D41">
        <v>0.66339999999999999</v>
      </c>
      <c r="E41">
        <v>0.8982</v>
      </c>
    </row>
    <row r="42" spans="1:5" x14ac:dyDescent="0.25">
      <c r="A42" t="s">
        <v>16</v>
      </c>
      <c r="B42" t="s">
        <v>66</v>
      </c>
      <c r="C42">
        <v>1.3301000000000001</v>
      </c>
      <c r="D42">
        <v>1.0172000000000001</v>
      </c>
      <c r="E42">
        <v>0.93410000000000004</v>
      </c>
    </row>
    <row r="43" spans="1:5" x14ac:dyDescent="0.25">
      <c r="A43" t="s">
        <v>16</v>
      </c>
      <c r="B43" t="s">
        <v>17</v>
      </c>
      <c r="C43">
        <v>1.3301000000000001</v>
      </c>
      <c r="D43">
        <v>1.5479000000000001</v>
      </c>
      <c r="E43">
        <v>0.75449999999999995</v>
      </c>
    </row>
    <row r="44" spans="1:5" x14ac:dyDescent="0.25">
      <c r="A44" t="s">
        <v>16</v>
      </c>
      <c r="B44" t="s">
        <v>322</v>
      </c>
      <c r="C44">
        <v>1.3301000000000001</v>
      </c>
      <c r="D44">
        <v>1.371</v>
      </c>
      <c r="E44">
        <v>1.006</v>
      </c>
    </row>
    <row r="45" spans="1:5" x14ac:dyDescent="0.25">
      <c r="A45" t="s">
        <v>16</v>
      </c>
      <c r="B45" t="s">
        <v>67</v>
      </c>
      <c r="C45">
        <v>1.3301000000000001</v>
      </c>
      <c r="D45">
        <v>1.0172000000000001</v>
      </c>
      <c r="E45">
        <v>1.0419</v>
      </c>
    </row>
    <row r="46" spans="1:5" x14ac:dyDescent="0.25">
      <c r="A46" t="s">
        <v>16</v>
      </c>
      <c r="B46" t="s">
        <v>252</v>
      </c>
      <c r="C46">
        <v>1.3301000000000001</v>
      </c>
      <c r="D46">
        <v>0.92869999999999997</v>
      </c>
      <c r="E46">
        <v>1.1856</v>
      </c>
    </row>
    <row r="47" spans="1:5" x14ac:dyDescent="0.25">
      <c r="A47" t="s">
        <v>16</v>
      </c>
      <c r="B47" t="s">
        <v>254</v>
      </c>
      <c r="C47">
        <v>1.3301000000000001</v>
      </c>
      <c r="D47">
        <v>1.1497999999999999</v>
      </c>
      <c r="E47">
        <v>0.57479999999999998</v>
      </c>
    </row>
    <row r="48" spans="1:5" x14ac:dyDescent="0.25">
      <c r="A48" t="s">
        <v>16</v>
      </c>
      <c r="B48" t="s">
        <v>255</v>
      </c>
      <c r="C48">
        <v>1.3301000000000001</v>
      </c>
      <c r="D48">
        <v>1.4152</v>
      </c>
      <c r="E48">
        <v>0.93410000000000004</v>
      </c>
    </row>
    <row r="49" spans="1:5" x14ac:dyDescent="0.25">
      <c r="A49" t="s">
        <v>16</v>
      </c>
      <c r="B49" t="s">
        <v>64</v>
      </c>
      <c r="C49">
        <v>1.3301000000000001</v>
      </c>
      <c r="D49">
        <v>1.0613999999999999</v>
      </c>
      <c r="E49">
        <v>1.006</v>
      </c>
    </row>
    <row r="50" spans="1:5" x14ac:dyDescent="0.25">
      <c r="A50" t="s">
        <v>16</v>
      </c>
      <c r="B50" t="s">
        <v>323</v>
      </c>
      <c r="C50">
        <v>1.3301000000000001</v>
      </c>
      <c r="D50">
        <v>0.84030000000000005</v>
      </c>
      <c r="E50">
        <v>0.86229999999999996</v>
      </c>
    </row>
    <row r="51" spans="1:5" x14ac:dyDescent="0.25">
      <c r="A51" t="s">
        <v>16</v>
      </c>
      <c r="B51" t="s">
        <v>18</v>
      </c>
      <c r="C51">
        <v>1.3301000000000001</v>
      </c>
      <c r="D51">
        <v>0.92869999999999997</v>
      </c>
      <c r="E51">
        <v>0.68259999999999998</v>
      </c>
    </row>
    <row r="52" spans="1:5" x14ac:dyDescent="0.25">
      <c r="A52" t="s">
        <v>16</v>
      </c>
      <c r="B52" t="s">
        <v>256</v>
      </c>
      <c r="C52">
        <v>1.3301000000000001</v>
      </c>
      <c r="D52">
        <v>0.61909999999999998</v>
      </c>
      <c r="E52">
        <v>1.0419</v>
      </c>
    </row>
    <row r="53" spans="1:5" x14ac:dyDescent="0.25">
      <c r="A53" t="s">
        <v>16</v>
      </c>
      <c r="B53" t="s">
        <v>257</v>
      </c>
      <c r="C53">
        <v>1.3301000000000001</v>
      </c>
      <c r="D53">
        <v>0.53069999999999995</v>
      </c>
      <c r="E53">
        <v>1.4012</v>
      </c>
    </row>
    <row r="54" spans="1:5" x14ac:dyDescent="0.25">
      <c r="A54" t="s">
        <v>16</v>
      </c>
      <c r="B54" t="s">
        <v>68</v>
      </c>
      <c r="C54">
        <v>1.3301000000000001</v>
      </c>
      <c r="D54">
        <v>1.0172000000000001</v>
      </c>
      <c r="E54">
        <v>1.1136999999999999</v>
      </c>
    </row>
    <row r="55" spans="1:5" x14ac:dyDescent="0.25">
      <c r="A55" t="s">
        <v>16</v>
      </c>
      <c r="B55" t="s">
        <v>19</v>
      </c>
      <c r="C55">
        <v>1.3301000000000001</v>
      </c>
      <c r="D55">
        <v>0.66339999999999999</v>
      </c>
      <c r="E55">
        <v>1.2934000000000001</v>
      </c>
    </row>
    <row r="56" spans="1:5" x14ac:dyDescent="0.25">
      <c r="A56" t="s">
        <v>69</v>
      </c>
      <c r="B56" t="s">
        <v>324</v>
      </c>
      <c r="C56">
        <v>1.3421000000000001</v>
      </c>
      <c r="D56">
        <v>1.2157</v>
      </c>
      <c r="E56">
        <v>0.70040000000000002</v>
      </c>
    </row>
    <row r="57" spans="1:5" x14ac:dyDescent="0.25">
      <c r="A57" t="s">
        <v>69</v>
      </c>
      <c r="B57" t="s">
        <v>351</v>
      </c>
      <c r="C57">
        <v>1.3421000000000001</v>
      </c>
      <c r="D57">
        <v>1.0196000000000001</v>
      </c>
      <c r="E57">
        <v>0.73929999999999996</v>
      </c>
    </row>
    <row r="58" spans="1:5" x14ac:dyDescent="0.25">
      <c r="A58" t="s">
        <v>69</v>
      </c>
      <c r="B58" t="s">
        <v>73</v>
      </c>
      <c r="C58">
        <v>1.3421000000000001</v>
      </c>
      <c r="D58">
        <v>0.70589999999999997</v>
      </c>
      <c r="E58">
        <v>0.93389999999999995</v>
      </c>
    </row>
    <row r="59" spans="1:5" x14ac:dyDescent="0.25">
      <c r="A59" t="s">
        <v>69</v>
      </c>
      <c r="B59" t="s">
        <v>75</v>
      </c>
      <c r="C59">
        <v>1.3421000000000001</v>
      </c>
      <c r="D59">
        <v>0.74509999999999998</v>
      </c>
      <c r="E59">
        <v>1.0894999999999999</v>
      </c>
    </row>
    <row r="60" spans="1:5" x14ac:dyDescent="0.25">
      <c r="A60" t="s">
        <v>69</v>
      </c>
      <c r="B60" t="s">
        <v>77</v>
      </c>
      <c r="C60">
        <v>1.3421000000000001</v>
      </c>
      <c r="D60">
        <v>1.0588</v>
      </c>
      <c r="E60">
        <v>0.70040000000000002</v>
      </c>
    </row>
    <row r="61" spans="1:5" x14ac:dyDescent="0.25">
      <c r="A61" t="s">
        <v>69</v>
      </c>
      <c r="B61" t="s">
        <v>263</v>
      </c>
      <c r="C61">
        <v>1.3421000000000001</v>
      </c>
      <c r="D61">
        <v>0.82350000000000001</v>
      </c>
      <c r="E61">
        <v>1.323</v>
      </c>
    </row>
    <row r="62" spans="1:5" x14ac:dyDescent="0.25">
      <c r="A62" t="s">
        <v>69</v>
      </c>
      <c r="B62" t="s">
        <v>381</v>
      </c>
      <c r="C62">
        <v>1.3421000000000001</v>
      </c>
      <c r="D62">
        <v>0.90200000000000002</v>
      </c>
      <c r="E62">
        <v>0.7782</v>
      </c>
    </row>
    <row r="63" spans="1:5" x14ac:dyDescent="0.25">
      <c r="A63" t="s">
        <v>69</v>
      </c>
      <c r="B63" t="s">
        <v>76</v>
      </c>
      <c r="C63">
        <v>1.3421000000000001</v>
      </c>
      <c r="D63">
        <v>0.70589999999999997</v>
      </c>
      <c r="E63">
        <v>0.9728</v>
      </c>
    </row>
    <row r="64" spans="1:5" x14ac:dyDescent="0.25">
      <c r="A64" t="s">
        <v>69</v>
      </c>
      <c r="B64" t="s">
        <v>72</v>
      </c>
      <c r="C64">
        <v>1.3421000000000001</v>
      </c>
      <c r="D64">
        <v>1.3332999999999999</v>
      </c>
      <c r="E64">
        <v>1.2841</v>
      </c>
    </row>
    <row r="65" spans="1:5" x14ac:dyDescent="0.25">
      <c r="A65" t="s">
        <v>69</v>
      </c>
      <c r="B65" t="s">
        <v>78</v>
      </c>
      <c r="C65">
        <v>1.3421000000000001</v>
      </c>
      <c r="D65">
        <v>1.3332999999999999</v>
      </c>
      <c r="E65">
        <v>0.7782</v>
      </c>
    </row>
    <row r="66" spans="1:5" x14ac:dyDescent="0.25">
      <c r="A66" t="s">
        <v>69</v>
      </c>
      <c r="B66" t="s">
        <v>260</v>
      </c>
      <c r="C66">
        <v>1.3421000000000001</v>
      </c>
      <c r="D66">
        <v>1.5294000000000001</v>
      </c>
      <c r="E66">
        <v>0.85609999999999997</v>
      </c>
    </row>
    <row r="67" spans="1:5" x14ac:dyDescent="0.25">
      <c r="A67" t="s">
        <v>69</v>
      </c>
      <c r="B67" t="s">
        <v>262</v>
      </c>
      <c r="C67">
        <v>1.3421000000000001</v>
      </c>
      <c r="D67">
        <v>1.5686</v>
      </c>
      <c r="E67">
        <v>0.5837</v>
      </c>
    </row>
    <row r="68" spans="1:5" x14ac:dyDescent="0.25">
      <c r="A68" t="s">
        <v>69</v>
      </c>
      <c r="B68" t="s">
        <v>261</v>
      </c>
      <c r="C68">
        <v>1.3421000000000001</v>
      </c>
      <c r="D68">
        <v>1.3726</v>
      </c>
      <c r="E68">
        <v>0.62260000000000004</v>
      </c>
    </row>
    <row r="69" spans="1:5" x14ac:dyDescent="0.25">
      <c r="A69" t="s">
        <v>69</v>
      </c>
      <c r="B69" t="s">
        <v>325</v>
      </c>
      <c r="C69">
        <v>1.3421000000000001</v>
      </c>
      <c r="D69">
        <v>0.7843</v>
      </c>
      <c r="E69">
        <v>1.1284000000000001</v>
      </c>
    </row>
    <row r="70" spans="1:5" x14ac:dyDescent="0.25">
      <c r="A70" t="s">
        <v>69</v>
      </c>
      <c r="B70" t="s">
        <v>258</v>
      </c>
      <c r="C70">
        <v>1.3421000000000001</v>
      </c>
      <c r="D70">
        <v>0.31369999999999998</v>
      </c>
      <c r="E70">
        <v>1.4008</v>
      </c>
    </row>
    <row r="71" spans="1:5" x14ac:dyDescent="0.25">
      <c r="A71" t="s">
        <v>69</v>
      </c>
      <c r="B71" t="s">
        <v>79</v>
      </c>
      <c r="C71">
        <v>1.3421000000000001</v>
      </c>
      <c r="D71">
        <v>0.74509999999999998</v>
      </c>
      <c r="E71">
        <v>1.6732</v>
      </c>
    </row>
    <row r="72" spans="1:5" x14ac:dyDescent="0.25">
      <c r="A72" t="s">
        <v>69</v>
      </c>
      <c r="B72" t="s">
        <v>259</v>
      </c>
      <c r="C72">
        <v>1.3421000000000001</v>
      </c>
      <c r="D72">
        <v>1.2941</v>
      </c>
      <c r="E72">
        <v>0.9728</v>
      </c>
    </row>
    <row r="73" spans="1:5" x14ac:dyDescent="0.25">
      <c r="A73" t="s">
        <v>69</v>
      </c>
      <c r="B73" t="s">
        <v>71</v>
      </c>
      <c r="C73">
        <v>1.3421000000000001</v>
      </c>
      <c r="D73">
        <v>0.7843</v>
      </c>
      <c r="E73">
        <v>1.4397</v>
      </c>
    </row>
    <row r="74" spans="1:5" x14ac:dyDescent="0.25">
      <c r="A74" t="s">
        <v>69</v>
      </c>
      <c r="B74" t="s">
        <v>74</v>
      </c>
      <c r="C74">
        <v>1.3421000000000001</v>
      </c>
      <c r="D74">
        <v>1.1765000000000001</v>
      </c>
      <c r="E74">
        <v>0.9728</v>
      </c>
    </row>
    <row r="75" spans="1:5" x14ac:dyDescent="0.25">
      <c r="A75" t="s">
        <v>69</v>
      </c>
      <c r="B75" t="s">
        <v>70</v>
      </c>
      <c r="C75">
        <v>1.3421000000000001</v>
      </c>
      <c r="D75">
        <v>0.58819999999999995</v>
      </c>
      <c r="E75">
        <v>1.0506</v>
      </c>
    </row>
    <row r="76" spans="1:5" x14ac:dyDescent="0.25">
      <c r="A76" t="s">
        <v>80</v>
      </c>
      <c r="B76" t="s">
        <v>97</v>
      </c>
      <c r="C76">
        <v>1.0562</v>
      </c>
      <c r="D76">
        <v>1.1526000000000001</v>
      </c>
      <c r="E76">
        <v>0.97250000000000003</v>
      </c>
    </row>
    <row r="77" spans="1:5" x14ac:dyDescent="0.25">
      <c r="A77" t="s">
        <v>80</v>
      </c>
      <c r="B77" t="s">
        <v>82</v>
      </c>
      <c r="C77">
        <v>1.0562</v>
      </c>
      <c r="D77">
        <v>0.78210000000000002</v>
      </c>
      <c r="E77">
        <v>0.83360000000000001</v>
      </c>
    </row>
    <row r="78" spans="1:5" x14ac:dyDescent="0.25">
      <c r="A78" t="s">
        <v>80</v>
      </c>
      <c r="B78" t="s">
        <v>83</v>
      </c>
      <c r="C78">
        <v>1.0562</v>
      </c>
      <c r="D78">
        <v>1.1526000000000001</v>
      </c>
      <c r="E78">
        <v>0.90300000000000002</v>
      </c>
    </row>
    <row r="79" spans="1:5" x14ac:dyDescent="0.25">
      <c r="A79" t="s">
        <v>80</v>
      </c>
      <c r="B79" t="s">
        <v>85</v>
      </c>
      <c r="C79">
        <v>1.0562</v>
      </c>
      <c r="D79">
        <v>1.3584000000000001</v>
      </c>
      <c r="E79">
        <v>0.7641</v>
      </c>
    </row>
    <row r="80" spans="1:5" x14ac:dyDescent="0.25">
      <c r="A80" t="s">
        <v>80</v>
      </c>
      <c r="B80" t="s">
        <v>359</v>
      </c>
      <c r="C80">
        <v>1.0562</v>
      </c>
      <c r="D80">
        <v>1.6466000000000001</v>
      </c>
      <c r="E80">
        <v>0.7641</v>
      </c>
    </row>
    <row r="81" spans="1:5" x14ac:dyDescent="0.25">
      <c r="A81" t="s">
        <v>80</v>
      </c>
      <c r="B81" t="s">
        <v>87</v>
      </c>
      <c r="C81">
        <v>1.0562</v>
      </c>
      <c r="D81">
        <v>1.1526000000000001</v>
      </c>
      <c r="E81">
        <v>1.3198000000000001</v>
      </c>
    </row>
    <row r="82" spans="1:5" x14ac:dyDescent="0.25">
      <c r="A82" t="s">
        <v>80</v>
      </c>
      <c r="B82" t="s">
        <v>89</v>
      </c>
      <c r="C82">
        <v>1.0562</v>
      </c>
      <c r="D82">
        <v>1.1938</v>
      </c>
      <c r="E82">
        <v>0.79879999999999995</v>
      </c>
    </row>
    <row r="83" spans="1:5" x14ac:dyDescent="0.25">
      <c r="A83" t="s">
        <v>80</v>
      </c>
      <c r="B83" t="s">
        <v>369</v>
      </c>
      <c r="C83">
        <v>1.0562</v>
      </c>
      <c r="D83">
        <v>0.78210000000000002</v>
      </c>
      <c r="E83">
        <v>1.3546</v>
      </c>
    </row>
    <row r="84" spans="1:5" x14ac:dyDescent="0.25">
      <c r="A84" t="s">
        <v>80</v>
      </c>
      <c r="B84" t="s">
        <v>91</v>
      </c>
      <c r="C84">
        <v>1.0562</v>
      </c>
      <c r="D84">
        <v>0.65859999999999996</v>
      </c>
      <c r="E84">
        <v>1.1113999999999999</v>
      </c>
    </row>
    <row r="85" spans="1:5" x14ac:dyDescent="0.25">
      <c r="A85" t="s">
        <v>80</v>
      </c>
      <c r="B85" t="s">
        <v>96</v>
      </c>
      <c r="C85">
        <v>1.0562</v>
      </c>
      <c r="D85">
        <v>0.90559999999999996</v>
      </c>
      <c r="E85">
        <v>1.6672</v>
      </c>
    </row>
    <row r="86" spans="1:5" x14ac:dyDescent="0.25">
      <c r="A86" t="s">
        <v>80</v>
      </c>
      <c r="B86" t="s">
        <v>86</v>
      </c>
      <c r="C86">
        <v>1.0562</v>
      </c>
      <c r="D86">
        <v>0.65859999999999996</v>
      </c>
      <c r="E86">
        <v>1.0072000000000001</v>
      </c>
    </row>
    <row r="87" spans="1:5" x14ac:dyDescent="0.25">
      <c r="A87" t="s">
        <v>80</v>
      </c>
      <c r="B87" t="s">
        <v>81</v>
      </c>
      <c r="C87">
        <v>1.0562</v>
      </c>
      <c r="D87">
        <v>1.0290999999999999</v>
      </c>
      <c r="E87">
        <v>0.97250000000000003</v>
      </c>
    </row>
    <row r="88" spans="1:5" x14ac:dyDescent="0.25">
      <c r="A88" t="s">
        <v>80</v>
      </c>
      <c r="B88" t="s">
        <v>94</v>
      </c>
      <c r="C88">
        <v>1.0562</v>
      </c>
      <c r="D88">
        <v>0.94679999999999997</v>
      </c>
      <c r="E88">
        <v>0.97250000000000003</v>
      </c>
    </row>
    <row r="89" spans="1:5" x14ac:dyDescent="0.25">
      <c r="A89" t="s">
        <v>80</v>
      </c>
      <c r="B89" t="s">
        <v>90</v>
      </c>
      <c r="C89">
        <v>1.0562</v>
      </c>
      <c r="D89">
        <v>1.4819</v>
      </c>
      <c r="E89">
        <v>0.72940000000000005</v>
      </c>
    </row>
    <row r="90" spans="1:5" x14ac:dyDescent="0.25">
      <c r="A90" t="s">
        <v>80</v>
      </c>
      <c r="B90" t="s">
        <v>93</v>
      </c>
      <c r="C90">
        <v>1.0562</v>
      </c>
      <c r="D90">
        <v>0.65859999999999996</v>
      </c>
      <c r="E90">
        <v>0.72940000000000005</v>
      </c>
    </row>
    <row r="91" spans="1:5" x14ac:dyDescent="0.25">
      <c r="A91" t="s">
        <v>80</v>
      </c>
      <c r="B91" t="s">
        <v>88</v>
      </c>
      <c r="C91">
        <v>1.0562</v>
      </c>
      <c r="D91">
        <v>1.1526000000000001</v>
      </c>
      <c r="E91">
        <v>1.1113999999999999</v>
      </c>
    </row>
    <row r="92" spans="1:5" x14ac:dyDescent="0.25">
      <c r="A92" t="s">
        <v>80</v>
      </c>
      <c r="B92" t="s">
        <v>410</v>
      </c>
      <c r="C92">
        <v>1.0562</v>
      </c>
      <c r="D92">
        <v>1.0290999999999999</v>
      </c>
      <c r="E92">
        <v>0.97250000000000003</v>
      </c>
    </row>
    <row r="93" spans="1:5" x14ac:dyDescent="0.25">
      <c r="A93" t="s">
        <v>80</v>
      </c>
      <c r="B93" t="s">
        <v>412</v>
      </c>
      <c r="C93">
        <v>1.0562</v>
      </c>
      <c r="D93">
        <v>1.0290999999999999</v>
      </c>
      <c r="E93">
        <v>0.93779999999999997</v>
      </c>
    </row>
    <row r="94" spans="1:5" x14ac:dyDescent="0.25">
      <c r="A94" t="s">
        <v>80</v>
      </c>
      <c r="B94" t="s">
        <v>92</v>
      </c>
      <c r="C94">
        <v>1.0562</v>
      </c>
      <c r="D94">
        <v>0.74099999999999999</v>
      </c>
      <c r="E94">
        <v>0.86829999999999996</v>
      </c>
    </row>
    <row r="95" spans="1:5" x14ac:dyDescent="0.25">
      <c r="A95" t="s">
        <v>80</v>
      </c>
      <c r="B95" t="s">
        <v>416</v>
      </c>
      <c r="C95">
        <v>1.0562</v>
      </c>
      <c r="D95">
        <v>0.74099999999999999</v>
      </c>
      <c r="E95">
        <v>1.5282</v>
      </c>
    </row>
    <row r="96" spans="1:5" x14ac:dyDescent="0.25">
      <c r="A96" t="s">
        <v>80</v>
      </c>
      <c r="B96" t="s">
        <v>84</v>
      </c>
      <c r="C96">
        <v>1.0562</v>
      </c>
      <c r="D96">
        <v>0.86450000000000005</v>
      </c>
      <c r="E96">
        <v>0.83360000000000001</v>
      </c>
    </row>
    <row r="97" spans="1:5" x14ac:dyDescent="0.25">
      <c r="A97" t="s">
        <v>80</v>
      </c>
      <c r="B97" t="s">
        <v>98</v>
      </c>
      <c r="C97">
        <v>1.0562</v>
      </c>
      <c r="D97">
        <v>1.1938</v>
      </c>
      <c r="E97">
        <v>0.79879999999999995</v>
      </c>
    </row>
    <row r="98" spans="1:5" x14ac:dyDescent="0.25">
      <c r="A98" t="s">
        <v>80</v>
      </c>
      <c r="B98" t="s">
        <v>95</v>
      </c>
      <c r="C98">
        <v>1.0562</v>
      </c>
      <c r="D98">
        <v>0.78210000000000002</v>
      </c>
      <c r="E98">
        <v>0.62519999999999998</v>
      </c>
    </row>
    <row r="99" spans="1:5" x14ac:dyDescent="0.25">
      <c r="A99" t="s">
        <v>80</v>
      </c>
      <c r="B99" t="s">
        <v>435</v>
      </c>
      <c r="C99">
        <v>1.0562</v>
      </c>
      <c r="D99">
        <v>0.90559999999999996</v>
      </c>
      <c r="E99">
        <v>1.4239999999999999</v>
      </c>
    </row>
    <row r="100" spans="1:5" x14ac:dyDescent="0.25">
      <c r="A100" t="s">
        <v>99</v>
      </c>
      <c r="B100" t="s">
        <v>100</v>
      </c>
      <c r="C100">
        <v>1.2736000000000001</v>
      </c>
      <c r="D100">
        <v>1.0924</v>
      </c>
      <c r="E100">
        <v>1.3549</v>
      </c>
    </row>
    <row r="101" spans="1:5" x14ac:dyDescent="0.25">
      <c r="A101" t="s">
        <v>99</v>
      </c>
      <c r="B101" t="s">
        <v>102</v>
      </c>
      <c r="C101">
        <v>1.2736000000000001</v>
      </c>
      <c r="D101">
        <v>0.751</v>
      </c>
      <c r="E101">
        <v>1</v>
      </c>
    </row>
    <row r="102" spans="1:5" x14ac:dyDescent="0.25">
      <c r="A102" t="s">
        <v>99</v>
      </c>
      <c r="B102" t="s">
        <v>111</v>
      </c>
      <c r="C102">
        <v>1.2736000000000001</v>
      </c>
      <c r="D102">
        <v>1.0241</v>
      </c>
      <c r="E102">
        <v>0.6129</v>
      </c>
    </row>
    <row r="103" spans="1:5" x14ac:dyDescent="0.25">
      <c r="A103" t="s">
        <v>99</v>
      </c>
      <c r="B103" t="s">
        <v>104</v>
      </c>
      <c r="C103">
        <v>1.2736000000000001</v>
      </c>
      <c r="D103">
        <v>0.58030000000000004</v>
      </c>
      <c r="E103">
        <v>1.2258</v>
      </c>
    </row>
    <row r="104" spans="1:5" x14ac:dyDescent="0.25">
      <c r="A104" t="s">
        <v>99</v>
      </c>
      <c r="B104" t="s">
        <v>106</v>
      </c>
      <c r="C104">
        <v>1.2736000000000001</v>
      </c>
      <c r="D104">
        <v>0.99</v>
      </c>
      <c r="E104">
        <v>1</v>
      </c>
    </row>
    <row r="105" spans="1:5" x14ac:dyDescent="0.25">
      <c r="A105" t="s">
        <v>99</v>
      </c>
      <c r="B105" t="s">
        <v>105</v>
      </c>
      <c r="C105">
        <v>1.2736000000000001</v>
      </c>
      <c r="D105">
        <v>1.1607000000000001</v>
      </c>
      <c r="E105">
        <v>0.6129</v>
      </c>
    </row>
    <row r="106" spans="1:5" x14ac:dyDescent="0.25">
      <c r="A106" t="s">
        <v>99</v>
      </c>
      <c r="B106" t="s">
        <v>117</v>
      </c>
      <c r="C106">
        <v>1.2736000000000001</v>
      </c>
      <c r="D106">
        <v>0.81930000000000003</v>
      </c>
      <c r="E106">
        <v>1</v>
      </c>
    </row>
    <row r="107" spans="1:5" x14ac:dyDescent="0.25">
      <c r="A107" t="s">
        <v>99</v>
      </c>
      <c r="B107" t="s">
        <v>121</v>
      </c>
      <c r="C107">
        <v>1.2736000000000001</v>
      </c>
      <c r="D107">
        <v>0.99</v>
      </c>
      <c r="E107">
        <v>1.1291</v>
      </c>
    </row>
    <row r="108" spans="1:5" x14ac:dyDescent="0.25">
      <c r="A108" t="s">
        <v>99</v>
      </c>
      <c r="B108" t="s">
        <v>108</v>
      </c>
      <c r="C108">
        <v>1.2736000000000001</v>
      </c>
      <c r="D108">
        <v>0.78520000000000001</v>
      </c>
      <c r="E108">
        <v>0.9355</v>
      </c>
    </row>
    <row r="109" spans="1:5" x14ac:dyDescent="0.25">
      <c r="A109" t="s">
        <v>99</v>
      </c>
      <c r="B109" t="s">
        <v>103</v>
      </c>
      <c r="C109">
        <v>1.2736000000000001</v>
      </c>
      <c r="D109">
        <v>1.0924</v>
      </c>
      <c r="E109">
        <v>0.96779999999999999</v>
      </c>
    </row>
    <row r="110" spans="1:5" x14ac:dyDescent="0.25">
      <c r="A110" t="s">
        <v>99</v>
      </c>
      <c r="B110" t="s">
        <v>110</v>
      </c>
      <c r="C110">
        <v>1.2736000000000001</v>
      </c>
      <c r="D110">
        <v>1.6386000000000001</v>
      </c>
      <c r="E110">
        <v>0.7742</v>
      </c>
    </row>
    <row r="111" spans="1:5" x14ac:dyDescent="0.25">
      <c r="A111" t="s">
        <v>99</v>
      </c>
      <c r="B111" t="s">
        <v>107</v>
      </c>
      <c r="C111">
        <v>1.2736000000000001</v>
      </c>
      <c r="D111">
        <v>0.71689999999999998</v>
      </c>
      <c r="E111">
        <v>0.9032</v>
      </c>
    </row>
    <row r="112" spans="1:5" x14ac:dyDescent="0.25">
      <c r="A112" t="s">
        <v>99</v>
      </c>
      <c r="B112" t="s">
        <v>395</v>
      </c>
      <c r="C112">
        <v>1.2736000000000001</v>
      </c>
      <c r="D112">
        <v>1.1607000000000001</v>
      </c>
      <c r="E112">
        <v>0.6452</v>
      </c>
    </row>
    <row r="113" spans="1:5" x14ac:dyDescent="0.25">
      <c r="A113" t="s">
        <v>99</v>
      </c>
      <c r="B113" t="s">
        <v>115</v>
      </c>
      <c r="C113">
        <v>1.2736000000000001</v>
      </c>
      <c r="D113">
        <v>0.95589999999999997</v>
      </c>
      <c r="E113">
        <v>1.0968</v>
      </c>
    </row>
    <row r="114" spans="1:5" x14ac:dyDescent="0.25">
      <c r="A114" t="s">
        <v>99</v>
      </c>
      <c r="B114" t="s">
        <v>112</v>
      </c>
      <c r="C114">
        <v>1.2736000000000001</v>
      </c>
      <c r="D114">
        <v>0.71689999999999998</v>
      </c>
      <c r="E114">
        <v>1.3226</v>
      </c>
    </row>
    <row r="115" spans="1:5" x14ac:dyDescent="0.25">
      <c r="A115" t="s">
        <v>99</v>
      </c>
      <c r="B115" t="s">
        <v>113</v>
      </c>
      <c r="C115">
        <v>1.2736000000000001</v>
      </c>
      <c r="D115">
        <v>1.2971999999999999</v>
      </c>
      <c r="E115">
        <v>1.1291</v>
      </c>
    </row>
    <row r="116" spans="1:5" x14ac:dyDescent="0.25">
      <c r="A116" t="s">
        <v>99</v>
      </c>
      <c r="B116" t="s">
        <v>114</v>
      </c>
      <c r="C116">
        <v>1.2736000000000001</v>
      </c>
      <c r="D116">
        <v>1.0583</v>
      </c>
      <c r="E116">
        <v>0.7742</v>
      </c>
    </row>
    <row r="117" spans="1:5" x14ac:dyDescent="0.25">
      <c r="A117" t="s">
        <v>99</v>
      </c>
      <c r="B117" t="s">
        <v>116</v>
      </c>
      <c r="C117">
        <v>1.2736000000000001</v>
      </c>
      <c r="D117">
        <v>0.751</v>
      </c>
      <c r="E117">
        <v>1.3226</v>
      </c>
    </row>
    <row r="118" spans="1:5" x14ac:dyDescent="0.25">
      <c r="A118" t="s">
        <v>99</v>
      </c>
      <c r="B118" t="s">
        <v>109</v>
      </c>
      <c r="C118">
        <v>1.2736000000000001</v>
      </c>
      <c r="D118">
        <v>1.2290000000000001</v>
      </c>
      <c r="E118">
        <v>0.871</v>
      </c>
    </row>
    <row r="119" spans="1:5" x14ac:dyDescent="0.25">
      <c r="A119" t="s">
        <v>99</v>
      </c>
      <c r="B119" t="s">
        <v>118</v>
      </c>
      <c r="C119">
        <v>1.2736000000000001</v>
      </c>
      <c r="D119">
        <v>1.1607000000000001</v>
      </c>
      <c r="E119">
        <v>1.1613</v>
      </c>
    </row>
    <row r="120" spans="1:5" x14ac:dyDescent="0.25">
      <c r="A120" t="s">
        <v>99</v>
      </c>
      <c r="B120" t="s">
        <v>417</v>
      </c>
      <c r="C120">
        <v>1.2736000000000001</v>
      </c>
      <c r="D120">
        <v>0.751</v>
      </c>
      <c r="E120">
        <v>0.8387</v>
      </c>
    </row>
    <row r="121" spans="1:5" x14ac:dyDescent="0.25">
      <c r="A121" t="s">
        <v>99</v>
      </c>
      <c r="B121" t="s">
        <v>101</v>
      </c>
      <c r="C121">
        <v>1.2736000000000001</v>
      </c>
      <c r="D121">
        <v>1.2971999999999999</v>
      </c>
      <c r="E121">
        <v>0.5484</v>
      </c>
    </row>
    <row r="122" spans="1:5" x14ac:dyDescent="0.25">
      <c r="A122" t="s">
        <v>99</v>
      </c>
      <c r="B122" t="s">
        <v>120</v>
      </c>
      <c r="C122">
        <v>1.2736000000000001</v>
      </c>
      <c r="D122">
        <v>1.0241</v>
      </c>
      <c r="E122">
        <v>1.6452</v>
      </c>
    </row>
    <row r="123" spans="1:5" x14ac:dyDescent="0.25">
      <c r="A123" t="s">
        <v>99</v>
      </c>
      <c r="B123" t="s">
        <v>119</v>
      </c>
      <c r="C123">
        <v>1.2736000000000001</v>
      </c>
      <c r="D123">
        <v>0.95589999999999997</v>
      </c>
      <c r="E123">
        <v>1.1291</v>
      </c>
    </row>
    <row r="124" spans="1:5" x14ac:dyDescent="0.25">
      <c r="A124" t="s">
        <v>122</v>
      </c>
      <c r="B124" t="s">
        <v>123</v>
      </c>
      <c r="C124">
        <v>1.0995999999999999</v>
      </c>
      <c r="D124">
        <v>0.83030000000000004</v>
      </c>
      <c r="E124">
        <v>0.93100000000000005</v>
      </c>
    </row>
    <row r="125" spans="1:5" x14ac:dyDescent="0.25">
      <c r="A125" t="s">
        <v>122</v>
      </c>
      <c r="B125" t="s">
        <v>125</v>
      </c>
      <c r="C125">
        <v>1.0995999999999999</v>
      </c>
      <c r="D125">
        <v>1.2653000000000001</v>
      </c>
      <c r="E125">
        <v>0.93100000000000005</v>
      </c>
    </row>
    <row r="126" spans="1:5" x14ac:dyDescent="0.25">
      <c r="A126" t="s">
        <v>122</v>
      </c>
      <c r="B126" t="s">
        <v>127</v>
      </c>
      <c r="C126">
        <v>1.0995999999999999</v>
      </c>
      <c r="D126">
        <v>1.028</v>
      </c>
      <c r="E126">
        <v>1.1724000000000001</v>
      </c>
    </row>
    <row r="127" spans="1:5" x14ac:dyDescent="0.25">
      <c r="A127" t="s">
        <v>122</v>
      </c>
      <c r="B127" t="s">
        <v>130</v>
      </c>
      <c r="C127">
        <v>1.0995999999999999</v>
      </c>
      <c r="D127">
        <v>1.7001999999999999</v>
      </c>
      <c r="E127">
        <v>1</v>
      </c>
    </row>
    <row r="128" spans="1:5" x14ac:dyDescent="0.25">
      <c r="A128" t="s">
        <v>122</v>
      </c>
      <c r="B128" t="s">
        <v>362</v>
      </c>
      <c r="C128">
        <v>1.0995999999999999</v>
      </c>
      <c r="D128">
        <v>0.86990000000000001</v>
      </c>
      <c r="E128">
        <v>0.89649999999999996</v>
      </c>
    </row>
    <row r="129" spans="1:5" x14ac:dyDescent="0.25">
      <c r="A129" t="s">
        <v>122</v>
      </c>
      <c r="B129" t="s">
        <v>126</v>
      </c>
      <c r="C129">
        <v>1.0995999999999999</v>
      </c>
      <c r="D129">
        <v>0.94899999999999995</v>
      </c>
      <c r="E129">
        <v>0.62070000000000003</v>
      </c>
    </row>
    <row r="130" spans="1:5" x14ac:dyDescent="0.25">
      <c r="A130" t="s">
        <v>122</v>
      </c>
      <c r="B130" t="s">
        <v>129</v>
      </c>
      <c r="C130">
        <v>1.0995999999999999</v>
      </c>
      <c r="D130">
        <v>0.47449999999999998</v>
      </c>
      <c r="E130">
        <v>1.2069000000000001</v>
      </c>
    </row>
    <row r="131" spans="1:5" x14ac:dyDescent="0.25">
      <c r="A131" t="s">
        <v>122</v>
      </c>
      <c r="B131" t="s">
        <v>128</v>
      </c>
      <c r="C131">
        <v>1.0995999999999999</v>
      </c>
      <c r="D131">
        <v>1.028</v>
      </c>
      <c r="E131">
        <v>1.2069000000000001</v>
      </c>
    </row>
    <row r="132" spans="1:5" x14ac:dyDescent="0.25">
      <c r="A132" t="s">
        <v>122</v>
      </c>
      <c r="B132" t="s">
        <v>136</v>
      </c>
      <c r="C132">
        <v>1.0995999999999999</v>
      </c>
      <c r="D132">
        <v>1.3048</v>
      </c>
      <c r="E132">
        <v>1.0345</v>
      </c>
    </row>
    <row r="133" spans="1:5" x14ac:dyDescent="0.25">
      <c r="A133" t="s">
        <v>122</v>
      </c>
      <c r="B133" t="s">
        <v>131</v>
      </c>
      <c r="C133">
        <v>1.0995999999999999</v>
      </c>
      <c r="D133">
        <v>1.1071</v>
      </c>
      <c r="E133">
        <v>0.8276</v>
      </c>
    </row>
    <row r="134" spans="1:5" x14ac:dyDescent="0.25">
      <c r="A134" t="s">
        <v>122</v>
      </c>
      <c r="B134" t="s">
        <v>133</v>
      </c>
      <c r="C134">
        <v>1.0995999999999999</v>
      </c>
      <c r="D134">
        <v>0.79079999999999995</v>
      </c>
      <c r="E134">
        <v>1.3448</v>
      </c>
    </row>
    <row r="135" spans="1:5" x14ac:dyDescent="0.25">
      <c r="A135" t="s">
        <v>122</v>
      </c>
      <c r="B135" t="s">
        <v>135</v>
      </c>
      <c r="C135">
        <v>1.0995999999999999</v>
      </c>
      <c r="D135">
        <v>1.1071</v>
      </c>
      <c r="E135">
        <v>1.1033999999999999</v>
      </c>
    </row>
    <row r="136" spans="1:5" x14ac:dyDescent="0.25">
      <c r="A136" t="s">
        <v>122</v>
      </c>
      <c r="B136" t="s">
        <v>137</v>
      </c>
      <c r="C136">
        <v>1.0995999999999999</v>
      </c>
      <c r="D136">
        <v>0.83030000000000004</v>
      </c>
      <c r="E136">
        <v>1.0345</v>
      </c>
    </row>
    <row r="137" spans="1:5" x14ac:dyDescent="0.25">
      <c r="A137" t="s">
        <v>122</v>
      </c>
      <c r="B137" t="s">
        <v>401</v>
      </c>
      <c r="C137">
        <v>1.0995999999999999</v>
      </c>
      <c r="D137">
        <v>0.94899999999999995</v>
      </c>
      <c r="E137">
        <v>0.8276</v>
      </c>
    </row>
    <row r="138" spans="1:5" x14ac:dyDescent="0.25">
      <c r="A138" t="s">
        <v>122</v>
      </c>
      <c r="B138" t="s">
        <v>138</v>
      </c>
      <c r="C138">
        <v>1.0995999999999999</v>
      </c>
      <c r="D138">
        <v>1.2257</v>
      </c>
      <c r="E138">
        <v>1.0689</v>
      </c>
    </row>
    <row r="139" spans="1:5" x14ac:dyDescent="0.25">
      <c r="A139" t="s">
        <v>122</v>
      </c>
      <c r="B139" t="s">
        <v>139</v>
      </c>
      <c r="C139">
        <v>1.0995999999999999</v>
      </c>
      <c r="D139">
        <v>1.1861999999999999</v>
      </c>
      <c r="E139">
        <v>0.86199999999999999</v>
      </c>
    </row>
    <row r="140" spans="1:5" x14ac:dyDescent="0.25">
      <c r="A140" t="s">
        <v>122</v>
      </c>
      <c r="B140" t="s">
        <v>144</v>
      </c>
      <c r="C140">
        <v>1.0995999999999999</v>
      </c>
      <c r="D140">
        <v>1.6211</v>
      </c>
      <c r="E140">
        <v>1.3448</v>
      </c>
    </row>
    <row r="141" spans="1:5" x14ac:dyDescent="0.25">
      <c r="A141" t="s">
        <v>122</v>
      </c>
      <c r="B141" t="s">
        <v>132</v>
      </c>
      <c r="C141">
        <v>1.0995999999999999</v>
      </c>
      <c r="D141">
        <v>1.1861999999999999</v>
      </c>
      <c r="E141">
        <v>1.1033999999999999</v>
      </c>
    </row>
    <row r="142" spans="1:5" x14ac:dyDescent="0.25">
      <c r="A142" t="s">
        <v>122</v>
      </c>
      <c r="B142" t="s">
        <v>140</v>
      </c>
      <c r="C142">
        <v>1.0995999999999999</v>
      </c>
      <c r="D142">
        <v>0.7117</v>
      </c>
      <c r="E142">
        <v>0.6552</v>
      </c>
    </row>
    <row r="143" spans="1:5" x14ac:dyDescent="0.25">
      <c r="A143" t="s">
        <v>122</v>
      </c>
      <c r="B143" t="s">
        <v>124</v>
      </c>
      <c r="C143">
        <v>1.0995999999999999</v>
      </c>
      <c r="D143">
        <v>0.75129999999999997</v>
      </c>
      <c r="E143">
        <v>1.2413000000000001</v>
      </c>
    </row>
    <row r="144" spans="1:5" x14ac:dyDescent="0.25">
      <c r="A144" t="s">
        <v>122</v>
      </c>
      <c r="B144" t="s">
        <v>134</v>
      </c>
      <c r="C144">
        <v>1.0995999999999999</v>
      </c>
      <c r="D144">
        <v>0.51400000000000001</v>
      </c>
      <c r="E144">
        <v>1</v>
      </c>
    </row>
    <row r="145" spans="1:5" x14ac:dyDescent="0.25">
      <c r="A145" t="s">
        <v>122</v>
      </c>
      <c r="B145" t="s">
        <v>141</v>
      </c>
      <c r="C145">
        <v>1.0995999999999999</v>
      </c>
      <c r="D145">
        <v>0.59309999999999996</v>
      </c>
      <c r="E145">
        <v>0.72409999999999997</v>
      </c>
    </row>
    <row r="146" spans="1:5" x14ac:dyDescent="0.25">
      <c r="A146" t="s">
        <v>122</v>
      </c>
      <c r="B146" t="s">
        <v>142</v>
      </c>
      <c r="C146">
        <v>1.0995999999999999</v>
      </c>
      <c r="D146">
        <v>0.98850000000000005</v>
      </c>
      <c r="E146">
        <v>0.96550000000000002</v>
      </c>
    </row>
    <row r="147" spans="1:5" x14ac:dyDescent="0.25">
      <c r="A147" t="s">
        <v>122</v>
      </c>
      <c r="B147" t="s">
        <v>143</v>
      </c>
      <c r="C147">
        <v>1.0995999999999999</v>
      </c>
      <c r="D147">
        <v>0.98850000000000005</v>
      </c>
      <c r="E147">
        <v>0.89649999999999996</v>
      </c>
    </row>
    <row r="148" spans="1:5" x14ac:dyDescent="0.25">
      <c r="A148" t="s">
        <v>145</v>
      </c>
      <c r="B148" t="s">
        <v>347</v>
      </c>
      <c r="C148">
        <v>1.2678</v>
      </c>
      <c r="D148">
        <v>1.1268</v>
      </c>
      <c r="E148">
        <v>0.95860000000000001</v>
      </c>
    </row>
    <row r="149" spans="1:5" x14ac:dyDescent="0.25">
      <c r="A149" t="s">
        <v>145</v>
      </c>
      <c r="B149" t="s">
        <v>349</v>
      </c>
      <c r="C149">
        <v>1.2678</v>
      </c>
      <c r="D149">
        <v>0.78879999999999995</v>
      </c>
      <c r="E149">
        <v>1.0097</v>
      </c>
    </row>
    <row r="150" spans="1:5" x14ac:dyDescent="0.25">
      <c r="A150" t="s">
        <v>145</v>
      </c>
      <c r="B150" t="s">
        <v>355</v>
      </c>
      <c r="C150">
        <v>1.2678</v>
      </c>
      <c r="D150">
        <v>0.78879999999999995</v>
      </c>
      <c r="E150">
        <v>1.6407</v>
      </c>
    </row>
    <row r="151" spans="1:5" x14ac:dyDescent="0.25">
      <c r="A151" t="s">
        <v>145</v>
      </c>
      <c r="B151" t="s">
        <v>357</v>
      </c>
      <c r="C151">
        <v>1.2678</v>
      </c>
      <c r="D151">
        <v>0.96799999999999997</v>
      </c>
      <c r="E151">
        <v>0.66259999999999997</v>
      </c>
    </row>
    <row r="152" spans="1:5" x14ac:dyDescent="0.25">
      <c r="A152" t="s">
        <v>145</v>
      </c>
      <c r="B152" t="s">
        <v>360</v>
      </c>
      <c r="C152">
        <v>1.2678</v>
      </c>
      <c r="D152">
        <v>1.2395</v>
      </c>
      <c r="E152">
        <v>0.82640000000000002</v>
      </c>
    </row>
    <row r="153" spans="1:5" x14ac:dyDescent="0.25">
      <c r="A153" t="s">
        <v>145</v>
      </c>
      <c r="B153" t="s">
        <v>366</v>
      </c>
      <c r="C153">
        <v>1.2678</v>
      </c>
      <c r="D153">
        <v>1.0254000000000001</v>
      </c>
      <c r="E153">
        <v>0.79830000000000001</v>
      </c>
    </row>
    <row r="154" spans="1:5" x14ac:dyDescent="0.25">
      <c r="A154" t="s">
        <v>145</v>
      </c>
      <c r="B154" t="s">
        <v>371</v>
      </c>
      <c r="C154">
        <v>1.2678</v>
      </c>
      <c r="D154">
        <v>0.96799999999999997</v>
      </c>
      <c r="E154">
        <v>0.82040000000000002</v>
      </c>
    </row>
    <row r="155" spans="1:5" x14ac:dyDescent="0.25">
      <c r="A155" t="s">
        <v>145</v>
      </c>
      <c r="B155" t="s">
        <v>149</v>
      </c>
      <c r="C155">
        <v>1.2678</v>
      </c>
      <c r="D155">
        <v>0.39439999999999997</v>
      </c>
      <c r="E155">
        <v>1.9668000000000001</v>
      </c>
    </row>
    <row r="156" spans="1:5" x14ac:dyDescent="0.25">
      <c r="A156" t="s">
        <v>145</v>
      </c>
      <c r="B156" t="s">
        <v>375</v>
      </c>
      <c r="C156">
        <v>1.2678</v>
      </c>
      <c r="D156">
        <v>0.98599999999999999</v>
      </c>
      <c r="E156">
        <v>0.9718</v>
      </c>
    </row>
    <row r="157" spans="1:5" x14ac:dyDescent="0.25">
      <c r="A157" t="s">
        <v>145</v>
      </c>
      <c r="B157" t="s">
        <v>388</v>
      </c>
      <c r="C157">
        <v>1.2678</v>
      </c>
      <c r="D157">
        <v>1.1268</v>
      </c>
      <c r="E157">
        <v>0.79330000000000001</v>
      </c>
    </row>
    <row r="158" spans="1:5" x14ac:dyDescent="0.25">
      <c r="A158" t="s">
        <v>145</v>
      </c>
      <c r="B158" t="s">
        <v>389</v>
      </c>
      <c r="C158">
        <v>1.2678</v>
      </c>
      <c r="D158">
        <v>1.1268</v>
      </c>
      <c r="E158">
        <v>0.79330000000000001</v>
      </c>
    </row>
    <row r="159" spans="1:5" x14ac:dyDescent="0.25">
      <c r="A159" t="s">
        <v>145</v>
      </c>
      <c r="B159" t="s">
        <v>391</v>
      </c>
      <c r="C159">
        <v>1.2678</v>
      </c>
      <c r="D159">
        <v>0.82630000000000003</v>
      </c>
      <c r="E159">
        <v>1.9501999999999999</v>
      </c>
    </row>
    <row r="160" spans="1:5" x14ac:dyDescent="0.25">
      <c r="A160" t="s">
        <v>145</v>
      </c>
      <c r="B160" t="s">
        <v>146</v>
      </c>
      <c r="C160">
        <v>1.2678</v>
      </c>
      <c r="D160">
        <v>1.1624000000000001</v>
      </c>
      <c r="E160">
        <v>0.84030000000000005</v>
      </c>
    </row>
    <row r="161" spans="1:5" x14ac:dyDescent="0.25">
      <c r="A161" t="s">
        <v>145</v>
      </c>
      <c r="B161" t="s">
        <v>404</v>
      </c>
      <c r="C161">
        <v>1.2678</v>
      </c>
      <c r="D161">
        <v>1.0892999999999999</v>
      </c>
      <c r="E161">
        <v>0.69420000000000004</v>
      </c>
    </row>
    <row r="162" spans="1:5" x14ac:dyDescent="0.25">
      <c r="A162" t="s">
        <v>145</v>
      </c>
      <c r="B162" t="s">
        <v>419</v>
      </c>
      <c r="C162">
        <v>1.2678</v>
      </c>
      <c r="D162">
        <v>0.82630000000000003</v>
      </c>
      <c r="E162">
        <v>1.0246999999999999</v>
      </c>
    </row>
    <row r="163" spans="1:5" x14ac:dyDescent="0.25">
      <c r="A163" t="s">
        <v>145</v>
      </c>
      <c r="B163" t="s">
        <v>423</v>
      </c>
      <c r="C163">
        <v>1.2678</v>
      </c>
      <c r="D163">
        <v>1.4592000000000001</v>
      </c>
      <c r="E163">
        <v>0.55530000000000002</v>
      </c>
    </row>
    <row r="164" spans="1:5" x14ac:dyDescent="0.25">
      <c r="A164" t="s">
        <v>145</v>
      </c>
      <c r="B164" t="s">
        <v>425</v>
      </c>
      <c r="C164">
        <v>1.2678</v>
      </c>
      <c r="D164">
        <v>1.1436999999999999</v>
      </c>
      <c r="E164">
        <v>0.62470000000000003</v>
      </c>
    </row>
    <row r="165" spans="1:5" x14ac:dyDescent="0.25">
      <c r="A165" t="s">
        <v>145</v>
      </c>
      <c r="B165" t="s">
        <v>427</v>
      </c>
      <c r="C165">
        <v>1.2678</v>
      </c>
      <c r="D165">
        <v>1.3409</v>
      </c>
      <c r="E165">
        <v>0.65939999999999999</v>
      </c>
    </row>
    <row r="166" spans="1:5" x14ac:dyDescent="0.25">
      <c r="A166" t="s">
        <v>145</v>
      </c>
      <c r="B166" t="s">
        <v>432</v>
      </c>
      <c r="C166">
        <v>1.2678</v>
      </c>
      <c r="D166">
        <v>0.51270000000000004</v>
      </c>
      <c r="E166">
        <v>1.5966</v>
      </c>
    </row>
    <row r="167" spans="1:5" x14ac:dyDescent="0.25">
      <c r="A167" t="s">
        <v>145</v>
      </c>
      <c r="B167" t="s">
        <v>433</v>
      </c>
      <c r="C167">
        <v>1.2678</v>
      </c>
      <c r="D167">
        <v>0.78879999999999995</v>
      </c>
      <c r="E167">
        <v>1.0759000000000001</v>
      </c>
    </row>
    <row r="168" spans="1:5" x14ac:dyDescent="0.25">
      <c r="A168" t="s">
        <v>145</v>
      </c>
      <c r="B168" t="s">
        <v>434</v>
      </c>
      <c r="C168">
        <v>1.2678</v>
      </c>
      <c r="D168">
        <v>0.71709999999999996</v>
      </c>
      <c r="E168">
        <v>1.0728</v>
      </c>
    </row>
    <row r="169" spans="1:5" x14ac:dyDescent="0.25">
      <c r="A169" t="s">
        <v>145</v>
      </c>
      <c r="B169" t="s">
        <v>148</v>
      </c>
      <c r="C169">
        <v>1.2678</v>
      </c>
      <c r="D169">
        <v>1.2225999999999999</v>
      </c>
      <c r="E169">
        <v>0.86770000000000003</v>
      </c>
    </row>
    <row r="170" spans="1:5" x14ac:dyDescent="0.25">
      <c r="A170" t="s">
        <v>145</v>
      </c>
      <c r="B170" t="s">
        <v>147</v>
      </c>
      <c r="C170">
        <v>1.2678</v>
      </c>
      <c r="D170">
        <v>1.0141</v>
      </c>
      <c r="E170">
        <v>1.4214</v>
      </c>
    </row>
    <row r="171" spans="1:5" x14ac:dyDescent="0.25">
      <c r="A171" t="s">
        <v>21</v>
      </c>
      <c r="B171" t="s">
        <v>152</v>
      </c>
      <c r="C171">
        <v>1.3632</v>
      </c>
      <c r="D171">
        <v>0.7722</v>
      </c>
      <c r="E171">
        <v>1.1676</v>
      </c>
    </row>
    <row r="172" spans="1:5" x14ac:dyDescent="0.25">
      <c r="A172" t="s">
        <v>21</v>
      </c>
      <c r="B172" t="s">
        <v>269</v>
      </c>
      <c r="C172">
        <v>1.3632</v>
      </c>
      <c r="D172">
        <v>0.88800000000000001</v>
      </c>
      <c r="E172">
        <v>1.3182</v>
      </c>
    </row>
    <row r="173" spans="1:5" x14ac:dyDescent="0.25">
      <c r="A173" t="s">
        <v>21</v>
      </c>
      <c r="B173" t="s">
        <v>264</v>
      </c>
      <c r="C173">
        <v>1.3632</v>
      </c>
      <c r="D173">
        <v>0.69499999999999995</v>
      </c>
      <c r="E173">
        <v>1.2428999999999999</v>
      </c>
    </row>
    <row r="174" spans="1:5" x14ac:dyDescent="0.25">
      <c r="A174" t="s">
        <v>21</v>
      </c>
      <c r="B174" t="s">
        <v>372</v>
      </c>
      <c r="C174">
        <v>1.3632</v>
      </c>
      <c r="D174">
        <v>0.65639999999999998</v>
      </c>
      <c r="E174">
        <v>1.5819000000000001</v>
      </c>
    </row>
    <row r="175" spans="1:5" x14ac:dyDescent="0.25">
      <c r="A175" t="s">
        <v>21</v>
      </c>
      <c r="B175" t="s">
        <v>267</v>
      </c>
      <c r="C175">
        <v>1.3632</v>
      </c>
      <c r="D175">
        <v>1.0424</v>
      </c>
      <c r="E175">
        <v>1.0546</v>
      </c>
    </row>
    <row r="176" spans="1:5" x14ac:dyDescent="0.25">
      <c r="A176" t="s">
        <v>21</v>
      </c>
      <c r="B176" t="s">
        <v>272</v>
      </c>
      <c r="C176">
        <v>1.3632</v>
      </c>
      <c r="D176">
        <v>1.3898999999999999</v>
      </c>
      <c r="E176">
        <v>0.45200000000000001</v>
      </c>
    </row>
    <row r="177" spans="1:5" x14ac:dyDescent="0.25">
      <c r="A177" t="s">
        <v>21</v>
      </c>
      <c r="B177" t="s">
        <v>397</v>
      </c>
      <c r="C177">
        <v>1.3632</v>
      </c>
      <c r="D177">
        <v>0.73360000000000003</v>
      </c>
      <c r="E177">
        <v>1.4689000000000001</v>
      </c>
    </row>
    <row r="178" spans="1:5" x14ac:dyDescent="0.25">
      <c r="A178" t="s">
        <v>21</v>
      </c>
      <c r="B178" t="s">
        <v>274</v>
      </c>
      <c r="C178">
        <v>1.3632</v>
      </c>
      <c r="D178">
        <v>1.5057</v>
      </c>
      <c r="E178">
        <v>0.75329999999999997</v>
      </c>
    </row>
    <row r="179" spans="1:5" x14ac:dyDescent="0.25">
      <c r="A179" t="s">
        <v>21</v>
      </c>
      <c r="B179" t="s">
        <v>150</v>
      </c>
      <c r="C179">
        <v>1.3632</v>
      </c>
      <c r="D179">
        <v>0.84940000000000004</v>
      </c>
      <c r="E179">
        <v>0.90390000000000004</v>
      </c>
    </row>
    <row r="180" spans="1:5" x14ac:dyDescent="0.25">
      <c r="A180" t="s">
        <v>21</v>
      </c>
      <c r="B180" t="s">
        <v>275</v>
      </c>
      <c r="C180">
        <v>1.3632</v>
      </c>
      <c r="D180">
        <v>0.96519999999999995</v>
      </c>
      <c r="E180">
        <v>0.8286</v>
      </c>
    </row>
    <row r="181" spans="1:5" x14ac:dyDescent="0.25">
      <c r="A181" t="s">
        <v>21</v>
      </c>
      <c r="B181" t="s">
        <v>23</v>
      </c>
      <c r="C181">
        <v>1.3632</v>
      </c>
      <c r="D181">
        <v>1.2741</v>
      </c>
      <c r="E181">
        <v>0.79090000000000005</v>
      </c>
    </row>
    <row r="182" spans="1:5" x14ac:dyDescent="0.25">
      <c r="A182" t="s">
        <v>21</v>
      </c>
      <c r="B182" t="s">
        <v>22</v>
      </c>
      <c r="C182">
        <v>1.3632</v>
      </c>
      <c r="D182">
        <v>1.0038</v>
      </c>
      <c r="E182">
        <v>1.0168999999999999</v>
      </c>
    </row>
    <row r="183" spans="1:5" x14ac:dyDescent="0.25">
      <c r="A183" t="s">
        <v>21</v>
      </c>
      <c r="B183" t="s">
        <v>266</v>
      </c>
      <c r="C183">
        <v>1.3632</v>
      </c>
      <c r="D183">
        <v>1.0038</v>
      </c>
      <c r="E183">
        <v>0.97929999999999995</v>
      </c>
    </row>
    <row r="184" spans="1:5" x14ac:dyDescent="0.25">
      <c r="A184" t="s">
        <v>21</v>
      </c>
      <c r="B184" t="s">
        <v>268</v>
      </c>
      <c r="C184">
        <v>1.3632</v>
      </c>
      <c r="D184">
        <v>0.96519999999999995</v>
      </c>
      <c r="E184">
        <v>0.86629999999999996</v>
      </c>
    </row>
    <row r="185" spans="1:5" x14ac:dyDescent="0.25">
      <c r="A185" t="s">
        <v>21</v>
      </c>
      <c r="B185" t="s">
        <v>151</v>
      </c>
      <c r="C185">
        <v>1.3632</v>
      </c>
      <c r="D185">
        <v>0.69499999999999995</v>
      </c>
      <c r="E185">
        <v>1.2052</v>
      </c>
    </row>
    <row r="186" spans="1:5" x14ac:dyDescent="0.25">
      <c r="A186" t="s">
        <v>21</v>
      </c>
      <c r="B186" t="s">
        <v>153</v>
      </c>
      <c r="C186">
        <v>1.3632</v>
      </c>
      <c r="D186">
        <v>1.6215999999999999</v>
      </c>
      <c r="E186">
        <v>0.52729999999999999</v>
      </c>
    </row>
    <row r="187" spans="1:5" x14ac:dyDescent="0.25">
      <c r="A187" t="s">
        <v>21</v>
      </c>
      <c r="B187" t="s">
        <v>273</v>
      </c>
      <c r="C187">
        <v>1.3632</v>
      </c>
      <c r="D187">
        <v>1.0038</v>
      </c>
      <c r="E187">
        <v>1.0923</v>
      </c>
    </row>
    <row r="188" spans="1:5" x14ac:dyDescent="0.25">
      <c r="A188" t="s">
        <v>21</v>
      </c>
      <c r="B188" t="s">
        <v>265</v>
      </c>
      <c r="C188">
        <v>1.3632</v>
      </c>
      <c r="D188">
        <v>1.0038</v>
      </c>
      <c r="E188">
        <v>0.71560000000000001</v>
      </c>
    </row>
    <row r="189" spans="1:5" x14ac:dyDescent="0.25">
      <c r="A189" t="s">
        <v>21</v>
      </c>
      <c r="B189" t="s">
        <v>271</v>
      </c>
      <c r="C189">
        <v>1.3632</v>
      </c>
      <c r="D189">
        <v>0.84940000000000004</v>
      </c>
      <c r="E189">
        <v>0.94159999999999999</v>
      </c>
    </row>
    <row r="190" spans="1:5" x14ac:dyDescent="0.25">
      <c r="A190" t="s">
        <v>21</v>
      </c>
      <c r="B190" t="s">
        <v>270</v>
      </c>
      <c r="C190">
        <v>1.3632</v>
      </c>
      <c r="D190">
        <v>1.081</v>
      </c>
      <c r="E190">
        <v>1.0923</v>
      </c>
    </row>
    <row r="191" spans="1:5" x14ac:dyDescent="0.25">
      <c r="A191" t="s">
        <v>154</v>
      </c>
      <c r="B191" t="s">
        <v>159</v>
      </c>
      <c r="C191">
        <v>1.05</v>
      </c>
      <c r="D191">
        <v>0.65159999999999996</v>
      </c>
      <c r="E191">
        <v>1.0176000000000001</v>
      </c>
    </row>
    <row r="192" spans="1:5" x14ac:dyDescent="0.25">
      <c r="A192" t="s">
        <v>154</v>
      </c>
      <c r="B192" t="s">
        <v>161</v>
      </c>
      <c r="C192">
        <v>1.05</v>
      </c>
      <c r="D192">
        <v>0.95240000000000002</v>
      </c>
      <c r="E192">
        <v>1.0959000000000001</v>
      </c>
    </row>
    <row r="193" spans="1:5" x14ac:dyDescent="0.25">
      <c r="A193" t="s">
        <v>154</v>
      </c>
      <c r="B193" t="s">
        <v>163</v>
      </c>
      <c r="C193">
        <v>1.05</v>
      </c>
      <c r="D193">
        <v>1.3032999999999999</v>
      </c>
      <c r="E193">
        <v>0.97850000000000004</v>
      </c>
    </row>
    <row r="194" spans="1:5" x14ac:dyDescent="0.25">
      <c r="A194" t="s">
        <v>154</v>
      </c>
      <c r="B194" t="s">
        <v>160</v>
      </c>
      <c r="C194">
        <v>1.05</v>
      </c>
      <c r="D194">
        <v>0.85209999999999997</v>
      </c>
      <c r="E194">
        <v>1.1741999999999999</v>
      </c>
    </row>
    <row r="195" spans="1:5" x14ac:dyDescent="0.25">
      <c r="A195" t="s">
        <v>154</v>
      </c>
      <c r="B195" t="s">
        <v>165</v>
      </c>
      <c r="C195">
        <v>1.05</v>
      </c>
      <c r="D195">
        <v>1.0024999999999999</v>
      </c>
      <c r="E195">
        <v>1.4481999999999999</v>
      </c>
    </row>
    <row r="196" spans="1:5" x14ac:dyDescent="0.25">
      <c r="A196" t="s">
        <v>154</v>
      </c>
      <c r="B196" t="s">
        <v>164</v>
      </c>
      <c r="C196">
        <v>1.05</v>
      </c>
      <c r="D196">
        <v>0.5514</v>
      </c>
      <c r="E196">
        <v>1.0568</v>
      </c>
    </row>
    <row r="197" spans="1:5" x14ac:dyDescent="0.25">
      <c r="A197" t="s">
        <v>154</v>
      </c>
      <c r="B197" t="s">
        <v>167</v>
      </c>
      <c r="C197">
        <v>1.05</v>
      </c>
      <c r="D197">
        <v>1.2030000000000001</v>
      </c>
      <c r="E197">
        <v>0.62619999999999998</v>
      </c>
    </row>
    <row r="198" spans="1:5" x14ac:dyDescent="0.25">
      <c r="A198" t="s">
        <v>154</v>
      </c>
      <c r="B198" t="s">
        <v>168</v>
      </c>
      <c r="C198">
        <v>1.05</v>
      </c>
      <c r="D198">
        <v>0.60150000000000003</v>
      </c>
      <c r="E198">
        <v>1.1351</v>
      </c>
    </row>
    <row r="199" spans="1:5" x14ac:dyDescent="0.25">
      <c r="A199" t="s">
        <v>154</v>
      </c>
      <c r="B199" t="s">
        <v>156</v>
      </c>
      <c r="C199">
        <v>1.05</v>
      </c>
      <c r="D199">
        <v>0.80200000000000005</v>
      </c>
      <c r="E199">
        <v>0.82189999999999996</v>
      </c>
    </row>
    <row r="200" spans="1:5" x14ac:dyDescent="0.25">
      <c r="A200" t="s">
        <v>154</v>
      </c>
      <c r="B200" t="s">
        <v>169</v>
      </c>
      <c r="C200">
        <v>1.05</v>
      </c>
      <c r="D200">
        <v>1.1028</v>
      </c>
      <c r="E200">
        <v>0.78280000000000005</v>
      </c>
    </row>
    <row r="201" spans="1:5" x14ac:dyDescent="0.25">
      <c r="A201" t="s">
        <v>154</v>
      </c>
      <c r="B201" t="s">
        <v>162</v>
      </c>
      <c r="C201">
        <v>1.05</v>
      </c>
      <c r="D201">
        <v>1.1028</v>
      </c>
      <c r="E201">
        <v>0.97850000000000004</v>
      </c>
    </row>
    <row r="202" spans="1:5" x14ac:dyDescent="0.25">
      <c r="A202" t="s">
        <v>154</v>
      </c>
      <c r="B202" t="s">
        <v>170</v>
      </c>
      <c r="C202">
        <v>1.05</v>
      </c>
      <c r="D202">
        <v>1.2531000000000001</v>
      </c>
      <c r="E202">
        <v>0.97850000000000004</v>
      </c>
    </row>
    <row r="203" spans="1:5" x14ac:dyDescent="0.25">
      <c r="A203" t="s">
        <v>154</v>
      </c>
      <c r="B203" t="s">
        <v>166</v>
      </c>
      <c r="C203">
        <v>1.05</v>
      </c>
      <c r="D203">
        <v>0.85209999999999997</v>
      </c>
      <c r="E203">
        <v>1.2916000000000001</v>
      </c>
    </row>
    <row r="204" spans="1:5" x14ac:dyDescent="0.25">
      <c r="A204" t="s">
        <v>154</v>
      </c>
      <c r="B204" t="s">
        <v>174</v>
      </c>
      <c r="C204">
        <v>1.05</v>
      </c>
      <c r="D204">
        <v>1.1028</v>
      </c>
      <c r="E204">
        <v>0.74370000000000003</v>
      </c>
    </row>
    <row r="205" spans="1:5" x14ac:dyDescent="0.25">
      <c r="A205" t="s">
        <v>154</v>
      </c>
      <c r="B205" t="s">
        <v>172</v>
      </c>
      <c r="C205">
        <v>1.05</v>
      </c>
      <c r="D205">
        <v>0.80200000000000005</v>
      </c>
      <c r="E205">
        <v>1.1741999999999999</v>
      </c>
    </row>
    <row r="206" spans="1:5" x14ac:dyDescent="0.25">
      <c r="A206" t="s">
        <v>154</v>
      </c>
      <c r="B206" t="s">
        <v>171</v>
      </c>
      <c r="C206">
        <v>1.05</v>
      </c>
      <c r="D206">
        <v>0.75190000000000001</v>
      </c>
      <c r="E206">
        <v>0.93940000000000001</v>
      </c>
    </row>
    <row r="207" spans="1:5" x14ac:dyDescent="0.25">
      <c r="A207" t="s">
        <v>154</v>
      </c>
      <c r="B207" t="s">
        <v>158</v>
      </c>
      <c r="C207">
        <v>1.05</v>
      </c>
      <c r="D207">
        <v>1.0526</v>
      </c>
      <c r="E207">
        <v>0.58709999999999996</v>
      </c>
    </row>
    <row r="208" spans="1:5" x14ac:dyDescent="0.25">
      <c r="A208" t="s">
        <v>154</v>
      </c>
      <c r="B208" t="s">
        <v>155</v>
      </c>
      <c r="C208">
        <v>1.05</v>
      </c>
      <c r="D208">
        <v>1.3533999999999999</v>
      </c>
      <c r="E208">
        <v>0.93940000000000001</v>
      </c>
    </row>
    <row r="209" spans="1:5" x14ac:dyDescent="0.25">
      <c r="A209" t="s">
        <v>154</v>
      </c>
      <c r="B209" t="s">
        <v>157</v>
      </c>
      <c r="C209">
        <v>1.05</v>
      </c>
      <c r="D209">
        <v>1.4035</v>
      </c>
      <c r="E209">
        <v>0.82189999999999996</v>
      </c>
    </row>
    <row r="210" spans="1:5" x14ac:dyDescent="0.25">
      <c r="A210" t="s">
        <v>154</v>
      </c>
      <c r="B210" t="s">
        <v>173</v>
      </c>
      <c r="C210">
        <v>1.05</v>
      </c>
      <c r="D210">
        <v>1.3032999999999999</v>
      </c>
      <c r="E210">
        <v>1.409</v>
      </c>
    </row>
    <row r="211" spans="1:5" x14ac:dyDescent="0.25">
      <c r="A211" t="s">
        <v>175</v>
      </c>
      <c r="B211" t="s">
        <v>284</v>
      </c>
      <c r="C211">
        <v>1.0458000000000001</v>
      </c>
      <c r="D211">
        <v>1.3812</v>
      </c>
      <c r="E211">
        <v>1.0072000000000001</v>
      </c>
    </row>
    <row r="212" spans="1:5" x14ac:dyDescent="0.25">
      <c r="A212" t="s">
        <v>175</v>
      </c>
      <c r="B212" t="s">
        <v>179</v>
      </c>
      <c r="C212">
        <v>1.0458000000000001</v>
      </c>
      <c r="D212">
        <v>0.8367</v>
      </c>
      <c r="E212">
        <v>0.86329999999999996</v>
      </c>
    </row>
    <row r="213" spans="1:5" x14ac:dyDescent="0.25">
      <c r="A213" t="s">
        <v>175</v>
      </c>
      <c r="B213" t="s">
        <v>282</v>
      </c>
      <c r="C213">
        <v>1.0458000000000001</v>
      </c>
      <c r="D213">
        <v>1.1155999999999999</v>
      </c>
      <c r="E213">
        <v>0.67149999999999999</v>
      </c>
    </row>
    <row r="214" spans="1:5" x14ac:dyDescent="0.25">
      <c r="A214" t="s">
        <v>175</v>
      </c>
      <c r="B214" t="s">
        <v>176</v>
      </c>
      <c r="C214">
        <v>1.0458000000000001</v>
      </c>
      <c r="D214">
        <v>0.95620000000000005</v>
      </c>
      <c r="E214">
        <v>1.1031</v>
      </c>
    </row>
    <row r="215" spans="1:5" x14ac:dyDescent="0.25">
      <c r="A215" t="s">
        <v>175</v>
      </c>
      <c r="B215" t="s">
        <v>285</v>
      </c>
      <c r="C215">
        <v>1.0458000000000001</v>
      </c>
      <c r="D215">
        <v>0.71719999999999995</v>
      </c>
      <c r="E215">
        <v>1.1331</v>
      </c>
    </row>
    <row r="216" spans="1:5" x14ac:dyDescent="0.25">
      <c r="A216" t="s">
        <v>175</v>
      </c>
      <c r="B216" t="s">
        <v>277</v>
      </c>
      <c r="C216">
        <v>1.0458000000000001</v>
      </c>
      <c r="D216">
        <v>0.95620000000000005</v>
      </c>
      <c r="E216">
        <v>0.97130000000000005</v>
      </c>
    </row>
    <row r="217" spans="1:5" x14ac:dyDescent="0.25">
      <c r="A217" t="s">
        <v>175</v>
      </c>
      <c r="B217" t="s">
        <v>281</v>
      </c>
      <c r="C217">
        <v>1.0458000000000001</v>
      </c>
      <c r="D217">
        <v>0.61870000000000003</v>
      </c>
      <c r="E217">
        <v>1.0665</v>
      </c>
    </row>
    <row r="218" spans="1:5" x14ac:dyDescent="0.25">
      <c r="A218" t="s">
        <v>175</v>
      </c>
      <c r="B218" t="s">
        <v>178</v>
      </c>
      <c r="C218">
        <v>1.0458000000000001</v>
      </c>
      <c r="D218">
        <v>0.84370000000000001</v>
      </c>
      <c r="E218">
        <v>1.3712</v>
      </c>
    </row>
    <row r="219" spans="1:5" x14ac:dyDescent="0.25">
      <c r="A219" t="s">
        <v>175</v>
      </c>
      <c r="B219" t="s">
        <v>278</v>
      </c>
      <c r="C219">
        <v>1.0458000000000001</v>
      </c>
      <c r="D219">
        <v>0.73119999999999996</v>
      </c>
      <c r="E219">
        <v>0.96489999999999998</v>
      </c>
    </row>
    <row r="220" spans="1:5" x14ac:dyDescent="0.25">
      <c r="A220" t="s">
        <v>175</v>
      </c>
      <c r="B220" t="s">
        <v>276</v>
      </c>
      <c r="C220">
        <v>1.0458000000000001</v>
      </c>
      <c r="D220">
        <v>2.0718000000000001</v>
      </c>
      <c r="E220">
        <v>0.71940000000000004</v>
      </c>
    </row>
    <row r="221" spans="1:5" x14ac:dyDescent="0.25">
      <c r="A221" t="s">
        <v>175</v>
      </c>
      <c r="B221" t="s">
        <v>279</v>
      </c>
      <c r="C221">
        <v>1.0458000000000001</v>
      </c>
      <c r="D221">
        <v>1.0093000000000001</v>
      </c>
      <c r="E221">
        <v>0.86329999999999996</v>
      </c>
    </row>
    <row r="222" spans="1:5" x14ac:dyDescent="0.25">
      <c r="A222" t="s">
        <v>175</v>
      </c>
      <c r="B222" t="s">
        <v>283</v>
      </c>
      <c r="C222">
        <v>1.0458000000000001</v>
      </c>
      <c r="D222">
        <v>0.39369999999999999</v>
      </c>
      <c r="E222">
        <v>1.1679999999999999</v>
      </c>
    </row>
    <row r="223" spans="1:5" x14ac:dyDescent="0.25">
      <c r="A223" t="s">
        <v>175</v>
      </c>
      <c r="B223" t="s">
        <v>177</v>
      </c>
      <c r="C223">
        <v>1.0458000000000001</v>
      </c>
      <c r="D223">
        <v>1.2218</v>
      </c>
      <c r="E223">
        <v>1.0072000000000001</v>
      </c>
    </row>
    <row r="224" spans="1:5" x14ac:dyDescent="0.25">
      <c r="A224" t="s">
        <v>175</v>
      </c>
      <c r="B224" t="s">
        <v>280</v>
      </c>
      <c r="C224">
        <v>1.0458000000000001</v>
      </c>
      <c r="D224">
        <v>1.016</v>
      </c>
      <c r="E224">
        <v>1.1331</v>
      </c>
    </row>
    <row r="225" spans="1:5" x14ac:dyDescent="0.25">
      <c r="A225" t="s">
        <v>24</v>
      </c>
      <c r="B225" t="s">
        <v>292</v>
      </c>
      <c r="C225">
        <v>1.4262999999999999</v>
      </c>
      <c r="D225">
        <v>1.5128999999999999</v>
      </c>
      <c r="E225">
        <v>0.74429999999999996</v>
      </c>
    </row>
    <row r="226" spans="1:5" x14ac:dyDescent="0.25">
      <c r="A226" t="s">
        <v>24</v>
      </c>
      <c r="B226" t="s">
        <v>289</v>
      </c>
      <c r="C226">
        <v>1.4262999999999999</v>
      </c>
      <c r="D226">
        <v>0.77490000000000003</v>
      </c>
      <c r="E226">
        <v>1.1651</v>
      </c>
    </row>
    <row r="227" spans="1:5" x14ac:dyDescent="0.25">
      <c r="A227" t="s">
        <v>24</v>
      </c>
      <c r="B227" t="s">
        <v>180</v>
      </c>
      <c r="C227">
        <v>1.4262999999999999</v>
      </c>
      <c r="D227">
        <v>0.66420000000000001</v>
      </c>
      <c r="E227">
        <v>1.0356000000000001</v>
      </c>
    </row>
    <row r="228" spans="1:5" x14ac:dyDescent="0.25">
      <c r="A228" t="s">
        <v>24</v>
      </c>
      <c r="B228" t="s">
        <v>326</v>
      </c>
      <c r="C228">
        <v>1.4262999999999999</v>
      </c>
      <c r="D228">
        <v>0.77490000000000003</v>
      </c>
      <c r="E228">
        <v>0.87380000000000002</v>
      </c>
    </row>
    <row r="229" spans="1:5" x14ac:dyDescent="0.25">
      <c r="A229" t="s">
        <v>24</v>
      </c>
      <c r="B229" t="s">
        <v>288</v>
      </c>
      <c r="C229">
        <v>1.4262999999999999</v>
      </c>
      <c r="D229">
        <v>0.81179999999999997</v>
      </c>
      <c r="E229">
        <v>1.8447</v>
      </c>
    </row>
    <row r="230" spans="1:5" x14ac:dyDescent="0.25">
      <c r="A230" t="s">
        <v>24</v>
      </c>
      <c r="B230" t="s">
        <v>287</v>
      </c>
      <c r="C230">
        <v>1.4262999999999999</v>
      </c>
      <c r="D230">
        <v>0.81179999999999997</v>
      </c>
      <c r="E230">
        <v>1.1003000000000001</v>
      </c>
    </row>
    <row r="231" spans="1:5" x14ac:dyDescent="0.25">
      <c r="A231" t="s">
        <v>24</v>
      </c>
      <c r="B231" t="s">
        <v>293</v>
      </c>
      <c r="C231">
        <v>1.4262999999999999</v>
      </c>
      <c r="D231">
        <v>0.66420000000000001</v>
      </c>
      <c r="E231">
        <v>0.90620000000000001</v>
      </c>
    </row>
    <row r="232" spans="1:5" x14ac:dyDescent="0.25">
      <c r="A232" t="s">
        <v>24</v>
      </c>
      <c r="B232" t="s">
        <v>294</v>
      </c>
      <c r="C232">
        <v>1.4262999999999999</v>
      </c>
      <c r="D232">
        <v>1.3284</v>
      </c>
      <c r="E232">
        <v>0.55020000000000002</v>
      </c>
    </row>
    <row r="233" spans="1:5" x14ac:dyDescent="0.25">
      <c r="A233" t="s">
        <v>24</v>
      </c>
      <c r="B233" t="s">
        <v>295</v>
      </c>
      <c r="C233">
        <v>1.4262999999999999</v>
      </c>
      <c r="D233">
        <v>1.3653</v>
      </c>
      <c r="E233">
        <v>0.64729999999999999</v>
      </c>
    </row>
    <row r="234" spans="1:5" x14ac:dyDescent="0.25">
      <c r="A234" t="s">
        <v>24</v>
      </c>
      <c r="B234" t="s">
        <v>25</v>
      </c>
      <c r="C234">
        <v>1.4262999999999999</v>
      </c>
      <c r="D234">
        <v>0.92249999999999999</v>
      </c>
      <c r="E234">
        <v>1.0356000000000001</v>
      </c>
    </row>
    <row r="235" spans="1:5" x14ac:dyDescent="0.25">
      <c r="A235" t="s">
        <v>24</v>
      </c>
      <c r="B235" t="s">
        <v>327</v>
      </c>
      <c r="C235">
        <v>1.4262999999999999</v>
      </c>
      <c r="D235">
        <v>1.5867</v>
      </c>
      <c r="E235">
        <v>0.55020000000000002</v>
      </c>
    </row>
    <row r="236" spans="1:5" x14ac:dyDescent="0.25">
      <c r="A236" t="s">
        <v>24</v>
      </c>
      <c r="B236" t="s">
        <v>286</v>
      </c>
      <c r="C236">
        <v>1.4262999999999999</v>
      </c>
      <c r="D236">
        <v>1.3284</v>
      </c>
      <c r="E236">
        <v>0.67959999999999998</v>
      </c>
    </row>
    <row r="237" spans="1:5" x14ac:dyDescent="0.25">
      <c r="A237" t="s">
        <v>24</v>
      </c>
      <c r="B237" t="s">
        <v>291</v>
      </c>
      <c r="C237">
        <v>1.4262999999999999</v>
      </c>
      <c r="D237">
        <v>0.84870000000000001</v>
      </c>
      <c r="E237">
        <v>1.4239999999999999</v>
      </c>
    </row>
    <row r="238" spans="1:5" x14ac:dyDescent="0.25">
      <c r="A238" t="s">
        <v>24</v>
      </c>
      <c r="B238" t="s">
        <v>26</v>
      </c>
      <c r="C238">
        <v>1.4262999999999999</v>
      </c>
      <c r="D238">
        <v>0.95940000000000003</v>
      </c>
      <c r="E238">
        <v>1.1974</v>
      </c>
    </row>
    <row r="239" spans="1:5" x14ac:dyDescent="0.25">
      <c r="A239" t="s">
        <v>24</v>
      </c>
      <c r="B239" t="s">
        <v>184</v>
      </c>
      <c r="C239">
        <v>1.4262999999999999</v>
      </c>
      <c r="D239">
        <v>0.73799999999999999</v>
      </c>
      <c r="E239">
        <v>0.90620000000000001</v>
      </c>
    </row>
    <row r="240" spans="1:5" x14ac:dyDescent="0.25">
      <c r="A240" t="s">
        <v>24</v>
      </c>
      <c r="B240" t="s">
        <v>290</v>
      </c>
      <c r="C240">
        <v>1.4262999999999999</v>
      </c>
      <c r="D240">
        <v>1.2177</v>
      </c>
      <c r="E240">
        <v>0.9385</v>
      </c>
    </row>
    <row r="241" spans="1:5" x14ac:dyDescent="0.25">
      <c r="A241" t="s">
        <v>24</v>
      </c>
      <c r="B241" t="s">
        <v>183</v>
      </c>
      <c r="C241">
        <v>1.4262999999999999</v>
      </c>
      <c r="D241">
        <v>0.88560000000000005</v>
      </c>
      <c r="E241">
        <v>1.2621</v>
      </c>
    </row>
    <row r="242" spans="1:5" x14ac:dyDescent="0.25">
      <c r="A242" t="s">
        <v>24</v>
      </c>
      <c r="B242" t="s">
        <v>182</v>
      </c>
      <c r="C242">
        <v>1.4262999999999999</v>
      </c>
      <c r="D242">
        <v>0.92249999999999999</v>
      </c>
      <c r="E242">
        <v>1.0680000000000001</v>
      </c>
    </row>
    <row r="243" spans="1:5" x14ac:dyDescent="0.25">
      <c r="A243" t="s">
        <v>24</v>
      </c>
      <c r="B243" t="s">
        <v>185</v>
      </c>
      <c r="C243">
        <v>1.4262999999999999</v>
      </c>
      <c r="D243">
        <v>1.0331999999999999</v>
      </c>
      <c r="E243">
        <v>1.2621</v>
      </c>
    </row>
    <row r="244" spans="1:5" x14ac:dyDescent="0.25">
      <c r="A244" t="s">
        <v>24</v>
      </c>
      <c r="B244" t="s">
        <v>181</v>
      </c>
      <c r="C244">
        <v>1.4262999999999999</v>
      </c>
      <c r="D244">
        <v>0.84870000000000001</v>
      </c>
      <c r="E244">
        <v>0.80910000000000004</v>
      </c>
    </row>
    <row r="245" spans="1:5" x14ac:dyDescent="0.25">
      <c r="A245" t="s">
        <v>27</v>
      </c>
      <c r="B245" t="s">
        <v>187</v>
      </c>
      <c r="C245">
        <v>1.1000000000000001</v>
      </c>
      <c r="D245">
        <v>0.90910000000000002</v>
      </c>
      <c r="E245">
        <v>1.1717</v>
      </c>
    </row>
    <row r="246" spans="1:5" x14ac:dyDescent="0.25">
      <c r="A246" t="s">
        <v>27</v>
      </c>
      <c r="B246" t="s">
        <v>191</v>
      </c>
      <c r="C246">
        <v>1.1000000000000001</v>
      </c>
      <c r="D246">
        <v>1.1961999999999999</v>
      </c>
      <c r="E246">
        <v>1.0505</v>
      </c>
    </row>
    <row r="247" spans="1:5" x14ac:dyDescent="0.25">
      <c r="A247" t="s">
        <v>27</v>
      </c>
      <c r="B247" t="s">
        <v>28</v>
      </c>
      <c r="C247">
        <v>1.1000000000000001</v>
      </c>
      <c r="D247">
        <v>1.0047999999999999</v>
      </c>
      <c r="E247">
        <v>0.92930000000000001</v>
      </c>
    </row>
    <row r="248" spans="1:5" x14ac:dyDescent="0.25">
      <c r="A248" t="s">
        <v>27</v>
      </c>
      <c r="B248" t="s">
        <v>186</v>
      </c>
      <c r="C248">
        <v>1.1000000000000001</v>
      </c>
      <c r="D248">
        <v>1.1005</v>
      </c>
      <c r="E248">
        <v>0.84850000000000003</v>
      </c>
    </row>
    <row r="249" spans="1:5" x14ac:dyDescent="0.25">
      <c r="A249" t="s">
        <v>27</v>
      </c>
      <c r="B249" t="s">
        <v>189</v>
      </c>
      <c r="C249">
        <v>1.1000000000000001</v>
      </c>
      <c r="D249">
        <v>0.66990000000000005</v>
      </c>
      <c r="E249">
        <v>1.0909</v>
      </c>
    </row>
    <row r="250" spans="1:5" x14ac:dyDescent="0.25">
      <c r="A250" t="s">
        <v>27</v>
      </c>
      <c r="B250" t="s">
        <v>297</v>
      </c>
      <c r="C250">
        <v>1.1000000000000001</v>
      </c>
      <c r="D250">
        <v>0.90910000000000002</v>
      </c>
      <c r="E250">
        <v>0.88890000000000002</v>
      </c>
    </row>
    <row r="251" spans="1:5" x14ac:dyDescent="0.25">
      <c r="A251" t="s">
        <v>27</v>
      </c>
      <c r="B251" t="s">
        <v>298</v>
      </c>
      <c r="C251">
        <v>1.1000000000000001</v>
      </c>
      <c r="D251">
        <v>1.4354</v>
      </c>
      <c r="E251">
        <v>0.80810000000000004</v>
      </c>
    </row>
    <row r="252" spans="1:5" x14ac:dyDescent="0.25">
      <c r="A252" t="s">
        <v>27</v>
      </c>
      <c r="B252" t="s">
        <v>31</v>
      </c>
      <c r="C252">
        <v>1.1000000000000001</v>
      </c>
      <c r="D252">
        <v>1.0526</v>
      </c>
      <c r="E252">
        <v>0.84850000000000003</v>
      </c>
    </row>
    <row r="253" spans="1:5" x14ac:dyDescent="0.25">
      <c r="A253" t="s">
        <v>27</v>
      </c>
      <c r="B253" t="s">
        <v>195</v>
      </c>
      <c r="C253">
        <v>1.1000000000000001</v>
      </c>
      <c r="D253">
        <v>1.5310999999999999</v>
      </c>
      <c r="E253">
        <v>0.76770000000000005</v>
      </c>
    </row>
    <row r="254" spans="1:5" x14ac:dyDescent="0.25">
      <c r="A254" t="s">
        <v>27</v>
      </c>
      <c r="B254" t="s">
        <v>188</v>
      </c>
      <c r="C254">
        <v>1.1000000000000001</v>
      </c>
      <c r="D254">
        <v>1.1483000000000001</v>
      </c>
      <c r="E254">
        <v>0.68689999999999996</v>
      </c>
    </row>
    <row r="255" spans="1:5" x14ac:dyDescent="0.25">
      <c r="A255" t="s">
        <v>27</v>
      </c>
      <c r="B255" t="s">
        <v>296</v>
      </c>
      <c r="C255">
        <v>1.1000000000000001</v>
      </c>
      <c r="D255">
        <v>0.52629999999999999</v>
      </c>
      <c r="E255">
        <v>1.2525999999999999</v>
      </c>
    </row>
    <row r="256" spans="1:5" x14ac:dyDescent="0.25">
      <c r="A256" t="s">
        <v>27</v>
      </c>
      <c r="B256" t="s">
        <v>190</v>
      </c>
      <c r="C256">
        <v>1.1000000000000001</v>
      </c>
      <c r="D256">
        <v>1.3396999999999999</v>
      </c>
      <c r="E256">
        <v>1.6162000000000001</v>
      </c>
    </row>
    <row r="257" spans="1:5" x14ac:dyDescent="0.25">
      <c r="A257" t="s">
        <v>27</v>
      </c>
      <c r="B257" t="s">
        <v>192</v>
      </c>
      <c r="C257">
        <v>1.1000000000000001</v>
      </c>
      <c r="D257">
        <v>0.622</v>
      </c>
      <c r="E257">
        <v>0.80810000000000004</v>
      </c>
    </row>
    <row r="258" spans="1:5" x14ac:dyDescent="0.25">
      <c r="A258" t="s">
        <v>27</v>
      </c>
      <c r="B258" t="s">
        <v>329</v>
      </c>
      <c r="C258">
        <v>1.1000000000000001</v>
      </c>
      <c r="D258">
        <v>0.57420000000000004</v>
      </c>
      <c r="E258">
        <v>1.3737999999999999</v>
      </c>
    </row>
    <row r="259" spans="1:5" x14ac:dyDescent="0.25">
      <c r="A259" t="s">
        <v>27</v>
      </c>
      <c r="B259" t="s">
        <v>194</v>
      </c>
      <c r="C259">
        <v>1.1000000000000001</v>
      </c>
      <c r="D259">
        <v>1.0526</v>
      </c>
      <c r="E259">
        <v>0.92930000000000001</v>
      </c>
    </row>
    <row r="260" spans="1:5" x14ac:dyDescent="0.25">
      <c r="A260" t="s">
        <v>27</v>
      </c>
      <c r="B260" t="s">
        <v>299</v>
      </c>
      <c r="C260">
        <v>1.1000000000000001</v>
      </c>
      <c r="D260">
        <v>0.95689999999999997</v>
      </c>
      <c r="E260">
        <v>0.84850000000000003</v>
      </c>
    </row>
    <row r="261" spans="1:5" x14ac:dyDescent="0.25">
      <c r="A261" t="s">
        <v>27</v>
      </c>
      <c r="B261" t="s">
        <v>328</v>
      </c>
      <c r="C261">
        <v>1.1000000000000001</v>
      </c>
      <c r="D261">
        <v>0.90910000000000002</v>
      </c>
      <c r="E261">
        <v>0.92930000000000001</v>
      </c>
    </row>
    <row r="262" spans="1:5" x14ac:dyDescent="0.25">
      <c r="A262" t="s">
        <v>27</v>
      </c>
      <c r="B262" t="s">
        <v>193</v>
      </c>
      <c r="C262">
        <v>1.1000000000000001</v>
      </c>
      <c r="D262">
        <v>1.1961999999999999</v>
      </c>
      <c r="E262">
        <v>0.80810000000000004</v>
      </c>
    </row>
    <row r="263" spans="1:5" x14ac:dyDescent="0.25">
      <c r="A263" t="s">
        <v>27</v>
      </c>
      <c r="B263" t="s">
        <v>30</v>
      </c>
      <c r="C263">
        <v>1.1000000000000001</v>
      </c>
      <c r="D263">
        <v>1.244</v>
      </c>
      <c r="E263">
        <v>1.1717</v>
      </c>
    </row>
    <row r="264" spans="1:5" x14ac:dyDescent="0.25">
      <c r="A264" t="s">
        <v>27</v>
      </c>
      <c r="B264" t="s">
        <v>29</v>
      </c>
      <c r="C264">
        <v>1.1000000000000001</v>
      </c>
      <c r="D264">
        <v>0.622</v>
      </c>
      <c r="E264">
        <v>1.1717</v>
      </c>
    </row>
    <row r="265" spans="1:5" x14ac:dyDescent="0.25">
      <c r="A265" t="s">
        <v>196</v>
      </c>
      <c r="B265" t="s">
        <v>205</v>
      </c>
      <c r="C265">
        <v>1.3987000000000001</v>
      </c>
      <c r="D265">
        <v>2.0607000000000002</v>
      </c>
      <c r="E265">
        <v>0.32929999999999998</v>
      </c>
    </row>
    <row r="266" spans="1:5" x14ac:dyDescent="0.25">
      <c r="A266" t="s">
        <v>196</v>
      </c>
      <c r="B266" t="s">
        <v>306</v>
      </c>
      <c r="C266">
        <v>1.3987000000000001</v>
      </c>
      <c r="D266">
        <v>1.514</v>
      </c>
      <c r="E266">
        <v>0.84150000000000003</v>
      </c>
    </row>
    <row r="267" spans="1:5" x14ac:dyDescent="0.25">
      <c r="A267" t="s">
        <v>196</v>
      </c>
      <c r="B267" t="s">
        <v>206</v>
      </c>
      <c r="C267">
        <v>1.3987000000000001</v>
      </c>
      <c r="D267">
        <v>0.50470000000000004</v>
      </c>
      <c r="E267">
        <v>1.3903000000000001</v>
      </c>
    </row>
    <row r="268" spans="1:5" x14ac:dyDescent="0.25">
      <c r="A268" t="s">
        <v>196</v>
      </c>
      <c r="B268" t="s">
        <v>197</v>
      </c>
      <c r="C268">
        <v>1.3987000000000001</v>
      </c>
      <c r="D268">
        <v>0.58879999999999999</v>
      </c>
      <c r="E268">
        <v>0.98780000000000001</v>
      </c>
    </row>
    <row r="269" spans="1:5" x14ac:dyDescent="0.25">
      <c r="A269" t="s">
        <v>196</v>
      </c>
      <c r="B269" t="s">
        <v>307</v>
      </c>
      <c r="C269">
        <v>1.3987000000000001</v>
      </c>
      <c r="D269">
        <v>1.2196</v>
      </c>
      <c r="E269">
        <v>0.84150000000000003</v>
      </c>
    </row>
    <row r="270" spans="1:5" x14ac:dyDescent="0.25">
      <c r="A270" t="s">
        <v>196</v>
      </c>
      <c r="B270" t="s">
        <v>204</v>
      </c>
      <c r="C270">
        <v>1.3987000000000001</v>
      </c>
      <c r="D270">
        <v>0.96730000000000005</v>
      </c>
      <c r="E270">
        <v>0.91469999999999996</v>
      </c>
    </row>
    <row r="271" spans="1:5" x14ac:dyDescent="0.25">
      <c r="A271" t="s">
        <v>196</v>
      </c>
      <c r="B271" t="s">
        <v>302</v>
      </c>
      <c r="C271">
        <v>1.3987000000000001</v>
      </c>
      <c r="D271">
        <v>0.96730000000000005</v>
      </c>
      <c r="E271">
        <v>0.87809999999999999</v>
      </c>
    </row>
    <row r="272" spans="1:5" x14ac:dyDescent="0.25">
      <c r="A272" t="s">
        <v>196</v>
      </c>
      <c r="B272" t="s">
        <v>305</v>
      </c>
      <c r="C272">
        <v>1.3987000000000001</v>
      </c>
      <c r="D272">
        <v>0.88319999999999999</v>
      </c>
      <c r="E272">
        <v>1.1342000000000001</v>
      </c>
    </row>
    <row r="273" spans="1:5" x14ac:dyDescent="0.25">
      <c r="A273" t="s">
        <v>196</v>
      </c>
      <c r="B273" t="s">
        <v>202</v>
      </c>
      <c r="C273">
        <v>1.3987000000000001</v>
      </c>
      <c r="D273">
        <v>0.54669999999999996</v>
      </c>
      <c r="E273">
        <v>1.3536999999999999</v>
      </c>
    </row>
    <row r="274" spans="1:5" x14ac:dyDescent="0.25">
      <c r="A274" t="s">
        <v>196</v>
      </c>
      <c r="B274" t="s">
        <v>200</v>
      </c>
      <c r="C274">
        <v>1.3987000000000001</v>
      </c>
      <c r="D274">
        <v>1.472</v>
      </c>
      <c r="E274">
        <v>0.80489999999999995</v>
      </c>
    </row>
    <row r="275" spans="1:5" x14ac:dyDescent="0.25">
      <c r="A275" t="s">
        <v>196</v>
      </c>
      <c r="B275" t="s">
        <v>199</v>
      </c>
      <c r="C275">
        <v>1.3987000000000001</v>
      </c>
      <c r="D275">
        <v>0.79910000000000003</v>
      </c>
      <c r="E275">
        <v>0.76829999999999998</v>
      </c>
    </row>
    <row r="276" spans="1:5" x14ac:dyDescent="0.25">
      <c r="A276" t="s">
        <v>196</v>
      </c>
      <c r="B276" t="s">
        <v>303</v>
      </c>
      <c r="C276">
        <v>1.3987000000000001</v>
      </c>
      <c r="D276">
        <v>1.0513999999999999</v>
      </c>
      <c r="E276">
        <v>0.91469999999999996</v>
      </c>
    </row>
    <row r="277" spans="1:5" x14ac:dyDescent="0.25">
      <c r="A277" t="s">
        <v>196</v>
      </c>
      <c r="B277" t="s">
        <v>201</v>
      </c>
      <c r="C277">
        <v>1.3987000000000001</v>
      </c>
      <c r="D277">
        <v>1.0513999999999999</v>
      </c>
      <c r="E277">
        <v>0.58540000000000003</v>
      </c>
    </row>
    <row r="278" spans="1:5" x14ac:dyDescent="0.25">
      <c r="A278" t="s">
        <v>196</v>
      </c>
      <c r="B278" t="s">
        <v>304</v>
      </c>
      <c r="C278">
        <v>1.3987000000000001</v>
      </c>
      <c r="D278">
        <v>1.0934999999999999</v>
      </c>
      <c r="E278">
        <v>0.95120000000000005</v>
      </c>
    </row>
    <row r="279" spans="1:5" x14ac:dyDescent="0.25">
      <c r="A279" t="s">
        <v>196</v>
      </c>
      <c r="B279" t="s">
        <v>198</v>
      </c>
      <c r="C279">
        <v>1.3987000000000001</v>
      </c>
      <c r="D279">
        <v>0.96730000000000005</v>
      </c>
      <c r="E279">
        <v>1.6464000000000001</v>
      </c>
    </row>
    <row r="280" spans="1:5" x14ac:dyDescent="0.25">
      <c r="A280" t="s">
        <v>196</v>
      </c>
      <c r="B280" t="s">
        <v>300</v>
      </c>
      <c r="C280">
        <v>1.3987000000000001</v>
      </c>
      <c r="D280">
        <v>0.50470000000000004</v>
      </c>
      <c r="E280">
        <v>1.0975999999999999</v>
      </c>
    </row>
    <row r="281" spans="1:5" x14ac:dyDescent="0.25">
      <c r="A281" t="s">
        <v>196</v>
      </c>
      <c r="B281" t="s">
        <v>301</v>
      </c>
      <c r="C281">
        <v>1.3987000000000001</v>
      </c>
      <c r="D281">
        <v>0.75700000000000001</v>
      </c>
      <c r="E281">
        <v>1.2805</v>
      </c>
    </row>
    <row r="282" spans="1:5" x14ac:dyDescent="0.25">
      <c r="A282" t="s">
        <v>196</v>
      </c>
      <c r="B282" t="s">
        <v>203</v>
      </c>
      <c r="C282">
        <v>1.3987000000000001</v>
      </c>
      <c r="D282">
        <v>1.0513999999999999</v>
      </c>
      <c r="E282">
        <v>1.2805</v>
      </c>
    </row>
    <row r="283" spans="1:5" x14ac:dyDescent="0.25">
      <c r="A283" t="s">
        <v>32</v>
      </c>
      <c r="B283" t="s">
        <v>331</v>
      </c>
      <c r="C283">
        <v>1.1471</v>
      </c>
      <c r="D283">
        <v>0.51280000000000003</v>
      </c>
      <c r="E283">
        <v>0.78859999999999997</v>
      </c>
    </row>
    <row r="284" spans="1:5" x14ac:dyDescent="0.25">
      <c r="A284" t="s">
        <v>32</v>
      </c>
      <c r="B284" t="s">
        <v>36</v>
      </c>
      <c r="C284">
        <v>1.1471</v>
      </c>
      <c r="D284">
        <v>1.9486000000000001</v>
      </c>
      <c r="E284">
        <v>0.55669999999999997</v>
      </c>
    </row>
    <row r="285" spans="1:5" x14ac:dyDescent="0.25">
      <c r="A285" t="s">
        <v>32</v>
      </c>
      <c r="B285" t="s">
        <v>212</v>
      </c>
      <c r="C285">
        <v>1.1471</v>
      </c>
      <c r="D285">
        <v>1.1282000000000001</v>
      </c>
      <c r="E285">
        <v>1.2525999999999999</v>
      </c>
    </row>
    <row r="286" spans="1:5" x14ac:dyDescent="0.25">
      <c r="A286" t="s">
        <v>32</v>
      </c>
      <c r="B286" t="s">
        <v>311</v>
      </c>
      <c r="C286">
        <v>1.1471</v>
      </c>
      <c r="D286">
        <v>1.0769</v>
      </c>
      <c r="E286">
        <v>1.1133999999999999</v>
      </c>
    </row>
    <row r="287" spans="1:5" x14ac:dyDescent="0.25">
      <c r="A287" t="s">
        <v>32</v>
      </c>
      <c r="B287" t="s">
        <v>210</v>
      </c>
      <c r="C287">
        <v>1.1471</v>
      </c>
      <c r="D287">
        <v>0.61539999999999995</v>
      </c>
      <c r="E287">
        <v>1.2988999999999999</v>
      </c>
    </row>
    <row r="288" spans="1:5" x14ac:dyDescent="0.25">
      <c r="A288" t="s">
        <v>32</v>
      </c>
      <c r="B288" t="s">
        <v>312</v>
      </c>
      <c r="C288">
        <v>1.1471</v>
      </c>
      <c r="D288">
        <v>1.0256000000000001</v>
      </c>
      <c r="E288">
        <v>1.0206</v>
      </c>
    </row>
    <row r="289" spans="1:5" x14ac:dyDescent="0.25">
      <c r="A289" t="s">
        <v>32</v>
      </c>
      <c r="B289" t="s">
        <v>209</v>
      </c>
      <c r="C289">
        <v>1.1471</v>
      </c>
      <c r="D289">
        <v>0.82050000000000001</v>
      </c>
      <c r="E289">
        <v>0.78859999999999997</v>
      </c>
    </row>
    <row r="290" spans="1:5" x14ac:dyDescent="0.25">
      <c r="A290" t="s">
        <v>32</v>
      </c>
      <c r="B290" t="s">
        <v>313</v>
      </c>
      <c r="C290">
        <v>1.1471</v>
      </c>
      <c r="D290">
        <v>0.87180000000000002</v>
      </c>
      <c r="E290">
        <v>1.2061999999999999</v>
      </c>
    </row>
    <row r="291" spans="1:5" x14ac:dyDescent="0.25">
      <c r="A291" t="s">
        <v>32</v>
      </c>
      <c r="B291" t="s">
        <v>309</v>
      </c>
      <c r="C291">
        <v>1.1471</v>
      </c>
      <c r="D291">
        <v>0.66659999999999997</v>
      </c>
      <c r="E291">
        <v>0.92779999999999996</v>
      </c>
    </row>
    <row r="292" spans="1:5" x14ac:dyDescent="0.25">
      <c r="A292" t="s">
        <v>32</v>
      </c>
      <c r="B292" t="s">
        <v>308</v>
      </c>
      <c r="C292">
        <v>1.1471</v>
      </c>
      <c r="D292">
        <v>0.56410000000000005</v>
      </c>
      <c r="E292">
        <v>1.3452999999999999</v>
      </c>
    </row>
    <row r="293" spans="1:5" x14ac:dyDescent="0.25">
      <c r="A293" t="s">
        <v>32</v>
      </c>
      <c r="B293" t="s">
        <v>207</v>
      </c>
      <c r="C293">
        <v>1.1471</v>
      </c>
      <c r="D293">
        <v>0.87180000000000002</v>
      </c>
      <c r="E293">
        <v>1.0206</v>
      </c>
    </row>
    <row r="294" spans="1:5" x14ac:dyDescent="0.25">
      <c r="A294" t="s">
        <v>32</v>
      </c>
      <c r="B294" t="s">
        <v>330</v>
      </c>
      <c r="C294">
        <v>1.1471</v>
      </c>
      <c r="D294">
        <v>0.71789999999999998</v>
      </c>
      <c r="E294">
        <v>1.1133999999999999</v>
      </c>
    </row>
    <row r="295" spans="1:5" x14ac:dyDescent="0.25">
      <c r="A295" t="s">
        <v>32</v>
      </c>
      <c r="B295" t="s">
        <v>35</v>
      </c>
      <c r="C295">
        <v>1.1471</v>
      </c>
      <c r="D295">
        <v>1.7435</v>
      </c>
      <c r="E295">
        <v>0.64949999999999997</v>
      </c>
    </row>
    <row r="296" spans="1:5" x14ac:dyDescent="0.25">
      <c r="A296" t="s">
        <v>32</v>
      </c>
      <c r="B296" t="s">
        <v>34</v>
      </c>
      <c r="C296">
        <v>1.1471</v>
      </c>
      <c r="D296">
        <v>0.66659999999999997</v>
      </c>
      <c r="E296">
        <v>1.0206</v>
      </c>
    </row>
    <row r="297" spans="1:5" x14ac:dyDescent="0.25">
      <c r="A297" t="s">
        <v>32</v>
      </c>
      <c r="B297" t="s">
        <v>310</v>
      </c>
      <c r="C297">
        <v>1.1471</v>
      </c>
      <c r="D297">
        <v>0.92300000000000004</v>
      </c>
      <c r="E297">
        <v>0.92779999999999996</v>
      </c>
    </row>
    <row r="298" spans="1:5" x14ac:dyDescent="0.25">
      <c r="A298" t="s">
        <v>32</v>
      </c>
      <c r="B298" t="s">
        <v>208</v>
      </c>
      <c r="C298">
        <v>1.1471</v>
      </c>
      <c r="D298">
        <v>1.3332999999999999</v>
      </c>
      <c r="E298">
        <v>0.83499999999999996</v>
      </c>
    </row>
    <row r="299" spans="1:5" x14ac:dyDescent="0.25">
      <c r="A299" t="s">
        <v>32</v>
      </c>
      <c r="B299" t="s">
        <v>33</v>
      </c>
      <c r="C299">
        <v>1.1471</v>
      </c>
      <c r="D299">
        <v>1.5896999999999999</v>
      </c>
      <c r="E299">
        <v>0.46389999999999998</v>
      </c>
    </row>
    <row r="300" spans="1:5" x14ac:dyDescent="0.25">
      <c r="A300" t="s">
        <v>32</v>
      </c>
      <c r="B300" t="s">
        <v>211</v>
      </c>
      <c r="C300">
        <v>1.1471</v>
      </c>
      <c r="D300">
        <v>0.92300000000000004</v>
      </c>
      <c r="E300">
        <v>1.6700999999999999</v>
      </c>
    </row>
    <row r="301" spans="1:5" x14ac:dyDescent="0.25">
      <c r="A301" t="s">
        <v>213</v>
      </c>
      <c r="B301" t="s">
        <v>221</v>
      </c>
      <c r="C301">
        <v>1.1535</v>
      </c>
      <c r="D301">
        <v>0.59319999999999995</v>
      </c>
      <c r="E301">
        <v>0.83050000000000002</v>
      </c>
    </row>
    <row r="302" spans="1:5" x14ac:dyDescent="0.25">
      <c r="A302" t="s">
        <v>213</v>
      </c>
      <c r="B302" t="s">
        <v>214</v>
      </c>
      <c r="C302">
        <v>1.1535</v>
      </c>
      <c r="D302">
        <v>1.6881999999999999</v>
      </c>
      <c r="E302">
        <v>0.74739999999999995</v>
      </c>
    </row>
    <row r="303" spans="1:5" x14ac:dyDescent="0.25">
      <c r="A303" t="s">
        <v>213</v>
      </c>
      <c r="B303" t="s">
        <v>217</v>
      </c>
      <c r="C303">
        <v>1.1535</v>
      </c>
      <c r="D303">
        <v>0.50190000000000001</v>
      </c>
      <c r="E303">
        <v>1.0795999999999999</v>
      </c>
    </row>
    <row r="304" spans="1:5" x14ac:dyDescent="0.25">
      <c r="A304" t="s">
        <v>213</v>
      </c>
      <c r="B304" t="s">
        <v>216</v>
      </c>
      <c r="C304">
        <v>1.1535</v>
      </c>
      <c r="D304">
        <v>0.95820000000000005</v>
      </c>
      <c r="E304">
        <v>1.5779000000000001</v>
      </c>
    </row>
    <row r="305" spans="1:5" x14ac:dyDescent="0.25">
      <c r="A305" t="s">
        <v>213</v>
      </c>
      <c r="B305" t="s">
        <v>218</v>
      </c>
      <c r="C305">
        <v>1.1535</v>
      </c>
      <c r="D305">
        <v>1.2319</v>
      </c>
      <c r="E305">
        <v>0.58130000000000004</v>
      </c>
    </row>
    <row r="306" spans="1:5" x14ac:dyDescent="0.25">
      <c r="A306" t="s">
        <v>213</v>
      </c>
      <c r="B306" t="s">
        <v>219</v>
      </c>
      <c r="C306">
        <v>1.1535</v>
      </c>
      <c r="D306">
        <v>0.59319999999999995</v>
      </c>
      <c r="E306">
        <v>1.1211</v>
      </c>
    </row>
    <row r="307" spans="1:5" x14ac:dyDescent="0.25">
      <c r="A307" t="s">
        <v>213</v>
      </c>
      <c r="B307" t="s">
        <v>215</v>
      </c>
      <c r="C307">
        <v>1.1535</v>
      </c>
      <c r="D307">
        <v>1.0038</v>
      </c>
      <c r="E307">
        <v>1.2041999999999999</v>
      </c>
    </row>
    <row r="308" spans="1:5" x14ac:dyDescent="0.25">
      <c r="A308" t="s">
        <v>213</v>
      </c>
      <c r="B308" t="s">
        <v>314</v>
      </c>
      <c r="C308">
        <v>1.1535</v>
      </c>
      <c r="D308">
        <v>0.8669</v>
      </c>
      <c r="E308">
        <v>0.99660000000000004</v>
      </c>
    </row>
    <row r="309" spans="1:5" x14ac:dyDescent="0.25">
      <c r="A309" t="s">
        <v>213</v>
      </c>
      <c r="B309" t="s">
        <v>315</v>
      </c>
      <c r="C309">
        <v>1.1535</v>
      </c>
      <c r="D309">
        <v>1.597</v>
      </c>
      <c r="E309">
        <v>0.37369999999999998</v>
      </c>
    </row>
    <row r="310" spans="1:5" x14ac:dyDescent="0.25">
      <c r="A310" t="s">
        <v>213</v>
      </c>
      <c r="B310" t="s">
        <v>220</v>
      </c>
      <c r="C310">
        <v>1.1535</v>
      </c>
      <c r="D310">
        <v>0.73</v>
      </c>
      <c r="E310">
        <v>1.2871999999999999</v>
      </c>
    </row>
    <row r="311" spans="1:5" x14ac:dyDescent="0.25">
      <c r="A311" t="s">
        <v>213</v>
      </c>
      <c r="B311" t="s">
        <v>222</v>
      </c>
      <c r="C311">
        <v>1.1535</v>
      </c>
      <c r="D311">
        <v>1.2319</v>
      </c>
      <c r="E311">
        <v>1.2871999999999999</v>
      </c>
    </row>
    <row r="312" spans="1:5" x14ac:dyDescent="0.25">
      <c r="A312" t="s">
        <v>213</v>
      </c>
      <c r="B312" t="s">
        <v>223</v>
      </c>
      <c r="C312">
        <v>1.1535</v>
      </c>
      <c r="D312">
        <v>1.0038</v>
      </c>
      <c r="E312">
        <v>0.91349999999999998</v>
      </c>
    </row>
    <row r="313" spans="1:5" x14ac:dyDescent="0.25">
      <c r="A313" t="s">
        <v>37</v>
      </c>
      <c r="B313" t="s">
        <v>224</v>
      </c>
      <c r="C313">
        <v>1.2666999999999999</v>
      </c>
      <c r="D313">
        <v>0.72870000000000001</v>
      </c>
      <c r="E313">
        <v>1.5403</v>
      </c>
    </row>
    <row r="314" spans="1:5" x14ac:dyDescent="0.25">
      <c r="A314" t="s">
        <v>37</v>
      </c>
      <c r="B314" t="s">
        <v>229</v>
      </c>
      <c r="C314">
        <v>1.2666999999999999</v>
      </c>
      <c r="D314">
        <v>0.72870000000000001</v>
      </c>
      <c r="E314">
        <v>1.1428</v>
      </c>
    </row>
    <row r="315" spans="1:5" x14ac:dyDescent="0.25">
      <c r="A315" t="s">
        <v>37</v>
      </c>
      <c r="B315" t="s">
        <v>227</v>
      </c>
      <c r="C315">
        <v>1.2666999999999999</v>
      </c>
      <c r="D315">
        <v>1.1277999999999999</v>
      </c>
      <c r="E315">
        <v>1.1535</v>
      </c>
    </row>
    <row r="316" spans="1:5" x14ac:dyDescent="0.25">
      <c r="A316" t="s">
        <v>37</v>
      </c>
      <c r="B316" t="s">
        <v>226</v>
      </c>
      <c r="C316">
        <v>1.2666999999999999</v>
      </c>
      <c r="D316">
        <v>1.3532999999999999</v>
      </c>
      <c r="E316">
        <v>1.0611999999999999</v>
      </c>
    </row>
    <row r="317" spans="1:5" x14ac:dyDescent="0.25">
      <c r="A317" t="s">
        <v>37</v>
      </c>
      <c r="B317" t="s">
        <v>39</v>
      </c>
      <c r="C317">
        <v>1.2666999999999999</v>
      </c>
      <c r="D317">
        <v>0.85019999999999996</v>
      </c>
      <c r="E317">
        <v>1.0435000000000001</v>
      </c>
    </row>
    <row r="318" spans="1:5" x14ac:dyDescent="0.25">
      <c r="A318" t="s">
        <v>37</v>
      </c>
      <c r="B318" t="s">
        <v>225</v>
      </c>
      <c r="C318">
        <v>1.2666999999999999</v>
      </c>
      <c r="D318">
        <v>1.1537999999999999</v>
      </c>
      <c r="E318">
        <v>0.39750000000000002</v>
      </c>
    </row>
    <row r="319" spans="1:5" x14ac:dyDescent="0.25">
      <c r="A319" t="s">
        <v>37</v>
      </c>
      <c r="B319" t="s">
        <v>231</v>
      </c>
      <c r="C319">
        <v>1.2666999999999999</v>
      </c>
      <c r="D319">
        <v>1.1277999999999999</v>
      </c>
      <c r="E319">
        <v>0.83050000000000002</v>
      </c>
    </row>
    <row r="320" spans="1:5" x14ac:dyDescent="0.25">
      <c r="A320" t="s">
        <v>37</v>
      </c>
      <c r="B320" t="s">
        <v>38</v>
      </c>
      <c r="C320">
        <v>1.2666999999999999</v>
      </c>
      <c r="D320">
        <v>0.48580000000000001</v>
      </c>
      <c r="E320">
        <v>0.74529999999999996</v>
      </c>
    </row>
    <row r="321" spans="1:5" x14ac:dyDescent="0.25">
      <c r="A321" t="s">
        <v>37</v>
      </c>
      <c r="B321" t="s">
        <v>228</v>
      </c>
      <c r="C321">
        <v>1.2666999999999999</v>
      </c>
      <c r="D321">
        <v>1.1841999999999999</v>
      </c>
      <c r="E321">
        <v>1.2458</v>
      </c>
    </row>
    <row r="322" spans="1:5" x14ac:dyDescent="0.25">
      <c r="A322" t="s">
        <v>37</v>
      </c>
      <c r="B322" t="s">
        <v>230</v>
      </c>
      <c r="C322">
        <v>1.2666999999999999</v>
      </c>
      <c r="D322">
        <v>1.1841999999999999</v>
      </c>
      <c r="E322">
        <v>0.83050000000000002</v>
      </c>
    </row>
    <row r="323" spans="1:5" x14ac:dyDescent="0.25">
      <c r="A323" t="s">
        <v>337</v>
      </c>
      <c r="B323" t="s">
        <v>338</v>
      </c>
      <c r="C323">
        <v>1.1182000000000001</v>
      </c>
      <c r="D323">
        <v>1.1382000000000001</v>
      </c>
      <c r="E323">
        <v>0.8387</v>
      </c>
    </row>
    <row r="324" spans="1:5" x14ac:dyDescent="0.25">
      <c r="A324" t="s">
        <v>337</v>
      </c>
      <c r="B324" t="s">
        <v>367</v>
      </c>
      <c r="C324">
        <v>1.1182000000000001</v>
      </c>
      <c r="D324">
        <v>0.97560000000000002</v>
      </c>
      <c r="E324">
        <v>1.3548</v>
      </c>
    </row>
    <row r="325" spans="1:5" x14ac:dyDescent="0.25">
      <c r="A325" t="s">
        <v>337</v>
      </c>
      <c r="B325" t="s">
        <v>368</v>
      </c>
      <c r="C325">
        <v>1.1182000000000001</v>
      </c>
      <c r="D325">
        <v>0.81299999999999994</v>
      </c>
      <c r="E325">
        <v>0.5161</v>
      </c>
    </row>
    <row r="326" spans="1:5" x14ac:dyDescent="0.25">
      <c r="A326" t="s">
        <v>337</v>
      </c>
      <c r="B326" t="s">
        <v>373</v>
      </c>
      <c r="C326">
        <v>1.1182000000000001</v>
      </c>
      <c r="D326">
        <v>0.48780000000000001</v>
      </c>
      <c r="E326">
        <v>0.8387</v>
      </c>
    </row>
    <row r="327" spans="1:5" x14ac:dyDescent="0.25">
      <c r="A327" t="s">
        <v>337</v>
      </c>
      <c r="B327" t="s">
        <v>374</v>
      </c>
      <c r="C327">
        <v>1.1182000000000001</v>
      </c>
      <c r="D327">
        <v>0.97560000000000002</v>
      </c>
      <c r="E327">
        <v>1.4193</v>
      </c>
    </row>
    <row r="328" spans="1:5" x14ac:dyDescent="0.25">
      <c r="A328" t="s">
        <v>337</v>
      </c>
      <c r="B328" t="s">
        <v>382</v>
      </c>
      <c r="C328">
        <v>1.1182000000000001</v>
      </c>
      <c r="D328">
        <v>1.2195</v>
      </c>
      <c r="E328">
        <v>1.0968</v>
      </c>
    </row>
    <row r="329" spans="1:5" x14ac:dyDescent="0.25">
      <c r="A329" t="s">
        <v>337</v>
      </c>
      <c r="B329" t="s">
        <v>383</v>
      </c>
      <c r="C329">
        <v>1.1182000000000001</v>
      </c>
      <c r="D329">
        <v>0.65039999999999998</v>
      </c>
      <c r="E329">
        <v>1.0323</v>
      </c>
    </row>
    <row r="330" spans="1:5" x14ac:dyDescent="0.25">
      <c r="A330" t="s">
        <v>337</v>
      </c>
      <c r="B330" t="s">
        <v>403</v>
      </c>
      <c r="C330">
        <v>1.1182000000000001</v>
      </c>
      <c r="D330">
        <v>1.1382000000000001</v>
      </c>
      <c r="E330">
        <v>1.2258</v>
      </c>
    </row>
    <row r="331" spans="1:5" x14ac:dyDescent="0.25">
      <c r="A331" t="s">
        <v>337</v>
      </c>
      <c r="B331" t="s">
        <v>407</v>
      </c>
      <c r="C331">
        <v>1.1182000000000001</v>
      </c>
      <c r="D331">
        <v>1.4634</v>
      </c>
      <c r="E331">
        <v>0.7097</v>
      </c>
    </row>
    <row r="332" spans="1:5" x14ac:dyDescent="0.25">
      <c r="A332" t="s">
        <v>337</v>
      </c>
      <c r="B332" t="s">
        <v>408</v>
      </c>
      <c r="C332">
        <v>1.1182000000000001</v>
      </c>
      <c r="D332">
        <v>1.1382000000000001</v>
      </c>
      <c r="E332">
        <v>0.9677</v>
      </c>
    </row>
    <row r="333" spans="1:5" x14ac:dyDescent="0.25">
      <c r="A333" t="s">
        <v>344</v>
      </c>
      <c r="B333" t="s">
        <v>345</v>
      </c>
      <c r="C333">
        <v>1.3545</v>
      </c>
      <c r="D333">
        <v>1.141</v>
      </c>
      <c r="E333">
        <v>1.5278</v>
      </c>
    </row>
    <row r="334" spans="1:5" x14ac:dyDescent="0.25">
      <c r="A334" t="s">
        <v>344</v>
      </c>
      <c r="B334" t="s">
        <v>350</v>
      </c>
      <c r="C334">
        <v>1.3545</v>
      </c>
      <c r="D334">
        <v>0.67120000000000002</v>
      </c>
      <c r="E334">
        <v>0.625</v>
      </c>
    </row>
    <row r="335" spans="1:5" x14ac:dyDescent="0.25">
      <c r="A335" t="s">
        <v>344</v>
      </c>
      <c r="B335" t="s">
        <v>358</v>
      </c>
      <c r="C335">
        <v>1.3545</v>
      </c>
      <c r="D335">
        <v>0.4698</v>
      </c>
      <c r="E335">
        <v>1.3193999999999999</v>
      </c>
    </row>
    <row r="336" spans="1:5" x14ac:dyDescent="0.25">
      <c r="A336" t="s">
        <v>344</v>
      </c>
      <c r="B336" t="s">
        <v>370</v>
      </c>
      <c r="C336">
        <v>1.3545</v>
      </c>
      <c r="D336">
        <v>0.4027</v>
      </c>
      <c r="E336">
        <v>0.90280000000000005</v>
      </c>
    </row>
    <row r="337" spans="1:5" x14ac:dyDescent="0.25">
      <c r="A337" t="s">
        <v>344</v>
      </c>
      <c r="B337" t="s">
        <v>376</v>
      </c>
      <c r="C337">
        <v>1.3545</v>
      </c>
      <c r="D337">
        <v>1.4765999999999999</v>
      </c>
      <c r="E337">
        <v>0.90280000000000005</v>
      </c>
    </row>
    <row r="338" spans="1:5" x14ac:dyDescent="0.25">
      <c r="A338" t="s">
        <v>344</v>
      </c>
      <c r="B338" t="s">
        <v>379</v>
      </c>
      <c r="C338">
        <v>1.3545</v>
      </c>
      <c r="D338">
        <v>1.0739000000000001</v>
      </c>
      <c r="E338">
        <v>0.90280000000000005</v>
      </c>
    </row>
    <row r="339" spans="1:5" x14ac:dyDescent="0.25">
      <c r="A339" t="s">
        <v>344</v>
      </c>
      <c r="B339" t="s">
        <v>411</v>
      </c>
      <c r="C339">
        <v>1.3545</v>
      </c>
      <c r="D339">
        <v>1.4765999999999999</v>
      </c>
      <c r="E339">
        <v>0.55559999999999998</v>
      </c>
    </row>
    <row r="340" spans="1:5" x14ac:dyDescent="0.25">
      <c r="A340" t="s">
        <v>344</v>
      </c>
      <c r="B340" t="s">
        <v>421</v>
      </c>
      <c r="C340">
        <v>1.3545</v>
      </c>
      <c r="D340">
        <v>0.67120000000000002</v>
      </c>
      <c r="E340">
        <v>1.5278</v>
      </c>
    </row>
    <row r="341" spans="1:5" x14ac:dyDescent="0.25">
      <c r="A341" t="s">
        <v>344</v>
      </c>
      <c r="B341" t="s">
        <v>422</v>
      </c>
      <c r="C341">
        <v>1.3545</v>
      </c>
      <c r="D341">
        <v>1.5437000000000001</v>
      </c>
      <c r="E341">
        <v>0.90280000000000005</v>
      </c>
    </row>
    <row r="342" spans="1:5" x14ac:dyDescent="0.25">
      <c r="A342" t="s">
        <v>344</v>
      </c>
      <c r="B342" t="s">
        <v>424</v>
      </c>
      <c r="C342">
        <v>1.3545</v>
      </c>
      <c r="D342">
        <v>1.0739000000000001</v>
      </c>
      <c r="E342">
        <v>0.83330000000000004</v>
      </c>
    </row>
    <row r="343" spans="1:5" x14ac:dyDescent="0.25">
      <c r="A343" t="s">
        <v>340</v>
      </c>
      <c r="B343" t="s">
        <v>341</v>
      </c>
      <c r="C343">
        <v>1.1395</v>
      </c>
      <c r="D343">
        <v>0.69279999999999997</v>
      </c>
      <c r="E343">
        <v>1.2307999999999999</v>
      </c>
    </row>
    <row r="344" spans="1:5" x14ac:dyDescent="0.25">
      <c r="A344" t="s">
        <v>340</v>
      </c>
      <c r="B344" t="s">
        <v>352</v>
      </c>
      <c r="C344">
        <v>1.1395</v>
      </c>
      <c r="D344">
        <v>0.78520000000000001</v>
      </c>
      <c r="E344">
        <v>0.88460000000000005</v>
      </c>
    </row>
    <row r="345" spans="1:5" x14ac:dyDescent="0.25">
      <c r="A345" t="s">
        <v>340</v>
      </c>
      <c r="B345" t="s">
        <v>353</v>
      </c>
      <c r="C345">
        <v>1.1395</v>
      </c>
      <c r="D345">
        <v>1.2009000000000001</v>
      </c>
      <c r="E345">
        <v>0.53849999999999998</v>
      </c>
    </row>
    <row r="346" spans="1:5" x14ac:dyDescent="0.25">
      <c r="A346" t="s">
        <v>340</v>
      </c>
      <c r="B346" t="s">
        <v>354</v>
      </c>
      <c r="C346">
        <v>1.1395</v>
      </c>
      <c r="D346">
        <v>1.8936999999999999</v>
      </c>
      <c r="E346">
        <v>0.69230000000000003</v>
      </c>
    </row>
    <row r="347" spans="1:5" x14ac:dyDescent="0.25">
      <c r="A347" t="s">
        <v>340</v>
      </c>
      <c r="B347" t="s">
        <v>356</v>
      </c>
      <c r="C347">
        <v>1.1395</v>
      </c>
      <c r="D347">
        <v>1.0623</v>
      </c>
      <c r="E347">
        <v>1.1153999999999999</v>
      </c>
    </row>
    <row r="348" spans="1:5" x14ac:dyDescent="0.25">
      <c r="A348" t="s">
        <v>340</v>
      </c>
      <c r="B348" t="s">
        <v>361</v>
      </c>
      <c r="C348">
        <v>1.1395</v>
      </c>
      <c r="D348">
        <v>0.87760000000000005</v>
      </c>
      <c r="E348">
        <v>1.0769</v>
      </c>
    </row>
    <row r="349" spans="1:5" x14ac:dyDescent="0.25">
      <c r="A349" t="s">
        <v>340</v>
      </c>
      <c r="B349" t="s">
        <v>365</v>
      </c>
      <c r="C349">
        <v>1.1395</v>
      </c>
      <c r="D349">
        <v>1.1547000000000001</v>
      </c>
      <c r="E349">
        <v>1.0385</v>
      </c>
    </row>
    <row r="350" spans="1:5" x14ac:dyDescent="0.25">
      <c r="A350" t="s">
        <v>340</v>
      </c>
      <c r="B350" t="s">
        <v>377</v>
      </c>
      <c r="C350">
        <v>1.1395</v>
      </c>
      <c r="D350">
        <v>0.78520000000000001</v>
      </c>
      <c r="E350">
        <v>1.1922999999999999</v>
      </c>
    </row>
    <row r="351" spans="1:5" x14ac:dyDescent="0.25">
      <c r="A351" t="s">
        <v>340</v>
      </c>
      <c r="B351" t="s">
        <v>378</v>
      </c>
      <c r="C351">
        <v>1.1395</v>
      </c>
      <c r="D351">
        <v>0.73899999999999999</v>
      </c>
      <c r="E351">
        <v>1.2307999999999999</v>
      </c>
    </row>
    <row r="352" spans="1:5" x14ac:dyDescent="0.25">
      <c r="A352" t="s">
        <v>340</v>
      </c>
      <c r="B352" t="s">
        <v>385</v>
      </c>
      <c r="C352">
        <v>1.1395</v>
      </c>
      <c r="D352">
        <v>0.60040000000000004</v>
      </c>
      <c r="E352">
        <v>1.1538999999999999</v>
      </c>
    </row>
    <row r="353" spans="1:5" x14ac:dyDescent="0.25">
      <c r="A353" t="s">
        <v>340</v>
      </c>
      <c r="B353" t="s">
        <v>387</v>
      </c>
      <c r="C353">
        <v>1.1395</v>
      </c>
      <c r="D353">
        <v>1.0161</v>
      </c>
      <c r="E353">
        <v>1.5385</v>
      </c>
    </row>
    <row r="354" spans="1:5" x14ac:dyDescent="0.25">
      <c r="A354" t="s">
        <v>340</v>
      </c>
      <c r="B354" t="s">
        <v>390</v>
      </c>
      <c r="C354">
        <v>1.1395</v>
      </c>
      <c r="D354">
        <v>0.78520000000000001</v>
      </c>
      <c r="E354">
        <v>1.2307999999999999</v>
      </c>
    </row>
    <row r="355" spans="1:5" x14ac:dyDescent="0.25">
      <c r="A355" t="s">
        <v>340</v>
      </c>
      <c r="B355" t="s">
        <v>394</v>
      </c>
      <c r="C355">
        <v>1.1395</v>
      </c>
      <c r="D355">
        <v>0.87760000000000005</v>
      </c>
      <c r="E355">
        <v>1.0385</v>
      </c>
    </row>
    <row r="356" spans="1:5" x14ac:dyDescent="0.25">
      <c r="A356" t="s">
        <v>340</v>
      </c>
      <c r="B356" t="s">
        <v>405</v>
      </c>
      <c r="C356">
        <v>1.1395</v>
      </c>
      <c r="D356">
        <v>0.73899999999999999</v>
      </c>
      <c r="E356">
        <v>0.96160000000000001</v>
      </c>
    </row>
    <row r="357" spans="1:5" x14ac:dyDescent="0.25">
      <c r="A357" t="s">
        <v>340</v>
      </c>
      <c r="B357" t="s">
        <v>413</v>
      </c>
      <c r="C357">
        <v>1.1395</v>
      </c>
      <c r="D357">
        <v>1.5704</v>
      </c>
      <c r="E357">
        <v>0.57689999999999997</v>
      </c>
    </row>
    <row r="358" spans="1:5" x14ac:dyDescent="0.25">
      <c r="A358" t="s">
        <v>340</v>
      </c>
      <c r="B358" t="s">
        <v>415</v>
      </c>
      <c r="C358">
        <v>1.1395</v>
      </c>
      <c r="D358">
        <v>1.2009000000000001</v>
      </c>
      <c r="E358">
        <v>0.84619999999999995</v>
      </c>
    </row>
    <row r="359" spans="1:5" x14ac:dyDescent="0.25">
      <c r="A359" t="s">
        <v>340</v>
      </c>
      <c r="B359" t="s">
        <v>418</v>
      </c>
      <c r="C359">
        <v>1.1395</v>
      </c>
      <c r="D359">
        <v>1.1547000000000001</v>
      </c>
      <c r="E359">
        <v>0.65390000000000004</v>
      </c>
    </row>
    <row r="360" spans="1:5" x14ac:dyDescent="0.25">
      <c r="A360" t="s">
        <v>340</v>
      </c>
      <c r="B360" t="s">
        <v>428</v>
      </c>
      <c r="C360">
        <v>1.1395</v>
      </c>
      <c r="D360">
        <v>0.73899999999999999</v>
      </c>
      <c r="E360">
        <v>1.1538999999999999</v>
      </c>
    </row>
    <row r="361" spans="1:5" x14ac:dyDescent="0.25">
      <c r="A361" t="s">
        <v>340</v>
      </c>
      <c r="B361" t="s">
        <v>429</v>
      </c>
      <c r="C361">
        <v>1.1395</v>
      </c>
      <c r="D361">
        <v>0.69279999999999997</v>
      </c>
      <c r="E361">
        <v>1.0385</v>
      </c>
    </row>
    <row r="362" spans="1:5" x14ac:dyDescent="0.25">
      <c r="A362" t="s">
        <v>340</v>
      </c>
      <c r="B362" t="s">
        <v>431</v>
      </c>
      <c r="C362">
        <v>1.1395</v>
      </c>
      <c r="D362">
        <v>1.4318</v>
      </c>
      <c r="E362">
        <v>0.80769999999999997</v>
      </c>
    </row>
    <row r="363" spans="1:5" x14ac:dyDescent="0.25">
      <c r="A363" t="s">
        <v>342</v>
      </c>
      <c r="B363" t="s">
        <v>343</v>
      </c>
      <c r="C363">
        <v>0.85970000000000002</v>
      </c>
      <c r="D363">
        <v>0.69789999999999996</v>
      </c>
      <c r="E363">
        <v>1.1496999999999999</v>
      </c>
    </row>
    <row r="364" spans="1:5" x14ac:dyDescent="0.25">
      <c r="A364" t="s">
        <v>342</v>
      </c>
      <c r="B364" t="s">
        <v>346</v>
      </c>
      <c r="C364">
        <v>0.85970000000000002</v>
      </c>
      <c r="D364">
        <v>0.69789999999999996</v>
      </c>
      <c r="E364">
        <v>0.76649999999999996</v>
      </c>
    </row>
    <row r="365" spans="1:5" x14ac:dyDescent="0.25">
      <c r="A365" t="s">
        <v>342</v>
      </c>
      <c r="B365" t="s">
        <v>348</v>
      </c>
      <c r="C365">
        <v>0.85970000000000002</v>
      </c>
      <c r="D365">
        <v>1.454</v>
      </c>
      <c r="E365">
        <v>0.93679999999999997</v>
      </c>
    </row>
    <row r="366" spans="1:5" x14ac:dyDescent="0.25">
      <c r="A366" t="s">
        <v>342</v>
      </c>
      <c r="B366" t="s">
        <v>363</v>
      </c>
      <c r="C366">
        <v>0.85970000000000002</v>
      </c>
      <c r="D366">
        <v>0.93059999999999998</v>
      </c>
      <c r="E366">
        <v>1.1496999999999999</v>
      </c>
    </row>
    <row r="367" spans="1:5" x14ac:dyDescent="0.25">
      <c r="A367" t="s">
        <v>342</v>
      </c>
      <c r="B367" t="s">
        <v>364</v>
      </c>
      <c r="C367">
        <v>0.85970000000000002</v>
      </c>
      <c r="D367">
        <v>0.81420000000000003</v>
      </c>
      <c r="E367">
        <v>1.32</v>
      </c>
    </row>
    <row r="368" spans="1:5" x14ac:dyDescent="0.25">
      <c r="A368" t="s">
        <v>342</v>
      </c>
      <c r="B368" t="s">
        <v>380</v>
      </c>
      <c r="C368">
        <v>0.85970000000000002</v>
      </c>
      <c r="D368">
        <v>1.7447999999999999</v>
      </c>
      <c r="E368">
        <v>0.63870000000000005</v>
      </c>
    </row>
    <row r="369" spans="1:5" x14ac:dyDescent="0.25">
      <c r="A369" t="s">
        <v>342</v>
      </c>
      <c r="B369" t="s">
        <v>384</v>
      </c>
      <c r="C369">
        <v>0.85970000000000002</v>
      </c>
      <c r="D369">
        <v>1.2795000000000001</v>
      </c>
      <c r="E369">
        <v>1.0646</v>
      </c>
    </row>
    <row r="370" spans="1:5" x14ac:dyDescent="0.25">
      <c r="A370" t="s">
        <v>342</v>
      </c>
      <c r="B370" t="s">
        <v>386</v>
      </c>
      <c r="C370">
        <v>0.85970000000000002</v>
      </c>
      <c r="D370">
        <v>1.3957999999999999</v>
      </c>
      <c r="E370">
        <v>0.97940000000000005</v>
      </c>
    </row>
    <row r="371" spans="1:5" x14ac:dyDescent="0.25">
      <c r="A371" t="s">
        <v>342</v>
      </c>
      <c r="B371" t="s">
        <v>392</v>
      </c>
      <c r="C371">
        <v>0.85970000000000002</v>
      </c>
      <c r="D371">
        <v>0.63980000000000004</v>
      </c>
      <c r="E371">
        <v>1.2775000000000001</v>
      </c>
    </row>
    <row r="372" spans="1:5" x14ac:dyDescent="0.25">
      <c r="A372" t="s">
        <v>342</v>
      </c>
      <c r="B372" t="s">
        <v>393</v>
      </c>
      <c r="C372">
        <v>0.85970000000000002</v>
      </c>
      <c r="D372">
        <v>1.0468999999999999</v>
      </c>
      <c r="E372">
        <v>0.85160000000000002</v>
      </c>
    </row>
    <row r="373" spans="1:5" x14ac:dyDescent="0.25">
      <c r="A373" t="s">
        <v>342</v>
      </c>
      <c r="B373" t="s">
        <v>396</v>
      </c>
      <c r="C373">
        <v>0.85970000000000002</v>
      </c>
      <c r="D373">
        <v>0.69789999999999996</v>
      </c>
      <c r="E373">
        <v>1.1496999999999999</v>
      </c>
    </row>
    <row r="374" spans="1:5" x14ac:dyDescent="0.25">
      <c r="A374" t="s">
        <v>342</v>
      </c>
      <c r="B374" t="s">
        <v>398</v>
      </c>
      <c r="C374">
        <v>0.85970000000000002</v>
      </c>
      <c r="D374">
        <v>0.98870000000000002</v>
      </c>
      <c r="E374">
        <v>1.5754999999999999</v>
      </c>
    </row>
    <row r="375" spans="1:5" x14ac:dyDescent="0.25">
      <c r="A375" t="s">
        <v>342</v>
      </c>
      <c r="B375" t="s">
        <v>399</v>
      </c>
      <c r="C375">
        <v>0.85970000000000002</v>
      </c>
      <c r="D375">
        <v>0.98870000000000002</v>
      </c>
      <c r="E375">
        <v>1.022</v>
      </c>
    </row>
    <row r="376" spans="1:5" x14ac:dyDescent="0.25">
      <c r="A376" t="s">
        <v>342</v>
      </c>
      <c r="B376" t="s">
        <v>400</v>
      </c>
      <c r="C376">
        <v>0.85970000000000002</v>
      </c>
      <c r="D376">
        <v>1.105</v>
      </c>
      <c r="E376">
        <v>0.59619999999999995</v>
      </c>
    </row>
    <row r="377" spans="1:5" x14ac:dyDescent="0.25">
      <c r="A377" t="s">
        <v>342</v>
      </c>
      <c r="B377" t="s">
        <v>402</v>
      </c>
      <c r="C377">
        <v>0.85970000000000002</v>
      </c>
      <c r="D377">
        <v>1.0468999999999999</v>
      </c>
      <c r="E377">
        <v>0.93679999999999997</v>
      </c>
    </row>
    <row r="378" spans="1:5" x14ac:dyDescent="0.25">
      <c r="A378" t="s">
        <v>342</v>
      </c>
      <c r="B378" t="s">
        <v>406</v>
      </c>
      <c r="C378">
        <v>0.85970000000000002</v>
      </c>
      <c r="D378">
        <v>0.98870000000000002</v>
      </c>
      <c r="E378">
        <v>0.93679999999999997</v>
      </c>
    </row>
    <row r="379" spans="1:5" x14ac:dyDescent="0.25">
      <c r="A379" t="s">
        <v>342</v>
      </c>
      <c r="B379" t="s">
        <v>409</v>
      </c>
      <c r="C379">
        <v>0.85970000000000002</v>
      </c>
      <c r="D379">
        <v>1.0468999999999999</v>
      </c>
      <c r="E379">
        <v>1.022</v>
      </c>
    </row>
    <row r="380" spans="1:5" x14ac:dyDescent="0.25">
      <c r="A380" t="s">
        <v>342</v>
      </c>
      <c r="B380" t="s">
        <v>414</v>
      </c>
      <c r="C380">
        <v>0.85970000000000002</v>
      </c>
      <c r="D380">
        <v>1.0468999999999999</v>
      </c>
      <c r="E380">
        <v>1.1496999999999999</v>
      </c>
    </row>
    <row r="381" spans="1:5" x14ac:dyDescent="0.25">
      <c r="A381" t="s">
        <v>342</v>
      </c>
      <c r="B381" t="s">
        <v>420</v>
      </c>
      <c r="C381">
        <v>0.85970000000000002</v>
      </c>
      <c r="D381">
        <v>0.87239999999999995</v>
      </c>
      <c r="E381">
        <v>0.68130000000000002</v>
      </c>
    </row>
    <row r="382" spans="1:5" x14ac:dyDescent="0.25">
      <c r="A382" t="s">
        <v>342</v>
      </c>
      <c r="B382" t="s">
        <v>426</v>
      </c>
      <c r="C382">
        <v>0.85970000000000002</v>
      </c>
      <c r="D382">
        <v>0.66469999999999996</v>
      </c>
      <c r="E382">
        <v>0.89219999999999999</v>
      </c>
    </row>
    <row r="383" spans="1:5" x14ac:dyDescent="0.25">
      <c r="A383" t="s">
        <v>342</v>
      </c>
      <c r="B383" t="s">
        <v>430</v>
      </c>
      <c r="C383">
        <v>0.85970000000000002</v>
      </c>
      <c r="D383">
        <v>1.105</v>
      </c>
      <c r="E383">
        <v>0.85160000000000002</v>
      </c>
    </row>
    <row r="384" spans="1:5" x14ac:dyDescent="0.25">
      <c r="A384" t="s">
        <v>342</v>
      </c>
      <c r="B384" t="s">
        <v>436</v>
      </c>
      <c r="C384">
        <v>0.85970000000000002</v>
      </c>
      <c r="D384">
        <v>0.77549999999999997</v>
      </c>
      <c r="E384">
        <v>1.0544</v>
      </c>
    </row>
    <row r="385" spans="1:5" x14ac:dyDescent="0.25">
      <c r="A385" t="s">
        <v>40</v>
      </c>
      <c r="B385" t="s">
        <v>339</v>
      </c>
      <c r="C385">
        <v>1.2</v>
      </c>
      <c r="D385">
        <v>0.66669999999999996</v>
      </c>
      <c r="E385">
        <v>0.7974</v>
      </c>
    </row>
    <row r="386" spans="1:5" x14ac:dyDescent="0.25">
      <c r="A386" t="s">
        <v>40</v>
      </c>
      <c r="B386" t="s">
        <v>333</v>
      </c>
      <c r="C386">
        <v>1.2</v>
      </c>
      <c r="D386">
        <v>0.83330000000000004</v>
      </c>
      <c r="E386">
        <v>1.3290999999999999</v>
      </c>
    </row>
    <row r="387" spans="1:5" x14ac:dyDescent="0.25">
      <c r="A387" t="s">
        <v>40</v>
      </c>
      <c r="B387" t="s">
        <v>238</v>
      </c>
      <c r="C387">
        <v>1.2</v>
      </c>
      <c r="D387">
        <v>0.70830000000000004</v>
      </c>
      <c r="E387">
        <v>0.89710000000000001</v>
      </c>
    </row>
    <row r="388" spans="1:5" x14ac:dyDescent="0.25">
      <c r="A388" t="s">
        <v>40</v>
      </c>
      <c r="B388" t="s">
        <v>320</v>
      </c>
      <c r="C388">
        <v>1.2</v>
      </c>
      <c r="D388">
        <v>1.6667000000000001</v>
      </c>
      <c r="E388">
        <v>0.99680000000000002</v>
      </c>
    </row>
    <row r="389" spans="1:5" x14ac:dyDescent="0.25">
      <c r="A389" t="s">
        <v>40</v>
      </c>
      <c r="B389" t="s">
        <v>234</v>
      </c>
      <c r="C389">
        <v>1.2</v>
      </c>
      <c r="D389">
        <v>0.70830000000000004</v>
      </c>
      <c r="E389">
        <v>0.89710000000000001</v>
      </c>
    </row>
    <row r="390" spans="1:5" x14ac:dyDescent="0.25">
      <c r="A390" t="s">
        <v>40</v>
      </c>
      <c r="B390" t="s">
        <v>316</v>
      </c>
      <c r="C390">
        <v>1.2</v>
      </c>
      <c r="D390">
        <v>0.875</v>
      </c>
      <c r="E390">
        <v>1.6614</v>
      </c>
    </row>
    <row r="391" spans="1:5" x14ac:dyDescent="0.25">
      <c r="A391" t="s">
        <v>40</v>
      </c>
      <c r="B391" t="s">
        <v>335</v>
      </c>
      <c r="C391">
        <v>1.2</v>
      </c>
      <c r="D391">
        <v>1.0832999999999999</v>
      </c>
      <c r="E391">
        <v>1.2625999999999999</v>
      </c>
    </row>
    <row r="392" spans="1:5" x14ac:dyDescent="0.25">
      <c r="A392" t="s">
        <v>40</v>
      </c>
      <c r="B392" t="s">
        <v>332</v>
      </c>
      <c r="C392">
        <v>1.2</v>
      </c>
      <c r="D392">
        <v>1.5832999999999999</v>
      </c>
      <c r="E392">
        <v>0.53159999999999996</v>
      </c>
    </row>
    <row r="393" spans="1:5" x14ac:dyDescent="0.25">
      <c r="A393" t="s">
        <v>40</v>
      </c>
      <c r="B393" t="s">
        <v>321</v>
      </c>
      <c r="C393">
        <v>1.2</v>
      </c>
      <c r="D393">
        <v>1.4582999999999999</v>
      </c>
      <c r="E393">
        <v>0.63129999999999997</v>
      </c>
    </row>
    <row r="394" spans="1:5" x14ac:dyDescent="0.25">
      <c r="A394" t="s">
        <v>40</v>
      </c>
      <c r="B394" t="s">
        <v>236</v>
      </c>
      <c r="C394">
        <v>1.2</v>
      </c>
      <c r="D394">
        <v>0.91669999999999996</v>
      </c>
      <c r="E394">
        <v>0.89710000000000001</v>
      </c>
    </row>
    <row r="395" spans="1:5" x14ac:dyDescent="0.25">
      <c r="A395" t="s">
        <v>40</v>
      </c>
      <c r="B395" t="s">
        <v>41</v>
      </c>
      <c r="C395">
        <v>1.2</v>
      </c>
      <c r="D395">
        <v>0.70830000000000004</v>
      </c>
      <c r="E395">
        <v>1.3623000000000001</v>
      </c>
    </row>
    <row r="396" spans="1:5" x14ac:dyDescent="0.25">
      <c r="A396" t="s">
        <v>40</v>
      </c>
      <c r="B396" t="s">
        <v>233</v>
      </c>
      <c r="C396">
        <v>1.2</v>
      </c>
      <c r="D396">
        <v>1</v>
      </c>
      <c r="E396">
        <v>1.0632999999999999</v>
      </c>
    </row>
    <row r="397" spans="1:5" x14ac:dyDescent="0.25">
      <c r="A397" t="s">
        <v>40</v>
      </c>
      <c r="B397" t="s">
        <v>317</v>
      </c>
      <c r="C397">
        <v>1.2</v>
      </c>
      <c r="D397">
        <v>1.125</v>
      </c>
      <c r="E397">
        <v>0.99680000000000002</v>
      </c>
    </row>
    <row r="398" spans="1:5" x14ac:dyDescent="0.25">
      <c r="A398" t="s">
        <v>40</v>
      </c>
      <c r="B398" t="s">
        <v>42</v>
      </c>
      <c r="C398">
        <v>1.2</v>
      </c>
      <c r="D398">
        <v>0.91669999999999996</v>
      </c>
      <c r="E398">
        <v>1.0632999999999999</v>
      </c>
    </row>
    <row r="399" spans="1:5" x14ac:dyDescent="0.25">
      <c r="A399" t="s">
        <v>40</v>
      </c>
      <c r="B399" t="s">
        <v>334</v>
      </c>
      <c r="C399">
        <v>1.2</v>
      </c>
      <c r="D399">
        <v>0.875</v>
      </c>
      <c r="E399">
        <v>1.0632999999999999</v>
      </c>
    </row>
    <row r="400" spans="1:5" x14ac:dyDescent="0.25">
      <c r="A400" t="s">
        <v>40</v>
      </c>
      <c r="B400" t="s">
        <v>237</v>
      </c>
      <c r="C400">
        <v>1.2</v>
      </c>
      <c r="D400">
        <v>0.625</v>
      </c>
      <c r="E400">
        <v>0.89710000000000001</v>
      </c>
    </row>
    <row r="401" spans="1:5" x14ac:dyDescent="0.25">
      <c r="A401" t="s">
        <v>40</v>
      </c>
      <c r="B401" t="s">
        <v>232</v>
      </c>
      <c r="C401">
        <v>1.2</v>
      </c>
      <c r="D401">
        <v>0.91669999999999996</v>
      </c>
      <c r="E401">
        <v>0.96360000000000001</v>
      </c>
    </row>
    <row r="402" spans="1:5" x14ac:dyDescent="0.25">
      <c r="A402" t="s">
        <v>40</v>
      </c>
      <c r="B402" t="s">
        <v>319</v>
      </c>
      <c r="C402">
        <v>1.2</v>
      </c>
      <c r="D402">
        <v>1.0832999999999999</v>
      </c>
      <c r="E402">
        <v>1.2959000000000001</v>
      </c>
    </row>
    <row r="403" spans="1:5" x14ac:dyDescent="0.25">
      <c r="A403" t="s">
        <v>40</v>
      </c>
      <c r="B403" t="s">
        <v>235</v>
      </c>
      <c r="C403">
        <v>1.2</v>
      </c>
      <c r="D403">
        <v>1.4582999999999999</v>
      </c>
      <c r="E403">
        <v>0.9304</v>
      </c>
    </row>
    <row r="404" spans="1:5" x14ac:dyDescent="0.25">
      <c r="A404" t="s">
        <v>40</v>
      </c>
      <c r="B404" t="s">
        <v>239</v>
      </c>
      <c r="C404">
        <v>1.2</v>
      </c>
      <c r="D404">
        <v>0.83330000000000004</v>
      </c>
      <c r="E404">
        <v>0.432</v>
      </c>
    </row>
    <row r="405" spans="1:5" x14ac:dyDescent="0.25">
      <c r="A405" t="s">
        <v>40</v>
      </c>
      <c r="B405" t="s">
        <v>318</v>
      </c>
      <c r="C405">
        <v>1.2</v>
      </c>
      <c r="D405">
        <v>0.95830000000000004</v>
      </c>
      <c r="E405">
        <v>1.03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112"/>
  <sheetViews>
    <sheetView tabSelected="1" zoomScale="80" zoomScaleNormal="80" workbookViewId="0">
      <pane xSplit="12" ySplit="1" topLeftCell="M298" activePane="bottomRight" state="frozen"/>
      <selection pane="topRight" activeCell="M1" sqref="M1"/>
      <selection pane="bottomLeft" activeCell="A2" sqref="A2"/>
      <selection pane="bottomRight" activeCell="K172" sqref="K172:L323"/>
    </sheetView>
  </sheetViews>
  <sheetFormatPr defaultRowHeight="15" x14ac:dyDescent="0.25"/>
  <cols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438</v>
      </c>
      <c r="E1" t="s">
        <v>3</v>
      </c>
      <c r="F1" t="s">
        <v>4</v>
      </c>
      <c r="G1" t="s">
        <v>5</v>
      </c>
      <c r="H1" t="s">
        <v>6</v>
      </c>
      <c r="I1" t="s">
        <v>437</v>
      </c>
      <c r="J1" t="s">
        <v>7</v>
      </c>
      <c r="K1" s="2" t="s">
        <v>8</v>
      </c>
      <c r="L1" s="2" t="s">
        <v>9</v>
      </c>
      <c r="M1" s="4" t="s">
        <v>439</v>
      </c>
      <c r="N1" s="6" t="s">
        <v>440</v>
      </c>
      <c r="O1" s="4" t="s">
        <v>441</v>
      </c>
      <c r="P1" s="6" t="s">
        <v>442</v>
      </c>
      <c r="Q1" s="6" t="s">
        <v>443</v>
      </c>
      <c r="R1" s="6" t="s">
        <v>444</v>
      </c>
      <c r="S1" s="6" t="s">
        <v>445</v>
      </c>
      <c r="T1" s="6" t="s">
        <v>446</v>
      </c>
      <c r="U1" s="6" t="s">
        <v>447</v>
      </c>
      <c r="V1" s="6" t="s">
        <v>448</v>
      </c>
      <c r="W1" s="6" t="s">
        <v>453</v>
      </c>
      <c r="X1" s="6" t="s">
        <v>449</v>
      </c>
      <c r="Y1" s="6" t="s">
        <v>455</v>
      </c>
      <c r="Z1" s="6" t="s">
        <v>454</v>
      </c>
      <c r="AA1" s="6" t="s">
        <v>450</v>
      </c>
      <c r="AB1" s="6" t="s">
        <v>456</v>
      </c>
      <c r="AC1" s="6" t="s">
        <v>451</v>
      </c>
      <c r="AD1" s="6" t="s">
        <v>457</v>
      </c>
      <c r="AE1" s="6" t="s">
        <v>452</v>
      </c>
      <c r="AF1" s="6" t="s">
        <v>458</v>
      </c>
      <c r="AG1" s="6" t="s">
        <v>459</v>
      </c>
      <c r="AH1" s="6" t="s">
        <v>460</v>
      </c>
      <c r="AI1" s="6" t="s">
        <v>461</v>
      </c>
      <c r="AJ1" s="6" t="s">
        <v>462</v>
      </c>
      <c r="AK1" s="6" t="s">
        <v>463</v>
      </c>
      <c r="AL1" s="7" t="s">
        <v>464</v>
      </c>
      <c r="AM1" s="7" t="s">
        <v>465</v>
      </c>
      <c r="AN1" s="7" t="s">
        <v>466</v>
      </c>
      <c r="AO1" s="7" t="s">
        <v>467</v>
      </c>
      <c r="AP1" s="7" t="s">
        <v>468</v>
      </c>
      <c r="AQ1" s="7" t="s">
        <v>469</v>
      </c>
      <c r="AR1" s="7" t="s">
        <v>470</v>
      </c>
      <c r="AS1" s="7" t="s">
        <v>471</v>
      </c>
      <c r="AT1" s="7" t="s">
        <v>472</v>
      </c>
      <c r="AU1" s="7" t="s">
        <v>473</v>
      </c>
      <c r="AV1" s="7" t="s">
        <v>474</v>
      </c>
      <c r="AW1" s="6" t="s">
        <v>475</v>
      </c>
      <c r="AX1" s="6" t="s">
        <v>477</v>
      </c>
      <c r="AY1" s="6" t="s">
        <v>476</v>
      </c>
      <c r="AZ1" s="6" t="s">
        <v>478</v>
      </c>
      <c r="BA1" s="6" t="s">
        <v>479</v>
      </c>
      <c r="BB1" s="6" t="s">
        <v>480</v>
      </c>
      <c r="BC1" s="6" t="s">
        <v>481</v>
      </c>
      <c r="BD1" s="6" t="s">
        <v>482</v>
      </c>
      <c r="BE1" s="6" t="s">
        <v>483</v>
      </c>
      <c r="BF1" s="6" t="s">
        <v>484</v>
      </c>
      <c r="BG1" s="6" t="s">
        <v>485</v>
      </c>
      <c r="BH1" s="6" t="s">
        <v>486</v>
      </c>
      <c r="BI1" s="6" t="s">
        <v>487</v>
      </c>
      <c r="BJ1" s="9" t="s">
        <v>488</v>
      </c>
      <c r="BK1" s="9" t="s">
        <v>489</v>
      </c>
      <c r="BL1" s="9" t="s">
        <v>490</v>
      </c>
      <c r="BM1" s="9" t="s">
        <v>491</v>
      </c>
      <c r="BN1" s="9" t="s">
        <v>492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10</v>
      </c>
      <c r="B2" t="s">
        <v>243</v>
      </c>
      <c r="C2" t="s">
        <v>46</v>
      </c>
      <c r="D2" t="s">
        <v>500</v>
      </c>
      <c r="E2" s="1">
        <f>VLOOKUP(A2,home!$A$2:$E$405,3,FALSE)</f>
        <v>1.5425</v>
      </c>
      <c r="F2">
        <f>VLOOKUP(B2,home!$B$2:$E$405,3,FALSE)</f>
        <v>0.99150000000000005</v>
      </c>
      <c r="G2">
        <f>VLOOKUP(C2,away!$B$2:$E$405,4,FALSE)</f>
        <v>1.0678000000000001</v>
      </c>
      <c r="H2">
        <f>VLOOKUP(A2,away!$A$2:$E$405,3,FALSE)</f>
        <v>1.4443999999999999</v>
      </c>
      <c r="I2">
        <f>VLOOKUP(C2,away!$B$2:$E$405,3,FALSE)</f>
        <v>1.181</v>
      </c>
      <c r="J2">
        <f>VLOOKUP(B2,home!$B$2:$E$405,4,FALSE)</f>
        <v>0.8145</v>
      </c>
      <c r="K2" s="3">
        <f>E2*F2*G2</f>
        <v>1.6330813072500001</v>
      </c>
      <c r="L2" s="3">
        <f>H2*I2*J2</f>
        <v>1.3894037477999999</v>
      </c>
      <c r="M2" s="5">
        <f>_xlfn.POISSON.DIST(0,$K2,FALSE) * _xlfn.POISSON.DIST(0,$L2,FALSE)</f>
        <v>4.8680095209060734E-2</v>
      </c>
      <c r="N2" s="5">
        <f>_xlfn.POISSON.DIST(1,K2,FALSE) * _xlfn.POISSON.DIST(0,L2,FALSE)</f>
        <v>7.9498553521067369E-2</v>
      </c>
      <c r="O2" s="5">
        <f>_xlfn.POISSON.DIST(0,K2,FALSE) * _xlfn.POISSON.DIST(1,L2,FALSE)</f>
        <v>6.7636306726729795E-2</v>
      </c>
      <c r="P2" s="5">
        <f>_xlfn.POISSON.DIST(1,K2,FALSE) * _xlfn.POISSON.DIST(1,L2,FALSE)</f>
        <v>0.11045558820684986</v>
      </c>
      <c r="Q2" s="5">
        <f>_xlfn.POISSON.DIST(2,K2,FALSE) * _xlfn.POISSON.DIST(0,L2,FALSE)</f>
        <v>6.4913800854334403E-2</v>
      </c>
      <c r="R2" s="5">
        <f>_xlfn.POISSON.DIST(0,K2,FALSE) * _xlfn.POISSON.DIST(2,L2,FALSE)</f>
        <v>4.6987069026734371E-2</v>
      </c>
      <c r="S2" s="5">
        <f>_xlfn.POISSON.DIST(2,K2,FALSE) * _xlfn.POISSON.DIST(2,L2,FALSE)</f>
        <v>6.2656188909067462E-2</v>
      </c>
      <c r="T2" s="5">
        <f>_xlfn.POISSON.DIST(2,K2,FALSE) * _xlfn.POISSON.DIST(1,L2,FALSE)</f>
        <v>9.0191478190955049E-2</v>
      </c>
      <c r="U2" s="5">
        <f>_xlfn.POISSON.DIST(1,K2,FALSE) * _xlfn.POISSON.DIST(2,L2,FALSE)</f>
        <v>7.673370411002535E-2</v>
      </c>
      <c r="V2" s="5">
        <f>_xlfn.POISSON.DIST(3,K2,FALSE) * _xlfn.POISSON.DIST(3,L2,FALSE)</f>
        <v>1.5796386070297697E-2</v>
      </c>
      <c r="W2" s="5">
        <f>_xlfn.POISSON.DIST(3,K2,FALSE) * _xlfn.POISSON.DIST(0,L2,FALSE)</f>
        <v>3.5336504919254205E-2</v>
      </c>
      <c r="X2" s="5">
        <f>_xlfn.POISSON.DIST(3,K2,FALSE) * _xlfn.POISSON.DIST(1,L2,FALSE)</f>
        <v>4.9096672368964922E-2</v>
      </c>
      <c r="Y2" s="5">
        <f>_xlfn.POISSON.DIST(3,K2,FALSE) * _xlfn.POISSON.DIST(2,L2,FALSE)</f>
        <v>3.4107550296974286E-2</v>
      </c>
      <c r="Z2" s="5">
        <f>_xlfn.POISSON.DIST(0,K2,FALSE) * _xlfn.POISSON.DIST(3,L2,FALSE)</f>
        <v>2.1761336601294017E-2</v>
      </c>
      <c r="AA2" s="5">
        <f>_xlfn.POISSON.DIST(1,K2,FALSE) * _xlfn.POISSON.DIST(3,L2,FALSE)</f>
        <v>3.5538032024348506E-2</v>
      </c>
      <c r="AB2" s="5">
        <f>_xlfn.POISSON.DIST(2,K2,FALSE) * _xlfn.POISSON.DIST(3,L2,FALSE)</f>
        <v>2.9018247897707714E-2</v>
      </c>
      <c r="AC2" s="5">
        <f>_xlfn.POISSON.DIST(4,K2,FALSE) * _xlfn.POISSON.DIST(4,L2,FALSE)</f>
        <v>2.240134170141865E-3</v>
      </c>
      <c r="AD2" s="5">
        <f>_xlfn.POISSON.DIST(4,K2,FALSE) * _xlfn.POISSON.DIST(0,L2,FALSE)</f>
        <v>1.4426846411795423E-2</v>
      </c>
      <c r="AE2" s="5">
        <f>_xlfn.POISSON.DIST(4,K2,FALSE) * _xlfn.POISSON.DIST(1,L2,FALSE)</f>
        <v>2.0044714473483542E-2</v>
      </c>
      <c r="AF2" s="5">
        <f>_xlfn.POISSON.DIST(4,K2,FALSE) * _xlfn.POISSON.DIST(2,L2,FALSE)</f>
        <v>1.3925100706519469E-2</v>
      </c>
      <c r="AG2" s="5">
        <f>_xlfn.POISSON.DIST(4,K2,FALSE) * _xlfn.POISSON.DIST(3,L2,FALSE)</f>
        <v>6.4491957033768607E-3</v>
      </c>
      <c r="AH2" s="5">
        <f>_xlfn.POISSON.DIST(0,K2,FALSE) * _xlfn.POISSON.DIST(4,L2,FALSE)</f>
        <v>7.5588206577437986E-3</v>
      </c>
      <c r="AI2" s="5">
        <f>_xlfn.POISSON.DIST(1,K2,FALSE) * _xlfn.POISSON.DIST(4,L2,FALSE)</f>
        <v>1.2344168721016548E-2</v>
      </c>
      <c r="AJ2" s="5">
        <f>_xlfn.POISSON.DIST(2,K2,FALSE) * _xlfn.POISSON.DIST(4,L2,FALSE)</f>
        <v>1.0079515595916133E-2</v>
      </c>
      <c r="AK2" s="5">
        <f>_xlfn.POISSON.DIST(3,K2,FALSE) * _xlfn.POISSON.DIST(4,L2,FALSE)</f>
        <v>5.4868895019418284E-3</v>
      </c>
      <c r="AL2" s="5">
        <f>_xlfn.POISSON.DIST(5,K2,FALSE) * _xlfn.POISSON.DIST(5,L2,FALSE)</f>
        <v>2.0331540960439896E-4</v>
      </c>
      <c r="AM2" s="5">
        <f>_xlfn.POISSON.DIST(5,K2,FALSE) * _xlfn.POISSON.DIST(0,L2,FALSE)</f>
        <v>4.7120426395339653E-3</v>
      </c>
      <c r="AN2" s="5">
        <f>_xlfn.POISSON.DIST(5,K2,FALSE) * _xlfn.POISSON.DIST(1,L2,FALSE)</f>
        <v>6.5469297031618958E-3</v>
      </c>
      <c r="AO2" s="5">
        <f>_xlfn.POISSON.DIST(5,K2,FALSE) * _xlfn.POISSON.DIST(2,L2,FALSE)</f>
        <v>4.5481643330781401E-3</v>
      </c>
      <c r="AP2" s="5">
        <f>_xlfn.POISSON.DIST(5,K2,FALSE) * _xlfn.POISSON.DIST(3,L2,FALSE)</f>
        <v>2.1064121899963522E-3</v>
      </c>
      <c r="AQ2" s="5">
        <f>_xlfn.POISSON.DIST(5,K2,FALSE) * _xlfn.POISSON.DIST(4,L2,FALSE)</f>
        <v>7.3166424779813372E-4</v>
      </c>
      <c r="AR2" s="5">
        <f>_xlfn.POISSON.DIST(0,K2,FALSE) * _xlfn.POISSON.DIST(5,L2,FALSE)</f>
        <v>2.1004507501634589E-3</v>
      </c>
      <c r="AS2" s="5">
        <f>_xlfn.POISSON.DIST(1,K2,FALSE) * _xlfn.POISSON.DIST(5,L2,FALSE)</f>
        <v>3.4302068568911842E-3</v>
      </c>
      <c r="AT2" s="5">
        <f>_xlfn.POISSON.DIST(2,K2,FALSE) * _xlfn.POISSON.DIST(5,L2,FALSE)</f>
        <v>2.8009033489948851E-3</v>
      </c>
      <c r="AU2" s="5">
        <f>_xlfn.POISSON.DIST(3,K2,FALSE) * _xlfn.POISSON.DIST(5,L2,FALSE)</f>
        <v>1.5247009675524903E-3</v>
      </c>
      <c r="AV2" s="5">
        <f>_xlfn.POISSON.DIST(4,K2,FALSE) * _xlfn.POISSON.DIST(5,L2,FALSE)</f>
        <v>6.224901623139899E-4</v>
      </c>
      <c r="AW2" s="5">
        <f>_xlfn.POISSON.DIST(6,K2,FALSE) * _xlfn.POISSON.DIST(6,L2,FALSE)</f>
        <v>1.2814570914985153E-5</v>
      </c>
      <c r="AX2" s="5">
        <f>_xlfn.POISSON.DIST(6,K2,FALSE) * _xlfn.POISSON.DIST(0,L2,FALSE)</f>
        <v>1.2825247922646464E-3</v>
      </c>
      <c r="AY2" s="5">
        <f>_xlfn.POISSON.DIST(6,K2,FALSE) * _xlfn.POISSON.DIST(1,L2,FALSE)</f>
        <v>1.781944753018916E-3</v>
      </c>
      <c r="AZ2" s="5">
        <f>_xlfn.POISSON.DIST(6,K2,FALSE) * _xlfn.POISSON.DIST(2,L2,FALSE)</f>
        <v>1.2379203591085138E-3</v>
      </c>
      <c r="BA2" s="5">
        <f>_xlfn.POISSON.DIST(6,K2,FALSE) * _xlfn.POISSON.DIST(3,L2,FALSE)</f>
        <v>5.7332372880776375E-4</v>
      </c>
      <c r="BB2" s="5">
        <f>_xlfn.POISSON.DIST(6,K2,FALSE) * _xlfn.POISSON.DIST(4,L2,FALSE)</f>
        <v>1.9914453437704427E-4</v>
      </c>
      <c r="BC2" s="5">
        <f>_xlfn.POISSON.DIST(6,K2,FALSE) * _xlfn.POISSON.DIST(5,L2,FALSE)</f>
        <v>5.5338432483470244E-5</v>
      </c>
      <c r="BD2" s="5">
        <f>_xlfn.POISSON.DIST(0,K2,FALSE) * _xlfn.POISSON.DIST(6,L2,FALSE)</f>
        <v>4.8639569072440582E-4</v>
      </c>
      <c r="BE2" s="5">
        <f>_xlfn.POISSON.DIST(1,K2,FALSE) * _xlfn.POISSON.DIST(6,L2,FALSE)</f>
        <v>7.9432371044897937E-4</v>
      </c>
      <c r="BF2" s="5">
        <f>_xlfn.POISSON.DIST(2,K2,FALSE) * _xlfn.POISSON.DIST(6,L2,FALSE)</f>
        <v>6.4859760171984495E-4</v>
      </c>
      <c r="BG2" s="5">
        <f>_xlfn.POISSON.DIST(3,K2,FALSE) * _xlfn.POISSON.DIST(6,L2,FALSE)</f>
        <v>3.530708730986198E-4</v>
      </c>
      <c r="BH2" s="5">
        <f>_xlfn.POISSON.DIST(4,K2,FALSE) * _xlfn.POISSON.DIST(6,L2,FALSE)</f>
        <v>1.4414836074794817E-4</v>
      </c>
      <c r="BI2" s="5">
        <f>_xlfn.POISSON.DIST(5,K2,FALSE) * _xlfn.POISSON.DIST(6,L2,FALSE)</f>
        <v>4.7081198681640732E-5</v>
      </c>
      <c r="BJ2" s="8">
        <f>SUM(N2,Q2,T2,W2,X2,Y2,AD2,AE2,AF2,AG2,AM2,AN2,AO2,AP2,AQ2,AX2,AY2,AZ2,BA2,BB2,BC2)</f>
        <v>0.43176582716035433</v>
      </c>
      <c r="BK2" s="8">
        <f>SUM(M2,P2,S2,V2,AC2,AL2,AY2)</f>
        <v>0.24181365272804095</v>
      </c>
      <c r="BL2" s="8">
        <f>SUM(O2,R2,U2,AA2,AB2,AH2,AI2,AJ2,AK2,AR2,AS2,AT2,AU2,AV2,BD2,BE2,BF2,BG2,BH2,BI2)</f>
        <v>0.30433512378350147</v>
      </c>
      <c r="BM2" s="8">
        <f>SUM(S2:BI2)</f>
        <v>0.57973539654631046</v>
      </c>
      <c r="BN2" s="8">
        <f>SUM(M2:R2)</f>
        <v>0.41817141354477655</v>
      </c>
    </row>
    <row r="3" spans="1:88" x14ac:dyDescent="0.25">
      <c r="A3" t="s">
        <v>16</v>
      </c>
      <c r="B3" t="s">
        <v>251</v>
      </c>
      <c r="C3" t="s">
        <v>322</v>
      </c>
      <c r="D3" t="s">
        <v>501</v>
      </c>
      <c r="E3">
        <f>VLOOKUP(A3,home!$A$2:$E$405,3,FALSE)</f>
        <v>1.6373</v>
      </c>
      <c r="F3">
        <f>VLOOKUP(B3,home!$B$2:$E$405,3,FALSE)</f>
        <v>0.35680000000000001</v>
      </c>
      <c r="G3">
        <f>VLOOKUP(C3,away!$B$2:$E$405,4,FALSE)</f>
        <v>1.006</v>
      </c>
      <c r="H3">
        <f>VLOOKUP(A3,away!$A$2:$E$405,3,FALSE)</f>
        <v>1.3301000000000001</v>
      </c>
      <c r="I3">
        <f>VLOOKUP(C3,away!$B$2:$E$405,3,FALSE)</f>
        <v>1.371</v>
      </c>
      <c r="J3">
        <f>VLOOKUP(B3,home!$B$2:$E$405,4,FALSE)</f>
        <v>1.3994</v>
      </c>
      <c r="K3" s="3">
        <f t="shared" ref="K3:K8" si="0">E3*F3*G3</f>
        <v>0.58769377184000005</v>
      </c>
      <c r="L3" s="3">
        <f t="shared" ref="L3:L8" si="1">H3*I3*J3</f>
        <v>2.5518997997400001</v>
      </c>
      <c r="M3" s="5">
        <f>_xlfn.POISSON.DIST(0,K3,FALSE) * _xlfn.POISSON.DIST(0,L3,FALSE)</f>
        <v>4.3300392836428878E-2</v>
      </c>
      <c r="N3" s="5">
        <f>_xlfn.POISSON.DIST(1,K3,FALSE) * _xlfn.POISSON.DIST(0,L3,FALSE)</f>
        <v>2.5447371188194602E-2</v>
      </c>
      <c r="O3" s="5">
        <f>_xlfn.POISSON.DIST(0,K3,FALSE) * _xlfn.POISSON.DIST(1,L3,FALSE)</f>
        <v>0.1104982638079462</v>
      </c>
      <c r="P3" s="5">
        <f>_xlfn.POISSON.DIST(1,K3,FALSE) * _xlfn.POISSON.DIST(1,L3,FALSE)</f>
        <v>6.493914143906325E-2</v>
      </c>
      <c r="Q3" s="5">
        <f>_xlfn.POISSON.DIST(2,K3,FALSE) * _xlfn.POISSON.DIST(0,L3,FALSE)</f>
        <v>7.4776307785013136E-3</v>
      </c>
      <c r="R3" s="5">
        <f>_xlfn.POISSON.DIST(0,K3,FALSE) * _xlfn.POISSON.DIST(2,L3,FALSE)</f>
        <v>0.14099024864155782</v>
      </c>
      <c r="S3" s="5">
        <f>_xlfn.POISSON.DIST(2,K3,FALSE) * _xlfn.POISSON.DIST(2,L3,FALSE)</f>
        <v>2.4347885865453386E-2</v>
      </c>
      <c r="T3" s="5">
        <f>_xlfn.POISSON.DIST(2,K3,FALSE) * _xlfn.POISSON.DIST(1,L3,FALSE)</f>
        <v>1.9082164486187166E-2</v>
      </c>
      <c r="U3" s="5">
        <f>_xlfn.POISSON.DIST(1,K3,FALSE) * _xlfn.POISSON.DIST(2,L3,FALSE)</f>
        <v>8.2859091016816544E-2</v>
      </c>
      <c r="V3" s="5">
        <f>_xlfn.POISSON.DIST(3,K3,FALSE) * _xlfn.POISSON.DIST(3,L3,FALSE)</f>
        <v>4.0572657412953133E-3</v>
      </c>
      <c r="W3" s="5">
        <f>_xlfn.POISSON.DIST(3,K3,FALSE) * _xlfn.POISSON.DIST(0,L3,FALSE)</f>
        <v>1.4648523455481044E-3</v>
      </c>
      <c r="X3" s="5">
        <f>_xlfn.POISSON.DIST(3,K3,FALSE) * _xlfn.POISSON.DIST(1,L3,FALSE)</f>
        <v>3.7381564072528775E-3</v>
      </c>
      <c r="Y3" s="5">
        <f>_xlfn.POISSON.DIST(3,K3,FALSE) * _xlfn.POISSON.DIST(2,L3,FALSE)</f>
        <v>4.7697002935327085E-3</v>
      </c>
      <c r="Z3" s="5">
        <f>_xlfn.POISSON.DIST(0,K3,FALSE) * _xlfn.POISSON.DIST(3,L3,FALSE)</f>
        <v>0.11993099575789475</v>
      </c>
      <c r="AA3" s="5">
        <f>_xlfn.POISSON.DIST(1,K3,FALSE) * _xlfn.POISSON.DIST(3,L3,FALSE)</f>
        <v>7.0482699257484197E-2</v>
      </c>
      <c r="AB3" s="5">
        <f>_xlfn.POISSON.DIST(2,K3,FALSE) * _xlfn.POISSON.DIST(3,L3,FALSE)</f>
        <v>2.0711121688047628E-2</v>
      </c>
      <c r="AC3" s="5">
        <f>_xlfn.POISSON.DIST(4,K3,FALSE) * _xlfn.POISSON.DIST(4,L3,FALSE)</f>
        <v>3.8030162166360708E-4</v>
      </c>
      <c r="AD3" s="5">
        <f>_xlfn.POISSON.DIST(4,K3,FALSE) * _xlfn.POISSON.DIST(0,L3,FALSE)</f>
        <v>2.1522115003595911E-4</v>
      </c>
      <c r="AE3" s="5">
        <f>_xlfn.POISSON.DIST(4,K3,FALSE) * _xlfn.POISSON.DIST(1,L3,FALSE)</f>
        <v>5.4922280967657669E-4</v>
      </c>
      <c r="AF3" s="5">
        <f>_xlfn.POISSON.DIST(4,K3,FALSE) * _xlfn.POISSON.DIST(2,L3,FALSE)</f>
        <v>7.0078078901314813E-4</v>
      </c>
      <c r="AG3" s="5">
        <f>_xlfn.POISSON.DIST(4,K3,FALSE) * _xlfn.POISSON.DIST(3,L3,FALSE)</f>
        <v>5.9610745171476403E-4</v>
      </c>
      <c r="AH3" s="5">
        <f>_xlfn.POISSON.DIST(0,K3,FALSE) * _xlfn.POISSON.DIST(4,L3,FALSE)</f>
        <v>7.6512971014297604E-2</v>
      </c>
      <c r="AI3" s="5">
        <f>_xlfn.POISSON.DIST(1,K3,FALSE) * _xlfn.POISSON.DIST(4,L3,FALSE)</f>
        <v>4.4966196530077149E-2</v>
      </c>
      <c r="AJ3" s="5">
        <f>_xlfn.POISSON.DIST(2,K3,FALSE) * _xlfn.POISSON.DIST(4,L3,FALSE)</f>
        <v>1.321317682202988E-2</v>
      </c>
      <c r="AK3" s="5">
        <f>_xlfn.POISSON.DIST(3,K3,FALSE) * _xlfn.POISSON.DIST(4,L3,FALSE)</f>
        <v>2.5884339081758685E-3</v>
      </c>
      <c r="AL3" s="5">
        <f>_xlfn.POISSON.DIST(5,K3,FALSE) * _xlfn.POISSON.DIST(5,L3,FALSE)</f>
        <v>2.2814075513828442E-5</v>
      </c>
      <c r="AM3" s="5">
        <f>_xlfn.POISSON.DIST(5,K3,FALSE) * _xlfn.POISSON.DIST(0,L3,FALSE)</f>
        <v>2.5296825888875091E-5</v>
      </c>
      <c r="AN3" s="5">
        <f>_xlfn.POISSON.DIST(5,K3,FALSE) * _xlfn.POISSON.DIST(1,L3,FALSE)</f>
        <v>6.4554964919878E-5</v>
      </c>
      <c r="AO3" s="5">
        <f>_xlfn.POISSON.DIST(5,K3,FALSE) * _xlfn.POISSON.DIST(2,L3,FALSE)</f>
        <v>8.2368901025629699E-5</v>
      </c>
      <c r="AP3" s="5">
        <f>_xlfn.POISSON.DIST(5,K3,FALSE) * _xlfn.POISSON.DIST(3,L3,FALSE)</f>
        <v>7.0065727344036116E-5</v>
      </c>
      <c r="AQ3" s="5">
        <f>_xlfn.POISSON.DIST(5,K3,FALSE) * _xlfn.POISSON.DIST(4,L3,FALSE)</f>
        <v>4.4700178894470806E-5</v>
      </c>
      <c r="AR3" s="5">
        <f>_xlfn.POISSON.DIST(0,K3,FALSE) * _xlfn.POISSON.DIST(5,L3,FALSE)</f>
        <v>3.9050687081779695E-2</v>
      </c>
      <c r="AS3" s="5">
        <f>_xlfn.POISSON.DIST(1,K3,FALSE) * _xlfn.POISSON.DIST(5,L3,FALSE)</f>
        <v>2.2949845584034671E-2</v>
      </c>
      <c r="AT3" s="5">
        <f>_xlfn.POISSON.DIST(2,K3,FALSE) * _xlfn.POISSON.DIST(5,L3,FALSE)</f>
        <v>6.7437406572134519E-3</v>
      </c>
      <c r="AU3" s="5">
        <f>_xlfn.POISSON.DIST(3,K3,FALSE) * _xlfn.POISSON.DIST(5,L3,FALSE)</f>
        <v>1.3210847943828448E-3</v>
      </c>
      <c r="AV3" s="5">
        <f>_xlfn.POISSON.DIST(4,K3,FALSE) * _xlfn.POISSON.DIST(5,L3,FALSE)</f>
        <v>1.940983264328312E-4</v>
      </c>
      <c r="AW3" s="5">
        <f>_xlfn.POISSON.DIST(6,K3,FALSE) * _xlfn.POISSON.DIST(6,L3,FALSE)</f>
        <v>9.5041893486238352E-7</v>
      </c>
      <c r="AX3" s="5">
        <f>_xlfn.POISSON.DIST(6,K3,FALSE) * _xlfn.POISSON.DIST(0,L3,FALSE)</f>
        <v>2.4777978370354584E-6</v>
      </c>
      <c r="AY3" s="5">
        <f>_xlfn.POISSON.DIST(6,K3,FALSE) * _xlfn.POISSON.DIST(1,L3,FALSE)</f>
        <v>6.3230918041269923E-6</v>
      </c>
      <c r="AZ3" s="5">
        <f>_xlfn.POISSON.DIST(6,K3,FALSE) * _xlfn.POISSON.DIST(2,L3,FALSE)</f>
        <v>8.0679483543446553E-6</v>
      </c>
      <c r="BA3" s="5">
        <f>_xlfn.POISSON.DIST(6,K3,FALSE) * _xlfn.POISSON.DIST(3,L3,FALSE)</f>
        <v>6.8628652632549297E-6</v>
      </c>
      <c r="BB3" s="5">
        <f>_xlfn.POISSON.DIST(6,K3,FALSE) * _xlfn.POISSON.DIST(4,L3,FALSE)</f>
        <v>4.3783361227357146E-6</v>
      </c>
      <c r="BC3" s="5">
        <f>_xlfn.POISSON.DIST(6,K3,FALSE) * _xlfn.POISSON.DIST(5,L3,FALSE)</f>
        <v>2.2346150149607355E-6</v>
      </c>
      <c r="BD3" s="5">
        <f>_xlfn.POISSON.DIST(0,K3,FALSE) * _xlfn.POISSON.DIST(6,L3,FALSE)</f>
        <v>1.6608906757283843E-2</v>
      </c>
      <c r="BE3" s="5">
        <f>_xlfn.POISSON.DIST(1,K3,FALSE) * _xlfn.POISSON.DIST(6,L3,FALSE)</f>
        <v>9.7609510583270033E-3</v>
      </c>
      <c r="BF3" s="5">
        <f>_xlfn.POISSON.DIST(2,K3,FALSE) * _xlfn.POISSON.DIST(6,L3,FALSE)</f>
        <v>2.8682250721069184E-3</v>
      </c>
      <c r="BG3" s="5">
        <f>_xlfn.POISSON.DIST(3,K3,FALSE) * _xlfn.POISSON.DIST(6,L3,FALSE)</f>
        <v>5.618793370375237E-4</v>
      </c>
      <c r="BH3" s="5">
        <f>_xlfn.POISSON.DIST(4,K3,FALSE) * _xlfn.POISSON.DIST(6,L3,FALSE)</f>
        <v>8.2553246725635223E-5</v>
      </c>
      <c r="BI3" s="5">
        <f>_xlfn.POISSON.DIST(5,K3,FALSE) * _xlfn.POISSON.DIST(6,L3,FALSE)</f>
        <v>9.7032057891653445E-6</v>
      </c>
      <c r="BJ3" s="8">
        <f>SUM(N3,Q3,T3,W3,X3,Y3,AD3,AE3,AF3,AG3,AM3,AN3,AO3,AP3,AQ3,AX3,AY3,AZ3,BA3,BB3,BC3)</f>
        <v>6.4358538952126565E-2</v>
      </c>
      <c r="BK3" s="8">
        <f>SUM(M3,P3,S3,V3,AC3,AL3,AY3)</f>
        <v>0.13705412467122238</v>
      </c>
      <c r="BL3" s="8">
        <f>SUM(O3,R3,U3,AA3,AB3,AH3,AI3,AJ3,AK3,AR3,AS3,AT3,AU3,AV3,BD3,BE3,BF3,BG3,BH3,BI3)</f>
        <v>0.66297387780754657</v>
      </c>
      <c r="BM3" s="8">
        <f>SUM(S3:BI3)</f>
        <v>0.59165911582422914</v>
      </c>
      <c r="BN3" s="8">
        <f>SUM(M3:R3)</f>
        <v>0.39265304869169204</v>
      </c>
    </row>
    <row r="4" spans="1:88" x14ac:dyDescent="0.25">
      <c r="A4" t="s">
        <v>10</v>
      </c>
      <c r="B4" t="s">
        <v>247</v>
      </c>
      <c r="C4" t="s">
        <v>48</v>
      </c>
      <c r="D4" t="s">
        <v>501</v>
      </c>
      <c r="E4">
        <f>VLOOKUP(A4,home!$A$2:$E$405,3,FALSE)</f>
        <v>1.5425</v>
      </c>
      <c r="F4">
        <f>VLOOKUP(B4,home!$B$2:$E$405,3,FALSE)</f>
        <v>0.91520000000000001</v>
      </c>
      <c r="G4">
        <f>VLOOKUP(C4,away!$B$2:$E$405,4,FALSE)</f>
        <v>1.1821999999999999</v>
      </c>
      <c r="H4">
        <f>VLOOKUP(A4,away!$A$2:$E$405,3,FALSE)</f>
        <v>1.4443999999999999</v>
      </c>
      <c r="I4">
        <f>VLOOKUP(C4,away!$B$2:$E$405,3,FALSE)</f>
        <v>1.2218</v>
      </c>
      <c r="J4">
        <f>VLOOKUP(B4,home!$B$2:$E$405,4,FALSE)</f>
        <v>0.93669999999999998</v>
      </c>
      <c r="K4" s="3">
        <f t="shared" si="0"/>
        <v>1.6689070112</v>
      </c>
      <c r="L4" s="3">
        <f t="shared" si="1"/>
        <v>1.6530581106639999</v>
      </c>
      <c r="M4" s="5">
        <f t="shared" ref="M4:M8" si="2">_xlfn.POISSON.DIST(0,K4,FALSE) * _xlfn.POISSON.DIST(0,L4,FALSE)</f>
        <v>3.6081856793984297E-2</v>
      </c>
      <c r="N4" s="5">
        <f t="shared" ref="N4:N8" si="3">_xlfn.POISSON.DIST(1,K4,FALSE) * _xlfn.POISSON.DIST(0,L4,FALSE)</f>
        <v>6.0217263780594756E-2</v>
      </c>
      <c r="O4" s="5">
        <f t="shared" ref="O4:O8" si="4">_xlfn.POISSON.DIST(0,K4,FALSE) * _xlfn.POISSON.DIST(1,L4,FALSE)</f>
        <v>5.96454060211127E-2</v>
      </c>
      <c r="P4" s="5">
        <f t="shared" ref="P4:P8" si="5">_xlfn.POISSON.DIST(1,K4,FALSE) * _xlfn.POISSON.DIST(1,L4,FALSE)</f>
        <v>9.9542636294505688E-2</v>
      </c>
      <c r="Q4" s="5">
        <f t="shared" ref="Q4:Q8" si="6">_xlfn.POISSON.DIST(2,K4,FALSE) * _xlfn.POISSON.DIST(0,L4,FALSE)</f>
        <v>5.0248506859357209E-2</v>
      </c>
      <c r="R4" s="5">
        <f t="shared" ref="R4:R8" si="7">_xlfn.POISSON.DIST(0,K4,FALSE) * _xlfn.POISSON.DIST(2,L4,FALSE)</f>
        <v>4.9298661093523863E-2</v>
      </c>
      <c r="S4" s="5">
        <f t="shared" ref="S4:S8" si="8">_xlfn.POISSON.DIST(2,K4,FALSE) * _xlfn.POISSON.DIST(2,L4,FALSE)</f>
        <v>6.8654562991560503E-2</v>
      </c>
      <c r="T4" s="5">
        <f t="shared" ref="T4:T8" si="9">_xlfn.POISSON.DIST(2,K4,FALSE) * _xlfn.POISSON.DIST(1,L4,FALSE)</f>
        <v>8.3063701812616061E-2</v>
      </c>
      <c r="U4" s="5">
        <f t="shared" ref="U4:U8" si="10">_xlfn.POISSON.DIST(1,K4,FALSE) * _xlfn.POISSON.DIST(2,L4,FALSE)</f>
        <v>8.2274881141754644E-2</v>
      </c>
      <c r="V4" s="5">
        <f t="shared" ref="V4:V8" si="11">_xlfn.POISSON.DIST(3,K4,FALSE) * _xlfn.POISSON.DIST(3,L4,FALSE)</f>
        <v>2.1044914108148231E-2</v>
      </c>
      <c r="W4" s="5">
        <f t="shared" ref="W4:W8" si="12">_xlfn.POISSON.DIST(3,K4,FALSE) * _xlfn.POISSON.DIST(0,L4,FALSE)</f>
        <v>2.7953361799970849E-2</v>
      </c>
      <c r="X4" s="5">
        <f t="shared" ref="X4:X8" si="13">_xlfn.POISSON.DIST(3,K4,FALSE) * _xlfn.POISSON.DIST(1,L4,FALSE)</f>
        <v>4.6208531443767041E-2</v>
      </c>
      <c r="Y4" s="5">
        <f t="shared" ref="Y4:Y8" si="14">_xlfn.POISSON.DIST(3,K4,FALSE) * _xlfn.POISSON.DIST(2,L4,FALSE)</f>
        <v>3.8192693842495795E-2</v>
      </c>
      <c r="Z4" s="5">
        <f t="shared" ref="Z4:Z8" si="15">_xlfn.POISSON.DIST(0,K4,FALSE) * _xlfn.POISSON.DIST(3,L4,FALSE)</f>
        <v>2.7164517188508472E-2</v>
      </c>
      <c r="AA4" s="5">
        <f t="shared" ref="AA4:AA8" si="16">_xlfn.POISSON.DIST(1,K4,FALSE) * _xlfn.POISSON.DIST(3,L4,FALSE)</f>
        <v>4.5335053191764701E-2</v>
      </c>
      <c r="AB4" s="5">
        <f t="shared" ref="AB4:AB8" si="17">_xlfn.POISSON.DIST(2,K4,FALSE) * _xlfn.POISSON.DIST(3,L4,FALSE)</f>
        <v>3.7829994062430532E-2</v>
      </c>
      <c r="AC4" s="5">
        <f t="shared" ref="AC4:AC8" si="18">_xlfn.POISSON.DIST(4,K4,FALSE) * _xlfn.POISSON.DIST(4,L4,FALSE)</f>
        <v>3.6286696712933813E-3</v>
      </c>
      <c r="AD4" s="5">
        <f t="shared" ref="AD4:AD8" si="19">_xlfn.POISSON.DIST(4,K4,FALSE) * _xlfn.POISSON.DIST(0,L4,FALSE)</f>
        <v>1.1662890373645403E-2</v>
      </c>
      <c r="AE4" s="5">
        <f t="shared" ref="AE4:AE8" si="20">_xlfn.POISSON.DIST(4,K4,FALSE) * _xlfn.POISSON.DIST(1,L4,FALSE)</f>
        <v>1.9279435525939623E-2</v>
      </c>
      <c r="AF4" s="5">
        <f t="shared" ref="AF4:AF8" si="21">_xlfn.POISSON.DIST(4,K4,FALSE) * _xlfn.POISSON.DIST(2,L4,FALSE)</f>
        <v>1.5935013632589076E-2</v>
      </c>
      <c r="AG4" s="5">
        <f t="shared" ref="AG4:AG8" si="22">_xlfn.POISSON.DIST(4,K4,FALSE) * _xlfn.POISSON.DIST(3,L4,FALSE)</f>
        <v>8.7805011762975959E-3</v>
      </c>
      <c r="AH4" s="5">
        <f t="shared" ref="AH4:AH8" si="23">_xlfn.POISSON.DIST(0,K4,FALSE) * _xlfn.POISSON.DIST(4,L4,FALSE)</f>
        <v>1.1226131365183885E-2</v>
      </c>
      <c r="AI4" s="5">
        <f t="shared" ref="AI4:AI8" si="24">_xlfn.POISSON.DIST(1,K4,FALSE) * _xlfn.POISSON.DIST(4,L4,FALSE)</f>
        <v>1.8735369344007616E-2</v>
      </c>
      <c r="AJ4" s="5">
        <f t="shared" ref="AJ4:AJ8" si="25">_xlfn.POISSON.DIST(2,K4,FALSE) * _xlfn.POISSON.DIST(4,L4,FALSE)</f>
        <v>1.5633794627817929E-2</v>
      </c>
      <c r="AK4" s="5">
        <f t="shared" ref="AK4:AK8" si="26">_xlfn.POISSON.DIST(3,K4,FALSE) * _xlfn.POISSON.DIST(4,L4,FALSE)</f>
        <v>8.6971164886754139E-3</v>
      </c>
      <c r="AL4" s="5">
        <f t="shared" ref="AL4:AL8" si="27">_xlfn.POISSON.DIST(5,K4,FALSE) * _xlfn.POISSON.DIST(5,L4,FALSE)</f>
        <v>4.0043099487350331E-4</v>
      </c>
      <c r="AM4" s="5">
        <f t="shared" ref="AM4:AM8" si="28">_xlfn.POISSON.DIST(5,K4,FALSE) * _xlfn.POISSON.DIST(0,L4,FALSE)</f>
        <v>3.8928559030867566E-3</v>
      </c>
      <c r="AN4" s="5">
        <f t="shared" ref="AN4:AN8" si="29">_xlfn.POISSON.DIST(5,K4,FALSE) * _xlfn.POISSON.DIST(1,L4,FALSE)</f>
        <v>6.4351170242437934E-3</v>
      </c>
      <c r="AO4" s="5">
        <f t="shared" ref="AO4:AO8" si="30">_xlfn.POISSON.DIST(5,K4,FALSE) * _xlfn.POISSON.DIST(2,L4,FALSE)</f>
        <v>5.3188111949990938E-3</v>
      </c>
      <c r="AP4" s="5">
        <f t="shared" ref="AP4:AP8" si="31">_xlfn.POISSON.DIST(5,K4,FALSE) * _xlfn.POISSON.DIST(3,L4,FALSE)</f>
        <v>2.9307679949945784E-3</v>
      </c>
      <c r="AQ4" s="5">
        <f t="shared" ref="AQ4:AQ8" si="32">_xlfn.POISSON.DIST(5,K4,FALSE) * _xlfn.POISSON.DIST(4,L4,FALSE)</f>
        <v>1.2111824511500636E-3</v>
      </c>
      <c r="AR4" s="5">
        <f t="shared" ref="AR4:AR8" si="33">_xlfn.POISSON.DIST(0,K4,FALSE) * _xlfn.POISSON.DIST(5,L4,FALSE)</f>
        <v>3.7114895009193486E-3</v>
      </c>
      <c r="AS4" s="5">
        <f t="shared" ref="AS4:AS8" si="34">_xlfn.POISSON.DIST(1,K4,FALSE) * _xlfn.POISSON.DIST(5,L4,FALSE)</f>
        <v>6.1941308500794903E-3</v>
      </c>
      <c r="AT4" s="5">
        <f t="shared" ref="AT4:AT8" si="35">_xlfn.POISSON.DIST(2,K4,FALSE) * _xlfn.POISSON.DIST(5,L4,FALSE)</f>
        <v>5.1687142019939394E-3</v>
      </c>
      <c r="AU4" s="5">
        <f t="shared" ref="AU4:AU8" si="36">_xlfn.POISSON.DIST(3,K4,FALSE) * _xlfn.POISSON.DIST(5,L4,FALSE)</f>
        <v>2.8753677901989E-3</v>
      </c>
      <c r="AV4" s="5">
        <f t="shared" ref="AV4:AV8" si="37">_xlfn.POISSON.DIST(4,K4,FALSE) * _xlfn.POISSON.DIST(5,L4,FALSE)</f>
        <v>1.1996803662103989E-3</v>
      </c>
      <c r="AW4" s="5">
        <f t="shared" ref="AW4:AW8" si="38">_xlfn.POISSON.DIST(6,K4,FALSE) * _xlfn.POISSON.DIST(6,L4,FALSE)</f>
        <v>3.0686364919361348E-5</v>
      </c>
      <c r="AX4" s="5">
        <f t="shared" ref="AX4:AX8" si="39">_xlfn.POISSON.DIST(6,K4,FALSE) * _xlfn.POISSON.DIST(0,L4,FALSE)</f>
        <v>1.0828024183754672E-3</v>
      </c>
      <c r="AY4" s="5">
        <f t="shared" ref="AY4:AY8" si="40">_xlfn.POISSON.DIST(6,K4,FALSE) * _xlfn.POISSON.DIST(1,L4,FALSE)</f>
        <v>1.7899353199421601E-3</v>
      </c>
      <c r="AZ4" s="5">
        <f t="shared" ref="AZ4:AZ8" si="41">_xlfn.POISSON.DIST(6,K4,FALSE) * _xlfn.POISSON.DIST(2,L4,FALSE)</f>
        <v>1.4794335490971749E-3</v>
      </c>
      <c r="BA4" s="5">
        <f t="shared" ref="BA4:BA8" si="42">_xlfn.POISSON.DIST(6,K4,FALSE) * _xlfn.POISSON.DIST(3,L4,FALSE)</f>
        <v>8.1519654250783739E-4</v>
      </c>
      <c r="BB4" s="5">
        <f t="shared" ref="BB4:BB8" si="43">_xlfn.POISSON.DIST(6,K4,FALSE) * _xlfn.POISSON.DIST(4,L4,FALSE)</f>
        <v>3.3689181409445751E-4</v>
      </c>
      <c r="BC4" s="5">
        <f t="shared" ref="BC4:BC8" si="44">_xlfn.POISSON.DIST(6,K4,FALSE) * _xlfn.POISSON.DIST(5,L4,FALSE)</f>
        <v>1.1138034914103029E-4</v>
      </c>
      <c r="BD4" s="5">
        <f t="shared" ref="BD4:BD8" si="45">_xlfn.POISSON.DIST(0,K4,FALSE) * _xlfn.POISSON.DIST(6,L4,FALSE)</f>
        <v>1.0225513036898346E-3</v>
      </c>
      <c r="BE4" s="5">
        <f t="shared" ref="BE4:BE8" si="46">_xlfn.POISSON.DIST(1,K4,FALSE) * _xlfn.POISSON.DIST(6,L4,FALSE)</f>
        <v>1.7065430400396654E-3</v>
      </c>
      <c r="BF4" s="5">
        <f t="shared" ref="BF4:BF8" si="47">_xlfn.POISSON.DIST(2,K4,FALSE) * _xlfn.POISSON.DIST(6,L4,FALSE)</f>
        <v>1.4240308222183801E-3</v>
      </c>
      <c r="BG4" s="5">
        <f t="shared" ref="BG4:BG8" si="48">_xlfn.POISSON.DIST(3,K4,FALSE) * _xlfn.POISSON.DIST(6,L4,FALSE)</f>
        <v>7.9219167445505195E-4</v>
      </c>
      <c r="BH4" s="5">
        <f t="shared" ref="BH4:BH8" si="49">_xlfn.POISSON.DIST(4,K4,FALSE) * _xlfn.POISSON.DIST(6,L4,FALSE)</f>
        <v>3.3052355992807607E-4</v>
      </c>
      <c r="BI4" s="5">
        <f t="shared" ref="BI4:BI8" si="50">_xlfn.POISSON.DIST(5,K4,FALSE) * _xlfn.POISSON.DIST(6,L4,FALSE)</f>
        <v>1.1032261730614981E-4</v>
      </c>
      <c r="BJ4" s="8">
        <f t="shared" ref="BJ4:BJ8" si="51">SUM(N4,Q4,T4,W4,X4,Y4,AD4,AE4,AF4,AG4,AM4,AN4,AO4,AP4,AQ4,AX4,AY4,AZ4,BA4,BB4,BC4)</f>
        <v>0.38694627480890592</v>
      </c>
      <c r="BK4" s="8">
        <f t="shared" ref="BK4:BK8" si="52">SUM(M4,P4,S4,V4,AC4,AL4,AY4)</f>
        <v>0.23114300617430775</v>
      </c>
      <c r="BL4" s="8">
        <f t="shared" ref="BL4:BL8" si="53">SUM(O4,R4,U4,AA4,AB4,AH4,AI4,AJ4,AK4,AR4,AS4,AT4,AU4,AV4,BD4,BE4,BF4,BG4,BH4,BI4)</f>
        <v>0.35321195306331049</v>
      </c>
      <c r="BM4" s="8">
        <f t="shared" ref="BM4:BM8" si="54">SUM(S4:BI4)</f>
        <v>0.64167217143693167</v>
      </c>
      <c r="BN4" s="8">
        <f t="shared" ref="BN4:BN8" si="55">SUM(M4:R4)</f>
        <v>0.35503433084307856</v>
      </c>
    </row>
    <row r="5" spans="1:88" x14ac:dyDescent="0.25">
      <c r="A5" t="s">
        <v>10</v>
      </c>
      <c r="B5" t="s">
        <v>244</v>
      </c>
      <c r="C5" t="s">
        <v>242</v>
      </c>
      <c r="D5" t="s">
        <v>501</v>
      </c>
      <c r="E5">
        <f>VLOOKUP(A5,home!$A$2:$E$405,3,FALSE)</f>
        <v>1.5425</v>
      </c>
      <c r="F5">
        <f>VLOOKUP(B5,home!$B$2:$E$405,3,FALSE)</f>
        <v>1.2202999999999999</v>
      </c>
      <c r="G5">
        <f>VLOOKUP(C5,away!$B$2:$E$405,4,FALSE)</f>
        <v>0.95340000000000003</v>
      </c>
      <c r="H5">
        <f>VLOOKUP(A5,away!$A$2:$E$405,3,FALSE)</f>
        <v>1.4443999999999999</v>
      </c>
      <c r="I5">
        <f>VLOOKUP(C5,away!$B$2:$E$405,3,FALSE)</f>
        <v>0.6109</v>
      </c>
      <c r="J5">
        <f>VLOOKUP(B5,home!$B$2:$E$405,4,FALSE)</f>
        <v>1.181</v>
      </c>
      <c r="K5" s="3">
        <f t="shared" si="0"/>
        <v>1.79459697585</v>
      </c>
      <c r="L5" s="3">
        <f t="shared" si="1"/>
        <v>1.04209545676</v>
      </c>
      <c r="M5" s="5">
        <f t="shared" si="2"/>
        <v>5.8619232733081436E-2</v>
      </c>
      <c r="N5" s="5">
        <f t="shared" si="3"/>
        <v>0.10519789778943527</v>
      </c>
      <c r="O5" s="5">
        <f t="shared" si="4"/>
        <v>6.1086836109901239E-2</v>
      </c>
      <c r="P5" s="5">
        <f t="shared" si="5"/>
        <v>0.10962625134707334</v>
      </c>
      <c r="Q5" s="5">
        <f t="shared" si="6"/>
        <v>9.4393914619348984E-2</v>
      </c>
      <c r="R5" s="5">
        <f t="shared" si="7"/>
        <v>3.1829157188985401E-2</v>
      </c>
      <c r="S5" s="5">
        <f t="shared" si="8"/>
        <v>5.125414656625768E-2</v>
      </c>
      <c r="T5" s="5">
        <f t="shared" si="9"/>
        <v>9.8367469570614915E-2</v>
      </c>
      <c r="U5" s="5">
        <f t="shared" si="10"/>
        <v>5.7120509235207478E-2</v>
      </c>
      <c r="V5" s="5">
        <f t="shared" si="11"/>
        <v>1.0650277680169712E-2</v>
      </c>
      <c r="W5" s="5">
        <f t="shared" si="12"/>
        <v>5.6466344571508911E-2</v>
      </c>
      <c r="X5" s="5">
        <f t="shared" si="13"/>
        <v>5.8843321137814118E-2</v>
      </c>
      <c r="Y5" s="5">
        <f t="shared" si="14"/>
        <v>3.0660178809192886E-2</v>
      </c>
      <c r="Z5" s="5">
        <f t="shared" si="15"/>
        <v>1.1056340033047193E-2</v>
      </c>
      <c r="AA5" s="5">
        <f t="shared" si="16"/>
        <v>1.9841674387275781E-2</v>
      </c>
      <c r="AB5" s="5">
        <f t="shared" si="17"/>
        <v>1.7803904425602764E-2</v>
      </c>
      <c r="AC5" s="5">
        <f t="shared" si="18"/>
        <v>1.2448452959103536E-3</v>
      </c>
      <c r="AD5" s="5">
        <f t="shared" si="19"/>
        <v>2.53335828013335E-2</v>
      </c>
      <c r="AE5" s="5">
        <f t="shared" si="20"/>
        <v>2.6400011540722912E-2</v>
      </c>
      <c r="AF5" s="5">
        <f t="shared" si="21"/>
        <v>1.3755666042499457E-2</v>
      </c>
      <c r="AG5" s="5">
        <f t="shared" si="22"/>
        <v>4.7782390291988318E-3</v>
      </c>
      <c r="AH5" s="5">
        <f t="shared" si="23"/>
        <v>2.8804404292080464E-3</v>
      </c>
      <c r="AI5" s="5">
        <f t="shared" si="24"/>
        <v>5.1692296833728358E-3</v>
      </c>
      <c r="AJ5" s="5">
        <f t="shared" si="25"/>
        <v>4.6383419786274731E-3</v>
      </c>
      <c r="AK5" s="5">
        <f t="shared" si="26"/>
        <v>2.7746514959343218E-3</v>
      </c>
      <c r="AL5" s="5">
        <f t="shared" si="27"/>
        <v>9.3121466750741374E-5</v>
      </c>
      <c r="AM5" s="5">
        <f t="shared" si="28"/>
        <v>9.0927142165437291E-3</v>
      </c>
      <c r="AN5" s="5">
        <f t="shared" si="29"/>
        <v>9.4754761746772814E-3</v>
      </c>
      <c r="AO5" s="5">
        <f t="shared" si="30"/>
        <v>4.9371753361344105E-3</v>
      </c>
      <c r="AP5" s="5">
        <f t="shared" si="31"/>
        <v>1.7150026623377317E-3</v>
      </c>
      <c r="AQ5" s="5">
        <f t="shared" si="32"/>
        <v>4.4679912068836355E-4</v>
      </c>
      <c r="AR5" s="5">
        <f t="shared" si="33"/>
        <v>6.0033877694910635E-4</v>
      </c>
      <c r="AS5" s="5">
        <f t="shared" si="34"/>
        <v>1.0773661535983538E-3</v>
      </c>
      <c r="AT5" s="5">
        <f t="shared" si="35"/>
        <v>9.6671902056537644E-4</v>
      </c>
      <c r="AU5" s="5">
        <f t="shared" si="36"/>
        <v>5.7829034360109925E-4</v>
      </c>
      <c r="AV5" s="5">
        <f t="shared" si="37"/>
        <v>2.5944952544744763E-4</v>
      </c>
      <c r="AW5" s="5">
        <f t="shared" si="38"/>
        <v>4.8375085008878182E-6</v>
      </c>
      <c r="AX5" s="5">
        <f t="shared" si="39"/>
        <v>2.7196262392129474E-3</v>
      </c>
      <c r="AY5" s="5">
        <f t="shared" si="40"/>
        <v>2.834110147969097E-3</v>
      </c>
      <c r="AZ5" s="5">
        <f t="shared" si="41"/>
        <v>1.4767066545780039E-3</v>
      </c>
      <c r="BA5" s="5">
        <f t="shared" si="42"/>
        <v>5.1295643190099886E-4</v>
      </c>
      <c r="BB5" s="5">
        <f t="shared" si="43"/>
        <v>1.3363739179996279E-4</v>
      </c>
      <c r="BC5" s="5">
        <f t="shared" si="44"/>
        <v>2.7852583769599477E-5</v>
      </c>
      <c r="BD5" s="5">
        <f t="shared" si="45"/>
        <v>1.0426838532925304E-4</v>
      </c>
      <c r="BE5" s="5">
        <f t="shared" si="46"/>
        <v>1.8711972898864001E-4</v>
      </c>
      <c r="BF5" s="5">
        <f t="shared" si="47"/>
        <v>1.679022498824425E-4</v>
      </c>
      <c r="BG5" s="5">
        <f t="shared" si="48"/>
        <v>1.0043895662581408E-4</v>
      </c>
      <c r="BH5" s="5">
        <f t="shared" si="49"/>
        <v>4.5061861954553835E-5</v>
      </c>
      <c r="BI5" s="5">
        <f t="shared" si="50"/>
        <v>1.6173576237962487E-5</v>
      </c>
      <c r="BJ5" s="8">
        <f t="shared" si="51"/>
        <v>0.54756868287128169</v>
      </c>
      <c r="BK5" s="8">
        <f t="shared" si="52"/>
        <v>0.23432198523721237</v>
      </c>
      <c r="BL5" s="8">
        <f t="shared" si="53"/>
        <v>0.20724787351329535</v>
      </c>
      <c r="BM5" s="8">
        <f t="shared" si="54"/>
        <v>0.5366123192275426</v>
      </c>
      <c r="BN5" s="8">
        <f t="shared" si="55"/>
        <v>0.46075328978782565</v>
      </c>
    </row>
    <row r="6" spans="1:88" x14ac:dyDescent="0.25">
      <c r="A6" t="s">
        <v>10</v>
      </c>
      <c r="B6" t="s">
        <v>44</v>
      </c>
      <c r="C6" t="s">
        <v>493</v>
      </c>
      <c r="D6" t="s">
        <v>501</v>
      </c>
      <c r="E6">
        <f>VLOOKUP(A6,home!$A$2:$E$405,3,FALSE)</f>
        <v>1.5425</v>
      </c>
      <c r="F6">
        <f>VLOOKUP(B6,home!$B$2:$E$405,3,FALSE)</f>
        <v>0.91520000000000001</v>
      </c>
      <c r="G6" t="e">
        <f>VLOOKUP(C6,away!$B$2:$E$405,4,FALSE)</f>
        <v>#N/A</v>
      </c>
      <c r="H6">
        <f>VLOOKUP(A6,away!$A$2:$E$405,3,FALSE)</f>
        <v>1.4443999999999999</v>
      </c>
      <c r="I6" t="e">
        <f>VLOOKUP(C6,away!$B$2:$E$405,3,FALSE)</f>
        <v>#N/A</v>
      </c>
      <c r="J6">
        <f>VLOOKUP(B6,home!$B$2:$E$405,4,FALSE)</f>
        <v>1.4254</v>
      </c>
      <c r="K6" s="3" t="e">
        <f t="shared" si="0"/>
        <v>#N/A</v>
      </c>
      <c r="L6" s="3" t="e">
        <f t="shared" si="1"/>
        <v>#N/A</v>
      </c>
      <c r="M6" s="5" t="e">
        <f t="shared" si="2"/>
        <v>#N/A</v>
      </c>
      <c r="N6" s="5" t="e">
        <f t="shared" si="3"/>
        <v>#N/A</v>
      </c>
      <c r="O6" s="5" t="e">
        <f t="shared" si="4"/>
        <v>#N/A</v>
      </c>
      <c r="P6" s="5" t="e">
        <f t="shared" si="5"/>
        <v>#N/A</v>
      </c>
      <c r="Q6" s="5" t="e">
        <f t="shared" si="6"/>
        <v>#N/A</v>
      </c>
      <c r="R6" s="5" t="e">
        <f t="shared" si="7"/>
        <v>#N/A</v>
      </c>
      <c r="S6" s="5" t="e">
        <f t="shared" si="8"/>
        <v>#N/A</v>
      </c>
      <c r="T6" s="5" t="e">
        <f t="shared" si="9"/>
        <v>#N/A</v>
      </c>
      <c r="U6" s="5" t="e">
        <f t="shared" si="10"/>
        <v>#N/A</v>
      </c>
      <c r="V6" s="5" t="e">
        <f t="shared" si="11"/>
        <v>#N/A</v>
      </c>
      <c r="W6" s="5" t="e">
        <f t="shared" si="12"/>
        <v>#N/A</v>
      </c>
      <c r="X6" s="5" t="e">
        <f t="shared" si="13"/>
        <v>#N/A</v>
      </c>
      <c r="Y6" s="5" t="e">
        <f t="shared" si="14"/>
        <v>#N/A</v>
      </c>
      <c r="Z6" s="5" t="e">
        <f t="shared" si="15"/>
        <v>#N/A</v>
      </c>
      <c r="AA6" s="5" t="e">
        <f t="shared" si="16"/>
        <v>#N/A</v>
      </c>
      <c r="AB6" s="5" t="e">
        <f t="shared" si="17"/>
        <v>#N/A</v>
      </c>
      <c r="AC6" s="5" t="e">
        <f t="shared" si="18"/>
        <v>#N/A</v>
      </c>
      <c r="AD6" s="5" t="e">
        <f t="shared" si="19"/>
        <v>#N/A</v>
      </c>
      <c r="AE6" s="5" t="e">
        <f t="shared" si="20"/>
        <v>#N/A</v>
      </c>
      <c r="AF6" s="5" t="e">
        <f t="shared" si="21"/>
        <v>#N/A</v>
      </c>
      <c r="AG6" s="5" t="e">
        <f t="shared" si="22"/>
        <v>#N/A</v>
      </c>
      <c r="AH6" s="5" t="e">
        <f t="shared" si="23"/>
        <v>#N/A</v>
      </c>
      <c r="AI6" s="5" t="e">
        <f t="shared" si="24"/>
        <v>#N/A</v>
      </c>
      <c r="AJ6" s="5" t="e">
        <f t="shared" si="25"/>
        <v>#N/A</v>
      </c>
      <c r="AK6" s="5" t="e">
        <f t="shared" si="26"/>
        <v>#N/A</v>
      </c>
      <c r="AL6" s="5" t="e">
        <f t="shared" si="27"/>
        <v>#N/A</v>
      </c>
      <c r="AM6" s="5" t="e">
        <f t="shared" si="28"/>
        <v>#N/A</v>
      </c>
      <c r="AN6" s="5" t="e">
        <f t="shared" si="29"/>
        <v>#N/A</v>
      </c>
      <c r="AO6" s="5" t="e">
        <f t="shared" si="30"/>
        <v>#N/A</v>
      </c>
      <c r="AP6" s="5" t="e">
        <f t="shared" si="31"/>
        <v>#N/A</v>
      </c>
      <c r="AQ6" s="5" t="e">
        <f t="shared" si="32"/>
        <v>#N/A</v>
      </c>
      <c r="AR6" s="5" t="e">
        <f t="shared" si="33"/>
        <v>#N/A</v>
      </c>
      <c r="AS6" s="5" t="e">
        <f t="shared" si="34"/>
        <v>#N/A</v>
      </c>
      <c r="AT6" s="5" t="e">
        <f t="shared" si="35"/>
        <v>#N/A</v>
      </c>
      <c r="AU6" s="5" t="e">
        <f t="shared" si="36"/>
        <v>#N/A</v>
      </c>
      <c r="AV6" s="5" t="e">
        <f t="shared" si="37"/>
        <v>#N/A</v>
      </c>
      <c r="AW6" s="5" t="e">
        <f t="shared" si="38"/>
        <v>#N/A</v>
      </c>
      <c r="AX6" s="5" t="e">
        <f t="shared" si="39"/>
        <v>#N/A</v>
      </c>
      <c r="AY6" s="5" t="e">
        <f t="shared" si="40"/>
        <v>#N/A</v>
      </c>
      <c r="AZ6" s="5" t="e">
        <f t="shared" si="41"/>
        <v>#N/A</v>
      </c>
      <c r="BA6" s="5" t="e">
        <f t="shared" si="42"/>
        <v>#N/A</v>
      </c>
      <c r="BB6" s="5" t="e">
        <f t="shared" si="43"/>
        <v>#N/A</v>
      </c>
      <c r="BC6" s="5" t="e">
        <f t="shared" si="44"/>
        <v>#N/A</v>
      </c>
      <c r="BD6" s="5" t="e">
        <f t="shared" si="45"/>
        <v>#N/A</v>
      </c>
      <c r="BE6" s="5" t="e">
        <f t="shared" si="46"/>
        <v>#N/A</v>
      </c>
      <c r="BF6" s="5" t="e">
        <f t="shared" si="47"/>
        <v>#N/A</v>
      </c>
      <c r="BG6" s="5" t="e">
        <f t="shared" si="48"/>
        <v>#N/A</v>
      </c>
      <c r="BH6" s="5" t="e">
        <f t="shared" si="49"/>
        <v>#N/A</v>
      </c>
      <c r="BI6" s="5" t="e">
        <f t="shared" si="50"/>
        <v>#N/A</v>
      </c>
      <c r="BJ6" s="8" t="e">
        <f t="shared" si="51"/>
        <v>#N/A</v>
      </c>
      <c r="BK6" s="8" t="e">
        <f t="shared" si="52"/>
        <v>#N/A</v>
      </c>
      <c r="BL6" s="8" t="e">
        <f t="shared" si="53"/>
        <v>#N/A</v>
      </c>
      <c r="BM6" s="8" t="e">
        <f t="shared" si="54"/>
        <v>#N/A</v>
      </c>
      <c r="BN6" s="8" t="e">
        <f t="shared" si="55"/>
        <v>#N/A</v>
      </c>
    </row>
    <row r="7" spans="1:88" x14ac:dyDescent="0.25">
      <c r="A7" t="s">
        <v>10</v>
      </c>
      <c r="B7" t="s">
        <v>43</v>
      </c>
      <c r="C7" t="s">
        <v>49</v>
      </c>
      <c r="D7" t="s">
        <v>501</v>
      </c>
      <c r="E7">
        <f>VLOOKUP(A7,home!$A$2:$E$405,3,FALSE)</f>
        <v>1.5425</v>
      </c>
      <c r="F7">
        <f>VLOOKUP(B7,home!$B$2:$E$405,3,FALSE)</f>
        <v>1.2585</v>
      </c>
      <c r="G7">
        <f>VLOOKUP(C7,away!$B$2:$E$405,4,FALSE)</f>
        <v>1.2585</v>
      </c>
      <c r="H7">
        <f>VLOOKUP(A7,away!$A$2:$E$405,3,FALSE)</f>
        <v>1.4443999999999999</v>
      </c>
      <c r="I7">
        <f>VLOOKUP(C7,away!$B$2:$E$405,3,FALSE)</f>
        <v>1.1403000000000001</v>
      </c>
      <c r="J7">
        <f>VLOOKUP(B7,home!$B$2:$E$405,4,FALSE)</f>
        <v>0.85519999999999996</v>
      </c>
      <c r="K7" s="3">
        <f t="shared" si="0"/>
        <v>2.4430458206250001</v>
      </c>
      <c r="L7" s="3">
        <f t="shared" si="1"/>
        <v>1.408556578464</v>
      </c>
      <c r="M7" s="5">
        <f t="shared" si="2"/>
        <v>2.1245665113314636E-2</v>
      </c>
      <c r="N7" s="5">
        <f t="shared" si="3"/>
        <v>5.1904133361481683E-2</v>
      </c>
      <c r="O7" s="5">
        <f t="shared" si="4"/>
        <v>2.9925721359202434E-2</v>
      </c>
      <c r="P7" s="5">
        <f t="shared" si="5"/>
        <v>7.3109908495787801E-2</v>
      </c>
      <c r="Q7" s="5">
        <f t="shared" si="6"/>
        <v>6.3402088040965254E-2</v>
      </c>
      <c r="R7" s="5">
        <f t="shared" si="7"/>
        <v>2.1076035842892617E-2</v>
      </c>
      <c r="S7" s="5">
        <f t="shared" si="8"/>
        <v>6.2895874190739331E-2</v>
      </c>
      <c r="T7" s="5">
        <f t="shared" si="9"/>
        <v>8.9305428198455314E-2</v>
      </c>
      <c r="U7" s="5">
        <f t="shared" si="10"/>
        <v>5.1489721281321503E-2</v>
      </c>
      <c r="V7" s="5">
        <f t="shared" si="11"/>
        <v>2.4048365120457105E-2</v>
      </c>
      <c r="W7" s="5">
        <f t="shared" si="12"/>
        <v>5.1631402069126142E-2</v>
      </c>
      <c r="X7" s="5">
        <f t="shared" si="13"/>
        <v>7.2725751039787415E-2</v>
      </c>
      <c r="Y7" s="5">
        <f t="shared" si="14"/>
        <v>5.1219167525413833E-2</v>
      </c>
      <c r="Z7" s="5">
        <f t="shared" si="15"/>
        <v>9.8955963114831479E-3</v>
      </c>
      <c r="AA7" s="5">
        <f t="shared" si="16"/>
        <v>2.417539521136107E-2</v>
      </c>
      <c r="AB7" s="5">
        <f t="shared" si="17"/>
        <v>2.9530799116536655E-2</v>
      </c>
      <c r="AC7" s="5">
        <f t="shared" si="18"/>
        <v>5.1721544255399288E-3</v>
      </c>
      <c r="AD7" s="5">
        <f t="shared" si="19"/>
        <v>3.1534470259496898E-2</v>
      </c>
      <c r="AE7" s="5">
        <f t="shared" si="20"/>
        <v>4.4418085532391724E-2</v>
      </c>
      <c r="AF7" s="5">
        <f t="shared" si="21"/>
        <v>3.1282693289713497E-2</v>
      </c>
      <c r="AG7" s="5">
        <f t="shared" si="22"/>
        <v>1.4687814475099188E-2</v>
      </c>
      <c r="AH7" s="5">
        <f t="shared" si="23"/>
        <v>3.4846268205909188E-3</v>
      </c>
      <c r="AI7" s="5">
        <f t="shared" si="24"/>
        <v>8.5131029904824251E-3</v>
      </c>
      <c r="AJ7" s="5">
        <f t="shared" si="25"/>
        <v>1.0398950340724142E-2</v>
      </c>
      <c r="AK7" s="5">
        <f t="shared" si="26"/>
        <v>8.4683707229310113E-3</v>
      </c>
      <c r="AL7" s="5">
        <f t="shared" si="27"/>
        <v>7.1193014624019687E-4</v>
      </c>
      <c r="AM7" s="5">
        <f t="shared" si="28"/>
        <v>1.5408031154617467E-2</v>
      </c>
      <c r="AN7" s="5">
        <f t="shared" si="29"/>
        <v>2.1703083644014697E-2</v>
      </c>
      <c r="AO7" s="5">
        <f t="shared" si="30"/>
        <v>1.5285010619865674E-2</v>
      </c>
      <c r="AP7" s="5">
        <f t="shared" si="31"/>
        <v>7.1766007535012969E-3</v>
      </c>
      <c r="AQ7" s="5">
        <f t="shared" si="32"/>
        <v>2.5271620505884869E-3</v>
      </c>
      <c r="AR7" s="5">
        <f t="shared" si="33"/>
        <v>9.816588063270861E-4</v>
      </c>
      <c r="AS7" s="5">
        <f t="shared" si="34"/>
        <v>2.3982374440771142E-3</v>
      </c>
      <c r="AT7" s="5">
        <f t="shared" si="35"/>
        <v>2.9295019823094887E-3</v>
      </c>
      <c r="AU7" s="5">
        <f t="shared" si="36"/>
        <v>2.3856358581312827E-3</v>
      </c>
      <c r="AV7" s="5">
        <f t="shared" si="37"/>
        <v>1.4570544281851915E-3</v>
      </c>
      <c r="AW7" s="5">
        <f t="shared" si="38"/>
        <v>6.8051984002654481E-5</v>
      </c>
      <c r="AX7" s="5">
        <f t="shared" si="39"/>
        <v>6.2737543527246588E-3</v>
      </c>
      <c r="AY7" s="5">
        <f t="shared" si="40"/>
        <v>8.8369379651974736E-3</v>
      </c>
      <c r="AZ7" s="5">
        <f t="shared" si="41"/>
        <v>6.2236635521785892E-3</v>
      </c>
      <c r="BA7" s="5">
        <f t="shared" si="42"/>
        <v>2.9221274128559249E-3</v>
      </c>
      <c r="BB7" s="5">
        <f t="shared" si="43"/>
        <v>1.0289954476220501E-3</v>
      </c>
      <c r="BC7" s="5">
        <f t="shared" si="44"/>
        <v>2.8987966139150937E-4</v>
      </c>
      <c r="BD7" s="5">
        <f t="shared" si="45"/>
        <v>2.3045366157652228E-4</v>
      </c>
      <c r="BE7" s="5">
        <f t="shared" si="46"/>
        <v>5.6300885476225082E-4</v>
      </c>
      <c r="BF7" s="5">
        <f t="shared" si="47"/>
        <v>6.8772821480089254E-4</v>
      </c>
      <c r="BG7" s="5">
        <f t="shared" si="48"/>
        <v>5.6005051363173749E-4</v>
      </c>
      <c r="BH7" s="5">
        <f t="shared" si="49"/>
        <v>3.4205726666672521E-4</v>
      </c>
      <c r="BI7" s="5">
        <f t="shared" si="50"/>
        <v>1.6713231514891099E-4</v>
      </c>
      <c r="BJ7" s="8">
        <f t="shared" si="51"/>
        <v>0.58978628040648873</v>
      </c>
      <c r="BK7" s="8">
        <f t="shared" si="52"/>
        <v>0.19602083545727644</v>
      </c>
      <c r="BL7" s="8">
        <f t="shared" si="53"/>
        <v>0.19976524303166002</v>
      </c>
      <c r="BM7" s="8">
        <f t="shared" si="54"/>
        <v>0.7260355170120687</v>
      </c>
      <c r="BN7" s="8">
        <f t="shared" si="55"/>
        <v>0.26066355221364446</v>
      </c>
    </row>
    <row r="8" spans="1:88" x14ac:dyDescent="0.25">
      <c r="A8" t="s">
        <v>16</v>
      </c>
      <c r="B8" t="s">
        <v>253</v>
      </c>
      <c r="C8" t="s">
        <v>256</v>
      </c>
      <c r="D8" t="s">
        <v>501</v>
      </c>
      <c r="E8">
        <f>VLOOKUP(A8,home!$A$2:$E$405,3,FALSE)</f>
        <v>1.6373</v>
      </c>
      <c r="F8">
        <f>VLOOKUP(B8,home!$B$2:$E$405,3,FALSE)</f>
        <v>1.0419</v>
      </c>
      <c r="G8">
        <f>VLOOKUP(C8,away!$B$2:$E$405,4,FALSE)</f>
        <v>1.0419</v>
      </c>
      <c r="H8">
        <f>VLOOKUP(A8,away!$A$2:$E$405,3,FALSE)</f>
        <v>1.3301000000000001</v>
      </c>
      <c r="I8">
        <f>VLOOKUP(C8,away!$B$2:$E$405,3,FALSE)</f>
        <v>0.61909999999999998</v>
      </c>
      <c r="J8">
        <f>VLOOKUP(B8,home!$B$2:$E$405,4,FALSE)</f>
        <v>1.0172000000000001</v>
      </c>
      <c r="K8" s="3">
        <f t="shared" si="0"/>
        <v>1.7773802002530001</v>
      </c>
      <c r="L8" s="3">
        <f t="shared" si="1"/>
        <v>0.83762850645200004</v>
      </c>
      <c r="M8" s="5">
        <f t="shared" si="2"/>
        <v>7.316715164840383E-2</v>
      </c>
      <c r="N8" s="5">
        <f t="shared" si="3"/>
        <v>0.1300458466487816</v>
      </c>
      <c r="O8" s="5">
        <f t="shared" si="4"/>
        <v>6.128689195659949E-2</v>
      </c>
      <c r="P8" s="5">
        <f t="shared" si="5"/>
        <v>0.10893010829870478</v>
      </c>
      <c r="Q8" s="5">
        <f t="shared" si="6"/>
        <v>0.11557045647934125</v>
      </c>
      <c r="R8" s="5">
        <f t="shared" si="7"/>
        <v>2.5667823887345762E-2</v>
      </c>
      <c r="S8" s="5">
        <f t="shared" si="8"/>
        <v>4.0543359371795401E-2</v>
      </c>
      <c r="T8" s="5">
        <f t="shared" si="9"/>
        <v>9.6805108850766472E-2</v>
      </c>
      <c r="U8" s="5">
        <f t="shared" si="10"/>
        <v>4.5621481960949346E-2</v>
      </c>
      <c r="V8" s="5">
        <f t="shared" si="11"/>
        <v>6.7067019795158589E-3</v>
      </c>
      <c r="W8" s="5">
        <f t="shared" si="12"/>
        <v>6.8470880360194081E-2</v>
      </c>
      <c r="X8" s="5">
        <f t="shared" si="13"/>
        <v>5.7353161251562944E-2</v>
      </c>
      <c r="Y8" s="5">
        <f t="shared" si="14"/>
        <v>2.4020321399723696E-2</v>
      </c>
      <c r="Z8" s="5">
        <f t="shared" si="15"/>
        <v>7.1667003288768015E-3</v>
      </c>
      <c r="AA8" s="5">
        <f t="shared" si="16"/>
        <v>1.273795126569229E-2</v>
      </c>
      <c r="AB8" s="5">
        <f t="shared" si="17"/>
        <v>1.1320091185714563E-2</v>
      </c>
      <c r="AC8" s="5">
        <f t="shared" si="18"/>
        <v>6.2405204768871967E-4</v>
      </c>
      <c r="AD8" s="5">
        <f t="shared" si="19"/>
        <v>3.0424696761525229E-2</v>
      </c>
      <c r="AE8" s="5">
        <f t="shared" si="20"/>
        <v>2.5484593307611381E-2</v>
      </c>
      <c r="AF8" s="5">
        <f t="shared" si="21"/>
        <v>1.0673310914895578E-2</v>
      </c>
      <c r="AG8" s="5">
        <f t="shared" si="22"/>
        <v>2.9800898268472712E-3</v>
      </c>
      <c r="AH8" s="5">
        <f t="shared" si="23"/>
        <v>1.5007581231665328E-3</v>
      </c>
      <c r="AI8" s="5">
        <f t="shared" si="24"/>
        <v>2.6674177734850482E-3</v>
      </c>
      <c r="AJ8" s="5">
        <f t="shared" si="25"/>
        <v>2.3705077681976344E-3</v>
      </c>
      <c r="AK8" s="5">
        <f t="shared" si="26"/>
        <v>1.404431190580135E-3</v>
      </c>
      <c r="AL8" s="5">
        <f t="shared" si="27"/>
        <v>3.7163156201800128E-5</v>
      </c>
      <c r="AM8" s="5">
        <f t="shared" si="28"/>
        <v>1.0815250724527301E-2</v>
      </c>
      <c r="AN8" s="5">
        <f t="shared" si="29"/>
        <v>9.0591623112897153E-3</v>
      </c>
      <c r="AO8" s="5">
        <f t="shared" si="30"/>
        <v>3.7941062982559262E-3</v>
      </c>
      <c r="AP8" s="5">
        <f t="shared" si="31"/>
        <v>1.059350530642746E-3</v>
      </c>
      <c r="AQ8" s="5">
        <f t="shared" si="32"/>
        <v>2.2183555069785424E-4</v>
      </c>
      <c r="AR8" s="5">
        <f t="shared" si="33"/>
        <v>2.5141555705073801E-4</v>
      </c>
      <c r="AS8" s="5">
        <f t="shared" si="34"/>
        <v>4.4686103313756024E-4</v>
      </c>
      <c r="AT8" s="5">
        <f t="shared" si="35"/>
        <v>3.9712097628164975E-4</v>
      </c>
      <c r="AU8" s="5">
        <f t="shared" si="36"/>
        <v>2.3527832011604861E-4</v>
      </c>
      <c r="AV8" s="5">
        <f t="shared" si="37"/>
        <v>1.0454475693076295E-4</v>
      </c>
      <c r="AW8" s="5">
        <f t="shared" si="38"/>
        <v>1.5368867869213808E-6</v>
      </c>
      <c r="AX8" s="5">
        <f t="shared" si="39"/>
        <v>3.2038020830911259E-3</v>
      </c>
      <c r="AY8" s="5">
        <f t="shared" si="40"/>
        <v>2.6835959538274259E-3</v>
      </c>
      <c r="AZ8" s="5">
        <f t="shared" si="41"/>
        <v>1.1239282353625486E-3</v>
      </c>
      <c r="BA8" s="5">
        <f t="shared" si="42"/>
        <v>3.1381144304865456E-4</v>
      </c>
      <c r="BB8" s="5">
        <f t="shared" si="43"/>
        <v>6.5714352587097839E-5</v>
      </c>
      <c r="BC8" s="5">
        <f t="shared" si="44"/>
        <v>1.1008843001998181E-5</v>
      </c>
      <c r="BD8" s="5">
        <f t="shared" si="45"/>
        <v>3.5098806258534533E-5</v>
      </c>
      <c r="BE8" s="5">
        <f t="shared" si="46"/>
        <v>6.2383923296435362E-5</v>
      </c>
      <c r="BF8" s="5">
        <f t="shared" si="47"/>
        <v>5.5439975040593054E-5</v>
      </c>
      <c r="BG8" s="5">
        <f t="shared" si="48"/>
        <v>3.2845971313223545E-5</v>
      </c>
      <c r="BH8" s="5">
        <f t="shared" si="49"/>
        <v>1.4594944767550386E-5</v>
      </c>
      <c r="BI8" s="5">
        <f t="shared" si="50"/>
        <v>5.188153170726035E-6</v>
      </c>
      <c r="BJ8" s="8">
        <f t="shared" si="51"/>
        <v>0.59418003212758186</v>
      </c>
      <c r="BK8" s="8">
        <f t="shared" si="52"/>
        <v>0.23269213245613785</v>
      </c>
      <c r="BL8" s="8">
        <f t="shared" si="53"/>
        <v>0.16621812752909465</v>
      </c>
      <c r="BM8" s="8">
        <f t="shared" si="54"/>
        <v>0.48290665445547404</v>
      </c>
      <c r="BN8" s="8">
        <f t="shared" si="55"/>
        <v>0.51466827891917677</v>
      </c>
    </row>
    <row r="9" spans="1:88" x14ac:dyDescent="0.25">
      <c r="A9" t="s">
        <v>16</v>
      </c>
      <c r="B9" t="s">
        <v>494</v>
      </c>
      <c r="C9" t="s">
        <v>495</v>
      </c>
      <c r="D9" t="s">
        <v>501</v>
      </c>
      <c r="E9">
        <f>VLOOKUP(A9,home!$A$2:$E$405,3,FALSE)</f>
        <v>1.6373</v>
      </c>
      <c r="F9" t="e">
        <f>VLOOKUP(B9,home!$B$2:$E$405,3,FALSE)</f>
        <v>#N/A</v>
      </c>
      <c r="G9" t="e">
        <f>VLOOKUP(C9,away!$B$2:$E$405,4,FALSE)</f>
        <v>#N/A</v>
      </c>
      <c r="H9">
        <f>VLOOKUP(A9,away!$A$2:$E$405,3,FALSE)</f>
        <v>1.3301000000000001</v>
      </c>
      <c r="I9" t="e">
        <f>VLOOKUP(C9,away!$B$2:$E$405,3,FALSE)</f>
        <v>#N/A</v>
      </c>
      <c r="J9" t="e">
        <f>VLOOKUP(B9,home!$B$2:$E$405,4,FALSE)</f>
        <v>#N/A</v>
      </c>
      <c r="K9" s="3" t="e">
        <f t="shared" ref="K9:K17" si="56">E9*F9*G9</f>
        <v>#N/A</v>
      </c>
      <c r="L9" s="3" t="e">
        <f t="shared" ref="L9:L17" si="57">H9*I9*J9</f>
        <v>#N/A</v>
      </c>
      <c r="M9" s="5" t="e">
        <f t="shared" ref="M9:M19" si="58">_xlfn.POISSON.DIST(0,K9,FALSE) * _xlfn.POISSON.DIST(0,L9,FALSE)</f>
        <v>#N/A</v>
      </c>
      <c r="N9" s="5" t="e">
        <f t="shared" ref="N9:N19" si="59">_xlfn.POISSON.DIST(1,K9,FALSE) * _xlfn.POISSON.DIST(0,L9,FALSE)</f>
        <v>#N/A</v>
      </c>
      <c r="O9" s="5" t="e">
        <f t="shared" ref="O9:O19" si="60">_xlfn.POISSON.DIST(0,K9,FALSE) * _xlfn.POISSON.DIST(1,L9,FALSE)</f>
        <v>#N/A</v>
      </c>
      <c r="P9" s="5" t="e">
        <f t="shared" ref="P9:P19" si="61">_xlfn.POISSON.DIST(1,K9,FALSE) * _xlfn.POISSON.DIST(1,L9,FALSE)</f>
        <v>#N/A</v>
      </c>
      <c r="Q9" s="5" t="e">
        <f t="shared" ref="Q9:Q19" si="62">_xlfn.POISSON.DIST(2,K9,FALSE) * _xlfn.POISSON.DIST(0,L9,FALSE)</f>
        <v>#N/A</v>
      </c>
      <c r="R9" s="5" t="e">
        <f t="shared" ref="R9:R19" si="63">_xlfn.POISSON.DIST(0,K9,FALSE) * _xlfn.POISSON.DIST(2,L9,FALSE)</f>
        <v>#N/A</v>
      </c>
      <c r="S9" s="5" t="e">
        <f t="shared" ref="S9:S19" si="64">_xlfn.POISSON.DIST(2,K9,FALSE) * _xlfn.POISSON.DIST(2,L9,FALSE)</f>
        <v>#N/A</v>
      </c>
      <c r="T9" s="5" t="e">
        <f t="shared" ref="T9:T19" si="65">_xlfn.POISSON.DIST(2,K9,FALSE) * _xlfn.POISSON.DIST(1,L9,FALSE)</f>
        <v>#N/A</v>
      </c>
      <c r="U9" s="5" t="e">
        <f t="shared" ref="U9:U19" si="66">_xlfn.POISSON.DIST(1,K9,FALSE) * _xlfn.POISSON.DIST(2,L9,FALSE)</f>
        <v>#N/A</v>
      </c>
      <c r="V9" s="5" t="e">
        <f t="shared" ref="V9:V19" si="67">_xlfn.POISSON.DIST(3,K9,FALSE) * _xlfn.POISSON.DIST(3,L9,FALSE)</f>
        <v>#N/A</v>
      </c>
      <c r="W9" s="5" t="e">
        <f t="shared" ref="W9:W19" si="68">_xlfn.POISSON.DIST(3,K9,FALSE) * _xlfn.POISSON.DIST(0,L9,FALSE)</f>
        <v>#N/A</v>
      </c>
      <c r="X9" s="5" t="e">
        <f t="shared" ref="X9:X19" si="69">_xlfn.POISSON.DIST(3,K9,FALSE) * _xlfn.POISSON.DIST(1,L9,FALSE)</f>
        <v>#N/A</v>
      </c>
      <c r="Y9" s="5" t="e">
        <f t="shared" ref="Y9:Y19" si="70">_xlfn.POISSON.DIST(3,K9,FALSE) * _xlfn.POISSON.DIST(2,L9,FALSE)</f>
        <v>#N/A</v>
      </c>
      <c r="Z9" s="5" t="e">
        <f t="shared" ref="Z9:Z19" si="71">_xlfn.POISSON.DIST(0,K9,FALSE) * _xlfn.POISSON.DIST(3,L9,FALSE)</f>
        <v>#N/A</v>
      </c>
      <c r="AA9" s="5" t="e">
        <f t="shared" ref="AA9:AA19" si="72">_xlfn.POISSON.DIST(1,K9,FALSE) * _xlfn.POISSON.DIST(3,L9,FALSE)</f>
        <v>#N/A</v>
      </c>
      <c r="AB9" s="5" t="e">
        <f t="shared" ref="AB9:AB19" si="73">_xlfn.POISSON.DIST(2,K9,FALSE) * _xlfn.POISSON.DIST(3,L9,FALSE)</f>
        <v>#N/A</v>
      </c>
      <c r="AC9" s="5" t="e">
        <f t="shared" ref="AC9:AC19" si="74">_xlfn.POISSON.DIST(4,K9,FALSE) * _xlfn.POISSON.DIST(4,L9,FALSE)</f>
        <v>#N/A</v>
      </c>
      <c r="AD9" s="5" t="e">
        <f t="shared" ref="AD9:AD19" si="75">_xlfn.POISSON.DIST(4,K9,FALSE) * _xlfn.POISSON.DIST(0,L9,FALSE)</f>
        <v>#N/A</v>
      </c>
      <c r="AE9" s="5" t="e">
        <f t="shared" ref="AE9:AE19" si="76">_xlfn.POISSON.DIST(4,K9,FALSE) * _xlfn.POISSON.DIST(1,L9,FALSE)</f>
        <v>#N/A</v>
      </c>
      <c r="AF9" s="5" t="e">
        <f t="shared" ref="AF9:AF19" si="77">_xlfn.POISSON.DIST(4,K9,FALSE) * _xlfn.POISSON.DIST(2,L9,FALSE)</f>
        <v>#N/A</v>
      </c>
      <c r="AG9" s="5" t="e">
        <f t="shared" ref="AG9:AG19" si="78">_xlfn.POISSON.DIST(4,K9,FALSE) * _xlfn.POISSON.DIST(3,L9,FALSE)</f>
        <v>#N/A</v>
      </c>
      <c r="AH9" s="5" t="e">
        <f t="shared" ref="AH9:AH19" si="79">_xlfn.POISSON.DIST(0,K9,FALSE) * _xlfn.POISSON.DIST(4,L9,FALSE)</f>
        <v>#N/A</v>
      </c>
      <c r="AI9" s="5" t="e">
        <f t="shared" ref="AI9:AI19" si="80">_xlfn.POISSON.DIST(1,K9,FALSE) * _xlfn.POISSON.DIST(4,L9,FALSE)</f>
        <v>#N/A</v>
      </c>
      <c r="AJ9" s="5" t="e">
        <f t="shared" ref="AJ9:AJ19" si="81">_xlfn.POISSON.DIST(2,K9,FALSE) * _xlfn.POISSON.DIST(4,L9,FALSE)</f>
        <v>#N/A</v>
      </c>
      <c r="AK9" s="5" t="e">
        <f t="shared" ref="AK9:AK19" si="82">_xlfn.POISSON.DIST(3,K9,FALSE) * _xlfn.POISSON.DIST(4,L9,FALSE)</f>
        <v>#N/A</v>
      </c>
      <c r="AL9" s="5" t="e">
        <f t="shared" ref="AL9:AL19" si="83">_xlfn.POISSON.DIST(5,K9,FALSE) * _xlfn.POISSON.DIST(5,L9,FALSE)</f>
        <v>#N/A</v>
      </c>
      <c r="AM9" s="5" t="e">
        <f t="shared" ref="AM9:AM19" si="84">_xlfn.POISSON.DIST(5,K9,FALSE) * _xlfn.POISSON.DIST(0,L9,FALSE)</f>
        <v>#N/A</v>
      </c>
      <c r="AN9" s="5" t="e">
        <f t="shared" ref="AN9:AN19" si="85">_xlfn.POISSON.DIST(5,K9,FALSE) * _xlfn.POISSON.DIST(1,L9,FALSE)</f>
        <v>#N/A</v>
      </c>
      <c r="AO9" s="5" t="e">
        <f t="shared" ref="AO9:AO19" si="86">_xlfn.POISSON.DIST(5,K9,FALSE) * _xlfn.POISSON.DIST(2,L9,FALSE)</f>
        <v>#N/A</v>
      </c>
      <c r="AP9" s="5" t="e">
        <f t="shared" ref="AP9:AP19" si="87">_xlfn.POISSON.DIST(5,K9,FALSE) * _xlfn.POISSON.DIST(3,L9,FALSE)</f>
        <v>#N/A</v>
      </c>
      <c r="AQ9" s="5" t="e">
        <f t="shared" ref="AQ9:AQ19" si="88">_xlfn.POISSON.DIST(5,K9,FALSE) * _xlfn.POISSON.DIST(4,L9,FALSE)</f>
        <v>#N/A</v>
      </c>
      <c r="AR9" s="5" t="e">
        <f t="shared" ref="AR9:AR19" si="89">_xlfn.POISSON.DIST(0,K9,FALSE) * _xlfn.POISSON.DIST(5,L9,FALSE)</f>
        <v>#N/A</v>
      </c>
      <c r="AS9" s="5" t="e">
        <f t="shared" ref="AS9:AS19" si="90">_xlfn.POISSON.DIST(1,K9,FALSE) * _xlfn.POISSON.DIST(5,L9,FALSE)</f>
        <v>#N/A</v>
      </c>
      <c r="AT9" s="5" t="e">
        <f t="shared" ref="AT9:AT19" si="91">_xlfn.POISSON.DIST(2,K9,FALSE) * _xlfn.POISSON.DIST(5,L9,FALSE)</f>
        <v>#N/A</v>
      </c>
      <c r="AU9" s="5" t="e">
        <f t="shared" ref="AU9:AU19" si="92">_xlfn.POISSON.DIST(3,K9,FALSE) * _xlfn.POISSON.DIST(5,L9,FALSE)</f>
        <v>#N/A</v>
      </c>
      <c r="AV9" s="5" t="e">
        <f t="shared" ref="AV9:AV19" si="93">_xlfn.POISSON.DIST(4,K9,FALSE) * _xlfn.POISSON.DIST(5,L9,FALSE)</f>
        <v>#N/A</v>
      </c>
      <c r="AW9" s="5" t="e">
        <f t="shared" ref="AW9:AW19" si="94">_xlfn.POISSON.DIST(6,K9,FALSE) * _xlfn.POISSON.DIST(6,L9,FALSE)</f>
        <v>#N/A</v>
      </c>
      <c r="AX9" s="5" t="e">
        <f t="shared" ref="AX9:AX19" si="95">_xlfn.POISSON.DIST(6,K9,FALSE) * _xlfn.POISSON.DIST(0,L9,FALSE)</f>
        <v>#N/A</v>
      </c>
      <c r="AY9" s="5" t="e">
        <f t="shared" ref="AY9:AY19" si="96">_xlfn.POISSON.DIST(6,K9,FALSE) * _xlfn.POISSON.DIST(1,L9,FALSE)</f>
        <v>#N/A</v>
      </c>
      <c r="AZ9" s="5" t="e">
        <f t="shared" ref="AZ9:AZ19" si="97">_xlfn.POISSON.DIST(6,K9,FALSE) * _xlfn.POISSON.DIST(2,L9,FALSE)</f>
        <v>#N/A</v>
      </c>
      <c r="BA9" s="5" t="e">
        <f t="shared" ref="BA9:BA19" si="98">_xlfn.POISSON.DIST(6,K9,FALSE) * _xlfn.POISSON.DIST(3,L9,FALSE)</f>
        <v>#N/A</v>
      </c>
      <c r="BB9" s="5" t="e">
        <f t="shared" ref="BB9:BB19" si="99">_xlfn.POISSON.DIST(6,K9,FALSE) * _xlfn.POISSON.DIST(4,L9,FALSE)</f>
        <v>#N/A</v>
      </c>
      <c r="BC9" s="5" t="e">
        <f t="shared" ref="BC9:BC19" si="100">_xlfn.POISSON.DIST(6,K9,FALSE) * _xlfn.POISSON.DIST(5,L9,FALSE)</f>
        <v>#N/A</v>
      </c>
      <c r="BD9" s="5" t="e">
        <f t="shared" ref="BD9:BD19" si="101">_xlfn.POISSON.DIST(0,K9,FALSE) * _xlfn.POISSON.DIST(6,L9,FALSE)</f>
        <v>#N/A</v>
      </c>
      <c r="BE9" s="5" t="e">
        <f t="shared" ref="BE9:BE19" si="102">_xlfn.POISSON.DIST(1,K9,FALSE) * _xlfn.POISSON.DIST(6,L9,FALSE)</f>
        <v>#N/A</v>
      </c>
      <c r="BF9" s="5" t="e">
        <f t="shared" ref="BF9:BF19" si="103">_xlfn.POISSON.DIST(2,K9,FALSE) * _xlfn.POISSON.DIST(6,L9,FALSE)</f>
        <v>#N/A</v>
      </c>
      <c r="BG9" s="5" t="e">
        <f t="shared" ref="BG9:BG19" si="104">_xlfn.POISSON.DIST(3,K9,FALSE) * _xlfn.POISSON.DIST(6,L9,FALSE)</f>
        <v>#N/A</v>
      </c>
      <c r="BH9" s="5" t="e">
        <f t="shared" ref="BH9:BH19" si="105">_xlfn.POISSON.DIST(4,K9,FALSE) * _xlfn.POISSON.DIST(6,L9,FALSE)</f>
        <v>#N/A</v>
      </c>
      <c r="BI9" s="5" t="e">
        <f t="shared" ref="BI9:BI19" si="106">_xlfn.POISSON.DIST(5,K9,FALSE) * _xlfn.POISSON.DIST(6,L9,FALSE)</f>
        <v>#N/A</v>
      </c>
      <c r="BJ9" s="8" t="e">
        <f t="shared" ref="BJ9:BJ19" si="107">SUM(N9,Q9,T9,W9,X9,Y9,AD9,AE9,AF9,AG9,AM9,AN9,AO9,AP9,AQ9,AX9,AY9,AZ9,BA9,BB9,BC9)</f>
        <v>#N/A</v>
      </c>
      <c r="BK9" s="8" t="e">
        <f t="shared" ref="BK9:BK19" si="108">SUM(M9,P9,S9,V9,AC9,AL9,AY9)</f>
        <v>#N/A</v>
      </c>
      <c r="BL9" s="8" t="e">
        <f t="shared" ref="BL9:BL19" si="109">SUM(O9,R9,U9,AA9,AB9,AH9,AI9,AJ9,AK9,AR9,AS9,AT9,AU9,AV9,BD9,BE9,BF9,BG9,BH9,BI9)</f>
        <v>#N/A</v>
      </c>
      <c r="BM9" s="8" t="e">
        <f t="shared" ref="BM9:BM19" si="110">SUM(S9:BI9)</f>
        <v>#N/A</v>
      </c>
      <c r="BN9" s="8" t="e">
        <f t="shared" ref="BN9:BN19" si="111">SUM(M9:R9)</f>
        <v>#N/A</v>
      </c>
    </row>
    <row r="10" spans="1:88" x14ac:dyDescent="0.25">
      <c r="A10" t="s">
        <v>16</v>
      </c>
      <c r="B10" t="s">
        <v>496</v>
      </c>
      <c r="C10" t="s">
        <v>255</v>
      </c>
      <c r="D10" t="s">
        <v>501</v>
      </c>
      <c r="E10">
        <f>VLOOKUP(A10,home!$A$2:$E$405,3,FALSE)</f>
        <v>1.6373</v>
      </c>
      <c r="F10" t="e">
        <f>VLOOKUP(B10,home!$B$2:$E$405,3,FALSE)</f>
        <v>#N/A</v>
      </c>
      <c r="G10">
        <f>VLOOKUP(C10,away!$B$2:$E$405,4,FALSE)</f>
        <v>0.93410000000000004</v>
      </c>
      <c r="H10">
        <f>VLOOKUP(A10,away!$A$2:$E$405,3,FALSE)</f>
        <v>1.3301000000000001</v>
      </c>
      <c r="I10">
        <f>VLOOKUP(C10,away!$B$2:$E$405,3,FALSE)</f>
        <v>1.4152</v>
      </c>
      <c r="J10" t="e">
        <f>VLOOKUP(B10,home!$B$2:$E$405,4,FALSE)</f>
        <v>#N/A</v>
      </c>
      <c r="K10" s="3" t="e">
        <f t="shared" si="56"/>
        <v>#N/A</v>
      </c>
      <c r="L10" s="3" t="e">
        <f t="shared" si="57"/>
        <v>#N/A</v>
      </c>
      <c r="M10" s="5" t="e">
        <f t="shared" si="58"/>
        <v>#N/A</v>
      </c>
      <c r="N10" s="5" t="e">
        <f t="shared" si="59"/>
        <v>#N/A</v>
      </c>
      <c r="O10" s="5" t="e">
        <f t="shared" si="60"/>
        <v>#N/A</v>
      </c>
      <c r="P10" s="5" t="e">
        <f t="shared" si="61"/>
        <v>#N/A</v>
      </c>
      <c r="Q10" s="5" t="e">
        <f t="shared" si="62"/>
        <v>#N/A</v>
      </c>
      <c r="R10" s="5" t="e">
        <f t="shared" si="63"/>
        <v>#N/A</v>
      </c>
      <c r="S10" s="5" t="e">
        <f t="shared" si="64"/>
        <v>#N/A</v>
      </c>
      <c r="T10" s="5" t="e">
        <f t="shared" si="65"/>
        <v>#N/A</v>
      </c>
      <c r="U10" s="5" t="e">
        <f t="shared" si="66"/>
        <v>#N/A</v>
      </c>
      <c r="V10" s="5" t="e">
        <f t="shared" si="67"/>
        <v>#N/A</v>
      </c>
      <c r="W10" s="5" t="e">
        <f t="shared" si="68"/>
        <v>#N/A</v>
      </c>
      <c r="X10" s="5" t="e">
        <f t="shared" si="69"/>
        <v>#N/A</v>
      </c>
      <c r="Y10" s="5" t="e">
        <f t="shared" si="70"/>
        <v>#N/A</v>
      </c>
      <c r="Z10" s="5" t="e">
        <f t="shared" si="71"/>
        <v>#N/A</v>
      </c>
      <c r="AA10" s="5" t="e">
        <f t="shared" si="72"/>
        <v>#N/A</v>
      </c>
      <c r="AB10" s="5" t="e">
        <f t="shared" si="73"/>
        <v>#N/A</v>
      </c>
      <c r="AC10" s="5" t="e">
        <f t="shared" si="74"/>
        <v>#N/A</v>
      </c>
      <c r="AD10" s="5" t="e">
        <f t="shared" si="75"/>
        <v>#N/A</v>
      </c>
      <c r="AE10" s="5" t="e">
        <f t="shared" si="76"/>
        <v>#N/A</v>
      </c>
      <c r="AF10" s="5" t="e">
        <f t="shared" si="77"/>
        <v>#N/A</v>
      </c>
      <c r="AG10" s="5" t="e">
        <f t="shared" si="78"/>
        <v>#N/A</v>
      </c>
      <c r="AH10" s="5" t="e">
        <f t="shared" si="79"/>
        <v>#N/A</v>
      </c>
      <c r="AI10" s="5" t="e">
        <f t="shared" si="80"/>
        <v>#N/A</v>
      </c>
      <c r="AJ10" s="5" t="e">
        <f t="shared" si="81"/>
        <v>#N/A</v>
      </c>
      <c r="AK10" s="5" t="e">
        <f t="shared" si="82"/>
        <v>#N/A</v>
      </c>
      <c r="AL10" s="5" t="e">
        <f t="shared" si="83"/>
        <v>#N/A</v>
      </c>
      <c r="AM10" s="5" t="e">
        <f t="shared" si="84"/>
        <v>#N/A</v>
      </c>
      <c r="AN10" s="5" t="e">
        <f t="shared" si="85"/>
        <v>#N/A</v>
      </c>
      <c r="AO10" s="5" t="e">
        <f t="shared" si="86"/>
        <v>#N/A</v>
      </c>
      <c r="AP10" s="5" t="e">
        <f t="shared" si="87"/>
        <v>#N/A</v>
      </c>
      <c r="AQ10" s="5" t="e">
        <f t="shared" si="88"/>
        <v>#N/A</v>
      </c>
      <c r="AR10" s="5" t="e">
        <f t="shared" si="89"/>
        <v>#N/A</v>
      </c>
      <c r="AS10" s="5" t="e">
        <f t="shared" si="90"/>
        <v>#N/A</v>
      </c>
      <c r="AT10" s="5" t="e">
        <f t="shared" si="91"/>
        <v>#N/A</v>
      </c>
      <c r="AU10" s="5" t="e">
        <f t="shared" si="92"/>
        <v>#N/A</v>
      </c>
      <c r="AV10" s="5" t="e">
        <f t="shared" si="93"/>
        <v>#N/A</v>
      </c>
      <c r="AW10" s="5" t="e">
        <f t="shared" si="94"/>
        <v>#N/A</v>
      </c>
      <c r="AX10" s="5" t="e">
        <f t="shared" si="95"/>
        <v>#N/A</v>
      </c>
      <c r="AY10" s="5" t="e">
        <f t="shared" si="96"/>
        <v>#N/A</v>
      </c>
      <c r="AZ10" s="5" t="e">
        <f t="shared" si="97"/>
        <v>#N/A</v>
      </c>
      <c r="BA10" s="5" t="e">
        <f t="shared" si="98"/>
        <v>#N/A</v>
      </c>
      <c r="BB10" s="5" t="e">
        <f t="shared" si="99"/>
        <v>#N/A</v>
      </c>
      <c r="BC10" s="5" t="e">
        <f t="shared" si="100"/>
        <v>#N/A</v>
      </c>
      <c r="BD10" s="5" t="e">
        <f t="shared" si="101"/>
        <v>#N/A</v>
      </c>
      <c r="BE10" s="5" t="e">
        <f t="shared" si="102"/>
        <v>#N/A</v>
      </c>
      <c r="BF10" s="5" t="e">
        <f t="shared" si="103"/>
        <v>#N/A</v>
      </c>
      <c r="BG10" s="5" t="e">
        <f t="shared" si="104"/>
        <v>#N/A</v>
      </c>
      <c r="BH10" s="5" t="e">
        <f t="shared" si="105"/>
        <v>#N/A</v>
      </c>
      <c r="BI10" s="5" t="e">
        <f t="shared" si="106"/>
        <v>#N/A</v>
      </c>
      <c r="BJ10" s="8" t="e">
        <f t="shared" si="107"/>
        <v>#N/A</v>
      </c>
      <c r="BK10" s="8" t="e">
        <f t="shared" si="108"/>
        <v>#N/A</v>
      </c>
      <c r="BL10" s="8" t="e">
        <f t="shared" si="109"/>
        <v>#N/A</v>
      </c>
      <c r="BM10" s="8" t="e">
        <f t="shared" si="110"/>
        <v>#N/A</v>
      </c>
      <c r="BN10" s="8" t="e">
        <f t="shared" si="111"/>
        <v>#N/A</v>
      </c>
    </row>
    <row r="11" spans="1:88" x14ac:dyDescent="0.25">
      <c r="A11" t="s">
        <v>16</v>
      </c>
      <c r="B11" t="s">
        <v>252</v>
      </c>
      <c r="C11" t="s">
        <v>18</v>
      </c>
      <c r="D11" t="s">
        <v>501</v>
      </c>
      <c r="E11">
        <f>VLOOKUP(A11,home!$A$2:$E$405,3,FALSE)</f>
        <v>1.6373</v>
      </c>
      <c r="F11">
        <f>VLOOKUP(B11,home!$B$2:$E$405,3,FALSE)</f>
        <v>1.006</v>
      </c>
      <c r="G11">
        <f>VLOOKUP(C11,away!$B$2:$E$405,4,FALSE)</f>
        <v>0.68259999999999998</v>
      </c>
      <c r="H11">
        <f>VLOOKUP(A11,away!$A$2:$E$405,3,FALSE)</f>
        <v>1.3301000000000001</v>
      </c>
      <c r="I11">
        <f>VLOOKUP(C11,away!$B$2:$E$405,3,FALSE)</f>
        <v>0.92869999999999997</v>
      </c>
      <c r="J11">
        <f>VLOOKUP(B11,home!$B$2:$E$405,4,FALSE)</f>
        <v>0.70760000000000001</v>
      </c>
      <c r="K11" s="3">
        <f t="shared" si="56"/>
        <v>1.1243267058799999</v>
      </c>
      <c r="L11" s="3">
        <f t="shared" si="57"/>
        <v>0.87407271441200007</v>
      </c>
      <c r="M11" s="5">
        <f t="shared" si="58"/>
        <v>0.13555207159197721</v>
      </c>
      <c r="N11" s="5">
        <f t="shared" si="59"/>
        <v>0.15240481412821766</v>
      </c>
      <c r="O11" s="5">
        <f t="shared" si="60"/>
        <v>0.11848236716056929</v>
      </c>
      <c r="P11" s="5">
        <f t="shared" si="61"/>
        <v>0.13321288957450755</v>
      </c>
      <c r="Q11" s="5">
        <f t="shared" si="62"/>
        <v>8.5676401314516315E-2</v>
      </c>
      <c r="R11" s="5">
        <f t="shared" si="63"/>
        <v>5.1781102136998998E-2</v>
      </c>
      <c r="S11" s="5">
        <f t="shared" si="64"/>
        <v>3.2728518532357559E-2</v>
      </c>
      <c r="T11" s="5">
        <f t="shared" si="65"/>
        <v>7.488740465803112E-2</v>
      </c>
      <c r="U11" s="5">
        <f t="shared" si="66"/>
        <v>5.821887599252791E-2</v>
      </c>
      <c r="V11" s="5">
        <f t="shared" si="67"/>
        <v>3.573748018409493E-3</v>
      </c>
      <c r="W11" s="5">
        <f t="shared" si="68"/>
        <v>3.2109422020534344E-2</v>
      </c>
      <c r="X11" s="5">
        <f t="shared" si="69"/>
        <v>2.8065969663688902E-2</v>
      </c>
      <c r="Y11" s="5">
        <f t="shared" si="70"/>
        <v>1.2265849143272702E-2</v>
      </c>
      <c r="Z11" s="5">
        <f t="shared" si="71"/>
        <v>1.5086816166710581E-2</v>
      </c>
      <c r="AA11" s="5">
        <f t="shared" si="72"/>
        <v>1.6962510322934835E-2</v>
      </c>
      <c r="AB11" s="5">
        <f t="shared" si="73"/>
        <v>9.5357016774204086E-3</v>
      </c>
      <c r="AC11" s="5">
        <f t="shared" si="74"/>
        <v>2.1950480659957498E-4</v>
      </c>
      <c r="AD11" s="5">
        <f t="shared" si="75"/>
        <v>9.0253701720145341E-3</v>
      </c>
      <c r="AE11" s="5">
        <f t="shared" si="76"/>
        <v>7.8888298048258448E-3</v>
      </c>
      <c r="AF11" s="5">
        <f t="shared" si="77"/>
        <v>3.4477054405192067E-3</v>
      </c>
      <c r="AG11" s="5">
        <f t="shared" si="78"/>
        <v>1.0045150842958814E-3</v>
      </c>
      <c r="AH11" s="5">
        <f t="shared" si="79"/>
        <v>3.29674358966789E-3</v>
      </c>
      <c r="AI11" s="5">
        <f t="shared" si="80"/>
        <v>3.7066168603023049E-3</v>
      </c>
      <c r="AJ11" s="5">
        <f t="shared" si="81"/>
        <v>2.0837241622514791E-3</v>
      </c>
      <c r="AK11" s="5">
        <f t="shared" si="82"/>
        <v>7.8092890776892282E-4</v>
      </c>
      <c r="AL11" s="5">
        <f t="shared" si="83"/>
        <v>8.6286750823374191E-6</v>
      </c>
      <c r="AM11" s="5">
        <f t="shared" si="84"/>
        <v>2.0294929429697395E-3</v>
      </c>
      <c r="AN11" s="5">
        <f t="shared" si="85"/>
        <v>1.7739244055415587E-3</v>
      </c>
      <c r="AO11" s="5">
        <f t="shared" si="86"/>
        <v>7.7526946015670189E-4</v>
      </c>
      <c r="AP11" s="5">
        <f t="shared" si="87"/>
        <v>2.258806271466315E-4</v>
      </c>
      <c r="AQ11" s="5">
        <f t="shared" si="88"/>
        <v>4.9359023225785261E-5</v>
      </c>
      <c r="AR11" s="5">
        <f t="shared" si="89"/>
        <v>5.7631872362827496E-4</v>
      </c>
      <c r="AS11" s="5">
        <f t="shared" si="90"/>
        <v>6.4797053207394447E-4</v>
      </c>
      <c r="AT11" s="5">
        <f t="shared" si="91"/>
        <v>3.6426528691700438E-4</v>
      </c>
      <c r="AU11" s="5">
        <f t="shared" si="92"/>
        <v>1.3651773003527622E-4</v>
      </c>
      <c r="AV11" s="5">
        <f t="shared" si="93"/>
        <v>3.8372632426194338E-5</v>
      </c>
      <c r="AW11" s="5">
        <f t="shared" si="94"/>
        <v>2.3554923855257526E-7</v>
      </c>
      <c r="AX11" s="5">
        <f t="shared" si="95"/>
        <v>3.8030218586264554E-4</v>
      </c>
      <c r="AY11" s="5">
        <f t="shared" si="96"/>
        <v>3.3241176389377952E-4</v>
      </c>
      <c r="AZ11" s="5">
        <f t="shared" si="97"/>
        <v>1.4527602638455837E-4</v>
      </c>
      <c r="BA11" s="5">
        <f t="shared" si="98"/>
        <v>4.2327270240313434E-5</v>
      </c>
      <c r="BB11" s="5">
        <f t="shared" si="99"/>
        <v>9.2492779981502557E-6</v>
      </c>
      <c r="BC11" s="5">
        <f t="shared" si="100"/>
        <v>1.6169083052388774E-6</v>
      </c>
      <c r="BD11" s="5">
        <f t="shared" si="101"/>
        <v>8.3957411854704213E-5</v>
      </c>
      <c r="BE11" s="5">
        <f t="shared" si="102"/>
        <v>9.4395560304810043E-5</v>
      </c>
      <c r="BF11" s="5">
        <f t="shared" si="103"/>
        <v>5.306572468360198E-5</v>
      </c>
      <c r="BG11" s="5">
        <f t="shared" si="104"/>
        <v>1.9887737142883075E-5</v>
      </c>
      <c r="BH11" s="5">
        <f t="shared" si="105"/>
        <v>5.5900784973162663E-6</v>
      </c>
      <c r="BI11" s="5">
        <f t="shared" si="106"/>
        <v>1.2570149084996419E-6</v>
      </c>
      <c r="BJ11" s="8">
        <f t="shared" si="107"/>
        <v>0.41254139132164169</v>
      </c>
      <c r="BK11" s="8">
        <f t="shared" si="108"/>
        <v>0.3056277729628275</v>
      </c>
      <c r="BL11" s="8">
        <f t="shared" si="109"/>
        <v>0.26687016924291462</v>
      </c>
      <c r="BM11" s="8">
        <f t="shared" si="110"/>
        <v>0.32268432757265214</v>
      </c>
      <c r="BN11" s="8">
        <f t="shared" si="111"/>
        <v>0.67710964590678702</v>
      </c>
    </row>
    <row r="12" spans="1:88" x14ac:dyDescent="0.25">
      <c r="A12" t="s">
        <v>16</v>
      </c>
      <c r="B12" t="s">
        <v>57</v>
      </c>
      <c r="C12" t="s">
        <v>67</v>
      </c>
      <c r="D12" t="s">
        <v>501</v>
      </c>
      <c r="E12">
        <f>VLOOKUP(A12,home!$A$2:$E$405,3,FALSE)</f>
        <v>1.6373</v>
      </c>
      <c r="F12">
        <f>VLOOKUP(B12,home!$B$2:$E$405,3,FALSE)</f>
        <v>0.55510000000000004</v>
      </c>
      <c r="G12">
        <f>VLOOKUP(C12,away!$B$2:$E$405,4,FALSE)</f>
        <v>1.0419</v>
      </c>
      <c r="H12">
        <f>VLOOKUP(A12,away!$A$2:$E$405,3,FALSE)</f>
        <v>1.3301000000000001</v>
      </c>
      <c r="I12">
        <f>VLOOKUP(C12,away!$B$2:$E$405,3,FALSE)</f>
        <v>1.0172000000000001</v>
      </c>
      <c r="J12">
        <f>VLOOKUP(B12,home!$B$2:$E$405,4,FALSE)</f>
        <v>1.1580999999999999</v>
      </c>
      <c r="K12" s="3">
        <f t="shared" si="56"/>
        <v>0.94694668313700014</v>
      </c>
      <c r="L12" s="3">
        <f t="shared" si="57"/>
        <v>1.5668834975320001</v>
      </c>
      <c r="M12" s="5">
        <f t="shared" si="58"/>
        <v>8.0957562555674073E-2</v>
      </c>
      <c r="N12" s="5">
        <f t="shared" si="59"/>
        <v>7.6662495336951755E-2</v>
      </c>
      <c r="O12" s="5">
        <f t="shared" si="60"/>
        <v>0.12685106876890029</v>
      </c>
      <c r="P12" s="5">
        <f t="shared" si="61"/>
        <v>0.12012119882309361</v>
      </c>
      <c r="Q12" s="5">
        <f t="shared" si="62"/>
        <v>3.6297647840166099E-2</v>
      </c>
      <c r="R12" s="5">
        <f t="shared" si="63"/>
        <v>9.9380423149143374E-2</v>
      </c>
      <c r="S12" s="5">
        <f t="shared" si="64"/>
        <v>4.4557611269405419E-2</v>
      </c>
      <c r="T12" s="5">
        <f t="shared" si="65"/>
        <v>5.687418539998431E-2</v>
      </c>
      <c r="U12" s="5">
        <f t="shared" si="66"/>
        <v>9.4107962069832865E-2</v>
      </c>
      <c r="V12" s="5">
        <f t="shared" si="67"/>
        <v>7.3458427043779344E-3</v>
      </c>
      <c r="W12" s="5">
        <f t="shared" si="68"/>
        <v>1.1457312409306732E-2</v>
      </c>
      <c r="X12" s="5">
        <f t="shared" si="69"/>
        <v>1.7952273740211317E-2</v>
      </c>
      <c r="Y12" s="5">
        <f t="shared" si="70"/>
        <v>1.4064560733357096E-2</v>
      </c>
      <c r="Z12" s="5">
        <f t="shared" si="71"/>
        <v>5.1905848336713314E-2</v>
      </c>
      <c r="AA12" s="5">
        <f t="shared" si="72"/>
        <v>4.9152070917862847E-2</v>
      </c>
      <c r="AB12" s="5">
        <f t="shared" si="73"/>
        <v>2.3272195262492412E-2</v>
      </c>
      <c r="AC12" s="5">
        <f t="shared" si="74"/>
        <v>6.8121448768987565E-4</v>
      </c>
      <c r="AD12" s="5">
        <f t="shared" si="75"/>
        <v>2.7123659959143497E-3</v>
      </c>
      <c r="AE12" s="5">
        <f t="shared" si="76"/>
        <v>4.2499615182651426E-3</v>
      </c>
      <c r="AF12" s="5">
        <f t="shared" si="77"/>
        <v>3.3295972840578485E-3</v>
      </c>
      <c r="AG12" s="5">
        <f t="shared" si="78"/>
        <v>1.7390303459392036E-3</v>
      </c>
      <c r="AH12" s="5">
        <f t="shared" si="79"/>
        <v>2.0332604296048721E-2</v>
      </c>
      <c r="AI12" s="5">
        <f t="shared" si="80"/>
        <v>1.9253892197680453E-2</v>
      </c>
      <c r="AJ12" s="5">
        <f t="shared" si="81"/>
        <v>9.1162046770354357E-3</v>
      </c>
      <c r="AK12" s="5">
        <f t="shared" si="82"/>
        <v>2.8775199272389048E-3</v>
      </c>
      <c r="AL12" s="5">
        <f t="shared" si="83"/>
        <v>4.0430219652769054E-5</v>
      </c>
      <c r="AM12" s="5">
        <f t="shared" si="84"/>
        <v>5.1369319665693603E-4</v>
      </c>
      <c r="AN12" s="5">
        <f t="shared" si="85"/>
        <v>8.0489739263621353E-4</v>
      </c>
      <c r="AO12" s="5">
        <f t="shared" si="86"/>
        <v>6.30590220864109E-4</v>
      </c>
      <c r="AP12" s="5">
        <f t="shared" si="87"/>
        <v>3.2935380359234387E-4</v>
      </c>
      <c r="AQ12" s="5">
        <f t="shared" si="88"/>
        <v>1.2901475992455974E-4</v>
      </c>
      <c r="AR12" s="5">
        <f t="shared" si="89"/>
        <v>6.3717644266653908E-3</v>
      </c>
      <c r="AS12" s="5">
        <f t="shared" si="90"/>
        <v>6.0337211895611208E-3</v>
      </c>
      <c r="AT12" s="5">
        <f t="shared" si="91"/>
        <v>2.856806133714169E-3</v>
      </c>
      <c r="AU12" s="5">
        <f t="shared" si="92"/>
        <v>9.0174769756202339E-4</v>
      </c>
      <c r="AV12" s="5">
        <f t="shared" si="93"/>
        <v>2.1347674780819616E-4</v>
      </c>
      <c r="AW12" s="5">
        <f t="shared" si="94"/>
        <v>1.6663484958663837E-6</v>
      </c>
      <c r="AX12" s="5">
        <f t="shared" si="95"/>
        <v>8.1073344787388013E-5</v>
      </c>
      <c r="AY12" s="5">
        <f t="shared" si="96"/>
        <v>1.2703248603708028E-4</v>
      </c>
      <c r="AZ12" s="5">
        <f t="shared" si="97"/>
        <v>9.9522553010982669E-5</v>
      </c>
      <c r="BA12" s="5">
        <f t="shared" si="98"/>
        <v>5.1980081981720817E-5</v>
      </c>
      <c r="BB12" s="5">
        <f t="shared" si="99"/>
        <v>2.0361683164379695E-5</v>
      </c>
      <c r="BC12" s="5">
        <f t="shared" si="100"/>
        <v>6.3808770664483326E-6</v>
      </c>
      <c r="BD12" s="5">
        <f t="shared" si="101"/>
        <v>1.6639687550505761E-3</v>
      </c>
      <c r="BE12" s="5">
        <f t="shared" si="102"/>
        <v>1.5756896934387464E-3</v>
      </c>
      <c r="BF12" s="5">
        <f t="shared" si="103"/>
        <v>7.4604706442748863E-4</v>
      </c>
      <c r="BG12" s="5">
        <f t="shared" si="104"/>
        <v>2.3548893104123546E-4</v>
      </c>
      <c r="BH12" s="5">
        <f t="shared" si="105"/>
        <v>5.5748865541243904E-5</v>
      </c>
      <c r="BI12" s="5">
        <f t="shared" si="106"/>
        <v>1.0558240662586308E-5</v>
      </c>
      <c r="BJ12" s="8">
        <f t="shared" si="107"/>
        <v>0.22813333100387601</v>
      </c>
      <c r="BK12" s="8">
        <f t="shared" si="108"/>
        <v>0.25383089254593072</v>
      </c>
      <c r="BL12" s="8">
        <f t="shared" si="109"/>
        <v>0.46500895901170808</v>
      </c>
      <c r="BM12" s="8">
        <f t="shared" si="110"/>
        <v>0.45848326828675773</v>
      </c>
      <c r="BN12" s="8">
        <f t="shared" si="111"/>
        <v>0.54027039647392927</v>
      </c>
    </row>
    <row r="13" spans="1:88" x14ac:dyDescent="0.25">
      <c r="A13" t="s">
        <v>154</v>
      </c>
      <c r="B13" t="s">
        <v>497</v>
      </c>
      <c r="C13" t="s">
        <v>151</v>
      </c>
      <c r="D13" t="s">
        <v>501</v>
      </c>
      <c r="E13">
        <f>VLOOKUP(A13,home!$A$2:$E$405,3,FALSE)</f>
        <v>1.3447</v>
      </c>
      <c r="F13" t="e">
        <f>VLOOKUP(B13,home!$B$2:$E$405,3,FALSE)</f>
        <v>#N/A</v>
      </c>
      <c r="G13">
        <f>VLOOKUP(C13,away!$B$2:$E$405,4,FALSE)</f>
        <v>1.2052</v>
      </c>
      <c r="H13">
        <f>VLOOKUP(A13,away!$A$2:$E$405,3,FALSE)</f>
        <v>1.05</v>
      </c>
      <c r="I13">
        <f>VLOOKUP(C13,away!$B$2:$E$405,3,FALSE)</f>
        <v>0.69499999999999995</v>
      </c>
      <c r="J13" t="e">
        <f>VLOOKUP(B13,home!$B$2:$E$405,4,FALSE)</f>
        <v>#N/A</v>
      </c>
      <c r="K13" s="3" t="e">
        <f t="shared" si="56"/>
        <v>#N/A</v>
      </c>
      <c r="L13" s="3" t="e">
        <f t="shared" si="57"/>
        <v>#N/A</v>
      </c>
      <c r="M13" s="5" t="e">
        <f t="shared" si="58"/>
        <v>#N/A</v>
      </c>
      <c r="N13" s="5" t="e">
        <f t="shared" si="59"/>
        <v>#N/A</v>
      </c>
      <c r="O13" s="5" t="e">
        <f t="shared" si="60"/>
        <v>#N/A</v>
      </c>
      <c r="P13" s="5" t="e">
        <f t="shared" si="61"/>
        <v>#N/A</v>
      </c>
      <c r="Q13" s="5" t="e">
        <f t="shared" si="62"/>
        <v>#N/A</v>
      </c>
      <c r="R13" s="5" t="e">
        <f t="shared" si="63"/>
        <v>#N/A</v>
      </c>
      <c r="S13" s="5" t="e">
        <f t="shared" si="64"/>
        <v>#N/A</v>
      </c>
      <c r="T13" s="5" t="e">
        <f t="shared" si="65"/>
        <v>#N/A</v>
      </c>
      <c r="U13" s="5" t="e">
        <f t="shared" si="66"/>
        <v>#N/A</v>
      </c>
      <c r="V13" s="5" t="e">
        <f t="shared" si="67"/>
        <v>#N/A</v>
      </c>
      <c r="W13" s="5" t="e">
        <f t="shared" si="68"/>
        <v>#N/A</v>
      </c>
      <c r="X13" s="5" t="e">
        <f t="shared" si="69"/>
        <v>#N/A</v>
      </c>
      <c r="Y13" s="5" t="e">
        <f t="shared" si="70"/>
        <v>#N/A</v>
      </c>
      <c r="Z13" s="5" t="e">
        <f t="shared" si="71"/>
        <v>#N/A</v>
      </c>
      <c r="AA13" s="5" t="e">
        <f t="shared" si="72"/>
        <v>#N/A</v>
      </c>
      <c r="AB13" s="5" t="e">
        <f t="shared" si="73"/>
        <v>#N/A</v>
      </c>
      <c r="AC13" s="5" t="e">
        <f t="shared" si="74"/>
        <v>#N/A</v>
      </c>
      <c r="AD13" s="5" t="e">
        <f t="shared" si="75"/>
        <v>#N/A</v>
      </c>
      <c r="AE13" s="5" t="e">
        <f t="shared" si="76"/>
        <v>#N/A</v>
      </c>
      <c r="AF13" s="5" t="e">
        <f t="shared" si="77"/>
        <v>#N/A</v>
      </c>
      <c r="AG13" s="5" t="e">
        <f t="shared" si="78"/>
        <v>#N/A</v>
      </c>
      <c r="AH13" s="5" t="e">
        <f t="shared" si="79"/>
        <v>#N/A</v>
      </c>
      <c r="AI13" s="5" t="e">
        <f t="shared" si="80"/>
        <v>#N/A</v>
      </c>
      <c r="AJ13" s="5" t="e">
        <f t="shared" si="81"/>
        <v>#N/A</v>
      </c>
      <c r="AK13" s="5" t="e">
        <f t="shared" si="82"/>
        <v>#N/A</v>
      </c>
      <c r="AL13" s="5" t="e">
        <f t="shared" si="83"/>
        <v>#N/A</v>
      </c>
      <c r="AM13" s="5" t="e">
        <f t="shared" si="84"/>
        <v>#N/A</v>
      </c>
      <c r="AN13" s="5" t="e">
        <f t="shared" si="85"/>
        <v>#N/A</v>
      </c>
      <c r="AO13" s="5" t="e">
        <f t="shared" si="86"/>
        <v>#N/A</v>
      </c>
      <c r="AP13" s="5" t="e">
        <f t="shared" si="87"/>
        <v>#N/A</v>
      </c>
      <c r="AQ13" s="5" t="e">
        <f t="shared" si="88"/>
        <v>#N/A</v>
      </c>
      <c r="AR13" s="5" t="e">
        <f t="shared" si="89"/>
        <v>#N/A</v>
      </c>
      <c r="AS13" s="5" t="e">
        <f t="shared" si="90"/>
        <v>#N/A</v>
      </c>
      <c r="AT13" s="5" t="e">
        <f t="shared" si="91"/>
        <v>#N/A</v>
      </c>
      <c r="AU13" s="5" t="e">
        <f t="shared" si="92"/>
        <v>#N/A</v>
      </c>
      <c r="AV13" s="5" t="e">
        <f t="shared" si="93"/>
        <v>#N/A</v>
      </c>
      <c r="AW13" s="5" t="e">
        <f t="shared" si="94"/>
        <v>#N/A</v>
      </c>
      <c r="AX13" s="5" t="e">
        <f t="shared" si="95"/>
        <v>#N/A</v>
      </c>
      <c r="AY13" s="5" t="e">
        <f t="shared" si="96"/>
        <v>#N/A</v>
      </c>
      <c r="AZ13" s="5" t="e">
        <f t="shared" si="97"/>
        <v>#N/A</v>
      </c>
      <c r="BA13" s="5" t="e">
        <f t="shared" si="98"/>
        <v>#N/A</v>
      </c>
      <c r="BB13" s="5" t="e">
        <f t="shared" si="99"/>
        <v>#N/A</v>
      </c>
      <c r="BC13" s="5" t="e">
        <f t="shared" si="100"/>
        <v>#N/A</v>
      </c>
      <c r="BD13" s="5" t="e">
        <f t="shared" si="101"/>
        <v>#N/A</v>
      </c>
      <c r="BE13" s="5" t="e">
        <f t="shared" si="102"/>
        <v>#N/A</v>
      </c>
      <c r="BF13" s="5" t="e">
        <f t="shared" si="103"/>
        <v>#N/A</v>
      </c>
      <c r="BG13" s="5" t="e">
        <f t="shared" si="104"/>
        <v>#N/A</v>
      </c>
      <c r="BH13" s="5" t="e">
        <f t="shared" si="105"/>
        <v>#N/A</v>
      </c>
      <c r="BI13" s="5" t="e">
        <f t="shared" si="106"/>
        <v>#N/A</v>
      </c>
      <c r="BJ13" s="8" t="e">
        <f t="shared" si="107"/>
        <v>#N/A</v>
      </c>
      <c r="BK13" s="8" t="e">
        <f t="shared" si="108"/>
        <v>#N/A</v>
      </c>
      <c r="BL13" s="8" t="e">
        <f t="shared" si="109"/>
        <v>#N/A</v>
      </c>
      <c r="BM13" s="8" t="e">
        <f t="shared" si="110"/>
        <v>#N/A</v>
      </c>
      <c r="BN13" s="8" t="e">
        <f t="shared" si="111"/>
        <v>#N/A</v>
      </c>
    </row>
    <row r="14" spans="1:88" x14ac:dyDescent="0.25">
      <c r="A14" t="s">
        <v>154</v>
      </c>
      <c r="B14" t="s">
        <v>161</v>
      </c>
      <c r="C14" t="s">
        <v>163</v>
      </c>
      <c r="D14" t="s">
        <v>501</v>
      </c>
      <c r="E14">
        <f>VLOOKUP(A14,home!$A$2:$E$405,3,FALSE)</f>
        <v>1.3447</v>
      </c>
      <c r="F14">
        <f>VLOOKUP(B14,home!$B$2:$E$405,3,FALSE)</f>
        <v>0.58709999999999996</v>
      </c>
      <c r="G14">
        <f>VLOOKUP(C14,away!$B$2:$E$405,4,FALSE)</f>
        <v>0.97850000000000004</v>
      </c>
      <c r="H14">
        <f>VLOOKUP(A14,away!$A$2:$E$405,3,FALSE)</f>
        <v>1.05</v>
      </c>
      <c r="I14">
        <f>VLOOKUP(C14,away!$B$2:$E$405,3,FALSE)</f>
        <v>1.3032999999999999</v>
      </c>
      <c r="J14">
        <f>VLOOKUP(B14,home!$B$2:$E$405,4,FALSE)</f>
        <v>0.60150000000000003</v>
      </c>
      <c r="K14" s="3">
        <f t="shared" si="56"/>
        <v>0.77249969254499995</v>
      </c>
      <c r="L14" s="3">
        <f t="shared" si="57"/>
        <v>0.82313169750000004</v>
      </c>
      <c r="M14" s="5">
        <f t="shared" si="58"/>
        <v>0.20278045451417734</v>
      </c>
      <c r="N14" s="5">
        <f t="shared" si="59"/>
        <v>0.15664783876633737</v>
      </c>
      <c r="O14" s="5">
        <f t="shared" si="60"/>
        <v>0.16691501974407635</v>
      </c>
      <c r="P14" s="5">
        <f t="shared" si="61"/>
        <v>0.12894180143344161</v>
      </c>
      <c r="Q14" s="5">
        <f t="shared" si="62"/>
        <v>6.0505203642417162E-2</v>
      </c>
      <c r="R14" s="5">
        <f t="shared" si="63"/>
        <v>6.8696521770093791E-2</v>
      </c>
      <c r="S14" s="5">
        <f t="shared" si="64"/>
        <v>2.0497523043744179E-2</v>
      </c>
      <c r="T14" s="5">
        <f t="shared" si="65"/>
        <v>4.980375098176603E-2</v>
      </c>
      <c r="U14" s="5">
        <f t="shared" si="66"/>
        <v>5.3068041946308354E-2</v>
      </c>
      <c r="V14" s="5">
        <f t="shared" si="67"/>
        <v>1.4481932374245945E-3</v>
      </c>
      <c r="W14" s="5">
        <f t="shared" si="68"/>
        <v>1.5580083737046621E-2</v>
      </c>
      <c r="X14" s="5">
        <f t="shared" si="69"/>
        <v>1.2824460773667333E-2</v>
      </c>
      <c r="Y14" s="5">
        <f t="shared" si="70"/>
        <v>5.2781100830754761E-3</v>
      </c>
      <c r="Z14" s="5">
        <f t="shared" si="71"/>
        <v>1.8848761525654338E-2</v>
      </c>
      <c r="AA14" s="5">
        <f t="shared" si="72"/>
        <v>1.4560662483422001E-2</v>
      </c>
      <c r="AB14" s="5">
        <f t="shared" si="73"/>
        <v>5.6240536458475043E-3</v>
      </c>
      <c r="AC14" s="5">
        <f t="shared" si="74"/>
        <v>5.7553822588766664E-5</v>
      </c>
      <c r="AD14" s="5">
        <f t="shared" si="75"/>
        <v>3.0089024741734673E-3</v>
      </c>
      <c r="AE14" s="5">
        <f t="shared" si="76"/>
        <v>2.4767230011783561E-3</v>
      </c>
      <c r="AF14" s="5">
        <f t="shared" si="77"/>
        <v>1.0193346040986173E-3</v>
      </c>
      <c r="AG14" s="5">
        <f t="shared" si="78"/>
        <v>2.7968220766406179E-4</v>
      </c>
      <c r="AH14" s="5">
        <f t="shared" si="79"/>
        <v>3.8787532675961349E-3</v>
      </c>
      <c r="AI14" s="5">
        <f t="shared" si="80"/>
        <v>2.9963357066759284E-3</v>
      </c>
      <c r="AJ14" s="5">
        <f t="shared" si="81"/>
        <v>1.1573342060843799E-3</v>
      </c>
      <c r="AK14" s="5">
        <f t="shared" si="82"/>
        <v>2.9801343945733166E-4</v>
      </c>
      <c r="AL14" s="5">
        <f t="shared" si="83"/>
        <v>1.4638676260502087E-6</v>
      </c>
      <c r="AM14" s="5">
        <f t="shared" si="84"/>
        <v>4.6487524723937867E-4</v>
      </c>
      <c r="AN14" s="5">
        <f t="shared" si="85"/>
        <v>3.8265355138588199E-4</v>
      </c>
      <c r="AO14" s="5">
        <f t="shared" si="86"/>
        <v>1.5748713365333224E-4</v>
      </c>
      <c r="AP14" s="5">
        <f t="shared" si="87"/>
        <v>4.321088388615892E-5</v>
      </c>
      <c r="AQ14" s="5">
        <f t="shared" si="88"/>
        <v>8.8920620509223453E-6</v>
      </c>
      <c r="AR14" s="5">
        <f t="shared" si="89"/>
        <v>6.3854495226801596E-4</v>
      </c>
      <c r="AS14" s="5">
        <f t="shared" si="90"/>
        <v>4.9327577930320405E-4</v>
      </c>
      <c r="AT14" s="5">
        <f t="shared" si="91"/>
        <v>1.9052769392581014E-4</v>
      </c>
      <c r="AU14" s="5">
        <f t="shared" si="92"/>
        <v>4.90608616596654E-5</v>
      </c>
      <c r="AV14" s="5">
        <f t="shared" si="93"/>
        <v>9.4748751370210738E-6</v>
      </c>
      <c r="AW14" s="5">
        <f t="shared" si="94"/>
        <v>2.5856333860516346E-8</v>
      </c>
      <c r="AX14" s="5">
        <f t="shared" si="95"/>
        <v>5.9852664260700138E-5</v>
      </c>
      <c r="AY14" s="5">
        <f t="shared" si="96"/>
        <v>4.9266625132807694E-5</v>
      </c>
      <c r="AZ14" s="5">
        <f t="shared" si="97"/>
        <v>2.0276460387832079E-5</v>
      </c>
      <c r="BA14" s="5">
        <f t="shared" si="98"/>
        <v>5.5633990861092429E-6</v>
      </c>
      <c r="BB14" s="5">
        <f t="shared" si="99"/>
        <v>1.1448525334047622E-6</v>
      </c>
      <c r="BC14" s="5">
        <f t="shared" si="100"/>
        <v>1.8847288184172754E-7</v>
      </c>
      <c r="BD14" s="5">
        <f t="shared" si="101"/>
        <v>8.7601098415071384E-5</v>
      </c>
      <c r="BE14" s="5">
        <f t="shared" si="102"/>
        <v>6.7671821592246937E-5</v>
      </c>
      <c r="BF14" s="5">
        <f t="shared" si="103"/>
        <v>2.613823068698542E-5</v>
      </c>
      <c r="BG14" s="5">
        <f t="shared" si="104"/>
        <v>6.7305917231221728E-6</v>
      </c>
      <c r="BH14" s="5">
        <f t="shared" si="105"/>
        <v>1.2998450091894499E-6</v>
      </c>
      <c r="BI14" s="5">
        <f t="shared" si="106"/>
        <v>2.0082597399100055E-7</v>
      </c>
      <c r="BJ14" s="8">
        <f t="shared" si="107"/>
        <v>0.30861750162392276</v>
      </c>
      <c r="BK14" s="8">
        <f t="shared" si="108"/>
        <v>0.35377625654413541</v>
      </c>
      <c r="BL14" s="8">
        <f t="shared" si="109"/>
        <v>0.31876526278525608</v>
      </c>
      <c r="BM14" s="8">
        <f t="shared" si="110"/>
        <v>0.215471701839626</v>
      </c>
      <c r="BN14" s="8">
        <f t="shared" si="111"/>
        <v>0.78448683987054368</v>
      </c>
    </row>
    <row r="15" spans="1:88" x14ac:dyDescent="0.25">
      <c r="A15" t="s">
        <v>154</v>
      </c>
      <c r="B15" t="s">
        <v>160</v>
      </c>
      <c r="C15" t="s">
        <v>171</v>
      </c>
      <c r="D15" t="s">
        <v>501</v>
      </c>
      <c r="E15">
        <f>VLOOKUP(A15,home!$A$2:$E$405,3,FALSE)</f>
        <v>1.3447</v>
      </c>
      <c r="F15">
        <f>VLOOKUP(B15,home!$B$2:$E$405,3,FALSE)</f>
        <v>0.66539999999999999</v>
      </c>
      <c r="G15">
        <f>VLOOKUP(C15,away!$B$2:$E$405,4,FALSE)</f>
        <v>0.93940000000000001</v>
      </c>
      <c r="H15">
        <f>VLOOKUP(A15,away!$A$2:$E$405,3,FALSE)</f>
        <v>1.05</v>
      </c>
      <c r="I15">
        <f>VLOOKUP(C15,away!$B$2:$E$405,3,FALSE)</f>
        <v>0.75190000000000001</v>
      </c>
      <c r="J15">
        <f>VLOOKUP(B15,home!$B$2:$E$405,4,FALSE)</f>
        <v>0.95240000000000002</v>
      </c>
      <c r="K15" s="3">
        <f t="shared" si="56"/>
        <v>0.84054071917200002</v>
      </c>
      <c r="L15" s="3">
        <f t="shared" si="57"/>
        <v>0.75191503800000004</v>
      </c>
      <c r="M15" s="5">
        <f t="shared" si="58"/>
        <v>0.20342543435910085</v>
      </c>
      <c r="N15" s="5">
        <f t="shared" si="59"/>
        <v>0.1709873608940751</v>
      </c>
      <c r="O15" s="5">
        <f t="shared" si="60"/>
        <v>0.15295864320628982</v>
      </c>
      <c r="P15" s="5">
        <f t="shared" si="61"/>
        <v>0.12856796796418818</v>
      </c>
      <c r="Q15" s="5">
        <f t="shared" si="62"/>
        <v>7.1860919647614083E-2</v>
      </c>
      <c r="R15" s="5">
        <f t="shared" si="63"/>
        <v>5.7505952009442918E-2</v>
      </c>
      <c r="S15" s="5">
        <f t="shared" si="64"/>
        <v>2.0314227715081453E-2</v>
      </c>
      <c r="T15" s="5">
        <f t="shared" si="65"/>
        <v>5.4033306127550695E-2</v>
      </c>
      <c r="U15" s="5">
        <f t="shared" si="66"/>
        <v>4.8336094258687665E-2</v>
      </c>
      <c r="V15" s="5">
        <f t="shared" si="67"/>
        <v>1.4265445366959686E-3</v>
      </c>
      <c r="W15" s="5">
        <f t="shared" si="68"/>
        <v>2.0134009693655617E-2</v>
      </c>
      <c r="X15" s="5">
        <f t="shared" si="69"/>
        <v>1.5139064663897431E-2</v>
      </c>
      <c r="Y15" s="5">
        <f t="shared" si="70"/>
        <v>5.6916451910194463E-3</v>
      </c>
      <c r="Z15" s="5">
        <f t="shared" si="71"/>
        <v>1.4413196696802154E-2</v>
      </c>
      <c r="AA15" s="5">
        <f t="shared" si="72"/>
        <v>1.2114878717097577E-2</v>
      </c>
      <c r="AB15" s="5">
        <f t="shared" si="73"/>
        <v>5.0915244347753763E-3</v>
      </c>
      <c r="AC15" s="5">
        <f t="shared" si="74"/>
        <v>5.6349865022793316E-5</v>
      </c>
      <c r="AD15" s="5">
        <f t="shared" si="75"/>
        <v>4.2308637469303271E-3</v>
      </c>
      <c r="AE15" s="5">
        <f t="shared" si="76"/>
        <v>3.1812500750459396E-3</v>
      </c>
      <c r="AF15" s="5">
        <f t="shared" si="77"/>
        <v>1.196014885532835E-3</v>
      </c>
      <c r="AG15" s="5">
        <f t="shared" si="78"/>
        <v>2.9976719270132922E-4</v>
      </c>
      <c r="AH15" s="5">
        <f t="shared" si="79"/>
        <v>2.709374835494366E-3</v>
      </c>
      <c r="AI15" s="5">
        <f t="shared" si="80"/>
        <v>2.2773398727329538E-3</v>
      </c>
      <c r="AJ15" s="5">
        <f t="shared" si="81"/>
        <v>9.5709844721301378E-4</v>
      </c>
      <c r="AK15" s="5">
        <f t="shared" si="82"/>
        <v>2.6816007237961037E-4</v>
      </c>
      <c r="AL15" s="5">
        <f t="shared" si="83"/>
        <v>1.4245588638140137E-6</v>
      </c>
      <c r="AM15" s="5">
        <f t="shared" si="84"/>
        <v>7.1124265131271216E-4</v>
      </c>
      <c r="AN15" s="5">
        <f t="shared" si="85"/>
        <v>5.3479404518901876E-4</v>
      </c>
      <c r="AO15" s="5">
        <f t="shared" si="86"/>
        <v>2.0105984240523732E-4</v>
      </c>
      <c r="AP15" s="5">
        <f t="shared" si="87"/>
        <v>5.0393306347469362E-5</v>
      </c>
      <c r="AQ15" s="5">
        <f t="shared" si="88"/>
        <v>9.4728712143007665E-6</v>
      </c>
      <c r="AR15" s="5">
        <f t="shared" si="89"/>
        <v>4.0744393647739813E-4</v>
      </c>
      <c r="AS15" s="5">
        <f t="shared" si="90"/>
        <v>3.4247321938898293E-4</v>
      </c>
      <c r="AT15" s="5">
        <f t="shared" si="91"/>
        <v>1.439313430611829E-4</v>
      </c>
      <c r="AU15" s="5">
        <f t="shared" si="92"/>
        <v>4.0326718202679511E-5</v>
      </c>
      <c r="AV15" s="5">
        <f t="shared" si="93"/>
        <v>8.4740621799817044E-6</v>
      </c>
      <c r="AW15" s="5">
        <f t="shared" si="94"/>
        <v>2.5009524025210371E-8</v>
      </c>
      <c r="AX15" s="5">
        <f t="shared" si="95"/>
        <v>9.9638068273364498E-5</v>
      </c>
      <c r="AY15" s="5">
        <f t="shared" si="96"/>
        <v>7.4919361892013473E-5</v>
      </c>
      <c r="AZ15" s="5">
        <f t="shared" si="97"/>
        <v>2.8166497421984524E-5</v>
      </c>
      <c r="BA15" s="5">
        <f t="shared" si="98"/>
        <v>7.0596043264594679E-6</v>
      </c>
      <c r="BB15" s="5">
        <f t="shared" si="99"/>
        <v>1.3270556638486836E-6</v>
      </c>
      <c r="BC15" s="5">
        <f t="shared" si="100"/>
        <v>1.9956662198217971E-7</v>
      </c>
      <c r="BD15" s="5">
        <f t="shared" si="101"/>
        <v>5.1060537163212053E-5</v>
      </c>
      <c r="BE15" s="5">
        <f t="shared" si="102"/>
        <v>4.2918460628474889E-5</v>
      </c>
      <c r="BF15" s="5">
        <f t="shared" si="103"/>
        <v>1.8037356881206723E-5</v>
      </c>
      <c r="BG15" s="5">
        <f t="shared" si="104"/>
        <v>5.0537109749638403E-6</v>
      </c>
      <c r="BH15" s="5">
        <f t="shared" si="105"/>
        <v>1.061962464345884E-6</v>
      </c>
      <c r="BI15" s="5">
        <f t="shared" si="106"/>
        <v>1.7852453870299178E-7</v>
      </c>
      <c r="BJ15" s="8">
        <f t="shared" si="107"/>
        <v>0.34847247498869122</v>
      </c>
      <c r="BK15" s="8">
        <f t="shared" si="108"/>
        <v>0.35386686836084508</v>
      </c>
      <c r="BL15" s="8">
        <f t="shared" si="109"/>
        <v>0.28328002568607452</v>
      </c>
      <c r="BM15" s="8">
        <f t="shared" si="110"/>
        <v>0.21465139329933394</v>
      </c>
      <c r="BN15" s="8">
        <f t="shared" si="111"/>
        <v>0.78530627808071096</v>
      </c>
    </row>
    <row r="16" spans="1:88" x14ac:dyDescent="0.25">
      <c r="A16" t="s">
        <v>154</v>
      </c>
      <c r="B16" t="s">
        <v>168</v>
      </c>
      <c r="C16" t="s">
        <v>498</v>
      </c>
      <c r="D16" t="s">
        <v>501</v>
      </c>
      <c r="E16">
        <f>VLOOKUP(A16,home!$A$2:$E$405,3,FALSE)</f>
        <v>1.3447</v>
      </c>
      <c r="F16">
        <f>VLOOKUP(B16,home!$B$2:$E$405,3,FALSE)</f>
        <v>0.86109999999999998</v>
      </c>
      <c r="G16" t="e">
        <f>VLOOKUP(C16,away!$B$2:$E$405,4,FALSE)</f>
        <v>#N/A</v>
      </c>
      <c r="H16">
        <f>VLOOKUP(A16,away!$A$2:$E$405,3,FALSE)</f>
        <v>1.05</v>
      </c>
      <c r="I16" t="e">
        <f>VLOOKUP(C16,away!$B$2:$E$405,3,FALSE)</f>
        <v>#N/A</v>
      </c>
      <c r="J16">
        <f>VLOOKUP(B16,home!$B$2:$E$405,4,FALSE)</f>
        <v>0.90229999999999999</v>
      </c>
      <c r="K16" s="3" t="e">
        <f t="shared" si="56"/>
        <v>#N/A</v>
      </c>
      <c r="L16" s="3" t="e">
        <f t="shared" si="57"/>
        <v>#N/A</v>
      </c>
      <c r="M16" s="5" t="e">
        <f t="shared" si="58"/>
        <v>#N/A</v>
      </c>
      <c r="N16" s="5" t="e">
        <f t="shared" si="59"/>
        <v>#N/A</v>
      </c>
      <c r="O16" s="5" t="e">
        <f t="shared" si="60"/>
        <v>#N/A</v>
      </c>
      <c r="P16" s="5" t="e">
        <f t="shared" si="61"/>
        <v>#N/A</v>
      </c>
      <c r="Q16" s="5" t="e">
        <f t="shared" si="62"/>
        <v>#N/A</v>
      </c>
      <c r="R16" s="5" t="e">
        <f t="shared" si="63"/>
        <v>#N/A</v>
      </c>
      <c r="S16" s="5" t="e">
        <f t="shared" si="64"/>
        <v>#N/A</v>
      </c>
      <c r="T16" s="5" t="e">
        <f t="shared" si="65"/>
        <v>#N/A</v>
      </c>
      <c r="U16" s="5" t="e">
        <f t="shared" si="66"/>
        <v>#N/A</v>
      </c>
      <c r="V16" s="5" t="e">
        <f t="shared" si="67"/>
        <v>#N/A</v>
      </c>
      <c r="W16" s="5" t="e">
        <f t="shared" si="68"/>
        <v>#N/A</v>
      </c>
      <c r="X16" s="5" t="e">
        <f t="shared" si="69"/>
        <v>#N/A</v>
      </c>
      <c r="Y16" s="5" t="e">
        <f t="shared" si="70"/>
        <v>#N/A</v>
      </c>
      <c r="Z16" s="5" t="e">
        <f t="shared" si="71"/>
        <v>#N/A</v>
      </c>
      <c r="AA16" s="5" t="e">
        <f t="shared" si="72"/>
        <v>#N/A</v>
      </c>
      <c r="AB16" s="5" t="e">
        <f t="shared" si="73"/>
        <v>#N/A</v>
      </c>
      <c r="AC16" s="5" t="e">
        <f t="shared" si="74"/>
        <v>#N/A</v>
      </c>
      <c r="AD16" s="5" t="e">
        <f t="shared" si="75"/>
        <v>#N/A</v>
      </c>
      <c r="AE16" s="5" t="e">
        <f t="shared" si="76"/>
        <v>#N/A</v>
      </c>
      <c r="AF16" s="5" t="e">
        <f t="shared" si="77"/>
        <v>#N/A</v>
      </c>
      <c r="AG16" s="5" t="e">
        <f t="shared" si="78"/>
        <v>#N/A</v>
      </c>
      <c r="AH16" s="5" t="e">
        <f t="shared" si="79"/>
        <v>#N/A</v>
      </c>
      <c r="AI16" s="5" t="e">
        <f t="shared" si="80"/>
        <v>#N/A</v>
      </c>
      <c r="AJ16" s="5" t="e">
        <f t="shared" si="81"/>
        <v>#N/A</v>
      </c>
      <c r="AK16" s="5" t="e">
        <f t="shared" si="82"/>
        <v>#N/A</v>
      </c>
      <c r="AL16" s="5" t="e">
        <f t="shared" si="83"/>
        <v>#N/A</v>
      </c>
      <c r="AM16" s="5" t="e">
        <f t="shared" si="84"/>
        <v>#N/A</v>
      </c>
      <c r="AN16" s="5" t="e">
        <f t="shared" si="85"/>
        <v>#N/A</v>
      </c>
      <c r="AO16" s="5" t="e">
        <f t="shared" si="86"/>
        <v>#N/A</v>
      </c>
      <c r="AP16" s="5" t="e">
        <f t="shared" si="87"/>
        <v>#N/A</v>
      </c>
      <c r="AQ16" s="5" t="e">
        <f t="shared" si="88"/>
        <v>#N/A</v>
      </c>
      <c r="AR16" s="5" t="e">
        <f t="shared" si="89"/>
        <v>#N/A</v>
      </c>
      <c r="AS16" s="5" t="e">
        <f t="shared" si="90"/>
        <v>#N/A</v>
      </c>
      <c r="AT16" s="5" t="e">
        <f t="shared" si="91"/>
        <v>#N/A</v>
      </c>
      <c r="AU16" s="5" t="e">
        <f t="shared" si="92"/>
        <v>#N/A</v>
      </c>
      <c r="AV16" s="5" t="e">
        <f t="shared" si="93"/>
        <v>#N/A</v>
      </c>
      <c r="AW16" s="5" t="e">
        <f t="shared" si="94"/>
        <v>#N/A</v>
      </c>
      <c r="AX16" s="5" t="e">
        <f t="shared" si="95"/>
        <v>#N/A</v>
      </c>
      <c r="AY16" s="5" t="e">
        <f t="shared" si="96"/>
        <v>#N/A</v>
      </c>
      <c r="AZ16" s="5" t="e">
        <f t="shared" si="97"/>
        <v>#N/A</v>
      </c>
      <c r="BA16" s="5" t="e">
        <f t="shared" si="98"/>
        <v>#N/A</v>
      </c>
      <c r="BB16" s="5" t="e">
        <f t="shared" si="99"/>
        <v>#N/A</v>
      </c>
      <c r="BC16" s="5" t="e">
        <f t="shared" si="100"/>
        <v>#N/A</v>
      </c>
      <c r="BD16" s="5" t="e">
        <f t="shared" si="101"/>
        <v>#N/A</v>
      </c>
      <c r="BE16" s="5" t="e">
        <f t="shared" si="102"/>
        <v>#N/A</v>
      </c>
      <c r="BF16" s="5" t="e">
        <f t="shared" si="103"/>
        <v>#N/A</v>
      </c>
      <c r="BG16" s="5" t="e">
        <f t="shared" si="104"/>
        <v>#N/A</v>
      </c>
      <c r="BH16" s="5" t="e">
        <f t="shared" si="105"/>
        <v>#N/A</v>
      </c>
      <c r="BI16" s="5" t="e">
        <f t="shared" si="106"/>
        <v>#N/A</v>
      </c>
      <c r="BJ16" s="8" t="e">
        <f t="shared" si="107"/>
        <v>#N/A</v>
      </c>
      <c r="BK16" s="8" t="e">
        <f t="shared" si="108"/>
        <v>#N/A</v>
      </c>
      <c r="BL16" s="8" t="e">
        <f t="shared" si="109"/>
        <v>#N/A</v>
      </c>
      <c r="BM16" s="8" t="e">
        <f t="shared" si="110"/>
        <v>#N/A</v>
      </c>
      <c r="BN16" s="8" t="e">
        <f t="shared" si="111"/>
        <v>#N/A</v>
      </c>
    </row>
    <row r="17" spans="1:66" x14ac:dyDescent="0.25">
      <c r="A17" t="s">
        <v>154</v>
      </c>
      <c r="B17" t="s">
        <v>156</v>
      </c>
      <c r="C17" t="s">
        <v>174</v>
      </c>
      <c r="D17" t="s">
        <v>501</v>
      </c>
      <c r="E17">
        <f>VLOOKUP(A17,home!$A$2:$E$405,3,FALSE)</f>
        <v>1.3447</v>
      </c>
      <c r="F17">
        <f>VLOOKUP(B17,home!$B$2:$E$405,3,FALSE)</f>
        <v>1.3698999999999999</v>
      </c>
      <c r="G17">
        <f>VLOOKUP(C17,away!$B$2:$E$405,4,FALSE)</f>
        <v>0.74370000000000003</v>
      </c>
      <c r="H17">
        <f>VLOOKUP(A17,away!$A$2:$E$405,3,FALSE)</f>
        <v>1.05</v>
      </c>
      <c r="I17">
        <f>VLOOKUP(C17,away!$B$2:$E$405,3,FALSE)</f>
        <v>1.1028</v>
      </c>
      <c r="J17">
        <f>VLOOKUP(B17,home!$B$2:$E$405,4,FALSE)</f>
        <v>0.70179999999999998</v>
      </c>
      <c r="K17" s="3">
        <f t="shared" si="56"/>
        <v>1.3699731389609999</v>
      </c>
      <c r="L17" s="3">
        <f t="shared" si="57"/>
        <v>0.81264229199999993</v>
      </c>
      <c r="M17" s="5">
        <f t="shared" si="58"/>
        <v>0.1127462646136016</v>
      </c>
      <c r="N17" s="5">
        <f t="shared" si="59"/>
        <v>0.1544593540388233</v>
      </c>
      <c r="O17" s="5">
        <f t="shared" si="60"/>
        <v>9.16223828900357E-2</v>
      </c>
      <c r="P17" s="5">
        <f t="shared" si="61"/>
        <v>0.12552020348694881</v>
      </c>
      <c r="Q17" s="5">
        <f t="shared" si="62"/>
        <v>0.1058025830472276</v>
      </c>
      <c r="R17" s="5">
        <f t="shared" si="63"/>
        <v>3.7228111615130087E-2</v>
      </c>
      <c r="S17" s="5">
        <f t="shared" si="64"/>
        <v>3.4935351378160714E-2</v>
      </c>
      <c r="T17" s="5">
        <f t="shared" si="65"/>
        <v>8.5979653587019381E-2</v>
      </c>
      <c r="U17" s="5">
        <f t="shared" si="66"/>
        <v>5.1001512926970222E-2</v>
      </c>
      <c r="V17" s="5">
        <f t="shared" si="67"/>
        <v>4.3214956353574228E-3</v>
      </c>
      <c r="W17" s="5">
        <f t="shared" si="68"/>
        <v>4.831556560246409E-2</v>
      </c>
      <c r="X17" s="5">
        <f t="shared" si="69"/>
        <v>3.9263271970462782E-2</v>
      </c>
      <c r="Y17" s="5">
        <f t="shared" si="70"/>
        <v>1.595349766274811E-2</v>
      </c>
      <c r="Z17" s="5">
        <f t="shared" si="71"/>
        <v>1.0084379316583713E-2</v>
      </c>
      <c r="AA17" s="5">
        <f t="shared" si="72"/>
        <v>1.3815328786813573E-2</v>
      </c>
      <c r="AB17" s="5">
        <f t="shared" si="73"/>
        <v>9.4633146719246292E-3</v>
      </c>
      <c r="AC17" s="5">
        <f t="shared" si="74"/>
        <v>3.0069455813959265E-4</v>
      </c>
      <c r="AD17" s="5">
        <f t="shared" si="75"/>
        <v>1.6547756767270955E-2</v>
      </c>
      <c r="AE17" s="5">
        <f t="shared" si="76"/>
        <v>1.3447406986813579E-2</v>
      </c>
      <c r="AF17" s="5">
        <f t="shared" si="77"/>
        <v>5.4639658176104987E-3</v>
      </c>
      <c r="AG17" s="5">
        <f t="shared" si="78"/>
        <v>1.4800832351442167E-3</v>
      </c>
      <c r="AH17" s="5">
        <f t="shared" si="79"/>
        <v>2.0487482803064946E-3</v>
      </c>
      <c r="AI17" s="5">
        <f t="shared" si="80"/>
        <v>2.8067301125124389E-3</v>
      </c>
      <c r="AJ17" s="5">
        <f t="shared" si="81"/>
        <v>1.9225724312275138E-3</v>
      </c>
      <c r="AK17" s="5">
        <f t="shared" si="82"/>
        <v>8.7795752949621267E-4</v>
      </c>
      <c r="AL17" s="5">
        <f t="shared" si="83"/>
        <v>1.3390507350093272E-5</v>
      </c>
      <c r="AM17" s="5">
        <f t="shared" si="84"/>
        <v>4.5339964562442622E-3</v>
      </c>
      <c r="AN17" s="5">
        <f t="shared" si="85"/>
        <v>3.6845172721222154E-3</v>
      </c>
      <c r="AO17" s="5">
        <f t="shared" si="86"/>
        <v>1.4970972804654919E-3</v>
      </c>
      <c r="AP17" s="5">
        <f t="shared" si="87"/>
        <v>4.0553485511481477E-4</v>
      </c>
      <c r="AQ17" s="5">
        <f t="shared" si="88"/>
        <v>8.238869353659771E-5</v>
      </c>
      <c r="AR17" s="5">
        <f t="shared" si="89"/>
        <v>3.3297989964786571E-4</v>
      </c>
      <c r="AS17" s="5">
        <f t="shared" si="90"/>
        <v>4.5617351833150531E-4</v>
      </c>
      <c r="AT17" s="5">
        <f t="shared" si="91"/>
        <v>3.1247273340974786E-4</v>
      </c>
      <c r="AU17" s="5">
        <f t="shared" si="92"/>
        <v>1.4269308380969199E-4</v>
      </c>
      <c r="AV17" s="5">
        <f t="shared" si="93"/>
        <v>4.8871422983697174E-5</v>
      </c>
      <c r="AW17" s="5">
        <f t="shared" si="94"/>
        <v>4.1410073740394801E-7</v>
      </c>
      <c r="AX17" s="5">
        <f t="shared" si="95"/>
        <v>1.0352422261998336E-3</v>
      </c>
      <c r="AY17" s="5">
        <f t="shared" si="96"/>
        <v>8.4128161547421525E-4</v>
      </c>
      <c r="AZ17" s="5">
        <f t="shared" si="97"/>
        <v>3.4183051010821435E-4</v>
      </c>
      <c r="BA17" s="5">
        <f t="shared" si="98"/>
        <v>9.2595309736622842E-5</v>
      </c>
      <c r="BB17" s="5">
        <f t="shared" si="99"/>
        <v>1.8811716183204768E-5</v>
      </c>
      <c r="BC17" s="5">
        <f t="shared" si="100"/>
        <v>3.057439231114603E-6</v>
      </c>
      <c r="BD17" s="5">
        <f t="shared" si="101"/>
        <v>4.5098924806628583E-5</v>
      </c>
      <c r="BE17" s="5">
        <f t="shared" si="102"/>
        <v>6.1784315581103069E-5</v>
      </c>
      <c r="BF17" s="5">
        <f t="shared" si="103"/>
        <v>4.2321426377600405E-5</v>
      </c>
      <c r="BG17" s="5">
        <f t="shared" si="104"/>
        <v>1.9326405779942695E-5</v>
      </c>
      <c r="BH17" s="5">
        <f t="shared" si="105"/>
        <v>6.6191641977955237E-6</v>
      </c>
      <c r="BI17" s="5">
        <f t="shared" si="106"/>
        <v>1.8136154306704401E-6</v>
      </c>
      <c r="BJ17" s="8">
        <f t="shared" si="107"/>
        <v>0.49924949209000097</v>
      </c>
      <c r="BK17" s="8">
        <f t="shared" si="108"/>
        <v>0.27867868179503247</v>
      </c>
      <c r="BL17" s="8">
        <f t="shared" si="109"/>
        <v>0.21225681375477315</v>
      </c>
      <c r="BM17" s="8">
        <f t="shared" si="110"/>
        <v>0.37204959974988649</v>
      </c>
      <c r="BN17" s="8">
        <f t="shared" si="111"/>
        <v>0.62737889969176708</v>
      </c>
    </row>
    <row r="18" spans="1:66" x14ac:dyDescent="0.25">
      <c r="A18" t="s">
        <v>154</v>
      </c>
      <c r="B18" t="s">
        <v>162</v>
      </c>
      <c r="C18" t="s">
        <v>169</v>
      </c>
      <c r="D18" t="s">
        <v>501</v>
      </c>
      <c r="E18">
        <f>VLOOKUP(A18,home!$A$2:$E$405,3,FALSE)</f>
        <v>1.3447</v>
      </c>
      <c r="F18">
        <f>VLOOKUP(B18,home!$B$2:$E$405,3,FALSE)</f>
        <v>0.62619999999999998</v>
      </c>
      <c r="G18">
        <f>VLOOKUP(C18,away!$B$2:$E$405,4,FALSE)</f>
        <v>0.78280000000000005</v>
      </c>
      <c r="H18">
        <f>VLOOKUP(A18,away!$A$2:$E$405,3,FALSE)</f>
        <v>1.05</v>
      </c>
      <c r="I18">
        <f>VLOOKUP(C18,away!$B$2:$E$405,3,FALSE)</f>
        <v>1.1028</v>
      </c>
      <c r="J18">
        <f>VLOOKUP(B18,home!$B$2:$E$405,4,FALSE)</f>
        <v>1.1529</v>
      </c>
      <c r="K18" s="3">
        <f t="shared" ref="K18:K29" si="112">E18*F18*G18</f>
        <v>0.65915763239199998</v>
      </c>
      <c r="L18" s="3">
        <f t="shared" ref="L18:L29" si="113">H18*I18*J18</f>
        <v>1.3349890259999999</v>
      </c>
      <c r="M18" s="5">
        <f t="shared" si="58"/>
        <v>0.1361297698133159</v>
      </c>
      <c r="N18" s="5">
        <f t="shared" si="59"/>
        <v>8.9730976768213261E-2</v>
      </c>
      <c r="O18" s="5">
        <f t="shared" si="60"/>
        <v>0.18173174881268278</v>
      </c>
      <c r="P18" s="5">
        <f t="shared" si="61"/>
        <v>0.11978986927782563</v>
      </c>
      <c r="Q18" s="5">
        <f t="shared" si="62"/>
        <v>2.95734290993785E-2</v>
      </c>
      <c r="R18" s="5">
        <f t="shared" si="63"/>
        <v>0.12130494517036003</v>
      </c>
      <c r="S18" s="5">
        <f t="shared" si="64"/>
        <v>2.635281908078807E-2</v>
      </c>
      <c r="T18" s="5">
        <f t="shared" si="65"/>
        <v>3.948020330885936E-2</v>
      </c>
      <c r="U18" s="5">
        <f t="shared" si="66"/>
        <v>7.9959080455935888E-2</v>
      </c>
      <c r="V18" s="5">
        <f t="shared" si="67"/>
        <v>2.5766269911414747E-3</v>
      </c>
      <c r="W18" s="5">
        <f t="shared" si="68"/>
        <v>6.4978505022863352E-3</v>
      </c>
      <c r="X18" s="5">
        <f t="shared" si="69"/>
        <v>8.6745591131408457E-3</v>
      </c>
      <c r="Y18" s="5">
        <f t="shared" si="70"/>
        <v>5.7902206107156608E-3</v>
      </c>
      <c r="Z18" s="5">
        <f t="shared" si="71"/>
        <v>5.3980256867320768E-2</v>
      </c>
      <c r="AA18" s="5">
        <f t="shared" si="72"/>
        <v>3.5581498312575156E-2</v>
      </c>
      <c r="AB18" s="5">
        <f t="shared" si="73"/>
        <v>1.1726908092338492E-2</v>
      </c>
      <c r="AC18" s="5">
        <f t="shared" si="74"/>
        <v>1.4170936437609899E-4</v>
      </c>
      <c r="AD18" s="5">
        <f t="shared" si="75"/>
        <v>1.0707769381810572E-3</v>
      </c>
      <c r="AE18" s="5">
        <f t="shared" si="76"/>
        <v>1.4294754617655916E-3</v>
      </c>
      <c r="AF18" s="5">
        <f t="shared" si="77"/>
        <v>9.5416702719667375E-4</v>
      </c>
      <c r="AG18" s="5">
        <f t="shared" si="78"/>
        <v>4.246008367595343E-4</v>
      </c>
      <c r="AH18" s="5">
        <f t="shared" si="79"/>
        <v>1.80157626346336E-2</v>
      </c>
      <c r="AI18" s="5">
        <f t="shared" si="80"/>
        <v>1.1875227443981343E-2</v>
      </c>
      <c r="AJ18" s="5">
        <f t="shared" si="81"/>
        <v>3.9138234030456224E-3</v>
      </c>
      <c r="AK18" s="5">
        <f t="shared" si="82"/>
        <v>8.599421893173174E-4</v>
      </c>
      <c r="AL18" s="5">
        <f t="shared" si="83"/>
        <v>4.9879894037391245E-6</v>
      </c>
      <c r="AM18" s="5">
        <f t="shared" si="84"/>
        <v>1.4116215827827616E-4</v>
      </c>
      <c r="AN18" s="5">
        <f t="shared" si="85"/>
        <v>1.8844993218797374E-4</v>
      </c>
      <c r="AO18" s="5">
        <f t="shared" si="86"/>
        <v>1.2578929571069455E-4</v>
      </c>
      <c r="AP18" s="5">
        <f t="shared" si="87"/>
        <v>5.597577645401536E-5</v>
      </c>
      <c r="AQ18" s="5">
        <f t="shared" si="88"/>
        <v>1.8681761821984934E-5</v>
      </c>
      <c r="AR18" s="5">
        <f t="shared" si="89"/>
        <v>4.8101690824513352E-3</v>
      </c>
      <c r="AS18" s="5">
        <f t="shared" si="90"/>
        <v>3.1706596637938208E-3</v>
      </c>
      <c r="AT18" s="5">
        <f t="shared" si="91"/>
        <v>1.0449822585535749E-3</v>
      </c>
      <c r="AU18" s="5">
        <f t="shared" si="92"/>
        <v>2.2960267714660634E-4</v>
      </c>
      <c r="AV18" s="5">
        <f t="shared" si="93"/>
        <v>3.7836089264705452E-5</v>
      </c>
      <c r="AW18" s="5">
        <f t="shared" si="94"/>
        <v>1.219242245943574E-7</v>
      </c>
      <c r="AX18" s="5">
        <f t="shared" si="95"/>
        <v>1.5508019005675534E-5</v>
      </c>
      <c r="AY18" s="5">
        <f t="shared" si="96"/>
        <v>2.070303518757627E-5</v>
      </c>
      <c r="AZ18" s="5">
        <f t="shared" si="97"/>
        <v>1.3819162390153087E-5</v>
      </c>
      <c r="BA18" s="5">
        <f t="shared" si="98"/>
        <v>6.1494767131220997E-6</v>
      </c>
      <c r="BB18" s="5">
        <f t="shared" si="99"/>
        <v>2.0523709819151392E-6</v>
      </c>
      <c r="BC18" s="5">
        <f t="shared" si="100"/>
        <v>5.4797854762751037E-7</v>
      </c>
      <c r="BD18" s="5">
        <f t="shared" si="101"/>
        <v>1.0702538230461698E-3</v>
      </c>
      <c r="BE18" s="5">
        <f t="shared" si="102"/>
        <v>7.0546597605759982E-4</v>
      </c>
      <c r="BF18" s="5">
        <f t="shared" si="103"/>
        <v>2.3250664125561943E-4</v>
      </c>
      <c r="BG18" s="5">
        <f t="shared" si="104"/>
        <v>5.1086175721823396E-5</v>
      </c>
      <c r="BH18" s="5">
        <f t="shared" si="105"/>
        <v>8.4184606591896944E-6</v>
      </c>
      <c r="BI18" s="5">
        <f t="shared" si="106"/>
        <v>1.1098185192993354E-6</v>
      </c>
      <c r="BJ18" s="8">
        <f t="shared" si="107"/>
        <v>0.18421509863377586</v>
      </c>
      <c r="BK18" s="8">
        <f t="shared" si="108"/>
        <v>0.28501648555203846</v>
      </c>
      <c r="BL18" s="8">
        <f t="shared" si="109"/>
        <v>0.47633102718134007</v>
      </c>
      <c r="BM18" s="8">
        <f t="shared" si="110"/>
        <v>0.32126154818173608</v>
      </c>
      <c r="BN18" s="8">
        <f t="shared" si="111"/>
        <v>0.67826073894177619</v>
      </c>
    </row>
    <row r="19" spans="1:66" x14ac:dyDescent="0.25">
      <c r="A19" t="s">
        <v>154</v>
      </c>
      <c r="B19" t="s">
        <v>172</v>
      </c>
      <c r="C19" t="s">
        <v>170</v>
      </c>
      <c r="D19" t="s">
        <v>501</v>
      </c>
      <c r="E19">
        <f>VLOOKUP(A19,home!$A$2:$E$405,3,FALSE)</f>
        <v>1.3447</v>
      </c>
      <c r="F19">
        <f>VLOOKUP(B19,home!$B$2:$E$405,3,FALSE)</f>
        <v>1.0176000000000001</v>
      </c>
      <c r="G19">
        <f>VLOOKUP(C19,away!$B$2:$E$405,4,FALSE)</f>
        <v>0.97850000000000004</v>
      </c>
      <c r="H19">
        <f>VLOOKUP(A19,away!$A$2:$E$405,3,FALSE)</f>
        <v>1.05</v>
      </c>
      <c r="I19">
        <f>VLOOKUP(C19,away!$B$2:$E$405,3,FALSE)</f>
        <v>1.2531000000000001</v>
      </c>
      <c r="J19">
        <f>VLOOKUP(B19,home!$B$2:$E$405,4,FALSE)</f>
        <v>0.95240000000000002</v>
      </c>
      <c r="K19" s="3">
        <f t="shared" si="112"/>
        <v>1.33894683552</v>
      </c>
      <c r="L19" s="3">
        <f t="shared" si="113"/>
        <v>1.2531250620000003</v>
      </c>
      <c r="M19" s="5">
        <f t="shared" si="58"/>
        <v>7.4864767160663384E-2</v>
      </c>
      <c r="N19" s="5">
        <f t="shared" si="59"/>
        <v>0.10023994308171186</v>
      </c>
      <c r="O19" s="5">
        <f t="shared" si="60"/>
        <v>9.3814915989821876E-2</v>
      </c>
      <c r="P19" s="5">
        <f t="shared" si="61"/>
        <v>0.12561318488914666</v>
      </c>
      <c r="Q19" s="5">
        <f t="shared" si="62"/>
        <v>6.710797729098153E-2</v>
      </c>
      <c r="R19" s="5">
        <f t="shared" si="63"/>
        <v>5.8780911208135209E-2</v>
      </c>
      <c r="S19" s="5">
        <f t="shared" si="64"/>
        <v>5.2690580684413159E-2</v>
      </c>
      <c r="T19" s="5">
        <f t="shared" si="65"/>
        <v>8.4094688203455822E-2</v>
      </c>
      <c r="U19" s="5">
        <f t="shared" si="66"/>
        <v>7.8704515051114726E-2</v>
      </c>
      <c r="V19" s="5">
        <f t="shared" si="67"/>
        <v>9.8230922894518586E-3</v>
      </c>
      <c r="W19" s="5">
        <f t="shared" si="68"/>
        <v>2.9951337943969258E-2</v>
      </c>
      <c r="X19" s="5">
        <f t="shared" si="69"/>
        <v>3.7532772218019435E-2</v>
      </c>
      <c r="Y19" s="5">
        <f t="shared" si="70"/>
        <v>2.3516628756368754E-2</v>
      </c>
      <c r="Z19" s="5">
        <f t="shared" si="71"/>
        <v>2.4553277667370303E-2</v>
      </c>
      <c r="AA19" s="5">
        <f t="shared" si="72"/>
        <v>3.2875533434369358E-2</v>
      </c>
      <c r="AB19" s="5">
        <f t="shared" si="73"/>
        <v>2.2009295728990411E-2</v>
      </c>
      <c r="AC19" s="5">
        <f t="shared" si="74"/>
        <v>1.0301156628274469E-3</v>
      </c>
      <c r="AD19" s="5">
        <f t="shared" si="75"/>
        <v>1.0025812289916933E-2</v>
      </c>
      <c r="AE19" s="5">
        <f t="shared" si="76"/>
        <v>1.256359664740252E-2</v>
      </c>
      <c r="AF19" s="5">
        <f t="shared" si="77"/>
        <v>7.871878913859643E-3</v>
      </c>
      <c r="AG19" s="5">
        <f t="shared" si="78"/>
        <v>3.2881495839956186E-3</v>
      </c>
      <c r="AH19" s="5">
        <f t="shared" si="79"/>
        <v>7.6920818998066631E-3</v>
      </c>
      <c r="AI19" s="5">
        <f t="shared" si="80"/>
        <v>1.0299288718306801E-2</v>
      </c>
      <c r="AJ19" s="5">
        <f t="shared" si="81"/>
        <v>6.8951000187418661E-3</v>
      </c>
      <c r="AK19" s="5">
        <f t="shared" si="82"/>
        <v>3.077390783562773E-3</v>
      </c>
      <c r="AL19" s="5">
        <f t="shared" si="83"/>
        <v>6.9135917532079998E-5</v>
      </c>
      <c r="AM19" s="5">
        <f t="shared" si="84"/>
        <v>2.6848059278203606E-3</v>
      </c>
      <c r="AN19" s="5">
        <f t="shared" si="85"/>
        <v>3.364397594757857E-3</v>
      </c>
      <c r="AO19" s="5">
        <f t="shared" si="86"/>
        <v>2.1080054722617965E-3</v>
      </c>
      <c r="AP19" s="5">
        <f t="shared" si="87"/>
        <v>8.805314960414676E-4</v>
      </c>
      <c r="AQ19" s="5">
        <f t="shared" si="88"/>
        <v>2.7585402139247944E-4</v>
      </c>
      <c r="AR19" s="5">
        <f t="shared" si="89"/>
        <v>1.9278281215208599E-3</v>
      </c>
      <c r="AS19" s="5">
        <f t="shared" si="90"/>
        <v>2.5812593627368213E-3</v>
      </c>
      <c r="AT19" s="5">
        <f t="shared" si="91"/>
        <v>1.7280845276964197E-3</v>
      </c>
      <c r="AU19" s="5">
        <f t="shared" si="92"/>
        <v>7.7127110329006533E-4</v>
      </c>
      <c r="AV19" s="5">
        <f t="shared" si="93"/>
        <v>2.5817275076956298E-4</v>
      </c>
      <c r="AW19" s="5">
        <f t="shared" si="94"/>
        <v>3.2222481210690669E-6</v>
      </c>
      <c r="AX19" s="5">
        <f t="shared" si="95"/>
        <v>5.9913540017340146E-4</v>
      </c>
      <c r="AY19" s="5">
        <f t="shared" si="96"/>
        <v>7.5079158548868857E-4</v>
      </c>
      <c r="AZ19" s="5">
        <f t="shared" si="97"/>
        <v>4.7041787605729587E-4</v>
      </c>
      <c r="BA19" s="5">
        <f t="shared" si="98"/>
        <v>1.9649747670006905E-4</v>
      </c>
      <c r="BB19" s="5">
        <f t="shared" si="99"/>
        <v>6.1558978168154449E-5</v>
      </c>
      <c r="BC19" s="5">
        <f t="shared" si="100"/>
        <v>1.5428219666725031E-5</v>
      </c>
      <c r="BD19" s="5">
        <f t="shared" si="101"/>
        <v>4.0263495571769468E-4</v>
      </c>
      <c r="BE19" s="5">
        <f t="shared" si="102"/>
        <v>5.3910679982794262E-4</v>
      </c>
      <c r="BF19" s="5">
        <f t="shared" si="103"/>
        <v>3.6091767181846901E-4</v>
      </c>
      <c r="BG19" s="5">
        <f t="shared" si="104"/>
        <v>1.6108319152152839E-4</v>
      </c>
      <c r="BH19" s="5">
        <f t="shared" si="105"/>
        <v>5.3920457385803127E-5</v>
      </c>
      <c r="BI19" s="5">
        <f t="shared" si="106"/>
        <v>1.4439325157302422E-5</v>
      </c>
      <c r="BJ19" s="8">
        <f t="shared" si="107"/>
        <v>0.38760020897820968</v>
      </c>
      <c r="BK19" s="8">
        <f t="shared" si="108"/>
        <v>0.26484166818952337</v>
      </c>
      <c r="BL19" s="8">
        <f t="shared" si="109"/>
        <v>0.32294775110029217</v>
      </c>
      <c r="BM19" s="8">
        <f t="shared" si="110"/>
        <v>0.47877363697756736</v>
      </c>
      <c r="BN19" s="8">
        <f t="shared" si="111"/>
        <v>0.52042169962046048</v>
      </c>
    </row>
    <row r="20" spans="1:66" x14ac:dyDescent="0.25">
      <c r="A20" t="s">
        <v>154</v>
      </c>
      <c r="B20" t="s">
        <v>155</v>
      </c>
      <c r="C20" t="s">
        <v>159</v>
      </c>
      <c r="D20" t="s">
        <v>501</v>
      </c>
      <c r="E20">
        <f>VLOOKUP(A20,home!$A$2:$E$405,3,FALSE)</f>
        <v>1.3447</v>
      </c>
      <c r="F20">
        <f>VLOOKUP(B20,home!$B$2:$E$405,3,FALSE)</f>
        <v>1.7222</v>
      </c>
      <c r="G20">
        <f>VLOOKUP(C20,away!$B$2:$E$405,4,FALSE)</f>
        <v>1.0176000000000001</v>
      </c>
      <c r="H20">
        <f>VLOOKUP(A20,away!$A$2:$E$405,3,FALSE)</f>
        <v>1.05</v>
      </c>
      <c r="I20">
        <f>VLOOKUP(C20,away!$B$2:$E$405,3,FALSE)</f>
        <v>0.65159999999999996</v>
      </c>
      <c r="J20">
        <f>VLOOKUP(B20,home!$B$2:$E$405,4,FALSE)</f>
        <v>0.90229999999999999</v>
      </c>
      <c r="K20" s="3">
        <f t="shared" si="112"/>
        <v>2.3566011651840002</v>
      </c>
      <c r="L20" s="3">
        <f t="shared" si="113"/>
        <v>0.61733561400000003</v>
      </c>
      <c r="M20" s="5">
        <f t="shared" ref="M20:M29" si="114">_xlfn.POISSON.DIST(0,K20,FALSE) * _xlfn.POISSON.DIST(0,L20,FALSE)</f>
        <v>5.1101737561811855E-2</v>
      </c>
      <c r="N20" s="5">
        <f t="shared" ref="N20:N29" si="115">_xlfn.POISSON.DIST(1,K20,FALSE) * _xlfn.POISSON.DIST(0,L20,FALSE)</f>
        <v>0.1204264142810928</v>
      </c>
      <c r="O20" s="5">
        <f t="shared" ref="O20:O29" si="116">_xlfn.POISSON.DIST(0,K20,FALSE) * _xlfn.POISSON.DIST(1,L20,FALSE)</f>
        <v>3.1546922534187991E-2</v>
      </c>
      <c r="P20" s="5">
        <f t="shared" ref="P20:P29" si="117">_xlfn.POISSON.DIST(1,K20,FALSE) * _xlfn.POISSON.DIST(1,L20,FALSE)</f>
        <v>7.4343514402036806E-2</v>
      </c>
      <c r="Q20" s="5">
        <f t="shared" ref="Q20:Q29" si="118">_xlfn.POISSON.DIST(2,K20,FALSE) * _xlfn.POISSON.DIST(0,L20,FALSE)</f>
        <v>0.14189851410687726</v>
      </c>
      <c r="R20" s="5">
        <f t="shared" ref="R20:R29" si="119">_xlfn.POISSON.DIST(0,K20,FALSE) * _xlfn.POISSON.DIST(2,L20,FALSE)</f>
        <v>9.7375193962266886E-3</v>
      </c>
      <c r="S20" s="5">
        <f t="shared" ref="S20:S29" si="120">_xlfn.POISSON.DIST(2,K20,FALSE) * _xlfn.POISSON.DIST(2,L20,FALSE)</f>
        <v>2.703899317983334E-2</v>
      </c>
      <c r="T20" s="5">
        <f t="shared" ref="T20:T29" si="121">_xlfn.POISSON.DIST(2,K20,FALSE) * _xlfn.POISSON.DIST(1,L20,FALSE)</f>
        <v>8.7599006331856757E-2</v>
      </c>
      <c r="U20" s="5">
        <f t="shared" ref="U20:U29" si="122">_xlfn.POISSON.DIST(1,K20,FALSE) * _xlfn.POISSON.DIST(2,L20,FALSE)</f>
        <v>2.2947449555149615E-2</v>
      </c>
      <c r="V20" s="5">
        <f t="shared" ref="V20:V29" si="123">_xlfn.POISSON.DIST(3,K20,FALSE) * _xlfn.POISSON.DIST(3,L20,FALSE)</f>
        <v>4.3707445725848799E-3</v>
      </c>
      <c r="W20" s="5">
        <f t="shared" ref="W20:W29" si="124">_xlfn.POISSON.DIST(3,K20,FALSE) * _xlfn.POISSON.DIST(0,L20,FALSE)</f>
        <v>0.11146606789404838</v>
      </c>
      <c r="X20" s="5">
        <f t="shared" ref="X20:X29" si="125">_xlfn.POISSON.DIST(3,K20,FALSE) * _xlfn.POISSON.DIST(1,L20,FALSE)</f>
        <v>6.8811973463538068E-2</v>
      </c>
      <c r="Y20" s="5">
        <f t="shared" ref="Y20:Y29" si="126">_xlfn.POISSON.DIST(3,K20,FALSE) * _xlfn.POISSON.DIST(2,L20,FALSE)</f>
        <v>2.1240040944332485E-2</v>
      </c>
      <c r="Z20" s="5">
        <f t="shared" ref="Z20:Z29" si="127">_xlfn.POISSON.DIST(0,K20,FALSE) * _xlfn.POISSON.DIST(3,L20,FALSE)</f>
        <v>2.0037725051021715E-3</v>
      </c>
      <c r="AA20" s="5">
        <f t="shared" ref="AA20:AA29" si="128">_xlfn.POISSON.DIST(1,K20,FALSE) * _xlfn.POISSON.DIST(3,L20,FALSE)</f>
        <v>4.7220926202874393E-3</v>
      </c>
      <c r="AB20" s="5">
        <f t="shared" ref="AB20:AB29" si="129">_xlfn.POISSON.DIST(2,K20,FALSE) * _xlfn.POISSON.DIST(3,L20,FALSE)</f>
        <v>5.5640444855380765E-3</v>
      </c>
      <c r="AC20" s="5">
        <f t="shared" ref="AC20:AC29" si="130">_xlfn.POISSON.DIST(4,K20,FALSE) * _xlfn.POISSON.DIST(4,L20,FALSE)</f>
        <v>3.9741372747667097E-4</v>
      </c>
      <c r="AD20" s="5">
        <f t="shared" ref="AD20:AD29" si="131">_xlfn.POISSON.DIST(4,K20,FALSE) * _xlfn.POISSON.DIST(0,L20,FALSE)</f>
        <v>6.5670266369398336E-2</v>
      </c>
      <c r="AE20" s="5">
        <f t="shared" ref="AE20:AE29" si="132">_xlfn.POISSON.DIST(4,K20,FALSE) * _xlfn.POISSON.DIST(1,L20,FALSE)</f>
        <v>4.0540594210696078E-2</v>
      </c>
      <c r="AF20" s="5">
        <f t="shared" ref="AF20:AF29" si="133">_xlfn.POISSON.DIST(4,K20,FALSE) * _xlfn.POISSON.DIST(2,L20,FALSE)</f>
        <v>1.2513576309492454E-2</v>
      </c>
      <c r="AG20" s="5">
        <f t="shared" ref="AG20:AG29" si="134">_xlfn.POISSON.DIST(4,K20,FALSE) * _xlfn.POISSON.DIST(3,L20,FALSE)</f>
        <v>2.5750254381187933E-3</v>
      </c>
      <c r="AH20" s="5">
        <f t="shared" ref="AH20:AH29" si="135">_xlfn.POISSON.DIST(0,K20,FALSE) * _xlfn.POISSON.DIST(4,L20,FALSE)</f>
        <v>3.0925003243839166E-4</v>
      </c>
      <c r="AI20" s="5">
        <f t="shared" ref="AI20:AI29" si="136">_xlfn.POISSON.DIST(1,K20,FALSE) * _xlfn.POISSON.DIST(4,L20,FALSE)</f>
        <v>7.2877898677750359E-4</v>
      </c>
      <c r="AJ20" s="5">
        <f t="shared" ref="AJ20:AJ29" si="137">_xlfn.POISSON.DIST(2,K20,FALSE) * _xlfn.POISSON.DIST(4,L20,FALSE)</f>
        <v>8.5872070470074046E-4</v>
      </c>
      <c r="AK20" s="5">
        <f t="shared" ref="AK20:AK29" si="138">_xlfn.POISSON.DIST(3,K20,FALSE) * _xlfn.POISSON.DIST(4,L20,FALSE)</f>
        <v>6.745540710884633E-4</v>
      </c>
      <c r="AL20" s="5">
        <f t="shared" ref="AL20:AL29" si="139">_xlfn.POISSON.DIST(5,K20,FALSE) * _xlfn.POISSON.DIST(5,L20,FALSE)</f>
        <v>2.3126519435071407E-5</v>
      </c>
      <c r="AM20" s="5">
        <f t="shared" ref="AM20:AM29" si="140">_xlfn.POISSON.DIST(5,K20,FALSE) * _xlfn.POISSON.DIST(0,L20,FALSE)</f>
        <v>3.0951725248813535E-2</v>
      </c>
      <c r="AN20" s="5">
        <f t="shared" ref="AN20:AN29" si="141">_xlfn.POISSON.DIST(5,K20,FALSE) * _xlfn.POISSON.DIST(1,L20,FALSE)</f>
        <v>1.9107602310835612E-2</v>
      </c>
      <c r="AO20" s="5">
        <f t="shared" ref="AO20:AO29" si="142">_xlfn.POISSON.DIST(5,K20,FALSE) * _xlfn.POISSON.DIST(2,L20,FALSE)</f>
        <v>5.8979017023137606E-3</v>
      </c>
      <c r="AP20" s="5">
        <f t="shared" ref="AP20:AP29" si="143">_xlfn.POISSON.DIST(5,K20,FALSE) * _xlfn.POISSON.DIST(3,L20,FALSE)</f>
        <v>1.2136615895698372E-3</v>
      </c>
      <c r="AQ20" s="5">
        <f t="shared" ref="AQ20:AQ29" si="144">_xlfn.POISSON.DIST(5,K20,FALSE) * _xlfn.POISSON.DIST(4,L20,FALSE)</f>
        <v>1.873091306463278E-4</v>
      </c>
      <c r="AR20" s="5">
        <f t="shared" ref="AR20:AR29" si="145">_xlfn.POISSON.DIST(0,K20,FALSE) * _xlfn.POISSON.DIST(5,L20,FALSE)</f>
        <v>3.8182211730974904E-5</v>
      </c>
      <c r="AS20" s="5">
        <f t="shared" ref="AS20:AS29" si="146">_xlfn.POISSON.DIST(1,K20,FALSE) * _xlfn.POISSON.DIST(5,L20,FALSE)</f>
        <v>8.9980244654517662E-5</v>
      </c>
      <c r="AT20" s="5">
        <f t="shared" ref="AT20:AT29" si="147">_xlfn.POISSON.DIST(2,K20,FALSE) * _xlfn.POISSON.DIST(5,L20,FALSE)</f>
        <v>1.0602377469818891E-4</v>
      </c>
      <c r="AU20" s="5">
        <f t="shared" ref="AU20:AU29" si="148">_xlfn.POISSON.DIST(3,K20,FALSE) * _xlfn.POISSON.DIST(5,L20,FALSE)</f>
        <v>8.3285250330319272E-5</v>
      </c>
      <c r="AV20" s="5">
        <f t="shared" ref="AV20:AV29" si="149">_xlfn.POISSON.DIST(4,K20,FALSE) * _xlfn.POISSON.DIST(5,L20,FALSE)</f>
        <v>4.9067529492767892E-5</v>
      </c>
      <c r="AW20" s="5">
        <f t="shared" ref="AW20:AW29" si="150">_xlfn.POISSON.DIST(6,K20,FALSE) * _xlfn.POISSON.DIST(6,L20,FALSE)</f>
        <v>9.3457722918291126E-7</v>
      </c>
      <c r="AX20" s="5">
        <f t="shared" ref="AX20:AX29" si="151">_xlfn.POISSON.DIST(6,K20,FALSE) * _xlfn.POISSON.DIST(0,L20,FALSE)</f>
        <v>1.2156811964301508E-2</v>
      </c>
      <c r="AY20" s="5">
        <f t="shared" ref="AY20:AY29" si="152">_xlfn.POISSON.DIST(6,K20,FALSE) * _xlfn.POISSON.DIST(1,L20,FALSE)</f>
        <v>7.504832978264619E-3</v>
      </c>
      <c r="AZ20" s="5">
        <f t="shared" ref="AZ20:AZ29" si="153">_xlfn.POISSON.DIST(6,K20,FALSE) * _xlfn.POISSON.DIST(2,L20,FALSE)</f>
        <v>2.3165003373022187E-3</v>
      </c>
      <c r="BA20" s="5">
        <f t="shared" ref="BA20:BA29" si="154">_xlfn.POISSON.DIST(6,K20,FALSE) * _xlfn.POISSON.DIST(3,L20,FALSE)</f>
        <v>4.7668605268655752E-4</v>
      </c>
      <c r="BB20" s="5">
        <f t="shared" ref="BB20:BB29" si="155">_xlfn.POISSON.DIST(6,K20,FALSE) * _xlfn.POISSON.DIST(4,L20,FALSE)</f>
        <v>7.3568819255123062E-5</v>
      </c>
      <c r="BC20" s="5">
        <f t="shared" ref="BC20:BC29" si="156">_xlfn.POISSON.DIST(6,K20,FALSE) * _xlfn.POISSON.DIST(5,L20,FALSE)</f>
        <v>9.0833304412232878E-6</v>
      </c>
      <c r="BD20" s="5">
        <f t="shared" ref="BD20:BD29" si="157">_xlfn.POISSON.DIST(0,K20,FALSE) * _xlfn.POISSON.DIST(6,L20,FALSE)</f>
        <v>3.9285398538032314E-6</v>
      </c>
      <c r="BE20" s="5">
        <f t="shared" ref="BE20:BE29" si="158">_xlfn.POISSON.DIST(1,K20,FALSE) * _xlfn.POISSON.DIST(6,L20,FALSE)</f>
        <v>9.2580015969444769E-6</v>
      </c>
      <c r="BF20" s="5">
        <f t="shared" ref="BF20:BF29" si="159">_xlfn.POISSON.DIST(2,K20,FALSE) * _xlfn.POISSON.DIST(6,L20,FALSE)</f>
        <v>1.0908708675317349E-5</v>
      </c>
      <c r="BG20" s="5">
        <f t="shared" ref="BG20:BG29" si="160">_xlfn.POISSON.DIST(3,K20,FALSE) * _xlfn.POISSON.DIST(6,L20,FALSE)</f>
        <v>8.5691585249685567E-6</v>
      </c>
      <c r="BH20" s="5">
        <f t="shared" ref="BH20:BH29" si="161">_xlfn.POISSON.DIST(4,K20,FALSE) * _xlfn.POISSON.DIST(6,L20,FALSE)</f>
        <v>5.0485222411468278E-6</v>
      </c>
      <c r="BI20" s="5">
        <f t="shared" ref="BI20:BI29" si="162">_xlfn.POISSON.DIST(5,K20,FALSE) * _xlfn.POISSON.DIST(6,L20,FALSE)</f>
        <v>2.3794706791887895E-6</v>
      </c>
      <c r="BJ20" s="8">
        <f t="shared" ref="BJ20:BJ29" si="163">SUM(N20,Q20,T20,W20,X20,Y20,AD20,AE20,AF20,AG20,AM20,AN20,AO20,AP20,AQ20,AX20,AY20,AZ20,BA20,BB20,BC20)</f>
        <v>0.75263716281388193</v>
      </c>
      <c r="BK20" s="8">
        <f t="shared" ref="BK20:BK29" si="164">SUM(M20,P20,S20,V20,AC20,AL20,AY20)</f>
        <v>0.16478036294144321</v>
      </c>
      <c r="BL20" s="8">
        <f t="shared" ref="BL20:BL29" si="165">SUM(O20,R20,U20,AA20,AB20,AH20,AI20,AJ20,AK20,AR20,AS20,AT20,AU20,AV20,BD20,BE20,BF20,BG20,BH20,BI20)</f>
        <v>7.7495963798873052E-2</v>
      </c>
      <c r="BM20" s="8">
        <f t="shared" ref="BM20:BM29" si="166">SUM(S20:BI20)</f>
        <v>0.56035874137603137</v>
      </c>
      <c r="BN20" s="8">
        <f t="shared" ref="BN20:BN29" si="167">SUM(M20:R20)</f>
        <v>0.4290546222822334</v>
      </c>
    </row>
    <row r="21" spans="1:66" x14ac:dyDescent="0.25">
      <c r="A21" t="s">
        <v>154</v>
      </c>
      <c r="B21" t="s">
        <v>173</v>
      </c>
      <c r="C21" t="s">
        <v>166</v>
      </c>
      <c r="D21" t="s">
        <v>502</v>
      </c>
      <c r="E21">
        <f>VLOOKUP(A21,home!$A$2:$E$405,3,FALSE)</f>
        <v>1.3447</v>
      </c>
      <c r="F21">
        <f>VLOOKUP(B21,home!$B$2:$E$405,3,FALSE)</f>
        <v>0.93940000000000001</v>
      </c>
      <c r="G21">
        <f>VLOOKUP(C21,away!$B$2:$E$405,4,FALSE)</f>
        <v>1.2916000000000001</v>
      </c>
      <c r="H21">
        <f>VLOOKUP(A21,away!$A$2:$E$405,3,FALSE)</f>
        <v>1.05</v>
      </c>
      <c r="I21">
        <f>VLOOKUP(C21,away!$B$2:$E$405,3,FALSE)</f>
        <v>0.85209999999999997</v>
      </c>
      <c r="J21">
        <f>VLOOKUP(B21,home!$B$2:$E$405,4,FALSE)</f>
        <v>1.1529</v>
      </c>
      <c r="K21" s="3">
        <f t="shared" si="112"/>
        <v>1.6315635600880003</v>
      </c>
      <c r="L21" s="3">
        <f t="shared" si="113"/>
        <v>1.0315053944999999</v>
      </c>
      <c r="M21" s="5">
        <f t="shared" si="114"/>
        <v>6.9733882894936622E-2</v>
      </c>
      <c r="N21" s="5">
        <f t="shared" si="115"/>
        <v>0.11377526223482251</v>
      </c>
      <c r="O21" s="5">
        <f t="shared" si="116"/>
        <v>7.1930876385558382E-2</v>
      </c>
      <c r="P21" s="5">
        <f t="shared" si="117"/>
        <v>0.11735979675587151</v>
      </c>
      <c r="Q21" s="5">
        <f t="shared" si="118"/>
        <v>9.2815785950896429E-2</v>
      </c>
      <c r="R21" s="5">
        <f t="shared" si="119"/>
        <v>3.7098543511408066E-2</v>
      </c>
      <c r="S21" s="5">
        <f t="shared" si="120"/>
        <v>4.9378154932698988E-2</v>
      </c>
      <c r="T21" s="5">
        <f t="shared" si="121"/>
        <v>9.5739983903106951E-2</v>
      </c>
      <c r="U21" s="5">
        <f t="shared" si="122"/>
        <v>6.0528631725552527E-2</v>
      </c>
      <c r="V21" s="5">
        <f t="shared" si="123"/>
        <v>9.2335317997619976E-3</v>
      </c>
      <c r="W21" s="5">
        <f t="shared" si="124"/>
        <v>5.0478284719470114E-2</v>
      </c>
      <c r="X21" s="5">
        <f t="shared" si="125"/>
        <v>5.2068622993240332E-2</v>
      </c>
      <c r="Y21" s="5">
        <f t="shared" si="126"/>
        <v>2.6854532750857068E-2</v>
      </c>
      <c r="Z21" s="5">
        <f t="shared" si="127"/>
        <v>1.2755782586703466E-2</v>
      </c>
      <c r="AA21" s="5">
        <f t="shared" si="128"/>
        <v>2.0811870048870428E-2</v>
      </c>
      <c r="AB21" s="5">
        <f t="shared" si="129"/>
        <v>1.6977944394511932E-2</v>
      </c>
      <c r="AC21" s="5">
        <f t="shared" si="130"/>
        <v>9.7123285909627365E-4</v>
      </c>
      <c r="AD21" s="5">
        <f t="shared" si="131"/>
        <v>2.0589632481008598E-2</v>
      </c>
      <c r="AE21" s="5">
        <f t="shared" si="132"/>
        <v>2.123831697493278E-2</v>
      </c>
      <c r="AF21" s="5">
        <f t="shared" si="133"/>
        <v>1.0953719264872042E-2</v>
      </c>
      <c r="AG21" s="5">
        <f t="shared" si="134"/>
        <v>3.7662735038513622E-3</v>
      </c>
      <c r="AH21" s="5">
        <f t="shared" si="135"/>
        <v>3.2894146373134451E-3</v>
      </c>
      <c r="AI21" s="5">
        <f t="shared" si="136"/>
        <v>5.3668890562607032E-3</v>
      </c>
      <c r="AJ21" s="5">
        <f t="shared" si="137"/>
        <v>4.3782103076150207E-3</v>
      </c>
      <c r="AK21" s="5">
        <f t="shared" si="138"/>
        <v>2.3811094654354473E-3</v>
      </c>
      <c r="AL21" s="5">
        <f t="shared" si="139"/>
        <v>6.5382099039512463E-5</v>
      </c>
      <c r="AM21" s="5">
        <f t="shared" si="140"/>
        <v>6.718658814323584E-3</v>
      </c>
      <c r="AN21" s="5">
        <f t="shared" si="141"/>
        <v>6.9303328107797489E-3</v>
      </c>
      <c r="AO21" s="5">
        <f t="shared" si="142"/>
        <v>3.5743378399998292E-3</v>
      </c>
      <c r="AP21" s="5">
        <f t="shared" si="143"/>
        <v>1.2289829212417673E-3</v>
      </c>
      <c r="AQ21" s="5">
        <f t="shared" si="144"/>
        <v>3.1692562825231271E-4</v>
      </c>
      <c r="AR21" s="5">
        <f t="shared" si="145"/>
        <v>6.786097886272162E-4</v>
      </c>
      <c r="AS21" s="5">
        <f t="shared" si="146"/>
        <v>1.1071950026431863E-3</v>
      </c>
      <c r="AT21" s="5">
        <f t="shared" si="147"/>
        <v>9.0322951011208015E-4</v>
      </c>
      <c r="AU21" s="5">
        <f t="shared" si="148"/>
        <v>4.9122545169833518E-4</v>
      </c>
      <c r="AV21" s="5">
        <f t="shared" si="149"/>
        <v>2.0036638669469303E-4</v>
      </c>
      <c r="AW21" s="5">
        <f t="shared" si="150"/>
        <v>3.0565524949208929E-6</v>
      </c>
      <c r="AX21" s="5">
        <f t="shared" si="151"/>
        <v>1.8269864823524003E-3</v>
      </c>
      <c r="AY21" s="5">
        <f t="shared" si="152"/>
        <v>1.8845464122250796E-3</v>
      </c>
      <c r="AZ21" s="5">
        <f t="shared" si="153"/>
        <v>9.7195989519789508E-4</v>
      </c>
      <c r="BA21" s="5">
        <f t="shared" si="154"/>
        <v>3.3419395837809449E-4</v>
      </c>
      <c r="BB21" s="5">
        <f t="shared" si="155"/>
        <v>8.6180717719078185E-5</v>
      </c>
      <c r="BC21" s="5">
        <f t="shared" si="156"/>
        <v>1.7779175045822184E-5</v>
      </c>
      <c r="BD21" s="5">
        <f t="shared" si="157"/>
        <v>1.1666494295491298E-4</v>
      </c>
      <c r="BE21" s="5">
        <f t="shared" si="158"/>
        <v>1.903462696649813E-4</v>
      </c>
      <c r="BF21" s="5">
        <f t="shared" si="159"/>
        <v>1.5528101869203374E-4</v>
      </c>
      <c r="BG21" s="5">
        <f t="shared" si="160"/>
        <v>8.4450283890421946E-5</v>
      </c>
      <c r="BH21" s="5">
        <f t="shared" si="161"/>
        <v>3.4446501458674791E-5</v>
      </c>
      <c r="BI21" s="5">
        <f t="shared" si="162"/>
        <v>1.124033131049839E-5</v>
      </c>
      <c r="BJ21" s="8">
        <f t="shared" si="163"/>
        <v>0.51217129943257389</v>
      </c>
      <c r="BK21" s="8">
        <f t="shared" si="164"/>
        <v>0.24862652775362998</v>
      </c>
      <c r="BL21" s="8">
        <f t="shared" si="165"/>
        <v>0.22673654502027299</v>
      </c>
      <c r="BM21" s="8">
        <f t="shared" si="166"/>
        <v>0.49569451719995661</v>
      </c>
      <c r="BN21" s="8">
        <f t="shared" si="167"/>
        <v>0.50271414773349354</v>
      </c>
    </row>
    <row r="22" spans="1:66" x14ac:dyDescent="0.25">
      <c r="A22" t="s">
        <v>10</v>
      </c>
      <c r="B22" t="s">
        <v>50</v>
      </c>
      <c r="C22" t="s">
        <v>241</v>
      </c>
      <c r="D22" t="s">
        <v>502</v>
      </c>
      <c r="E22">
        <f>VLOOKUP(A22,home!$A$2:$E$405,3,FALSE)</f>
        <v>1.5425</v>
      </c>
      <c r="F22">
        <f>VLOOKUP(B22,home!$B$2:$E$405,3,FALSE)</f>
        <v>1.1059000000000001</v>
      </c>
      <c r="G22">
        <f>VLOOKUP(C22,away!$B$2:$E$405,4,FALSE)</f>
        <v>0.87709999999999999</v>
      </c>
      <c r="H22">
        <f>VLOOKUP(A22,away!$A$2:$E$405,3,FALSE)</f>
        <v>1.4443999999999999</v>
      </c>
      <c r="I22">
        <f>VLOOKUP(C22,away!$B$2:$E$405,3,FALSE)</f>
        <v>1.0995999999999999</v>
      </c>
      <c r="J22">
        <f>VLOOKUP(B22,home!$B$2:$E$405,4,FALSE)</f>
        <v>1.2218</v>
      </c>
      <c r="K22" s="3">
        <f t="shared" si="112"/>
        <v>1.4962016928250002</v>
      </c>
      <c r="L22" s="3">
        <f t="shared" si="113"/>
        <v>1.9405388048319996</v>
      </c>
      <c r="M22" s="5">
        <f t="shared" si="114"/>
        <v>3.2169370763341025E-2</v>
      </c>
      <c r="N22" s="5">
        <f t="shared" si="115"/>
        <v>4.81318669932259E-2</v>
      </c>
      <c r="O22" s="5">
        <f t="shared" si="116"/>
        <v>6.2425912293291259E-2</v>
      </c>
      <c r="P22" s="5">
        <f t="shared" si="117"/>
        <v>9.3401755649367368E-2</v>
      </c>
      <c r="Q22" s="5">
        <f t="shared" si="118"/>
        <v>3.6007490437046173E-2</v>
      </c>
      <c r="R22" s="5">
        <f t="shared" si="119"/>
        <v>6.0569952616085332E-2</v>
      </c>
      <c r="S22" s="5">
        <f t="shared" si="120"/>
        <v>6.77965386901936E-2</v>
      </c>
      <c r="T22" s="5">
        <f t="shared" si="121"/>
        <v>6.9873932457705248E-2</v>
      </c>
      <c r="U22" s="5">
        <f t="shared" si="122"/>
        <v>9.0624865638516919E-2</v>
      </c>
      <c r="V22" s="5">
        <f t="shared" si="123"/>
        <v>2.1871445451081783E-2</v>
      </c>
      <c r="W22" s="5">
        <f t="shared" si="124"/>
        <v>1.7958156048762833E-2</v>
      </c>
      <c r="X22" s="5">
        <f t="shared" si="125"/>
        <v>3.4848498675852775E-2</v>
      </c>
      <c r="Y22" s="5">
        <f t="shared" si="126"/>
        <v>3.3812431985314431E-2</v>
      </c>
      <c r="Z22" s="5">
        <f t="shared" si="127"/>
        <v>3.9179447819449688E-2</v>
      </c>
      <c r="AA22" s="5">
        <f t="shared" si="128"/>
        <v>5.8620356151409383E-2</v>
      </c>
      <c r="AB22" s="5">
        <f t="shared" si="129"/>
        <v>4.3853938053871569E-2</v>
      </c>
      <c r="AC22" s="5">
        <f t="shared" si="130"/>
        <v>3.9688983558864429E-3</v>
      </c>
      <c r="AD22" s="5">
        <f t="shared" si="131"/>
        <v>6.7172558700436162E-3</v>
      </c>
      <c r="AE22" s="5">
        <f t="shared" si="132"/>
        <v>1.3035095677805173E-2</v>
      </c>
      <c r="AF22" s="5">
        <f t="shared" si="133"/>
        <v>1.2647554493739409E-2</v>
      </c>
      <c r="AG22" s="5">
        <f t="shared" si="134"/>
        <v>8.1810234271095517E-3</v>
      </c>
      <c r="AH22" s="5">
        <f t="shared" si="135"/>
        <v>1.9007309711383164E-2</v>
      </c>
      <c r="AI22" s="5">
        <f t="shared" si="136"/>
        <v>2.8438768966220555E-2</v>
      </c>
      <c r="AJ22" s="5">
        <f t="shared" si="137"/>
        <v>2.1275067134559136E-2</v>
      </c>
      <c r="AK22" s="5">
        <f t="shared" si="138"/>
        <v>1.0610597153897637E-2</v>
      </c>
      <c r="AL22" s="5">
        <f t="shared" si="139"/>
        <v>4.6093792404061461E-4</v>
      </c>
      <c r="AM22" s="5">
        <f t="shared" si="140"/>
        <v>2.0100739207795856E-3</v>
      </c>
      <c r="AN22" s="5">
        <f t="shared" si="141"/>
        <v>3.9006264438535888E-3</v>
      </c>
      <c r="AO22" s="5">
        <f t="shared" si="142"/>
        <v>3.7846584887258681E-3</v>
      </c>
      <c r="AP22" s="5">
        <f t="shared" si="143"/>
        <v>2.4480922201364592E-3</v>
      </c>
      <c r="AQ22" s="5">
        <f t="shared" si="144"/>
        <v>1.1876544877455313E-3</v>
      </c>
      <c r="AR22" s="5">
        <f t="shared" si="145"/>
        <v>7.3768844140798262E-3</v>
      </c>
      <c r="AS22" s="5">
        <f t="shared" si="146"/>
        <v>1.1037306948120594E-2</v>
      </c>
      <c r="AT22" s="5">
        <f t="shared" si="147"/>
        <v>8.2570186700035852E-3</v>
      </c>
      <c r="AU22" s="5">
        <f t="shared" si="148"/>
        <v>4.1180551039156658E-3</v>
      </c>
      <c r="AV22" s="5">
        <f t="shared" si="149"/>
        <v>1.5403602544063128E-3</v>
      </c>
      <c r="AW22" s="5">
        <f t="shared" si="150"/>
        <v>3.7175123010547572E-5</v>
      </c>
      <c r="AX22" s="5">
        <f t="shared" si="151"/>
        <v>5.0124600049563338E-4</v>
      </c>
      <c r="AY22" s="5">
        <f t="shared" si="152"/>
        <v>9.7268731472861629E-4</v>
      </c>
      <c r="AZ22" s="5">
        <f t="shared" si="153"/>
        <v>9.4376873959935821E-4</v>
      </c>
      <c r="BA22" s="5">
        <f t="shared" si="154"/>
        <v>6.1047328732664701E-4</v>
      </c>
      <c r="BB22" s="5">
        <f t="shared" si="155"/>
        <v>2.9616177584267859E-4</v>
      </c>
      <c r="BC22" s="5">
        <f t="shared" si="156"/>
        <v>1.1494268370613478E-4</v>
      </c>
      <c r="BD22" s="5">
        <f t="shared" si="157"/>
        <v>2.3858550773803795E-3</v>
      </c>
      <c r="BE22" s="5">
        <f t="shared" si="158"/>
        <v>3.5697204056116452E-3</v>
      </c>
      <c r="BF22" s="5">
        <f t="shared" si="159"/>
        <v>2.6705108568940449E-3</v>
      </c>
      <c r="BG22" s="5">
        <f t="shared" si="160"/>
        <v>1.3318742882641374E-3</v>
      </c>
      <c r="BH22" s="5">
        <f t="shared" si="161"/>
        <v>4.981881411827236E-4</v>
      </c>
      <c r="BI22" s="5">
        <f t="shared" si="162"/>
        <v>1.4907798803658626E-4</v>
      </c>
      <c r="BJ22" s="8">
        <f t="shared" si="163"/>
        <v>0.29798369142954523</v>
      </c>
      <c r="BK22" s="8">
        <f t="shared" si="164"/>
        <v>0.22064163414863941</v>
      </c>
      <c r="BL22" s="8">
        <f t="shared" si="165"/>
        <v>0.4383616198671304</v>
      </c>
      <c r="BM22" s="8">
        <f t="shared" si="166"/>
        <v>0.66252453232068975</v>
      </c>
      <c r="BN22" s="8">
        <f t="shared" si="167"/>
        <v>0.33270634875235705</v>
      </c>
    </row>
    <row r="23" spans="1:66" x14ac:dyDescent="0.25">
      <c r="A23" t="s">
        <v>10</v>
      </c>
      <c r="B23" t="s">
        <v>245</v>
      </c>
      <c r="C23" t="s">
        <v>11</v>
      </c>
      <c r="D23" t="s">
        <v>502</v>
      </c>
      <c r="E23">
        <f>VLOOKUP(A23,home!$A$2:$E$405,3,FALSE)</f>
        <v>1.5425</v>
      </c>
      <c r="F23">
        <f>VLOOKUP(B23,home!$B$2:$E$405,3,FALSE)</f>
        <v>1.2966</v>
      </c>
      <c r="G23">
        <f>VLOOKUP(C23,away!$B$2:$E$405,4,FALSE)</f>
        <v>0.95340000000000003</v>
      </c>
      <c r="H23">
        <f>VLOOKUP(A23,away!$A$2:$E$405,3,FALSE)</f>
        <v>1.4443999999999999</v>
      </c>
      <c r="I23">
        <f>VLOOKUP(C23,away!$B$2:$E$405,3,FALSE)</f>
        <v>0.8145</v>
      </c>
      <c r="J23">
        <f>VLOOKUP(B23,home!$B$2:$E$405,4,FALSE)</f>
        <v>0.6109</v>
      </c>
      <c r="K23" s="3">
        <f t="shared" si="112"/>
        <v>1.9068052437</v>
      </c>
      <c r="L23" s="3">
        <f t="shared" si="113"/>
        <v>0.71870173541999993</v>
      </c>
      <c r="M23" s="5">
        <f t="shared" si="114"/>
        <v>7.2403040897920892E-2</v>
      </c>
      <c r="N23" s="5">
        <f t="shared" si="115"/>
        <v>0.13805849804398113</v>
      </c>
      <c r="O23" s="5">
        <f t="shared" si="116"/>
        <v>5.2036191143020973E-2</v>
      </c>
      <c r="P23" s="5">
        <f t="shared" si="117"/>
        <v>9.9222882133687906E-2</v>
      </c>
      <c r="Q23" s="5">
        <f t="shared" si="118"/>
        <v>0.13162533400380472</v>
      </c>
      <c r="R23" s="5">
        <f t="shared" si="119"/>
        <v>1.8699250439567997E-2</v>
      </c>
      <c r="S23" s="5">
        <f t="shared" si="120"/>
        <v>3.3994360653981974E-2</v>
      </c>
      <c r="T23" s="5">
        <f t="shared" si="121"/>
        <v>9.4599355973771587E-2</v>
      </c>
      <c r="U23" s="5">
        <f t="shared" si="122"/>
        <v>3.5655828791427792E-2</v>
      </c>
      <c r="V23" s="5">
        <f t="shared" si="123"/>
        <v>5.1762995319118649E-3</v>
      </c>
      <c r="W23" s="5">
        <f t="shared" si="124"/>
        <v>8.3661292360739575E-2</v>
      </c>
      <c r="X23" s="5">
        <f t="shared" si="125"/>
        <v>6.0127516007143521E-2</v>
      </c>
      <c r="Y23" s="5">
        <f t="shared" si="126"/>
        <v>2.1606875050413931E-2</v>
      </c>
      <c r="Z23" s="5">
        <f t="shared" si="127"/>
        <v>4.4797279139902396E-3</v>
      </c>
      <c r="AA23" s="5">
        <f t="shared" si="128"/>
        <v>8.5419686767458525E-3</v>
      </c>
      <c r="AB23" s="5">
        <f t="shared" si="129"/>
        <v>8.1439353321700724E-3</v>
      </c>
      <c r="AC23" s="5">
        <f t="shared" si="130"/>
        <v>4.4335789627578988E-4</v>
      </c>
      <c r="AD23" s="5">
        <f t="shared" si="131"/>
        <v>3.988144774204426E-2</v>
      </c>
      <c r="AE23" s="5">
        <f t="shared" si="132"/>
        <v>2.8662865703269248E-2</v>
      </c>
      <c r="AF23" s="5">
        <f t="shared" si="133"/>
        <v>1.0300025661525001E-2</v>
      </c>
      <c r="AG23" s="5">
        <f t="shared" si="134"/>
        <v>2.4675487726028506E-3</v>
      </c>
      <c r="AH23" s="5">
        <f t="shared" si="135"/>
        <v>8.0489705649855025E-4</v>
      </c>
      <c r="AI23" s="5">
        <f t="shared" si="136"/>
        <v>1.5347819279701311E-3</v>
      </c>
      <c r="AJ23" s="5">
        <f t="shared" si="137"/>
        <v>1.4632651140947209E-3</v>
      </c>
      <c r="AK23" s="5">
        <f t="shared" si="138"/>
        <v>9.300538641596976E-4</v>
      </c>
      <c r="AL23" s="5">
        <f t="shared" si="139"/>
        <v>2.4303536282258988E-5</v>
      </c>
      <c r="AM23" s="5">
        <f t="shared" si="140"/>
        <v>1.520923073617551E-2</v>
      </c>
      <c r="AN23" s="5">
        <f t="shared" si="141"/>
        <v>1.0930900524492543E-2</v>
      </c>
      <c r="AO23" s="5">
        <f t="shared" si="142"/>
        <v>3.9280285883280877E-3</v>
      </c>
      <c r="AP23" s="5">
        <f t="shared" si="143"/>
        <v>9.4102698773692337E-4</v>
      </c>
      <c r="AQ23" s="5">
        <f t="shared" si="144"/>
        <v>1.6907943229089542E-4</v>
      </c>
      <c r="AR23" s="5">
        <f t="shared" si="145"/>
        <v>1.1569618226799158E-4</v>
      </c>
      <c r="AS23" s="5">
        <f t="shared" si="146"/>
        <v>2.2061008702467733E-4</v>
      </c>
      <c r="AT23" s="5">
        <f t="shared" si="147"/>
        <v>2.1033023537588407E-4</v>
      </c>
      <c r="AU23" s="5">
        <f t="shared" si="148"/>
        <v>1.3368626524113032E-4</v>
      </c>
      <c r="AV23" s="5">
        <f t="shared" si="149"/>
        <v>6.3728417893114112E-5</v>
      </c>
      <c r="AW23" s="5">
        <f t="shared" si="150"/>
        <v>9.251709773435911E-7</v>
      </c>
      <c r="AX23" s="5">
        <f t="shared" si="151"/>
        <v>4.8335068200637769E-3</v>
      </c>
      <c r="AY23" s="5">
        <f t="shared" si="152"/>
        <v>3.4738497397442418E-3</v>
      </c>
      <c r="AZ23" s="5">
        <f t="shared" si="153"/>
        <v>1.2483309182712505E-3</v>
      </c>
      <c r="BA23" s="5">
        <f t="shared" si="154"/>
        <v>2.9905919911333006E-4</v>
      </c>
      <c r="BB23" s="5">
        <f t="shared" si="155"/>
        <v>5.3733591349016394E-5</v>
      </c>
      <c r="BC23" s="5">
        <f t="shared" si="156"/>
        <v>7.7236850705774373E-6</v>
      </c>
      <c r="BD23" s="5">
        <f t="shared" si="157"/>
        <v>1.3858507829579024E-5</v>
      </c>
      <c r="BE23" s="5">
        <f t="shared" si="158"/>
        <v>2.6425475399298793E-5</v>
      </c>
      <c r="BF23" s="5">
        <f t="shared" si="159"/>
        <v>2.5194117529324146E-5</v>
      </c>
      <c r="BG23" s="5">
        <f t="shared" si="160"/>
        <v>1.6013425138436456E-5</v>
      </c>
      <c r="BH23" s="5">
        <f t="shared" si="161"/>
        <v>7.6336207558920113E-6</v>
      </c>
      <c r="BI23" s="5">
        <f t="shared" si="162"/>
        <v>2.91116561715041E-6</v>
      </c>
      <c r="BJ23" s="8">
        <f t="shared" si="163"/>
        <v>0.65208522954193204</v>
      </c>
      <c r="BK23" s="8">
        <f t="shared" si="164"/>
        <v>0.21473809438980493</v>
      </c>
      <c r="BL23" s="8">
        <f t="shared" si="165"/>
        <v>0.12864625984572833</v>
      </c>
      <c r="BM23" s="8">
        <f t="shared" si="166"/>
        <v>0.48443119046070476</v>
      </c>
      <c r="BN23" s="8">
        <f t="shared" si="167"/>
        <v>0.51204519666198367</v>
      </c>
    </row>
    <row r="24" spans="1:66" x14ac:dyDescent="0.25">
      <c r="A24" t="s">
        <v>10</v>
      </c>
      <c r="B24" t="s">
        <v>12</v>
      </c>
      <c r="C24" t="s">
        <v>499</v>
      </c>
      <c r="D24" t="s">
        <v>502</v>
      </c>
      <c r="E24">
        <f>VLOOKUP(A24,home!$A$2:$E$405,3,FALSE)</f>
        <v>1.5425</v>
      </c>
      <c r="F24">
        <f>VLOOKUP(B24,home!$B$2:$E$405,3,FALSE)</f>
        <v>0.95340000000000003</v>
      </c>
      <c r="G24" t="e">
        <f>VLOOKUP(C24,away!$B$2:$E$405,4,FALSE)</f>
        <v>#N/A</v>
      </c>
      <c r="H24">
        <f>VLOOKUP(A24,away!$A$2:$E$405,3,FALSE)</f>
        <v>1.4443999999999999</v>
      </c>
      <c r="I24" t="e">
        <f>VLOOKUP(C24,away!$B$2:$E$405,3,FALSE)</f>
        <v>#N/A</v>
      </c>
      <c r="J24">
        <f>VLOOKUP(B24,home!$B$2:$E$405,4,FALSE)</f>
        <v>0.44800000000000001</v>
      </c>
      <c r="K24" s="3" t="e">
        <f t="shared" si="112"/>
        <v>#N/A</v>
      </c>
      <c r="L24" s="3" t="e">
        <f t="shared" si="113"/>
        <v>#N/A</v>
      </c>
      <c r="M24" s="5" t="e">
        <f t="shared" si="114"/>
        <v>#N/A</v>
      </c>
      <c r="N24" s="5" t="e">
        <f t="shared" si="115"/>
        <v>#N/A</v>
      </c>
      <c r="O24" s="5" t="e">
        <f t="shared" si="116"/>
        <v>#N/A</v>
      </c>
      <c r="P24" s="5" t="e">
        <f t="shared" si="117"/>
        <v>#N/A</v>
      </c>
      <c r="Q24" s="5" t="e">
        <f t="shared" si="118"/>
        <v>#N/A</v>
      </c>
      <c r="R24" s="5" t="e">
        <f t="shared" si="119"/>
        <v>#N/A</v>
      </c>
      <c r="S24" s="5" t="e">
        <f t="shared" si="120"/>
        <v>#N/A</v>
      </c>
      <c r="T24" s="5" t="e">
        <f t="shared" si="121"/>
        <v>#N/A</v>
      </c>
      <c r="U24" s="5" t="e">
        <f t="shared" si="122"/>
        <v>#N/A</v>
      </c>
      <c r="V24" s="5" t="e">
        <f t="shared" si="123"/>
        <v>#N/A</v>
      </c>
      <c r="W24" s="5" t="e">
        <f t="shared" si="124"/>
        <v>#N/A</v>
      </c>
      <c r="X24" s="5" t="e">
        <f t="shared" si="125"/>
        <v>#N/A</v>
      </c>
      <c r="Y24" s="5" t="e">
        <f t="shared" si="126"/>
        <v>#N/A</v>
      </c>
      <c r="Z24" s="5" t="e">
        <f t="shared" si="127"/>
        <v>#N/A</v>
      </c>
      <c r="AA24" s="5" t="e">
        <f t="shared" si="128"/>
        <v>#N/A</v>
      </c>
      <c r="AB24" s="5" t="e">
        <f t="shared" si="129"/>
        <v>#N/A</v>
      </c>
      <c r="AC24" s="5" t="e">
        <f t="shared" si="130"/>
        <v>#N/A</v>
      </c>
      <c r="AD24" s="5" t="e">
        <f t="shared" si="131"/>
        <v>#N/A</v>
      </c>
      <c r="AE24" s="5" t="e">
        <f t="shared" si="132"/>
        <v>#N/A</v>
      </c>
      <c r="AF24" s="5" t="e">
        <f t="shared" si="133"/>
        <v>#N/A</v>
      </c>
      <c r="AG24" s="5" t="e">
        <f t="shared" si="134"/>
        <v>#N/A</v>
      </c>
      <c r="AH24" s="5" t="e">
        <f t="shared" si="135"/>
        <v>#N/A</v>
      </c>
      <c r="AI24" s="5" t="e">
        <f t="shared" si="136"/>
        <v>#N/A</v>
      </c>
      <c r="AJ24" s="5" t="e">
        <f t="shared" si="137"/>
        <v>#N/A</v>
      </c>
      <c r="AK24" s="5" t="e">
        <f t="shared" si="138"/>
        <v>#N/A</v>
      </c>
      <c r="AL24" s="5" t="e">
        <f t="shared" si="139"/>
        <v>#N/A</v>
      </c>
      <c r="AM24" s="5" t="e">
        <f t="shared" si="140"/>
        <v>#N/A</v>
      </c>
      <c r="AN24" s="5" t="e">
        <f t="shared" si="141"/>
        <v>#N/A</v>
      </c>
      <c r="AO24" s="5" t="e">
        <f t="shared" si="142"/>
        <v>#N/A</v>
      </c>
      <c r="AP24" s="5" t="e">
        <f t="shared" si="143"/>
        <v>#N/A</v>
      </c>
      <c r="AQ24" s="5" t="e">
        <f t="shared" si="144"/>
        <v>#N/A</v>
      </c>
      <c r="AR24" s="5" t="e">
        <f t="shared" si="145"/>
        <v>#N/A</v>
      </c>
      <c r="AS24" s="5" t="e">
        <f t="shared" si="146"/>
        <v>#N/A</v>
      </c>
      <c r="AT24" s="5" t="e">
        <f t="shared" si="147"/>
        <v>#N/A</v>
      </c>
      <c r="AU24" s="5" t="e">
        <f t="shared" si="148"/>
        <v>#N/A</v>
      </c>
      <c r="AV24" s="5" t="e">
        <f t="shared" si="149"/>
        <v>#N/A</v>
      </c>
      <c r="AW24" s="5" t="e">
        <f t="shared" si="150"/>
        <v>#N/A</v>
      </c>
      <c r="AX24" s="5" t="e">
        <f t="shared" si="151"/>
        <v>#N/A</v>
      </c>
      <c r="AY24" s="5" t="e">
        <f t="shared" si="152"/>
        <v>#N/A</v>
      </c>
      <c r="AZ24" s="5" t="e">
        <f t="shared" si="153"/>
        <v>#N/A</v>
      </c>
      <c r="BA24" s="5" t="e">
        <f t="shared" si="154"/>
        <v>#N/A</v>
      </c>
      <c r="BB24" s="5" t="e">
        <f t="shared" si="155"/>
        <v>#N/A</v>
      </c>
      <c r="BC24" s="5" t="e">
        <f t="shared" si="156"/>
        <v>#N/A</v>
      </c>
      <c r="BD24" s="5" t="e">
        <f t="shared" si="157"/>
        <v>#N/A</v>
      </c>
      <c r="BE24" s="5" t="e">
        <f t="shared" si="158"/>
        <v>#N/A</v>
      </c>
      <c r="BF24" s="5" t="e">
        <f t="shared" si="159"/>
        <v>#N/A</v>
      </c>
      <c r="BG24" s="5" t="e">
        <f t="shared" si="160"/>
        <v>#N/A</v>
      </c>
      <c r="BH24" s="5" t="e">
        <f t="shared" si="161"/>
        <v>#N/A</v>
      </c>
      <c r="BI24" s="5" t="e">
        <f t="shared" si="162"/>
        <v>#N/A</v>
      </c>
      <c r="BJ24" s="8" t="e">
        <f t="shared" si="163"/>
        <v>#N/A</v>
      </c>
      <c r="BK24" s="8" t="e">
        <f t="shared" si="164"/>
        <v>#N/A</v>
      </c>
      <c r="BL24" s="8" t="e">
        <f t="shared" si="165"/>
        <v>#N/A</v>
      </c>
      <c r="BM24" s="8" t="e">
        <f t="shared" si="166"/>
        <v>#N/A</v>
      </c>
      <c r="BN24" s="8" t="e">
        <f t="shared" si="167"/>
        <v>#N/A</v>
      </c>
    </row>
    <row r="25" spans="1:66" x14ac:dyDescent="0.25">
      <c r="A25" t="s">
        <v>10</v>
      </c>
      <c r="B25" t="s">
        <v>246</v>
      </c>
      <c r="C25" t="s">
        <v>240</v>
      </c>
      <c r="D25" t="s">
        <v>502</v>
      </c>
      <c r="E25">
        <f>VLOOKUP(A25,home!$A$2:$E$405,3,FALSE)</f>
        <v>1.5425</v>
      </c>
      <c r="F25">
        <f>VLOOKUP(B25,home!$B$2:$E$405,3,FALSE)</f>
        <v>0.76270000000000004</v>
      </c>
      <c r="G25">
        <f>VLOOKUP(C25,away!$B$2:$E$405,4,FALSE)</f>
        <v>0.80079999999999996</v>
      </c>
      <c r="H25">
        <f>VLOOKUP(A25,away!$A$2:$E$405,3,FALSE)</f>
        <v>1.4443999999999999</v>
      </c>
      <c r="I25">
        <f>VLOOKUP(C25,away!$B$2:$E$405,3,FALSE)</f>
        <v>1.0589</v>
      </c>
      <c r="J25">
        <f>VLOOKUP(B25,home!$B$2:$E$405,4,FALSE)</f>
        <v>0.8145</v>
      </c>
      <c r="K25" s="3">
        <f t="shared" si="112"/>
        <v>0.94211297179999998</v>
      </c>
      <c r="L25" s="3">
        <f t="shared" si="113"/>
        <v>1.2457575178199998</v>
      </c>
      <c r="M25" s="5">
        <f t="shared" si="114"/>
        <v>0.11215533043627497</v>
      </c>
      <c r="N25" s="5">
        <f t="shared" si="115"/>
        <v>0.10566299166052999</v>
      </c>
      <c r="O25" s="5">
        <f t="shared" si="116"/>
        <v>0.13971834605457578</v>
      </c>
      <c r="P25" s="5">
        <f t="shared" si="117"/>
        <v>0.13163046621645716</v>
      </c>
      <c r="Q25" s="5">
        <f t="shared" si="118"/>
        <v>4.9773237541290268E-2</v>
      </c>
      <c r="R25" s="5">
        <f t="shared" si="119"/>
        <v>8.7027589987432069E-2</v>
      </c>
      <c r="S25" s="5">
        <f t="shared" si="120"/>
        <v>3.8621837163162288E-2</v>
      </c>
      <c r="T25" s="5">
        <f t="shared" si="121"/>
        <v>6.2005384853302987E-2</v>
      </c>
      <c r="U25" s="5">
        <f t="shared" si="122"/>
        <v>8.1989821431651538E-2</v>
      </c>
      <c r="V25" s="5">
        <f t="shared" si="123"/>
        <v>5.0364777453906929E-3</v>
      </c>
      <c r="W25" s="5">
        <f t="shared" si="124"/>
        <v>1.5630670912044099E-2</v>
      </c>
      <c r="X25" s="5">
        <f t="shared" si="125"/>
        <v>1.9472025797249326E-2</v>
      </c>
      <c r="Y25" s="5">
        <f t="shared" si="126"/>
        <v>1.2128711262054167E-2</v>
      </c>
      <c r="Z25" s="5">
        <f t="shared" si="127"/>
        <v>3.6138424828200025E-2</v>
      </c>
      <c r="AA25" s="5">
        <f t="shared" si="128"/>
        <v>3.4046478811066427E-2</v>
      </c>
      <c r="AB25" s="5">
        <f t="shared" si="129"/>
        <v>1.6037814666009762E-2</v>
      </c>
      <c r="AC25" s="5">
        <f t="shared" si="130"/>
        <v>3.6943959280387765E-4</v>
      </c>
      <c r="AD25" s="5">
        <f t="shared" si="131"/>
        <v>3.6814644560434207E-3</v>
      </c>
      <c r="AE25" s="5">
        <f t="shared" si="132"/>
        <v>4.5862120227032066E-3</v>
      </c>
      <c r="AF25" s="5">
        <f t="shared" si="133"/>
        <v>2.8566540527994949E-3</v>
      </c>
      <c r="AG25" s="5">
        <f t="shared" si="134"/>
        <v>1.1862327540286474E-3</v>
      </c>
      <c r="AH25" s="5">
        <f t="shared" si="135"/>
        <v>1.1254928602975781E-2</v>
      </c>
      <c r="AI25" s="5">
        <f t="shared" si="136"/>
        <v>1.0603414233546335E-2</v>
      </c>
      <c r="AJ25" s="5">
        <f t="shared" si="137"/>
        <v>4.9948070473963789E-3</v>
      </c>
      <c r="AK25" s="5">
        <f t="shared" si="138"/>
        <v>1.5685575036633952E-3</v>
      </c>
      <c r="AL25" s="5">
        <f t="shared" si="139"/>
        <v>1.7343627146539615E-5</v>
      </c>
      <c r="AM25" s="5">
        <f t="shared" si="140"/>
        <v>6.9367108385182748E-4</v>
      </c>
      <c r="AN25" s="5">
        <f t="shared" si="141"/>
        <v>8.6414596760276134E-4</v>
      </c>
      <c r="AO25" s="5">
        <f t="shared" si="142"/>
        <v>5.3825816781748919E-4</v>
      </c>
      <c r="AP25" s="5">
        <f t="shared" si="143"/>
        <v>2.2351305302888548E-4</v>
      </c>
      <c r="AQ25" s="5">
        <f t="shared" si="144"/>
        <v>6.9610766535408613E-5</v>
      </c>
      <c r="AR25" s="5">
        <f t="shared" si="145"/>
        <v>2.8041823839368837E-3</v>
      </c>
      <c r="AS25" s="5">
        <f t="shared" si="146"/>
        <v>2.6418565991999858E-3</v>
      </c>
      <c r="AT25" s="5">
        <f t="shared" si="147"/>
        <v>1.2444636858708702E-3</v>
      </c>
      <c r="AU25" s="5">
        <f t="shared" si="148"/>
        <v>3.9080846046432902E-4</v>
      </c>
      <c r="AV25" s="5">
        <f t="shared" si="149"/>
        <v>9.2046430023157944E-5</v>
      </c>
      <c r="AW25" s="5">
        <f t="shared" si="150"/>
        <v>5.6542359558711216E-7</v>
      </c>
      <c r="AX25" s="5">
        <f t="shared" si="151"/>
        <v>1.0891942104322865E-4</v>
      </c>
      <c r="AY25" s="5">
        <f t="shared" si="152"/>
        <v>1.3568718760120397E-4</v>
      </c>
      <c r="AZ25" s="5">
        <f t="shared" si="153"/>
        <v>8.4516667013026289E-5</v>
      </c>
      <c r="BA25" s="5">
        <f t="shared" si="154"/>
        <v>3.5095757770855703E-5</v>
      </c>
      <c r="BB25" s="5">
        <f t="shared" si="155"/>
        <v>1.0930201021658296E-5</v>
      </c>
      <c r="BC25" s="5">
        <f t="shared" si="156"/>
        <v>2.7232760188029308E-6</v>
      </c>
      <c r="BD25" s="5">
        <f t="shared" si="157"/>
        <v>5.8222188102129743E-4</v>
      </c>
      <c r="BE25" s="5">
        <f t="shared" si="158"/>
        <v>5.4851878657596052E-4</v>
      </c>
      <c r="BF25" s="5">
        <f t="shared" si="159"/>
        <v>2.5838333205460408E-4</v>
      </c>
      <c r="BG25" s="5">
        <f t="shared" si="160"/>
        <v>8.1142096275183074E-5</v>
      </c>
      <c r="BH25" s="5">
        <f t="shared" si="161"/>
        <v>1.9111255364973607E-5</v>
      </c>
      <c r="BI25" s="5">
        <f t="shared" si="162"/>
        <v>3.6009923173447957E-6</v>
      </c>
      <c r="BJ25" s="8">
        <f t="shared" si="163"/>
        <v>0.2797506568613507</v>
      </c>
      <c r="BK25" s="8">
        <f t="shared" si="164"/>
        <v>0.28796658196883679</v>
      </c>
      <c r="BL25" s="8">
        <f t="shared" si="165"/>
        <v>0.39590809424142204</v>
      </c>
      <c r="BM25" s="8">
        <f t="shared" si="166"/>
        <v>0.37366067423924371</v>
      </c>
      <c r="BN25" s="8">
        <f t="shared" si="167"/>
        <v>0.62596796189656023</v>
      </c>
    </row>
    <row r="26" spans="1:66" x14ac:dyDescent="0.25">
      <c r="A26" t="s">
        <v>16</v>
      </c>
      <c r="B26" t="s">
        <v>64</v>
      </c>
      <c r="C26" t="s">
        <v>65</v>
      </c>
      <c r="D26" t="s">
        <v>502</v>
      </c>
      <c r="E26">
        <f>VLOOKUP(A26,home!$A$2:$E$405,3,FALSE)</f>
        <v>1.6373</v>
      </c>
      <c r="F26">
        <f>VLOOKUP(B26,home!$B$2:$E$405,3,FALSE)</f>
        <v>0.79039999999999999</v>
      </c>
      <c r="G26">
        <f>VLOOKUP(C26,away!$B$2:$E$405,4,FALSE)</f>
        <v>0.8982</v>
      </c>
      <c r="H26">
        <f>VLOOKUP(A26,away!$A$2:$E$405,3,FALSE)</f>
        <v>1.3301000000000001</v>
      </c>
      <c r="I26">
        <f>VLOOKUP(C26,away!$B$2:$E$405,3,FALSE)</f>
        <v>0.66339999999999999</v>
      </c>
      <c r="J26">
        <f>VLOOKUP(B26,home!$B$2:$E$405,4,FALSE)</f>
        <v>1.0172000000000001</v>
      </c>
      <c r="K26" s="3">
        <f t="shared" si="112"/>
        <v>1.1623803085440001</v>
      </c>
      <c r="L26" s="3">
        <f t="shared" si="113"/>
        <v>0.89756541944800006</v>
      </c>
      <c r="M26" s="5">
        <f t="shared" si="114"/>
        <v>0.12746088726540258</v>
      </c>
      <c r="N26" s="5">
        <f t="shared" si="115"/>
        <v>0.14815802546685067</v>
      </c>
      <c r="O26" s="5">
        <f t="shared" si="116"/>
        <v>0.11440448474158531</v>
      </c>
      <c r="P26" s="5">
        <f t="shared" si="117"/>
        <v>0.13298152027274127</v>
      </c>
      <c r="Q26" s="5">
        <f t="shared" si="118"/>
        <v>8.6107985677713869E-2</v>
      </c>
      <c r="R26" s="5">
        <f t="shared" si="119"/>
        <v>5.134275466690668E-2</v>
      </c>
      <c r="S26" s="5">
        <f t="shared" si="120"/>
        <v>3.4685316243772919E-2</v>
      </c>
      <c r="T26" s="5">
        <f t="shared" si="121"/>
        <v>7.7287550282639617E-2</v>
      </c>
      <c r="U26" s="5">
        <f t="shared" si="122"/>
        <v>5.9679807011217882E-2</v>
      </c>
      <c r="V26" s="5">
        <f t="shared" si="123"/>
        <v>4.0208466074018656E-3</v>
      </c>
      <c r="W26" s="5">
        <f t="shared" si="124"/>
        <v>3.3363408986721126E-2</v>
      </c>
      <c r="X26" s="5">
        <f t="shared" si="125"/>
        <v>2.9945842181381514E-2</v>
      </c>
      <c r="Y26" s="5">
        <f t="shared" si="126"/>
        <v>1.3439176199127658E-2</v>
      </c>
      <c r="Z26" s="5">
        <f t="shared" si="127"/>
        <v>1.5361160376072618E-2</v>
      </c>
      <c r="AA26" s="5">
        <f t="shared" si="128"/>
        <v>1.7855510337533156E-2</v>
      </c>
      <c r="AB26" s="5">
        <f t="shared" si="129"/>
        <v>1.037744680767619E-2</v>
      </c>
      <c r="AC26" s="5">
        <f t="shared" si="130"/>
        <v>2.621874375089821E-4</v>
      </c>
      <c r="AD26" s="5">
        <f t="shared" si="131"/>
        <v>9.6952424080161467E-3</v>
      </c>
      <c r="AE26" s="5">
        <f t="shared" si="132"/>
        <v>8.7021143186010487E-3</v>
      </c>
      <c r="AF26" s="5">
        <f t="shared" si="133"/>
        <v>3.9053584442297995E-3</v>
      </c>
      <c r="AG26" s="5">
        <f t="shared" si="134"/>
        <v>1.1684382300299696E-3</v>
      </c>
      <c r="AH26" s="5">
        <f t="shared" si="135"/>
        <v>3.446911589039404E-3</v>
      </c>
      <c r="AI26" s="5">
        <f t="shared" si="136"/>
        <v>4.0066221563915122E-3</v>
      </c>
      <c r="AJ26" s="5">
        <f t="shared" si="137"/>
        <v>2.328609349182797E-3</v>
      </c>
      <c r="AK26" s="5">
        <f t="shared" si="138"/>
        <v>9.022432179271807E-4</v>
      </c>
      <c r="AL26" s="5">
        <f t="shared" si="139"/>
        <v>1.0941735864041075E-5</v>
      </c>
      <c r="AM26" s="5">
        <f t="shared" si="140"/>
        <v>2.253911772327736E-3</v>
      </c>
      <c r="AN26" s="5">
        <f t="shared" si="141"/>
        <v>2.0230332653281293E-3</v>
      </c>
      <c r="AO26" s="5">
        <f t="shared" si="142"/>
        <v>9.0790235067574987E-4</v>
      </c>
      <c r="AP26" s="5">
        <f t="shared" si="143"/>
        <v>2.7163391806736824E-4</v>
      </c>
      <c r="AQ26" s="5">
        <f t="shared" si="144"/>
        <v>6.0952302901610256E-5</v>
      </c>
      <c r="AR26" s="5">
        <f t="shared" si="145"/>
        <v>6.1876572924326524E-4</v>
      </c>
      <c r="AS26" s="5">
        <f t="shared" si="146"/>
        <v>7.1924109927423978E-4</v>
      </c>
      <c r="AT26" s="5">
        <f t="shared" si="147"/>
        <v>4.180158454459584E-4</v>
      </c>
      <c r="AU26" s="5">
        <f t="shared" si="148"/>
        <v>1.619644624685847E-4</v>
      </c>
      <c r="AV26" s="5">
        <f t="shared" si="149"/>
        <v>4.7066075464349179E-5</v>
      </c>
      <c r="AW26" s="5">
        <f t="shared" si="150"/>
        <v>3.171013435398277E-7</v>
      </c>
      <c r="AX26" s="5">
        <f t="shared" si="151"/>
        <v>4.3665044355821074E-4</v>
      </c>
      <c r="AY26" s="5">
        <f t="shared" si="152"/>
        <v>3.919223385244807E-4</v>
      </c>
      <c r="AZ26" s="5">
        <f t="shared" si="153"/>
        <v>1.758879690843833E-4</v>
      </c>
      <c r="BA26" s="5">
        <f t="shared" si="154"/>
        <v>5.2623652915693788E-5</v>
      </c>
      <c r="BB26" s="5">
        <f t="shared" si="155"/>
        <v>1.1808292775540166E-5</v>
      </c>
      <c r="BC26" s="5">
        <f t="shared" si="156"/>
        <v>2.1197430516085002E-6</v>
      </c>
      <c r="BD26" s="5">
        <f t="shared" si="157"/>
        <v>9.2563786884713125E-5</v>
      </c>
      <c r="BE26" s="5">
        <f t="shared" si="158"/>
        <v>1.0759432315905389E-4</v>
      </c>
      <c r="BF26" s="5">
        <f t="shared" si="159"/>
        <v>6.2532761275601982E-5</v>
      </c>
      <c r="BG26" s="5">
        <f t="shared" si="160"/>
        <v>2.4228950115214171E-5</v>
      </c>
      <c r="BH26" s="5">
        <f t="shared" si="161"/>
        <v>7.0408136276549623E-6</v>
      </c>
      <c r="BI26" s="5">
        <f t="shared" si="162"/>
        <v>1.6368206233828747E-6</v>
      </c>
      <c r="BJ26" s="8">
        <f t="shared" si="163"/>
        <v>0.41836158824452202</v>
      </c>
      <c r="BK26" s="8">
        <f t="shared" si="164"/>
        <v>0.29981362190121613</v>
      </c>
      <c r="BL26" s="8">
        <f t="shared" si="165"/>
        <v>0.26660504054504219</v>
      </c>
      <c r="BM26" s="8">
        <f t="shared" si="166"/>
        <v>0.33929414773847161</v>
      </c>
      <c r="BN26" s="8">
        <f t="shared" si="167"/>
        <v>0.66045565809120033</v>
      </c>
    </row>
    <row r="27" spans="1:66" x14ac:dyDescent="0.25">
      <c r="A27" t="s">
        <v>16</v>
      </c>
      <c r="B27" t="s">
        <v>257</v>
      </c>
      <c r="C27" t="s">
        <v>66</v>
      </c>
      <c r="D27" t="s">
        <v>502</v>
      </c>
      <c r="E27">
        <f>VLOOKUP(A27,home!$A$2:$E$405,3,FALSE)</f>
        <v>1.6373</v>
      </c>
      <c r="F27">
        <f>VLOOKUP(B27,home!$B$2:$E$405,3,FALSE)</f>
        <v>1.0419</v>
      </c>
      <c r="G27">
        <f>VLOOKUP(C27,away!$B$2:$E$405,4,FALSE)</f>
        <v>0.93410000000000004</v>
      </c>
      <c r="H27">
        <f>VLOOKUP(A27,away!$A$2:$E$405,3,FALSE)</f>
        <v>1.3301000000000001</v>
      </c>
      <c r="I27">
        <f>VLOOKUP(C27,away!$B$2:$E$405,3,FALSE)</f>
        <v>1.0172000000000001</v>
      </c>
      <c r="J27">
        <f>VLOOKUP(B27,home!$B$2:$E$405,4,FALSE)</f>
        <v>0.92869999999999997</v>
      </c>
      <c r="K27" s="3">
        <f t="shared" si="112"/>
        <v>1.5934838708670001</v>
      </c>
      <c r="L27" s="3">
        <f t="shared" si="113"/>
        <v>1.2565104085640002</v>
      </c>
      <c r="M27" s="5">
        <f t="shared" si="114"/>
        <v>5.7844651778213754E-2</v>
      </c>
      <c r="N27" s="5">
        <f t="shared" si="115"/>
        <v>9.2174519624501738E-2</v>
      </c>
      <c r="O27" s="5">
        <f t="shared" si="116"/>
        <v>7.2682407039085684E-2</v>
      </c>
      <c r="P27" s="5">
        <f t="shared" si="117"/>
        <v>0.11581824331257314</v>
      </c>
      <c r="Q27" s="5">
        <f t="shared" si="118"/>
        <v>7.3439305163278665E-2</v>
      </c>
      <c r="R27" s="5">
        <f t="shared" si="119"/>
        <v>4.5663100482048261E-2</v>
      </c>
      <c r="S27" s="5">
        <f t="shared" si="120"/>
        <v>5.7973663388282817E-2</v>
      </c>
      <c r="T27" s="5">
        <f t="shared" si="121"/>
        <v>9.2277251335367572E-2</v>
      </c>
      <c r="U27" s="5">
        <f t="shared" si="122"/>
        <v>7.2763414111923025E-2</v>
      </c>
      <c r="V27" s="5">
        <f t="shared" si="123"/>
        <v>1.2897394900952481E-2</v>
      </c>
      <c r="W27" s="5">
        <f t="shared" si="124"/>
        <v>3.9008116088454711E-2</v>
      </c>
      <c r="X27" s="5">
        <f t="shared" si="125"/>
        <v>4.9014103883616184E-2</v>
      </c>
      <c r="Y27" s="5">
        <f t="shared" si="126"/>
        <v>3.0793365848100461E-2</v>
      </c>
      <c r="Z27" s="5">
        <f t="shared" si="127"/>
        <v>1.9125387014332487E-2</v>
      </c>
      <c r="AA27" s="5">
        <f t="shared" si="128"/>
        <v>3.0475995731427983E-2</v>
      </c>
      <c r="AB27" s="5">
        <f t="shared" si="129"/>
        <v>2.4281503823321025E-2</v>
      </c>
      <c r="AC27" s="5">
        <f t="shared" si="130"/>
        <v>1.6139711870685994E-3</v>
      </c>
      <c r="AD27" s="5">
        <f t="shared" si="131"/>
        <v>1.5539700954965034E-2</v>
      </c>
      <c r="AE27" s="5">
        <f t="shared" si="132"/>
        <v>1.9525795995885501E-2</v>
      </c>
      <c r="AF27" s="5">
        <f t="shared" si="133"/>
        <v>1.2267182952163705E-2</v>
      </c>
      <c r="AG27" s="5">
        <f t="shared" si="134"/>
        <v>5.1379476877175187E-3</v>
      </c>
      <c r="AH27" s="5">
        <f t="shared" si="135"/>
        <v>6.0078119628308819E-3</v>
      </c>
      <c r="AI27" s="5">
        <f t="shared" si="136"/>
        <v>9.5733514619728219E-3</v>
      </c>
      <c r="AJ27" s="5">
        <f t="shared" si="137"/>
        <v>7.627490572397355E-3</v>
      </c>
      <c r="AK27" s="5">
        <f t="shared" si="138"/>
        <v>4.0514277341017618E-3</v>
      </c>
      <c r="AL27" s="5">
        <f t="shared" si="139"/>
        <v>1.2926160113132317E-4</v>
      </c>
      <c r="AM27" s="5">
        <f t="shared" si="140"/>
        <v>4.9524525659666602E-3</v>
      </c>
      <c r="AN27" s="5">
        <f t="shared" si="141"/>
        <v>6.2228081970565991E-3</v>
      </c>
      <c r="AO27" s="5">
        <f t="shared" si="142"/>
        <v>3.9095116350494983E-3</v>
      </c>
      <c r="AP27" s="5">
        <f t="shared" si="143"/>
        <v>1.6374473539472528E-3</v>
      </c>
      <c r="AQ27" s="5">
        <f t="shared" si="144"/>
        <v>5.1436741092757577E-4</v>
      </c>
      <c r="AR27" s="5">
        <f t="shared" si="145"/>
        <v>1.5097756527984655E-3</v>
      </c>
      <c r="AS27" s="5">
        <f t="shared" si="146"/>
        <v>2.4058031513620503E-3</v>
      </c>
      <c r="AT27" s="5">
        <f t="shared" si="147"/>
        <v>1.9168042590882142E-3</v>
      </c>
      <c r="AU27" s="5">
        <f t="shared" si="148"/>
        <v>1.0181322234887465E-3</v>
      </c>
      <c r="AV27" s="5">
        <f t="shared" si="149"/>
        <v>4.0559431913481846E-4</v>
      </c>
      <c r="AW27" s="5">
        <f t="shared" si="150"/>
        <v>7.1892037603105356E-6</v>
      </c>
      <c r="AX27" s="5">
        <f t="shared" si="151"/>
        <v>1.3152755475169605E-3</v>
      </c>
      <c r="AY27" s="5">
        <f t="shared" si="152"/>
        <v>1.6526574155847752E-3</v>
      </c>
      <c r="AZ27" s="5">
        <f t="shared" si="153"/>
        <v>1.0382906222363754E-3</v>
      </c>
      <c r="BA27" s="5">
        <f t="shared" si="154"/>
        <v>4.34874324651466E-4</v>
      </c>
      <c r="BB27" s="5">
        <f t="shared" si="155"/>
        <v>1.3660602883545174E-4</v>
      </c>
      <c r="BC27" s="5">
        <f t="shared" si="156"/>
        <v>3.4329379420867849E-5</v>
      </c>
      <c r="BD27" s="5">
        <f t="shared" si="157"/>
        <v>3.1617480372296314E-4</v>
      </c>
      <c r="BE27" s="5">
        <f t="shared" si="158"/>
        <v>5.0381945010708124E-4</v>
      </c>
      <c r="BF27" s="5">
        <f t="shared" si="159"/>
        <v>4.014140837873577E-4</v>
      </c>
      <c r="BG27" s="5">
        <f t="shared" si="160"/>
        <v>2.1321562268466967E-4</v>
      </c>
      <c r="BH27" s="5">
        <f t="shared" si="161"/>
        <v>8.493891394122132E-5</v>
      </c>
      <c r="BI27" s="5">
        <f t="shared" si="162"/>
        <v>2.7069757874859266E-5</v>
      </c>
      <c r="BJ27" s="8">
        <f t="shared" si="163"/>
        <v>0.45102591001524472</v>
      </c>
      <c r="BK27" s="8">
        <f t="shared" si="164"/>
        <v>0.2479298435838069</v>
      </c>
      <c r="BL27" s="8">
        <f t="shared" si="165"/>
        <v>0.28192924515709933</v>
      </c>
      <c r="BM27" s="8">
        <f t="shared" si="166"/>
        <v>0.54074269015895726</v>
      </c>
      <c r="BN27" s="8">
        <f t="shared" si="167"/>
        <v>0.45762222739970121</v>
      </c>
    </row>
    <row r="28" spans="1:66" x14ac:dyDescent="0.25">
      <c r="A28" t="s">
        <v>16</v>
      </c>
      <c r="B28" t="s">
        <v>68</v>
      </c>
      <c r="C28" t="s">
        <v>254</v>
      </c>
      <c r="D28" t="s">
        <v>503</v>
      </c>
      <c r="E28">
        <f>VLOOKUP(A28,home!$A$2:$E$405,3,FALSE)</f>
        <v>1.6373</v>
      </c>
      <c r="F28">
        <f>VLOOKUP(B28,home!$B$2:$E$405,3,FALSE)</f>
        <v>1.006</v>
      </c>
      <c r="G28">
        <f>VLOOKUP(C28,away!$B$2:$E$405,4,FALSE)</f>
        <v>0.57479999999999998</v>
      </c>
      <c r="H28">
        <f>VLOOKUP(A28,away!$A$2:$E$405,3,FALSE)</f>
        <v>1.3301000000000001</v>
      </c>
      <c r="I28">
        <f>VLOOKUP(C28,away!$B$2:$E$405,3,FALSE)</f>
        <v>1.1497999999999999</v>
      </c>
      <c r="J28">
        <f>VLOOKUP(B28,home!$B$2:$E$405,4,FALSE)</f>
        <v>1.1055999999999999</v>
      </c>
      <c r="K28" s="3">
        <f t="shared" si="112"/>
        <v>0.94676676023999995</v>
      </c>
      <c r="L28" s="3">
        <f t="shared" si="113"/>
        <v>1.6908482322879999</v>
      </c>
      <c r="M28" s="5">
        <f t="shared" si="114"/>
        <v>7.153166983969049E-2</v>
      </c>
      <c r="N28" s="5">
        <f t="shared" si="115"/>
        <v>6.7723807308681078E-2</v>
      </c>
      <c r="O28" s="5">
        <f t="shared" si="116"/>
        <v>0.12094919750104949</v>
      </c>
      <c r="P28" s="5">
        <f t="shared" si="117"/>
        <v>0.11451067987169651</v>
      </c>
      <c r="Q28" s="5">
        <f t="shared" si="118"/>
        <v>3.2059324818379004E-2</v>
      </c>
      <c r="R28" s="5">
        <f t="shared" si="119"/>
        <v>0.1022533683956509</v>
      </c>
      <c r="S28" s="5">
        <f t="shared" si="120"/>
        <v>4.5828287785204119E-2</v>
      </c>
      <c r="T28" s="5">
        <f t="shared" si="121"/>
        <v>5.4207452697502934E-2</v>
      </c>
      <c r="U28" s="5">
        <f t="shared" si="122"/>
        <v>9.6810090319577588E-2</v>
      </c>
      <c r="V28" s="5">
        <f t="shared" si="123"/>
        <v>8.1515228824137007E-3</v>
      </c>
      <c r="W28" s="5">
        <f t="shared" si="124"/>
        <v>1.0117567697926173E-2</v>
      </c>
      <c r="X28" s="5">
        <f t="shared" si="125"/>
        <v>1.7107271457092635E-2</v>
      </c>
      <c r="Y28" s="5">
        <f t="shared" si="126"/>
        <v>1.4462899851248026E-2</v>
      </c>
      <c r="Z28" s="5">
        <f t="shared" si="127"/>
        <v>5.7631642399093318E-2</v>
      </c>
      <c r="AA28" s="5">
        <f t="shared" si="128"/>
        <v>5.4563723361499797E-2</v>
      </c>
      <c r="AB28" s="5">
        <f t="shared" si="129"/>
        <v>2.5829559796799378E-2</v>
      </c>
      <c r="AC28" s="5">
        <f t="shared" si="130"/>
        <v>8.1557968427376881E-4</v>
      </c>
      <c r="AD28" s="5">
        <f t="shared" si="131"/>
        <v>2.3947441977186087E-3</v>
      </c>
      <c r="AE28" s="5">
        <f t="shared" si="132"/>
        <v>4.0491489934944532E-3</v>
      </c>
      <c r="AF28" s="5">
        <f t="shared" si="133"/>
        <v>3.4232482089604169E-3</v>
      </c>
      <c r="AG28" s="5">
        <f t="shared" si="134"/>
        <v>1.9293977276012609E-3</v>
      </c>
      <c r="AH28" s="5">
        <f t="shared" si="135"/>
        <v>2.4361590168590266E-2</v>
      </c>
      <c r="AI28" s="5">
        <f t="shared" si="136"/>
        <v>2.3064743798210836E-2</v>
      </c>
      <c r="AJ28" s="5">
        <f t="shared" si="137"/>
        <v>1.0918466380798852E-2</v>
      </c>
      <c r="AK28" s="5">
        <f t="shared" si="138"/>
        <v>3.4457470140460962E-3</v>
      </c>
      <c r="AL28" s="5">
        <f t="shared" si="139"/>
        <v>5.2224467481346311E-5</v>
      </c>
      <c r="AM28" s="5">
        <f t="shared" si="140"/>
        <v>4.5345284113551722E-4</v>
      </c>
      <c r="AN28" s="5">
        <f t="shared" si="141"/>
        <v>7.6671993485996051E-4</v>
      </c>
      <c r="AO28" s="5">
        <f t="shared" si="142"/>
        <v>6.482035232589676E-4</v>
      </c>
      <c r="AP28" s="5">
        <f t="shared" si="143"/>
        <v>3.6533792715509291E-4</v>
      </c>
      <c r="AQ28" s="5">
        <f t="shared" si="144"/>
        <v>1.5443274707948771E-4</v>
      </c>
      <c r="AR28" s="5">
        <f t="shared" si="145"/>
        <v>8.2383503344571132E-3</v>
      </c>
      <c r="AS28" s="5">
        <f t="shared" si="146"/>
        <v>7.7997962558760802E-3</v>
      </c>
      <c r="AT28" s="5">
        <f t="shared" si="147"/>
        <v>3.6922939158539388E-3</v>
      </c>
      <c r="AU28" s="5">
        <f t="shared" si="148"/>
        <v>1.1652470495222991E-3</v>
      </c>
      <c r="AV28" s="5">
        <f t="shared" si="149"/>
        <v>2.7580429348886141E-4</v>
      </c>
      <c r="AW28" s="5">
        <f t="shared" si="150"/>
        <v>2.322304423041889E-6</v>
      </c>
      <c r="AX28" s="5">
        <f t="shared" si="151"/>
        <v>7.1552346220582811E-5</v>
      </c>
      <c r="AY28" s="5">
        <f t="shared" si="152"/>
        <v>1.2098415812313139E-4</v>
      </c>
      <c r="AZ28" s="5">
        <f t="shared" si="153"/>
        <v>1.0228292494867433E-4</v>
      </c>
      <c r="BA28" s="5">
        <f t="shared" si="154"/>
        <v>5.7648300947570718E-5</v>
      </c>
      <c r="BB28" s="5">
        <f t="shared" si="155"/>
        <v>2.436863193790164E-5</v>
      </c>
      <c r="BC28" s="5">
        <f t="shared" si="156"/>
        <v>8.2407316470955774E-6</v>
      </c>
      <c r="BD28" s="5">
        <f t="shared" si="157"/>
        <v>2.3216333499976776E-3</v>
      </c>
      <c r="BE28" s="5">
        <f t="shared" si="158"/>
        <v>2.1980452852424386E-3</v>
      </c>
      <c r="BF28" s="5">
        <f t="shared" si="159"/>
        <v>1.040518106784895E-3</v>
      </c>
      <c r="BG28" s="5">
        <f t="shared" si="160"/>
        <v>3.2837598564393116E-4</v>
      </c>
      <c r="BH28" s="5">
        <f t="shared" si="161"/>
        <v>7.7723867017180342E-5</v>
      </c>
      <c r="BI28" s="5">
        <f t="shared" si="162"/>
        <v>1.4717274753836092E-5</v>
      </c>
      <c r="BJ28" s="8">
        <f t="shared" si="163"/>
        <v>0.21024808702591863</v>
      </c>
      <c r="BK28" s="8">
        <f t="shared" si="164"/>
        <v>0.24101094868888306</v>
      </c>
      <c r="BL28" s="8">
        <f t="shared" si="165"/>
        <v>0.48934899245486141</v>
      </c>
      <c r="BM28" s="8">
        <f t="shared" si="166"/>
        <v>0.48909296097990862</v>
      </c>
      <c r="BN28" s="8">
        <f t="shared" si="167"/>
        <v>0.50902804773514743</v>
      </c>
    </row>
    <row r="29" spans="1:66" s="15" customFormat="1" x14ac:dyDescent="0.25">
      <c r="A29" s="15" t="s">
        <v>154</v>
      </c>
      <c r="B29" s="15" t="s">
        <v>372</v>
      </c>
      <c r="C29" s="15" t="s">
        <v>158</v>
      </c>
      <c r="D29" s="19" t="s">
        <v>504</v>
      </c>
      <c r="E29" s="15">
        <f>VLOOKUP(A29,home!$A$2:$E$405,3,FALSE)</f>
        <v>1.3447</v>
      </c>
      <c r="F29" s="15">
        <f>VLOOKUP(B29,home!$B$2:$E$405,3,FALSE)</f>
        <v>0.30130000000000001</v>
      </c>
      <c r="G29" s="15">
        <f>VLOOKUP(C29,away!$B$2:$E$405,4,FALSE)</f>
        <v>0.58709999999999996</v>
      </c>
      <c r="H29" s="15">
        <f>VLOOKUP(A29,away!$A$2:$E$405,3,FALSE)</f>
        <v>1.05</v>
      </c>
      <c r="I29" s="15">
        <f>VLOOKUP(C29,away!$B$2:$E$405,3,FALSE)</f>
        <v>1.0526</v>
      </c>
      <c r="J29" s="15">
        <f>VLOOKUP(B29,home!$B$2:$E$405,4,FALSE)</f>
        <v>1.1969000000000001</v>
      </c>
      <c r="K29" s="20">
        <f t="shared" si="112"/>
        <v>0.237868326381</v>
      </c>
      <c r="L29" s="20">
        <f t="shared" si="113"/>
        <v>1.322849787</v>
      </c>
      <c r="M29" s="21">
        <f t="shared" si="114"/>
        <v>0.20998522384543936</v>
      </c>
      <c r="N29" s="21">
        <f t="shared" si="115"/>
        <v>4.9948833760854315E-2</v>
      </c>
      <c r="O29" s="21">
        <f t="shared" si="116"/>
        <v>0.27777890863708682</v>
      </c>
      <c r="P29" s="21">
        <f t="shared" si="117"/>
        <v>6.6074804101444548E-2</v>
      </c>
      <c r="Q29" s="21">
        <f t="shared" si="118"/>
        <v>5.9406227456886007E-3</v>
      </c>
      <c r="R29" s="21">
        <f t="shared" si="119"/>
        <v>0.18372988506183136</v>
      </c>
      <c r="S29" s="21">
        <f t="shared" si="120"/>
        <v>5.1978416112957049E-3</v>
      </c>
      <c r="T29" s="21">
        <f t="shared" si="121"/>
        <v>7.8585515337815225E-3</v>
      </c>
      <c r="U29" s="21">
        <f t="shared" si="122"/>
        <v>4.3703520265831318E-2</v>
      </c>
      <c r="V29" s="21">
        <f t="shared" si="123"/>
        <v>1.8173044111665477E-4</v>
      </c>
      <c r="W29" s="21">
        <f t="shared" si="124"/>
        <v>4.7102866339261647E-4</v>
      </c>
      <c r="X29" s="21">
        <f t="shared" si="125"/>
        <v>6.2310016703981744E-4</v>
      </c>
      <c r="Y29" s="21">
        <f t="shared" si="126"/>
        <v>4.1213396162414345E-4</v>
      </c>
      <c r="Z29" s="21">
        <f t="shared" si="127"/>
        <v>8.1015679773192698E-2</v>
      </c>
      <c r="AA29" s="21">
        <f t="shared" si="128"/>
        <v>1.9271064158268382E-2</v>
      </c>
      <c r="AB29" s="21">
        <f t="shared" si="129"/>
        <v>2.2919878894540864E-3</v>
      </c>
      <c r="AC29" s="21">
        <f t="shared" si="130"/>
        <v>3.5740024572188635E-6</v>
      </c>
      <c r="AD29" s="21">
        <f t="shared" si="131"/>
        <v>2.801069995967025E-5</v>
      </c>
      <c r="AE29" s="21">
        <f t="shared" si="132"/>
        <v>3.7053948475370698E-5</v>
      </c>
      <c r="AF29" s="21">
        <f t="shared" si="133"/>
        <v>2.4508403924076552E-5</v>
      </c>
      <c r="AG29" s="21">
        <f t="shared" si="134"/>
        <v>1.0806978970224877E-5</v>
      </c>
      <c r="AH29" s="21">
        <f t="shared" si="135"/>
        <v>2.6792893682907035E-2</v>
      </c>
      <c r="AI29" s="21">
        <f t="shared" si="136"/>
        <v>6.373180779257164E-3</v>
      </c>
      <c r="AJ29" s="21">
        <f t="shared" si="137"/>
        <v>7.5798892284272923E-4</v>
      </c>
      <c r="AK29" s="21">
        <f t="shared" si="138"/>
        <v>6.0100518830645686E-5</v>
      </c>
      <c r="AL29" s="21">
        <f t="shared" si="139"/>
        <v>4.498440564420633E-8</v>
      </c>
      <c r="AM29" s="21">
        <f t="shared" si="140"/>
        <v>1.3325716640334208E-6</v>
      </c>
      <c r="AN29" s="21">
        <f t="shared" si="141"/>
        <v>1.7627921419288464E-6</v>
      </c>
      <c r="AO29" s="21">
        <f t="shared" si="142"/>
        <v>1.1659546047379241E-6</v>
      </c>
      <c r="AP29" s="21">
        <f t="shared" si="143"/>
        <v>5.1412760017641075E-7</v>
      </c>
      <c r="AQ29" s="21">
        <f t="shared" si="144"/>
        <v>1.7002839659604647E-7</v>
      </c>
      <c r="AR29" s="21">
        <f t="shared" si="145"/>
        <v>7.0885947403094441E-3</v>
      </c>
      <c r="AS29" s="21">
        <f t="shared" si="146"/>
        <v>1.686152167270567E-3</v>
      </c>
      <c r="AT29" s="21">
        <f t="shared" si="147"/>
        <v>2.0054109702617281E-4</v>
      </c>
      <c r="AU29" s="21">
        <f t="shared" si="148"/>
        <v>1.5900791706741829E-5</v>
      </c>
      <c r="AV29" s="21">
        <f t="shared" si="149"/>
        <v>9.4557367785389022E-7</v>
      </c>
      <c r="AW29" s="21">
        <f t="shared" si="150"/>
        <v>3.9319377601495958E-10</v>
      </c>
      <c r="AX29" s="21">
        <f t="shared" si="151"/>
        <v>5.2829431917729055E-8</v>
      </c>
      <c r="AY29" s="21">
        <f t="shared" si="152"/>
        <v>6.9885402759698883E-8</v>
      </c>
      <c r="AZ29" s="21">
        <f t="shared" si="153"/>
        <v>4.6223945077538445E-8</v>
      </c>
      <c r="BA29" s="21">
        <f t="shared" si="154"/>
        <v>2.0382445300040474E-8</v>
      </c>
      <c r="BB29" s="21">
        <f t="shared" si="155"/>
        <v>6.7407283559244214E-9</v>
      </c>
      <c r="BC29" s="21">
        <f t="shared" si="156"/>
        <v>1.7833942139718964E-9</v>
      </c>
      <c r="BD29" s="21">
        <f t="shared" si="157"/>
        <v>1.5628576737246127E-3</v>
      </c>
      <c r="BE29" s="21">
        <f t="shared" si="158"/>
        <v>3.7175433922057656E-4</v>
      </c>
      <c r="BF29" s="21">
        <f t="shared" si="159"/>
        <v>4.4214291247636536E-5</v>
      </c>
      <c r="BG29" s="21">
        <f t="shared" si="160"/>
        <v>3.505726487065802E-6</v>
      </c>
      <c r="BH29" s="21">
        <f t="shared" si="161"/>
        <v>2.0847532305697104E-7</v>
      </c>
      <c r="BI29" s="21">
        <f t="shared" si="162"/>
        <v>9.9179352374599964E-9</v>
      </c>
      <c r="BJ29" s="22">
        <f t="shared" si="163"/>
        <v>6.5359794183465422E-2</v>
      </c>
      <c r="BK29" s="22">
        <f t="shared" si="164"/>
        <v>0.28144328887156184</v>
      </c>
      <c r="BL29" s="22">
        <f t="shared" si="165"/>
        <v>0.57173421471023855</v>
      </c>
      <c r="BM29" s="22">
        <f t="shared" si="166"/>
        <v>0.20609462989390448</v>
      </c>
      <c r="BN29" s="22">
        <f t="shared" si="167"/>
        <v>0.79345827815234493</v>
      </c>
    </row>
    <row r="30" spans="1:66" x14ac:dyDescent="0.25">
      <c r="A30" t="s">
        <v>10</v>
      </c>
      <c r="B30" t="s">
        <v>499</v>
      </c>
      <c r="C30" t="s">
        <v>245</v>
      </c>
      <c r="D30" s="11">
        <v>44204</v>
      </c>
      <c r="E30">
        <f>VLOOKUP(A30,home!$A$2:$E$405,3,FALSE)</f>
        <v>1.5425</v>
      </c>
      <c r="F30" t="e">
        <f>VLOOKUP(B30,home!$B$2:$E$405,3,FALSE)</f>
        <v>#N/A</v>
      </c>
      <c r="G30">
        <f>VLOOKUP(C30,away!$B$2:$E$405,4,FALSE)</f>
        <v>0.41949999999999998</v>
      </c>
      <c r="H30">
        <f>VLOOKUP(A30,away!$A$2:$E$405,3,FALSE)</f>
        <v>1.4443999999999999</v>
      </c>
      <c r="I30">
        <f>VLOOKUP(C30,away!$B$2:$E$405,3,FALSE)</f>
        <v>1.5883</v>
      </c>
      <c r="J30" t="e">
        <f>VLOOKUP(B30,home!$B$2:$E$405,4,FALSE)</f>
        <v>#N/A</v>
      </c>
      <c r="K30" s="3" t="e">
        <f t="shared" ref="K30:K77" si="168">E30*F30*G30</f>
        <v>#N/A</v>
      </c>
      <c r="L30" s="3" t="e">
        <f t="shared" ref="L30:L77" si="169">H30*I30*J30</f>
        <v>#N/A</v>
      </c>
      <c r="M30" s="5" t="e">
        <f t="shared" ref="M30:M77" si="170">_xlfn.POISSON.DIST(0,K30,FALSE) * _xlfn.POISSON.DIST(0,L30,FALSE)</f>
        <v>#N/A</v>
      </c>
      <c r="N30" s="5" t="e">
        <f t="shared" ref="N30:N77" si="171">_xlfn.POISSON.DIST(1,K30,FALSE) * _xlfn.POISSON.DIST(0,L30,FALSE)</f>
        <v>#N/A</v>
      </c>
      <c r="O30" s="5" t="e">
        <f t="shared" ref="O30:O77" si="172">_xlfn.POISSON.DIST(0,K30,FALSE) * _xlfn.POISSON.DIST(1,L30,FALSE)</f>
        <v>#N/A</v>
      </c>
      <c r="P30" s="5" t="e">
        <f t="shared" ref="P30:P77" si="173">_xlfn.POISSON.DIST(1,K30,FALSE) * _xlfn.POISSON.DIST(1,L30,FALSE)</f>
        <v>#N/A</v>
      </c>
      <c r="Q30" s="5" t="e">
        <f t="shared" ref="Q30:Q77" si="174">_xlfn.POISSON.DIST(2,K30,FALSE) * _xlfn.POISSON.DIST(0,L30,FALSE)</f>
        <v>#N/A</v>
      </c>
      <c r="R30" s="5" t="e">
        <f t="shared" ref="R30:R77" si="175">_xlfn.POISSON.DIST(0,K30,FALSE) * _xlfn.POISSON.DIST(2,L30,FALSE)</f>
        <v>#N/A</v>
      </c>
      <c r="S30" s="5" t="e">
        <f t="shared" ref="S30:S77" si="176">_xlfn.POISSON.DIST(2,K30,FALSE) * _xlfn.POISSON.DIST(2,L30,FALSE)</f>
        <v>#N/A</v>
      </c>
      <c r="T30" s="5" t="e">
        <f t="shared" ref="T30:T77" si="177">_xlfn.POISSON.DIST(2,K30,FALSE) * _xlfn.POISSON.DIST(1,L30,FALSE)</f>
        <v>#N/A</v>
      </c>
      <c r="U30" s="5" t="e">
        <f t="shared" ref="U30:U77" si="178">_xlfn.POISSON.DIST(1,K30,FALSE) * _xlfn.POISSON.DIST(2,L30,FALSE)</f>
        <v>#N/A</v>
      </c>
      <c r="V30" s="5" t="e">
        <f t="shared" ref="V30:V77" si="179">_xlfn.POISSON.DIST(3,K30,FALSE) * _xlfn.POISSON.DIST(3,L30,FALSE)</f>
        <v>#N/A</v>
      </c>
      <c r="W30" s="5" t="e">
        <f t="shared" ref="W30:W77" si="180">_xlfn.POISSON.DIST(3,K30,FALSE) * _xlfn.POISSON.DIST(0,L30,FALSE)</f>
        <v>#N/A</v>
      </c>
      <c r="X30" s="5" t="e">
        <f t="shared" ref="X30:X77" si="181">_xlfn.POISSON.DIST(3,K30,FALSE) * _xlfn.POISSON.DIST(1,L30,FALSE)</f>
        <v>#N/A</v>
      </c>
      <c r="Y30" s="5" t="e">
        <f t="shared" ref="Y30:Y77" si="182">_xlfn.POISSON.DIST(3,K30,FALSE) * _xlfn.POISSON.DIST(2,L30,FALSE)</f>
        <v>#N/A</v>
      </c>
      <c r="Z30" s="5" t="e">
        <f t="shared" ref="Z30:Z77" si="183">_xlfn.POISSON.DIST(0,K30,FALSE) * _xlfn.POISSON.DIST(3,L30,FALSE)</f>
        <v>#N/A</v>
      </c>
      <c r="AA30" s="5" t="e">
        <f t="shared" ref="AA30:AA77" si="184">_xlfn.POISSON.DIST(1,K30,FALSE) * _xlfn.POISSON.DIST(3,L30,FALSE)</f>
        <v>#N/A</v>
      </c>
      <c r="AB30" s="5" t="e">
        <f t="shared" ref="AB30:AB77" si="185">_xlfn.POISSON.DIST(2,K30,FALSE) * _xlfn.POISSON.DIST(3,L30,FALSE)</f>
        <v>#N/A</v>
      </c>
      <c r="AC30" s="5" t="e">
        <f t="shared" ref="AC30:AC77" si="186">_xlfn.POISSON.DIST(4,K30,FALSE) * _xlfn.POISSON.DIST(4,L30,FALSE)</f>
        <v>#N/A</v>
      </c>
      <c r="AD30" s="5" t="e">
        <f t="shared" ref="AD30:AD77" si="187">_xlfn.POISSON.DIST(4,K30,FALSE) * _xlfn.POISSON.DIST(0,L30,FALSE)</f>
        <v>#N/A</v>
      </c>
      <c r="AE30" s="5" t="e">
        <f t="shared" ref="AE30:AE77" si="188">_xlfn.POISSON.DIST(4,K30,FALSE) * _xlfn.POISSON.DIST(1,L30,FALSE)</f>
        <v>#N/A</v>
      </c>
      <c r="AF30" s="5" t="e">
        <f t="shared" ref="AF30:AF77" si="189">_xlfn.POISSON.DIST(4,K30,FALSE) * _xlfn.POISSON.DIST(2,L30,FALSE)</f>
        <v>#N/A</v>
      </c>
      <c r="AG30" s="5" t="e">
        <f t="shared" ref="AG30:AG77" si="190">_xlfn.POISSON.DIST(4,K30,FALSE) * _xlfn.POISSON.DIST(3,L30,FALSE)</f>
        <v>#N/A</v>
      </c>
      <c r="AH30" s="5" t="e">
        <f t="shared" ref="AH30:AH77" si="191">_xlfn.POISSON.DIST(0,K30,FALSE) * _xlfn.POISSON.DIST(4,L30,FALSE)</f>
        <v>#N/A</v>
      </c>
      <c r="AI30" s="5" t="e">
        <f t="shared" ref="AI30:AI77" si="192">_xlfn.POISSON.DIST(1,K30,FALSE) * _xlfn.POISSON.DIST(4,L30,FALSE)</f>
        <v>#N/A</v>
      </c>
      <c r="AJ30" s="5" t="e">
        <f t="shared" ref="AJ30:AJ77" si="193">_xlfn.POISSON.DIST(2,K30,FALSE) * _xlfn.POISSON.DIST(4,L30,FALSE)</f>
        <v>#N/A</v>
      </c>
      <c r="AK30" s="5" t="e">
        <f t="shared" ref="AK30:AK77" si="194">_xlfn.POISSON.DIST(3,K30,FALSE) * _xlfn.POISSON.DIST(4,L30,FALSE)</f>
        <v>#N/A</v>
      </c>
      <c r="AL30" s="5" t="e">
        <f t="shared" ref="AL30:AL77" si="195">_xlfn.POISSON.DIST(5,K30,FALSE) * _xlfn.POISSON.DIST(5,L30,FALSE)</f>
        <v>#N/A</v>
      </c>
      <c r="AM30" s="5" t="e">
        <f t="shared" ref="AM30:AM77" si="196">_xlfn.POISSON.DIST(5,K30,FALSE) * _xlfn.POISSON.DIST(0,L30,FALSE)</f>
        <v>#N/A</v>
      </c>
      <c r="AN30" s="5" t="e">
        <f t="shared" ref="AN30:AN77" si="197">_xlfn.POISSON.DIST(5,K30,FALSE) * _xlfn.POISSON.DIST(1,L30,FALSE)</f>
        <v>#N/A</v>
      </c>
      <c r="AO30" s="5" t="e">
        <f t="shared" ref="AO30:AO77" si="198">_xlfn.POISSON.DIST(5,K30,FALSE) * _xlfn.POISSON.DIST(2,L30,FALSE)</f>
        <v>#N/A</v>
      </c>
      <c r="AP30" s="5" t="e">
        <f t="shared" ref="AP30:AP77" si="199">_xlfn.POISSON.DIST(5,K30,FALSE) * _xlfn.POISSON.DIST(3,L30,FALSE)</f>
        <v>#N/A</v>
      </c>
      <c r="AQ30" s="5" t="e">
        <f t="shared" ref="AQ30:AQ77" si="200">_xlfn.POISSON.DIST(5,K30,FALSE) * _xlfn.POISSON.DIST(4,L30,FALSE)</f>
        <v>#N/A</v>
      </c>
      <c r="AR30" s="5" t="e">
        <f t="shared" ref="AR30:AR77" si="201">_xlfn.POISSON.DIST(0,K30,FALSE) * _xlfn.POISSON.DIST(5,L30,FALSE)</f>
        <v>#N/A</v>
      </c>
      <c r="AS30" s="5" t="e">
        <f t="shared" ref="AS30:AS77" si="202">_xlfn.POISSON.DIST(1,K30,FALSE) * _xlfn.POISSON.DIST(5,L30,FALSE)</f>
        <v>#N/A</v>
      </c>
      <c r="AT30" s="5" t="e">
        <f t="shared" ref="AT30:AT77" si="203">_xlfn.POISSON.DIST(2,K30,FALSE) * _xlfn.POISSON.DIST(5,L30,FALSE)</f>
        <v>#N/A</v>
      </c>
      <c r="AU30" s="5" t="e">
        <f t="shared" ref="AU30:AU77" si="204">_xlfn.POISSON.DIST(3,K30,FALSE) * _xlfn.POISSON.DIST(5,L30,FALSE)</f>
        <v>#N/A</v>
      </c>
      <c r="AV30" s="5" t="e">
        <f t="shared" ref="AV30:AV77" si="205">_xlfn.POISSON.DIST(4,K30,FALSE) * _xlfn.POISSON.DIST(5,L30,FALSE)</f>
        <v>#N/A</v>
      </c>
      <c r="AW30" s="5" t="e">
        <f t="shared" ref="AW30:AW77" si="206">_xlfn.POISSON.DIST(6,K30,FALSE) * _xlfn.POISSON.DIST(6,L30,FALSE)</f>
        <v>#N/A</v>
      </c>
      <c r="AX30" s="5" t="e">
        <f t="shared" ref="AX30:AX77" si="207">_xlfn.POISSON.DIST(6,K30,FALSE) * _xlfn.POISSON.DIST(0,L30,FALSE)</f>
        <v>#N/A</v>
      </c>
      <c r="AY30" s="5" t="e">
        <f t="shared" ref="AY30:AY77" si="208">_xlfn.POISSON.DIST(6,K30,FALSE) * _xlfn.POISSON.DIST(1,L30,FALSE)</f>
        <v>#N/A</v>
      </c>
      <c r="AZ30" s="5" t="e">
        <f t="shared" ref="AZ30:AZ77" si="209">_xlfn.POISSON.DIST(6,K30,FALSE) * _xlfn.POISSON.DIST(2,L30,FALSE)</f>
        <v>#N/A</v>
      </c>
      <c r="BA30" s="5" t="e">
        <f t="shared" ref="BA30:BA77" si="210">_xlfn.POISSON.DIST(6,K30,FALSE) * _xlfn.POISSON.DIST(3,L30,FALSE)</f>
        <v>#N/A</v>
      </c>
      <c r="BB30" s="5" t="e">
        <f t="shared" ref="BB30:BB77" si="211">_xlfn.POISSON.DIST(6,K30,FALSE) * _xlfn.POISSON.DIST(4,L30,FALSE)</f>
        <v>#N/A</v>
      </c>
      <c r="BC30" s="5" t="e">
        <f t="shared" ref="BC30:BC77" si="212">_xlfn.POISSON.DIST(6,K30,FALSE) * _xlfn.POISSON.DIST(5,L30,FALSE)</f>
        <v>#N/A</v>
      </c>
      <c r="BD30" s="5" t="e">
        <f t="shared" ref="BD30:BD77" si="213">_xlfn.POISSON.DIST(0,K30,FALSE) * _xlfn.POISSON.DIST(6,L30,FALSE)</f>
        <v>#N/A</v>
      </c>
      <c r="BE30" s="5" t="e">
        <f t="shared" ref="BE30:BE77" si="214">_xlfn.POISSON.DIST(1,K30,FALSE) * _xlfn.POISSON.DIST(6,L30,FALSE)</f>
        <v>#N/A</v>
      </c>
      <c r="BF30" s="5" t="e">
        <f t="shared" ref="BF30:BF77" si="215">_xlfn.POISSON.DIST(2,K30,FALSE) * _xlfn.POISSON.DIST(6,L30,FALSE)</f>
        <v>#N/A</v>
      </c>
      <c r="BG30" s="5" t="e">
        <f t="shared" ref="BG30:BG77" si="216">_xlfn.POISSON.DIST(3,K30,FALSE) * _xlfn.POISSON.DIST(6,L30,FALSE)</f>
        <v>#N/A</v>
      </c>
      <c r="BH30" s="5" t="e">
        <f t="shared" ref="BH30:BH77" si="217">_xlfn.POISSON.DIST(4,K30,FALSE) * _xlfn.POISSON.DIST(6,L30,FALSE)</f>
        <v>#N/A</v>
      </c>
      <c r="BI30" s="5" t="e">
        <f t="shared" ref="BI30:BI77" si="218">_xlfn.POISSON.DIST(5,K30,FALSE) * _xlfn.POISSON.DIST(6,L30,FALSE)</f>
        <v>#N/A</v>
      </c>
      <c r="BJ30" s="8" t="e">
        <f t="shared" ref="BJ30:BJ77" si="219">SUM(N30,Q30,T30,W30,X30,Y30,AD30,AE30,AF30,AG30,AM30,AN30,AO30,AP30,AQ30,AX30,AY30,AZ30,BA30,BB30,BC30)</f>
        <v>#N/A</v>
      </c>
      <c r="BK30" s="8" t="e">
        <f t="shared" ref="BK30:BK77" si="220">SUM(M30,P30,S30,V30,AC30,AL30,AY30)</f>
        <v>#N/A</v>
      </c>
      <c r="BL30" s="8" t="e">
        <f t="shared" ref="BL30:BL77" si="221">SUM(O30,R30,U30,AA30,AB30,AH30,AI30,AJ30,AK30,AR30,AS30,AT30,AU30,AV30,BD30,BE30,BF30,BG30,BH30,BI30)</f>
        <v>#N/A</v>
      </c>
      <c r="BM30" s="8" t="e">
        <f t="shared" ref="BM30:BM77" si="222">SUM(S30:BI30)</f>
        <v>#N/A</v>
      </c>
      <c r="BN30" s="8" t="e">
        <f t="shared" ref="BN30:BN77" si="223">SUM(M30:R30)</f>
        <v>#N/A</v>
      </c>
    </row>
    <row r="31" spans="1:66" x14ac:dyDescent="0.25">
      <c r="A31" t="s">
        <v>10</v>
      </c>
      <c r="B31" t="s">
        <v>48</v>
      </c>
      <c r="C31" t="s">
        <v>243</v>
      </c>
      <c r="D31" s="11">
        <v>44204</v>
      </c>
      <c r="E31">
        <f>VLOOKUP(A31,home!$A$2:$E$405,3,FALSE)</f>
        <v>1.5425</v>
      </c>
      <c r="F31">
        <f>VLOOKUP(B31,home!$B$2:$E$405,3,FALSE)</f>
        <v>0.87709999999999999</v>
      </c>
      <c r="G31">
        <f>VLOOKUP(C31,away!$B$2:$E$405,4,FALSE)</f>
        <v>0.80079999999999996</v>
      </c>
      <c r="H31">
        <f>VLOOKUP(A31,away!$A$2:$E$405,3,FALSE)</f>
        <v>1.4443999999999999</v>
      </c>
      <c r="I31">
        <f>VLOOKUP(C31,away!$B$2:$E$405,3,FALSE)</f>
        <v>1.0589</v>
      </c>
      <c r="J31">
        <f>VLOOKUP(B31,home!$B$2:$E$405,4,FALSE)</f>
        <v>1.5476000000000001</v>
      </c>
      <c r="K31" s="3">
        <f t="shared" si="168"/>
        <v>1.0834237413999999</v>
      </c>
      <c r="L31" s="3">
        <f t="shared" si="169"/>
        <v>2.367015757616</v>
      </c>
      <c r="M31" s="5">
        <f t="shared" si="170"/>
        <v>3.1731687267652173E-2</v>
      </c>
      <c r="N31" s="5">
        <f t="shared" si="171"/>
        <v>3.4378863340454459E-2</v>
      </c>
      <c r="O31" s="5">
        <f t="shared" si="172"/>
        <v>7.5109403778275685E-2</v>
      </c>
      <c r="P31" s="5">
        <f t="shared" si="173"/>
        <v>8.1375311255782734E-2</v>
      </c>
      <c r="Q31" s="5">
        <f t="shared" si="174"/>
        <v>1.8623438372697233E-2</v>
      </c>
      <c r="R31" s="5">
        <f t="shared" si="175"/>
        <v>8.8892571144160659E-2</v>
      </c>
      <c r="S31" s="5">
        <f t="shared" si="176"/>
        <v>5.2171361280920932E-2</v>
      </c>
      <c r="T31" s="5">
        <f t="shared" si="177"/>
        <v>4.4081972089164825E-2</v>
      </c>
      <c r="U31" s="5">
        <f t="shared" si="178"/>
        <v>9.6308322011672207E-2</v>
      </c>
      <c r="V31" s="5">
        <f t="shared" si="179"/>
        <v>1.4865829811146007E-2</v>
      </c>
      <c r="W31" s="5">
        <f t="shared" si="180"/>
        <v>6.7256917598266536E-3</v>
      </c>
      <c r="X31" s="5">
        <f t="shared" si="181"/>
        <v>1.5919818376377775E-2</v>
      </c>
      <c r="Y31" s="5">
        <f t="shared" si="182"/>
        <v>1.884123047763548E-2</v>
      </c>
      <c r="Z31" s="5">
        <f t="shared" si="183"/>
        <v>7.0136705544409872E-2</v>
      </c>
      <c r="AA31" s="5">
        <f t="shared" si="184"/>
        <v>7.598777193039466E-2</v>
      </c>
      <c r="AB31" s="5">
        <f t="shared" si="185"/>
        <v>4.1163478082739034E-2</v>
      </c>
      <c r="AC31" s="5">
        <f t="shared" si="186"/>
        <v>2.3826961944888067E-3</v>
      </c>
      <c r="AD31" s="5">
        <f t="shared" si="187"/>
        <v>1.8216935324836354E-3</v>
      </c>
      <c r="AE31" s="5">
        <f t="shared" si="188"/>
        <v>4.3119772969359193E-3</v>
      </c>
      <c r="AF31" s="5">
        <f t="shared" si="189"/>
        <v>5.1032591041648839E-3</v>
      </c>
      <c r="AG31" s="5">
        <f t="shared" si="190"/>
        <v>4.0264982382518643E-3</v>
      </c>
      <c r="AH31" s="5">
        <f t="shared" si="191"/>
        <v>4.1503671802722915E-2</v>
      </c>
      <c r="AI31" s="5">
        <f t="shared" si="192"/>
        <v>4.4966063386343735E-2</v>
      </c>
      <c r="AJ31" s="5">
        <f t="shared" si="193"/>
        <v>2.4358650315031039E-2</v>
      </c>
      <c r="AK31" s="5">
        <f t="shared" si="194"/>
        <v>8.796913353255071E-3</v>
      </c>
      <c r="AL31" s="5">
        <f t="shared" si="195"/>
        <v>2.4441517126907162E-4</v>
      </c>
      <c r="AM31" s="5">
        <f t="shared" si="196"/>
        <v>3.9473320452952057E-4</v>
      </c>
      <c r="AN31" s="5">
        <f t="shared" si="197"/>
        <v>9.343397151756346E-4</v>
      </c>
      <c r="AO31" s="5">
        <f t="shared" si="198"/>
        <v>1.1057984143935864E-3</v>
      </c>
      <c r="AP31" s="5">
        <f t="shared" si="199"/>
        <v>8.7248075720546892E-4</v>
      </c>
      <c r="AQ31" s="5">
        <f t="shared" si="200"/>
        <v>5.1629392513052115E-4</v>
      </c>
      <c r="AR31" s="5">
        <f t="shared" si="201"/>
        <v>1.9647969031193591E-2</v>
      </c>
      <c r="AS31" s="5">
        <f t="shared" si="202"/>
        <v>2.128707611868709E-2</v>
      </c>
      <c r="AT31" s="5">
        <f t="shared" si="203"/>
        <v>1.1531461825987277E-2</v>
      </c>
      <c r="AU31" s="5">
        <f t="shared" si="204"/>
        <v>4.16448650510747E-3</v>
      </c>
      <c r="AV31" s="5">
        <f t="shared" si="205"/>
        <v>1.1279758875933361E-3</v>
      </c>
      <c r="AW31" s="5">
        <f t="shared" si="206"/>
        <v>1.7411057763011008E-5</v>
      </c>
      <c r="AX31" s="5">
        <f t="shared" si="207"/>
        <v>7.1277220884364065E-5</v>
      </c>
      <c r="AY31" s="5">
        <f t="shared" si="208"/>
        <v>1.6871430499236598E-4</v>
      </c>
      <c r="AZ31" s="5">
        <f t="shared" si="209"/>
        <v>1.9967470922608105E-4</v>
      </c>
      <c r="BA31" s="5">
        <f t="shared" si="210"/>
        <v>1.5754439437850893E-4</v>
      </c>
      <c r="BB31" s="5">
        <f t="shared" si="211"/>
        <v>9.3227516004500054E-5</v>
      </c>
      <c r="BC31" s="5">
        <f t="shared" si="212"/>
        <v>4.4134199885209873E-5</v>
      </c>
      <c r="BD31" s="5">
        <f t="shared" si="213"/>
        <v>7.7511753836644022E-3</v>
      </c>
      <c r="BE31" s="5">
        <f t="shared" si="214"/>
        <v>8.3978074344172662E-3</v>
      </c>
      <c r="BF31" s="5">
        <f t="shared" si="215"/>
        <v>4.549191975076544E-3</v>
      </c>
      <c r="BG31" s="5">
        <f t="shared" si="216"/>
        <v>1.6429008633280946E-3</v>
      </c>
      <c r="BH31" s="5">
        <f t="shared" si="217"/>
        <v>4.4498945002405352E-4</v>
      </c>
      <c r="BI31" s="5">
        <f t="shared" si="218"/>
        <v>9.6422426965717698E-5</v>
      </c>
      <c r="BJ31" s="8">
        <f t="shared" si="219"/>
        <v>0.15839266094979854</v>
      </c>
      <c r="BK31" s="8">
        <f t="shared" si="220"/>
        <v>0.18294001528625212</v>
      </c>
      <c r="BL31" s="8">
        <f t="shared" si="221"/>
        <v>0.57772830270663988</v>
      </c>
      <c r="BM31" s="8">
        <f t="shared" si="222"/>
        <v>0.65893510608084804</v>
      </c>
      <c r="BN31" s="8">
        <f t="shared" si="223"/>
        <v>0.33011127515902294</v>
      </c>
    </row>
    <row r="32" spans="1:66" x14ac:dyDescent="0.25">
      <c r="A32" t="s">
        <v>10</v>
      </c>
      <c r="B32" t="s">
        <v>240</v>
      </c>
      <c r="C32" t="s">
        <v>244</v>
      </c>
      <c r="D32" s="11">
        <v>44204</v>
      </c>
      <c r="E32">
        <f>VLOOKUP(A32,home!$A$2:$E$405,3,FALSE)</f>
        <v>1.5425</v>
      </c>
      <c r="F32">
        <f>VLOOKUP(B32,home!$B$2:$E$405,3,FALSE)</f>
        <v>1.1059000000000001</v>
      </c>
      <c r="G32">
        <f>VLOOKUP(C32,away!$B$2:$E$405,4,FALSE)</f>
        <v>1.3347</v>
      </c>
      <c r="H32">
        <f>VLOOKUP(A32,away!$A$2:$E$405,3,FALSE)</f>
        <v>1.4443999999999999</v>
      </c>
      <c r="I32">
        <f>VLOOKUP(C32,away!$B$2:$E$405,3,FALSE)</f>
        <v>1.0589</v>
      </c>
      <c r="J32">
        <f>VLOOKUP(B32,home!$B$2:$E$405,4,FALSE)</f>
        <v>0.85519999999999996</v>
      </c>
      <c r="K32" s="3">
        <f t="shared" si="168"/>
        <v>2.2767989960250001</v>
      </c>
      <c r="L32" s="3">
        <f t="shared" si="169"/>
        <v>1.3080071568319998</v>
      </c>
      <c r="M32" s="5">
        <f t="shared" si="170"/>
        <v>2.7742044825117017E-2</v>
      </c>
      <c r="N32" s="5">
        <f t="shared" si="171"/>
        <v>6.3163059805506974E-2</v>
      </c>
      <c r="O32" s="5">
        <f t="shared" si="172"/>
        <v>3.6286793176407192E-2</v>
      </c>
      <c r="P32" s="5">
        <f t="shared" si="173"/>
        <v>8.2617734273010737E-2</v>
      </c>
      <c r="Q32" s="5">
        <f t="shared" si="174"/>
        <v>7.1904795575522679E-2</v>
      </c>
      <c r="R32" s="5">
        <f t="shared" si="175"/>
        <v>2.3731692586611602E-2</v>
      </c>
      <c r="S32" s="5">
        <f t="shared" si="176"/>
        <v>6.1510336201190834E-2</v>
      </c>
      <c r="T32" s="5">
        <f t="shared" si="177"/>
        <v>9.4051987223325556E-2</v>
      </c>
      <c r="U32" s="5">
        <f t="shared" si="178"/>
        <v>5.4032293855171235E-2</v>
      </c>
      <c r="V32" s="5">
        <f t="shared" si="179"/>
        <v>2.035356098717853E-2</v>
      </c>
      <c r="W32" s="5">
        <f t="shared" si="180"/>
        <v>5.4570922125244302E-2</v>
      </c>
      <c r="X32" s="5">
        <f t="shared" si="181"/>
        <v>7.1379156694741264E-2</v>
      </c>
      <c r="Y32" s="5">
        <f t="shared" si="182"/>
        <v>4.6682223902677171E-2</v>
      </c>
      <c r="Z32" s="5">
        <f t="shared" si="183"/>
        <v>1.0347074582341629E-2</v>
      </c>
      <c r="AA32" s="5">
        <f t="shared" si="184"/>
        <v>2.3558209020871222E-2</v>
      </c>
      <c r="AB32" s="5">
        <f t="shared" si="185"/>
        <v>2.6818653323433351E-2</v>
      </c>
      <c r="AC32" s="5">
        <f t="shared" si="186"/>
        <v>3.7883947987356523E-3</v>
      </c>
      <c r="AD32" s="5">
        <f t="shared" si="187"/>
        <v>3.106175517672868E-2</v>
      </c>
      <c r="AE32" s="5">
        <f t="shared" si="188"/>
        <v>4.0628998074924531E-2</v>
      </c>
      <c r="AF32" s="5">
        <f t="shared" si="189"/>
        <v>2.6571510128457421E-2</v>
      </c>
      <c r="AG32" s="5">
        <f t="shared" si="190"/>
        <v>1.1585241805285425E-2</v>
      </c>
      <c r="AH32" s="5">
        <f t="shared" si="191"/>
        <v>3.3835119014943302E-3</v>
      </c>
      <c r="AI32" s="5">
        <f t="shared" si="192"/>
        <v>7.7035765003609317E-3</v>
      </c>
      <c r="AJ32" s="5">
        <f t="shared" si="193"/>
        <v>8.7697476209117782E-3</v>
      </c>
      <c r="AK32" s="5">
        <f t="shared" si="194"/>
        <v>6.6556508595615226E-3</v>
      </c>
      <c r="AL32" s="5">
        <f t="shared" si="195"/>
        <v>4.5128410220118343E-4</v>
      </c>
      <c r="AM32" s="5">
        <f t="shared" si="196"/>
        <v>1.4144274600230038E-2</v>
      </c>
      <c r="AN32" s="5">
        <f t="shared" si="197"/>
        <v>1.850081240529796E-2</v>
      </c>
      <c r="AO32" s="5">
        <f t="shared" si="198"/>
        <v>1.2099597516667992E-2</v>
      </c>
      <c r="AP32" s="5">
        <f t="shared" si="199"/>
        <v>5.2754533821961413E-3</v>
      </c>
      <c r="AQ32" s="5">
        <f t="shared" si="200"/>
        <v>1.7250826948615326E-3</v>
      </c>
      <c r="AR32" s="5">
        <f t="shared" si="201"/>
        <v>8.851315564761663E-4</v>
      </c>
      <c r="AS32" s="5">
        <f t="shared" si="202"/>
        <v>2.0152666391349814E-3</v>
      </c>
      <c r="AT32" s="5">
        <f t="shared" si="203"/>
        <v>2.2941785303526013E-3</v>
      </c>
      <c r="AU32" s="5">
        <f t="shared" si="204"/>
        <v>1.7411277915363045E-3</v>
      </c>
      <c r="AV32" s="5">
        <f t="shared" si="205"/>
        <v>9.9104950193027114E-4</v>
      </c>
      <c r="AW32" s="5">
        <f t="shared" si="206"/>
        <v>3.7332093530802631E-5</v>
      </c>
      <c r="AX32" s="5">
        <f t="shared" si="207"/>
        <v>5.3672783682176079E-3</v>
      </c>
      <c r="AY32" s="5">
        <f t="shared" si="208"/>
        <v>7.0204385183382078E-3</v>
      </c>
      <c r="AZ32" s="5">
        <f t="shared" si="209"/>
        <v>4.5913919130427094E-3</v>
      </c>
      <c r="BA32" s="5">
        <f t="shared" si="210"/>
        <v>2.0018578273601436E-3</v>
      </c>
      <c r="BB32" s="5">
        <f t="shared" si="211"/>
        <v>6.5461109128680617E-4</v>
      </c>
      <c r="BC32" s="5">
        <f t="shared" si="212"/>
        <v>1.712471984689496E-4</v>
      </c>
      <c r="BD32" s="5">
        <f t="shared" si="213"/>
        <v>1.9295973510144535E-4</v>
      </c>
      <c r="BE32" s="5">
        <f t="shared" si="214"/>
        <v>4.3933053115222082E-4</v>
      </c>
      <c r="BF32" s="5">
        <f t="shared" si="215"/>
        <v>5.0013365612525324E-4</v>
      </c>
      <c r="BG32" s="5">
        <f t="shared" si="216"/>
        <v>3.7956793538142979E-4</v>
      </c>
      <c r="BH32" s="5">
        <f t="shared" si="217"/>
        <v>2.1604997354993043E-4</v>
      </c>
      <c r="BI32" s="5">
        <f t="shared" si="218"/>
        <v>9.8380472573941855E-5</v>
      </c>
      <c r="BJ32" s="8">
        <f t="shared" si="219"/>
        <v>0.58315169602838213</v>
      </c>
      <c r="BK32" s="8">
        <f t="shared" si="220"/>
        <v>0.20348379370577216</v>
      </c>
      <c r="BL32" s="8">
        <f t="shared" si="221"/>
        <v>0.20069330516813774</v>
      </c>
      <c r="BM32" s="8">
        <f t="shared" si="222"/>
        <v>0.68524664281765013</v>
      </c>
      <c r="BN32" s="8">
        <f t="shared" si="223"/>
        <v>0.30544612024217616</v>
      </c>
    </row>
    <row r="33" spans="1:66" x14ac:dyDescent="0.25">
      <c r="A33" t="s">
        <v>10</v>
      </c>
      <c r="B33" t="s">
        <v>241</v>
      </c>
      <c r="C33" t="s">
        <v>44</v>
      </c>
      <c r="D33" s="11">
        <v>44204</v>
      </c>
      <c r="E33">
        <f>VLOOKUP(A33,home!$A$2:$E$405,3,FALSE)</f>
        <v>1.5425</v>
      </c>
      <c r="F33">
        <f>VLOOKUP(B33,home!$B$2:$E$405,3,FALSE)</f>
        <v>1.1440999999999999</v>
      </c>
      <c r="G33">
        <f>VLOOKUP(C33,away!$B$2:$E$405,4,FALSE)</f>
        <v>0.83899999999999997</v>
      </c>
      <c r="H33">
        <f>VLOOKUP(A33,away!$A$2:$E$405,3,FALSE)</f>
        <v>1.4443999999999999</v>
      </c>
      <c r="I33">
        <f>VLOOKUP(C33,away!$B$2:$E$405,3,FALSE)</f>
        <v>0.8145</v>
      </c>
      <c r="J33">
        <f>VLOOKUP(B33,home!$B$2:$E$405,4,FALSE)</f>
        <v>1.0181</v>
      </c>
      <c r="K33" s="3">
        <f t="shared" si="168"/>
        <v>1.4806455957499998</v>
      </c>
      <c r="L33" s="3">
        <f t="shared" si="169"/>
        <v>1.1977577947799998</v>
      </c>
      <c r="M33" s="5">
        <f t="shared" si="170"/>
        <v>6.8672710171307882E-2</v>
      </c>
      <c r="N33" s="5">
        <f t="shared" si="171"/>
        <v>0.10167994586336322</v>
      </c>
      <c r="O33" s="5">
        <f t="shared" si="172"/>
        <v>8.22532738963518E-2</v>
      </c>
      <c r="P33" s="5">
        <f t="shared" si="173"/>
        <v>0.1217879477306517</v>
      </c>
      <c r="Q33" s="5">
        <f t="shared" si="174"/>
        <v>7.5275982009343601E-2</v>
      </c>
      <c r="R33" s="5">
        <f t="shared" si="175"/>
        <v>4.9259749977764833E-2</v>
      </c>
      <c r="S33" s="5">
        <f t="shared" si="176"/>
        <v>5.3996355231371938E-2</v>
      </c>
      <c r="T33" s="5">
        <f t="shared" si="177"/>
        <v>9.0162394211410327E-2</v>
      </c>
      <c r="U33" s="5">
        <f t="shared" si="178"/>
        <v>7.2936231852323646E-2</v>
      </c>
      <c r="V33" s="5">
        <f t="shared" si="179"/>
        <v>1.0640010618093927E-2</v>
      </c>
      <c r="W33" s="5">
        <f t="shared" si="180"/>
        <v>3.7152350409296923E-2</v>
      </c>
      <c r="X33" s="5">
        <f t="shared" si="181"/>
        <v>4.4499517297133306E-2</v>
      </c>
      <c r="Y33" s="5">
        <f t="shared" si="182"/>
        <v>2.6649821853294429E-2</v>
      </c>
      <c r="Z33" s="5">
        <f t="shared" si="183"/>
        <v>1.9667083168260584E-2</v>
      </c>
      <c r="AA33" s="5">
        <f t="shared" si="184"/>
        <v>2.9119980074333984E-2</v>
      </c>
      <c r="AB33" s="5">
        <f t="shared" si="185"/>
        <v>2.1558185122695188E-2</v>
      </c>
      <c r="AC33" s="5">
        <f t="shared" si="186"/>
        <v>1.1793486213241547E-3</v>
      </c>
      <c r="AD33" s="5">
        <f t="shared" si="187"/>
        <v>1.3752366001321556E-2</v>
      </c>
      <c r="AE33" s="5">
        <f t="shared" si="188"/>
        <v>1.647200357475035E-2</v>
      </c>
      <c r="AF33" s="5">
        <f t="shared" si="189"/>
        <v>9.8647353386506278E-3</v>
      </c>
      <c r="AG33" s="5">
        <f t="shared" si="190"/>
        <v>3.938521215103504E-3</v>
      </c>
      <c r="AH33" s="5">
        <f t="shared" si="191"/>
        <v>5.8891005413426629E-3</v>
      </c>
      <c r="AI33" s="5">
        <f t="shared" si="192"/>
        <v>8.7196707794679525E-3</v>
      </c>
      <c r="AJ33" s="5">
        <f t="shared" si="193"/>
        <v>6.4553710680045973E-3</v>
      </c>
      <c r="AK33" s="5">
        <f t="shared" si="194"/>
        <v>3.1860389135909915E-3</v>
      </c>
      <c r="AL33" s="5">
        <f t="shared" si="195"/>
        <v>8.3660859105020368E-5</v>
      </c>
      <c r="AM33" s="5">
        <f t="shared" si="196"/>
        <v>4.072476030199757E-3</v>
      </c>
      <c r="AN33" s="5">
        <f t="shared" si="197"/>
        <v>4.8778399092264686E-3</v>
      </c>
      <c r="AO33" s="5">
        <f t="shared" si="198"/>
        <v>2.9212353864824852E-3</v>
      </c>
      <c r="AP33" s="5">
        <f t="shared" si="199"/>
        <v>1.1663108181821874E-3</v>
      </c>
      <c r="AQ33" s="5">
        <f t="shared" si="200"/>
        <v>3.4923946840348852E-4</v>
      </c>
      <c r="AR33" s="5">
        <f t="shared" si="201"/>
        <v>1.410743215527258E-3</v>
      </c>
      <c r="AS33" s="5">
        <f t="shared" si="202"/>
        <v>2.0888107288046273E-3</v>
      </c>
      <c r="AT33" s="5">
        <f t="shared" si="203"/>
        <v>1.5463942029799596E-3</v>
      </c>
      <c r="AU33" s="5">
        <f t="shared" si="204"/>
        <v>7.6322058864520246E-4</v>
      </c>
      <c r="AV33" s="5">
        <f t="shared" si="205"/>
        <v>2.8251480079081049E-4</v>
      </c>
      <c r="AW33" s="5">
        <f t="shared" si="206"/>
        <v>4.1213542348461087E-6</v>
      </c>
      <c r="AX33" s="5">
        <f t="shared" si="207"/>
        <v>1.0049822829854532E-3</v>
      </c>
      <c r="AY33" s="5">
        <f t="shared" si="208"/>
        <v>1.203725363061626E-3</v>
      </c>
      <c r="AZ33" s="5">
        <f t="shared" si="209"/>
        <v>7.2088571819072412E-4</v>
      </c>
      <c r="BA33" s="5">
        <f t="shared" si="210"/>
        <v>2.8781549603617272E-4</v>
      </c>
      <c r="BB33" s="5">
        <f t="shared" si="211"/>
        <v>8.6183313458949509E-5</v>
      </c>
      <c r="BC33" s="5">
        <f t="shared" si="212"/>
        <v>2.0645347095084966E-5</v>
      </c>
      <c r="BD33" s="5">
        <f t="shared" si="213"/>
        <v>2.8162144713846256E-4</v>
      </c>
      <c r="BE33" s="5">
        <f t="shared" si="214"/>
        <v>4.1698155537430587E-4</v>
      </c>
      <c r="BF33" s="5">
        <f t="shared" si="215"/>
        <v>3.0870095173697544E-4</v>
      </c>
      <c r="BG33" s="5">
        <f t="shared" si="216"/>
        <v>1.5235890153106189E-4</v>
      </c>
      <c r="BH33" s="5">
        <f t="shared" si="217"/>
        <v>5.6397384131318702E-5</v>
      </c>
      <c r="BI33" s="5">
        <f t="shared" si="218"/>
        <v>1.6700907685171582E-5</v>
      </c>
      <c r="BJ33" s="8">
        <f t="shared" si="219"/>
        <v>0.43615897690699029</v>
      </c>
      <c r="BK33" s="8">
        <f t="shared" si="220"/>
        <v>0.2575637585949162</v>
      </c>
      <c r="BL33" s="8">
        <f t="shared" si="221"/>
        <v>0.28670204691022072</v>
      </c>
      <c r="BM33" s="8">
        <f t="shared" si="222"/>
        <v>0.499962651922778</v>
      </c>
      <c r="BN33" s="8">
        <f t="shared" si="223"/>
        <v>0.49892960964878302</v>
      </c>
    </row>
    <row r="34" spans="1:66" x14ac:dyDescent="0.25">
      <c r="A34" t="s">
        <v>16</v>
      </c>
      <c r="B34" t="s">
        <v>65</v>
      </c>
      <c r="C34" t="s">
        <v>68</v>
      </c>
      <c r="D34" s="11">
        <v>44204</v>
      </c>
      <c r="E34">
        <f>VLOOKUP(A34,home!$A$2:$E$405,3,FALSE)</f>
        <v>1.6373</v>
      </c>
      <c r="F34">
        <f>VLOOKUP(B34,home!$B$2:$E$405,3,FALSE)</f>
        <v>1.0419</v>
      </c>
      <c r="G34">
        <f>VLOOKUP(C34,away!$B$2:$E$405,4,FALSE)</f>
        <v>1.1136999999999999</v>
      </c>
      <c r="H34">
        <f>VLOOKUP(A34,away!$A$2:$E$405,3,FALSE)</f>
        <v>1.3301000000000001</v>
      </c>
      <c r="I34">
        <f>VLOOKUP(C34,away!$B$2:$E$405,3,FALSE)</f>
        <v>1.0172000000000001</v>
      </c>
      <c r="J34">
        <f>VLOOKUP(B34,home!$B$2:$E$405,4,FALSE)</f>
        <v>1.2383</v>
      </c>
      <c r="K34" s="3">
        <f t="shared" si="168"/>
        <v>1.8998640263189999</v>
      </c>
      <c r="L34" s="3">
        <f t="shared" si="169"/>
        <v>1.6753923106760003</v>
      </c>
      <c r="M34" s="5">
        <f t="shared" si="170"/>
        <v>2.8008245304514536E-2</v>
      </c>
      <c r="N34" s="5">
        <f t="shared" si="171"/>
        <v>5.3211857694365206E-2</v>
      </c>
      <c r="O34" s="5">
        <f t="shared" si="172"/>
        <v>4.6924798818710846E-2</v>
      </c>
      <c r="P34" s="5">
        <f t="shared" si="173"/>
        <v>8.9150737217925033E-2</v>
      </c>
      <c r="Q34" s="5">
        <f t="shared" si="174"/>
        <v>5.0547647103565185E-2</v>
      </c>
      <c r="R34" s="5">
        <f t="shared" si="175"/>
        <v>3.9308723560443209E-2</v>
      </c>
      <c r="S34" s="5">
        <f t="shared" si="176"/>
        <v>7.094209098149433E-2</v>
      </c>
      <c r="T34" s="5">
        <f t="shared" si="177"/>
        <v>8.4687139280077109E-2</v>
      </c>
      <c r="U34" s="5">
        <f t="shared" si="178"/>
        <v>7.4681229813004166E-2</v>
      </c>
      <c r="V34" s="5">
        <f t="shared" si="179"/>
        <v>2.5089991425417471E-2</v>
      </c>
      <c r="W34" s="5">
        <f t="shared" si="180"/>
        <v>3.2011218782377095E-2</v>
      </c>
      <c r="X34" s="5">
        <f t="shared" si="181"/>
        <v>5.363134980336174E-2</v>
      </c>
      <c r="Y34" s="5">
        <f t="shared" si="182"/>
        <v>4.4926775535863543E-2</v>
      </c>
      <c r="Z34" s="5">
        <f t="shared" si="183"/>
        <v>2.1952511065218356E-2</v>
      </c>
      <c r="AA34" s="5">
        <f t="shared" si="184"/>
        <v>4.1706786060178143E-2</v>
      </c>
      <c r="AB34" s="5">
        <f t="shared" si="185"/>
        <v>3.9618611244557601E-2</v>
      </c>
      <c r="AC34" s="5">
        <f t="shared" si="186"/>
        <v>4.9913677384290801E-3</v>
      </c>
      <c r="AD34" s="5">
        <f t="shared" si="187"/>
        <v>1.5204240750816335E-2</v>
      </c>
      <c r="AE34" s="5">
        <f t="shared" si="188"/>
        <v>2.5473068043584388E-2</v>
      </c>
      <c r="AF34" s="5">
        <f t="shared" si="189"/>
        <v>2.1338691164773917E-2</v>
      </c>
      <c r="AG34" s="5">
        <f t="shared" si="190"/>
        <v>1.1916893032450705E-2</v>
      </c>
      <c r="AH34" s="5">
        <f t="shared" si="191"/>
        <v>9.1947670596741627E-3</v>
      </c>
      <c r="AI34" s="5">
        <f t="shared" si="192"/>
        <v>1.7468807167057867E-2</v>
      </c>
      <c r="AJ34" s="5">
        <f t="shared" si="193"/>
        <v>1.6594179159698387E-2</v>
      </c>
      <c r="AK34" s="5">
        <f t="shared" si="194"/>
        <v>1.0508894677267806E-2</v>
      </c>
      <c r="AL34" s="5">
        <f t="shared" si="195"/>
        <v>6.3550445059118888E-4</v>
      </c>
      <c r="AM34" s="5">
        <f t="shared" si="196"/>
        <v>5.7771980099938641E-3</v>
      </c>
      <c r="AN34" s="5">
        <f t="shared" si="197"/>
        <v>9.6790731231964112E-3</v>
      </c>
      <c r="AO34" s="5">
        <f t="shared" si="198"/>
        <v>8.1081223425370046E-3</v>
      </c>
      <c r="AP34" s="5">
        <f t="shared" si="199"/>
        <v>4.5280952755689238E-3</v>
      </c>
      <c r="AQ34" s="5">
        <f t="shared" si="200"/>
        <v>1.8965840016741255E-3</v>
      </c>
      <c r="AR34" s="5">
        <f t="shared" si="201"/>
        <v>3.0809684060470102E-3</v>
      </c>
      <c r="AS34" s="5">
        <f t="shared" si="202"/>
        <v>5.8534210408741037E-3</v>
      </c>
      <c r="AT34" s="5">
        <f t="shared" si="203"/>
        <v>5.560352033227715E-3</v>
      </c>
      <c r="AU34" s="5">
        <f t="shared" si="204"/>
        <v>3.5213042671996811E-3</v>
      </c>
      <c r="AV34" s="5">
        <f t="shared" si="205"/>
        <v>1.6724998257440656E-3</v>
      </c>
      <c r="AW34" s="5">
        <f t="shared" si="206"/>
        <v>5.6189495529201765E-5</v>
      </c>
      <c r="AX34" s="5">
        <f t="shared" si="207"/>
        <v>1.8293151120181768E-3</v>
      </c>
      <c r="AY34" s="5">
        <f t="shared" si="208"/>
        <v>3.0648204724786593E-3</v>
      </c>
      <c r="AZ34" s="5">
        <f t="shared" si="209"/>
        <v>2.5673883265965665E-3</v>
      </c>
      <c r="BA34" s="5">
        <f t="shared" si="210"/>
        <v>1.4337942202997367E-3</v>
      </c>
      <c r="BB34" s="5">
        <f t="shared" si="211"/>
        <v>6.0054195294546766E-4</v>
      </c>
      <c r="BC34" s="5">
        <f t="shared" si="212"/>
        <v>2.0122867404063672E-4</v>
      </c>
      <c r="BD34" s="5">
        <f t="shared" si="213"/>
        <v>8.6030512948781035E-4</v>
      </c>
      <c r="BE34" s="5">
        <f t="shared" si="214"/>
        <v>1.6344627671715998E-3</v>
      </c>
      <c r="BF34" s="5">
        <f t="shared" si="215"/>
        <v>1.5526285068535653E-3</v>
      </c>
      <c r="BG34" s="5">
        <f t="shared" si="216"/>
        <v>9.8326101546949052E-4</v>
      </c>
      <c r="BH34" s="5">
        <f t="shared" si="217"/>
        <v>4.6701555794309368E-4</v>
      </c>
      <c r="BI34" s="5">
        <f t="shared" si="218"/>
        <v>1.7745321165347594E-4</v>
      </c>
      <c r="BJ34" s="8">
        <f t="shared" si="219"/>
        <v>0.43263504270258479</v>
      </c>
      <c r="BK34" s="8">
        <f t="shared" si="220"/>
        <v>0.2218827575908503</v>
      </c>
      <c r="BL34" s="8">
        <f t="shared" si="221"/>
        <v>0.32137046932226371</v>
      </c>
      <c r="BM34" s="8">
        <f t="shared" si="222"/>
        <v>0.68768014000444377</v>
      </c>
      <c r="BN34" s="8">
        <f t="shared" si="223"/>
        <v>0.30715200969952405</v>
      </c>
    </row>
    <row r="35" spans="1:66" x14ac:dyDescent="0.25">
      <c r="A35" t="s">
        <v>16</v>
      </c>
      <c r="B35" t="s">
        <v>322</v>
      </c>
      <c r="C35" t="s">
        <v>494</v>
      </c>
      <c r="D35" s="11">
        <v>44204</v>
      </c>
      <c r="E35">
        <f>VLOOKUP(A35,home!$A$2:$E$405,3,FALSE)</f>
        <v>1.6373</v>
      </c>
      <c r="F35">
        <f>VLOOKUP(B35,home!$B$2:$E$405,3,FALSE)</f>
        <v>1.4371</v>
      </c>
      <c r="G35" t="e">
        <f>VLOOKUP(C35,away!$B$2:$E$405,4,FALSE)</f>
        <v>#N/A</v>
      </c>
      <c r="H35">
        <f>VLOOKUP(A35,away!$A$2:$E$405,3,FALSE)</f>
        <v>1.3301000000000001</v>
      </c>
      <c r="I35" t="e">
        <f>VLOOKUP(C35,away!$B$2:$E$405,3,FALSE)</f>
        <v>#N/A</v>
      </c>
      <c r="J35">
        <f>VLOOKUP(B35,home!$B$2:$E$405,4,FALSE)</f>
        <v>0.70760000000000001</v>
      </c>
      <c r="K35" s="3" t="e">
        <f t="shared" si="168"/>
        <v>#N/A</v>
      </c>
      <c r="L35" s="3" t="e">
        <f t="shared" si="169"/>
        <v>#N/A</v>
      </c>
      <c r="M35" s="5" t="e">
        <f t="shared" si="170"/>
        <v>#N/A</v>
      </c>
      <c r="N35" s="5" t="e">
        <f t="shared" si="171"/>
        <v>#N/A</v>
      </c>
      <c r="O35" s="5" t="e">
        <f t="shared" si="172"/>
        <v>#N/A</v>
      </c>
      <c r="P35" s="5" t="e">
        <f t="shared" si="173"/>
        <v>#N/A</v>
      </c>
      <c r="Q35" s="5" t="e">
        <f t="shared" si="174"/>
        <v>#N/A</v>
      </c>
      <c r="R35" s="5" t="e">
        <f t="shared" si="175"/>
        <v>#N/A</v>
      </c>
      <c r="S35" s="5" t="e">
        <f t="shared" si="176"/>
        <v>#N/A</v>
      </c>
      <c r="T35" s="5" t="e">
        <f t="shared" si="177"/>
        <v>#N/A</v>
      </c>
      <c r="U35" s="5" t="e">
        <f t="shared" si="178"/>
        <v>#N/A</v>
      </c>
      <c r="V35" s="5" t="e">
        <f t="shared" si="179"/>
        <v>#N/A</v>
      </c>
      <c r="W35" s="5" t="e">
        <f t="shared" si="180"/>
        <v>#N/A</v>
      </c>
      <c r="X35" s="5" t="e">
        <f t="shared" si="181"/>
        <v>#N/A</v>
      </c>
      <c r="Y35" s="5" t="e">
        <f t="shared" si="182"/>
        <v>#N/A</v>
      </c>
      <c r="Z35" s="5" t="e">
        <f t="shared" si="183"/>
        <v>#N/A</v>
      </c>
      <c r="AA35" s="5" t="e">
        <f t="shared" si="184"/>
        <v>#N/A</v>
      </c>
      <c r="AB35" s="5" t="e">
        <f t="shared" si="185"/>
        <v>#N/A</v>
      </c>
      <c r="AC35" s="5" t="e">
        <f t="shared" si="186"/>
        <v>#N/A</v>
      </c>
      <c r="AD35" s="5" t="e">
        <f t="shared" si="187"/>
        <v>#N/A</v>
      </c>
      <c r="AE35" s="5" t="e">
        <f t="shared" si="188"/>
        <v>#N/A</v>
      </c>
      <c r="AF35" s="5" t="e">
        <f t="shared" si="189"/>
        <v>#N/A</v>
      </c>
      <c r="AG35" s="5" t="e">
        <f t="shared" si="190"/>
        <v>#N/A</v>
      </c>
      <c r="AH35" s="5" t="e">
        <f t="shared" si="191"/>
        <v>#N/A</v>
      </c>
      <c r="AI35" s="5" t="e">
        <f t="shared" si="192"/>
        <v>#N/A</v>
      </c>
      <c r="AJ35" s="5" t="e">
        <f t="shared" si="193"/>
        <v>#N/A</v>
      </c>
      <c r="AK35" s="5" t="e">
        <f t="shared" si="194"/>
        <v>#N/A</v>
      </c>
      <c r="AL35" s="5" t="e">
        <f t="shared" si="195"/>
        <v>#N/A</v>
      </c>
      <c r="AM35" s="5" t="e">
        <f t="shared" si="196"/>
        <v>#N/A</v>
      </c>
      <c r="AN35" s="5" t="e">
        <f t="shared" si="197"/>
        <v>#N/A</v>
      </c>
      <c r="AO35" s="5" t="e">
        <f t="shared" si="198"/>
        <v>#N/A</v>
      </c>
      <c r="AP35" s="5" t="e">
        <f t="shared" si="199"/>
        <v>#N/A</v>
      </c>
      <c r="AQ35" s="5" t="e">
        <f t="shared" si="200"/>
        <v>#N/A</v>
      </c>
      <c r="AR35" s="5" t="e">
        <f t="shared" si="201"/>
        <v>#N/A</v>
      </c>
      <c r="AS35" s="5" t="e">
        <f t="shared" si="202"/>
        <v>#N/A</v>
      </c>
      <c r="AT35" s="5" t="e">
        <f t="shared" si="203"/>
        <v>#N/A</v>
      </c>
      <c r="AU35" s="5" t="e">
        <f t="shared" si="204"/>
        <v>#N/A</v>
      </c>
      <c r="AV35" s="5" t="e">
        <f t="shared" si="205"/>
        <v>#N/A</v>
      </c>
      <c r="AW35" s="5" t="e">
        <f t="shared" si="206"/>
        <v>#N/A</v>
      </c>
      <c r="AX35" s="5" t="e">
        <f t="shared" si="207"/>
        <v>#N/A</v>
      </c>
      <c r="AY35" s="5" t="e">
        <f t="shared" si="208"/>
        <v>#N/A</v>
      </c>
      <c r="AZ35" s="5" t="e">
        <f t="shared" si="209"/>
        <v>#N/A</v>
      </c>
      <c r="BA35" s="5" t="e">
        <f t="shared" si="210"/>
        <v>#N/A</v>
      </c>
      <c r="BB35" s="5" t="e">
        <f t="shared" si="211"/>
        <v>#N/A</v>
      </c>
      <c r="BC35" s="5" t="e">
        <f t="shared" si="212"/>
        <v>#N/A</v>
      </c>
      <c r="BD35" s="5" t="e">
        <f t="shared" si="213"/>
        <v>#N/A</v>
      </c>
      <c r="BE35" s="5" t="e">
        <f t="shared" si="214"/>
        <v>#N/A</v>
      </c>
      <c r="BF35" s="5" t="e">
        <f t="shared" si="215"/>
        <v>#N/A</v>
      </c>
      <c r="BG35" s="5" t="e">
        <f t="shared" si="216"/>
        <v>#N/A</v>
      </c>
      <c r="BH35" s="5" t="e">
        <f t="shared" si="217"/>
        <v>#N/A</v>
      </c>
      <c r="BI35" s="5" t="e">
        <f t="shared" si="218"/>
        <v>#N/A</v>
      </c>
      <c r="BJ35" s="8" t="e">
        <f t="shared" si="219"/>
        <v>#N/A</v>
      </c>
      <c r="BK35" s="8" t="e">
        <f t="shared" si="220"/>
        <v>#N/A</v>
      </c>
      <c r="BL35" s="8" t="e">
        <f t="shared" si="221"/>
        <v>#N/A</v>
      </c>
      <c r="BM35" s="8" t="e">
        <f t="shared" si="222"/>
        <v>#N/A</v>
      </c>
      <c r="BN35" s="8" t="e">
        <f t="shared" si="223"/>
        <v>#N/A</v>
      </c>
    </row>
    <row r="36" spans="1:66" x14ac:dyDescent="0.25">
      <c r="A36" t="s">
        <v>16</v>
      </c>
      <c r="B36" t="s">
        <v>254</v>
      </c>
      <c r="C36" t="s">
        <v>251</v>
      </c>
      <c r="D36" s="11">
        <v>44204</v>
      </c>
      <c r="E36">
        <f>VLOOKUP(A36,home!$A$2:$E$405,3,FALSE)</f>
        <v>1.6373</v>
      </c>
      <c r="F36">
        <f>VLOOKUP(B36,home!$B$2:$E$405,3,FALSE)</f>
        <v>1.1136999999999999</v>
      </c>
      <c r="G36">
        <f>VLOOKUP(C36,away!$B$2:$E$405,4,FALSE)</f>
        <v>1.8633999999999999</v>
      </c>
      <c r="H36">
        <f>VLOOKUP(A36,away!$A$2:$E$405,3,FALSE)</f>
        <v>1.3301000000000001</v>
      </c>
      <c r="I36">
        <f>VLOOKUP(C36,away!$B$2:$E$405,3,FALSE)</f>
        <v>0.43430000000000002</v>
      </c>
      <c r="J36">
        <f>VLOOKUP(B36,home!$B$2:$E$405,4,FALSE)</f>
        <v>0.84030000000000005</v>
      </c>
      <c r="K36" s="3">
        <f t="shared" si="168"/>
        <v>3.3978372460339998</v>
      </c>
      <c r="L36" s="3">
        <f t="shared" si="169"/>
        <v>0.48540973992900005</v>
      </c>
      <c r="M36" s="5">
        <f t="shared" si="170"/>
        <v>2.0583880984473137E-2</v>
      </c>
      <c r="N36" s="5">
        <f t="shared" si="171"/>
        <v>6.9940677476973828E-2</v>
      </c>
      <c r="O36" s="5">
        <f t="shared" si="172"/>
        <v>9.991616315402593E-3</v>
      </c>
      <c r="P36" s="5">
        <f t="shared" si="173"/>
        <v>3.3949886064555929E-2</v>
      </c>
      <c r="Q36" s="5">
        <f t="shared" si="174"/>
        <v>0.11882351947205649</v>
      </c>
      <c r="R36" s="5">
        <f t="shared" si="175"/>
        <v>2.4250139385649629E-3</v>
      </c>
      <c r="S36" s="5">
        <f t="shared" si="176"/>
        <v>1.3998754227467552E-2</v>
      </c>
      <c r="T36" s="5">
        <f t="shared" si="177"/>
        <v>5.7678093684379407E-2</v>
      </c>
      <c r="U36" s="5">
        <f t="shared" si="178"/>
        <v>8.239802682607638E-3</v>
      </c>
      <c r="V36" s="5">
        <f t="shared" si="179"/>
        <v>2.5654168231428816E-3</v>
      </c>
      <c r="W36" s="5">
        <f t="shared" si="180"/>
        <v>0.1345809933889999</v>
      </c>
      <c r="X36" s="5">
        <f t="shared" si="181"/>
        <v>6.5326925000340916E-2</v>
      </c>
      <c r="Y36" s="5">
        <f t="shared" si="182"/>
        <v>1.5855162837388383E-2</v>
      </c>
      <c r="Z36" s="5">
        <f t="shared" si="183"/>
        <v>3.9237512841433969E-4</v>
      </c>
      <c r="AA36" s="5">
        <f t="shared" si="184"/>
        <v>1.3332268257436172E-3</v>
      </c>
      <c r="AB36" s="5">
        <f t="shared" si="185"/>
        <v>2.2650438829616721E-3</v>
      </c>
      <c r="AC36" s="5">
        <f t="shared" si="186"/>
        <v>2.6445331458476519E-4</v>
      </c>
      <c r="AD36" s="5">
        <f t="shared" si="187"/>
        <v>0.11432107798634986</v>
      </c>
      <c r="AE36" s="5">
        <f t="shared" si="188"/>
        <v>5.5492564733757015E-2</v>
      </c>
      <c r="AF36" s="5">
        <f t="shared" si="189"/>
        <v>1.3468315707703096E-2</v>
      </c>
      <c r="AG36" s="5">
        <f t="shared" si="190"/>
        <v>2.1792172083192757E-3</v>
      </c>
      <c r="AH36" s="5">
        <f t="shared" si="191"/>
        <v>4.7615677259553144E-5</v>
      </c>
      <c r="AI36" s="5">
        <f t="shared" si="192"/>
        <v>1.6179032168764382E-4</v>
      </c>
      <c r="AJ36" s="5">
        <f t="shared" si="193"/>
        <v>2.7486859053904935E-4</v>
      </c>
      <c r="AK36" s="5">
        <f t="shared" si="194"/>
        <v>3.1131957823281678E-4</v>
      </c>
      <c r="AL36" s="5">
        <f t="shared" si="195"/>
        <v>1.7446972038595369E-5</v>
      </c>
      <c r="AM36" s="5">
        <f t="shared" si="196"/>
        <v>7.7688883357755409E-2</v>
      </c>
      <c r="AN36" s="5">
        <f t="shared" si="197"/>
        <v>3.7710940666062467E-2</v>
      </c>
      <c r="AO36" s="5">
        <f t="shared" si="198"/>
        <v>9.1526289505956659E-3</v>
      </c>
      <c r="AP36" s="5">
        <f t="shared" si="199"/>
        <v>1.4809250795250934E-3</v>
      </c>
      <c r="AQ36" s="5">
        <f t="shared" si="200"/>
        <v>1.7971386442665227E-4</v>
      </c>
      <c r="AR36" s="5">
        <f t="shared" si="201"/>
        <v>4.6226227030205781E-6</v>
      </c>
      <c r="AS36" s="5">
        <f t="shared" si="202"/>
        <v>1.5706919594685687E-5</v>
      </c>
      <c r="AT36" s="5">
        <f t="shared" si="203"/>
        <v>2.6684778209642147E-5</v>
      </c>
      <c r="AU36" s="5">
        <f t="shared" si="204"/>
        <v>3.0223511100959517E-5</v>
      </c>
      <c r="AV36" s="5">
        <f t="shared" si="205"/>
        <v>2.5673642931190583E-5</v>
      </c>
      <c r="AW36" s="5">
        <f t="shared" si="206"/>
        <v>7.9933462030665825E-7</v>
      </c>
      <c r="AX36" s="5">
        <f t="shared" si="207"/>
        <v>4.399569691262871E-2</v>
      </c>
      <c r="AY36" s="5">
        <f t="shared" si="208"/>
        <v>2.1355939796354209E-2</v>
      </c>
      <c r="AZ36" s="5">
        <f t="shared" si="209"/>
        <v>5.1831905912438393E-3</v>
      </c>
      <c r="BA36" s="5">
        <f t="shared" si="210"/>
        <v>8.3865706563270427E-4</v>
      </c>
      <c r="BB36" s="5">
        <f t="shared" si="211"/>
        <v>1.0177307702959729E-4</v>
      </c>
      <c r="BC36" s="5">
        <f t="shared" si="212"/>
        <v>9.8803285705421817E-6</v>
      </c>
      <c r="BD36" s="5">
        <f t="shared" si="213"/>
        <v>3.7397768067718507E-7</v>
      </c>
      <c r="BE36" s="5">
        <f t="shared" si="214"/>
        <v>1.2707152925903493E-6</v>
      </c>
      <c r="BF36" s="5">
        <f t="shared" si="215"/>
        <v>2.1588418751342407E-6</v>
      </c>
      <c r="BG36" s="5">
        <f t="shared" si="216"/>
        <v>2.4451311105430011E-6</v>
      </c>
      <c r="BH36" s="5">
        <f t="shared" si="217"/>
        <v>2.0770393897098719E-6</v>
      </c>
      <c r="BI36" s="5">
        <f t="shared" si="218"/>
        <v>1.4114883599671858E-6</v>
      </c>
      <c r="BJ36" s="8">
        <f t="shared" si="219"/>
        <v>0.84536477718609293</v>
      </c>
      <c r="BK36" s="8">
        <f t="shared" si="220"/>
        <v>9.2735778182617065E-2</v>
      </c>
      <c r="BL36" s="8">
        <f t="shared" si="221"/>
        <v>2.5162946481247669E-2</v>
      </c>
      <c r="BM36" s="8">
        <f t="shared" si="222"/>
        <v>0.68658614226461123</v>
      </c>
      <c r="BN36" s="8">
        <f t="shared" si="223"/>
        <v>0.25571459425202697</v>
      </c>
    </row>
    <row r="37" spans="1:66" x14ac:dyDescent="0.25">
      <c r="A37" t="s">
        <v>213</v>
      </c>
      <c r="B37" t="s">
        <v>221</v>
      </c>
      <c r="C37" t="s">
        <v>217</v>
      </c>
      <c r="D37" s="11">
        <v>44204</v>
      </c>
      <c r="E37">
        <f>VLOOKUP(A37,home!$A$2:$E$405,3,FALSE)</f>
        <v>1.2675000000000001</v>
      </c>
      <c r="F37">
        <f>VLOOKUP(B37,home!$B$2:$E$405,3,FALSE)</f>
        <v>0.95509999999999995</v>
      </c>
      <c r="G37">
        <f>VLOOKUP(C37,away!$B$2:$E$405,4,FALSE)</f>
        <v>1.0795999999999999</v>
      </c>
      <c r="H37">
        <f>VLOOKUP(A37,away!$A$2:$E$405,3,FALSE)</f>
        <v>1.1535</v>
      </c>
      <c r="I37">
        <f>VLOOKUP(C37,away!$B$2:$E$405,3,FALSE)</f>
        <v>0.50190000000000001</v>
      </c>
      <c r="J37">
        <f>VLOOKUP(B37,home!$B$2:$E$405,4,FALSE)</f>
        <v>0.82130000000000003</v>
      </c>
      <c r="K37" s="3">
        <f t="shared" si="168"/>
        <v>1.3069521542999998</v>
      </c>
      <c r="L37" s="3">
        <f t="shared" si="169"/>
        <v>0.47548477714499998</v>
      </c>
      <c r="M37" s="5">
        <f t="shared" si="170"/>
        <v>0.16822768799837204</v>
      </c>
      <c r="N37" s="5">
        <f t="shared" si="171"/>
        <v>0.21986553924238056</v>
      </c>
      <c r="O37" s="5">
        <f t="shared" si="172"/>
        <v>7.9989704737524508E-2</v>
      </c>
      <c r="P37" s="5">
        <f t="shared" si="173"/>
        <v>0.10454271692852858</v>
      </c>
      <c r="Q37" s="5">
        <f t="shared" si="174"/>
        <v>0.14367687008458022</v>
      </c>
      <c r="R37" s="5">
        <f t="shared" si="175"/>
        <v>1.9016943465508095E-2</v>
      </c>
      <c r="S37" s="5">
        <f t="shared" si="176"/>
        <v>1.6241648138955903E-2</v>
      </c>
      <c r="T37" s="5">
        <f t="shared" si="177"/>
        <v>6.8316164553057737E-2</v>
      </c>
      <c r="U37" s="5">
        <f t="shared" si="178"/>
        <v>2.4854235230447112E-2</v>
      </c>
      <c r="V37" s="5">
        <f t="shared" si="179"/>
        <v>1.1214602754202065E-3</v>
      </c>
      <c r="W37" s="5">
        <f t="shared" si="180"/>
        <v>6.2592931626707773E-2</v>
      </c>
      <c r="X37" s="5">
        <f t="shared" si="181"/>
        <v>2.9761986145377367E-2</v>
      </c>
      <c r="Y37" s="5">
        <f t="shared" si="182"/>
        <v>7.0756856748636666E-3</v>
      </c>
      <c r="Z37" s="5">
        <f t="shared" si="183"/>
        <v>3.0140890418920599E-3</v>
      </c>
      <c r="AA37" s="5">
        <f t="shared" si="184"/>
        <v>3.9392701665528504E-3</v>
      </c>
      <c r="AB37" s="5">
        <f t="shared" si="185"/>
        <v>2.5742188152729838E-3</v>
      </c>
      <c r="AC37" s="5">
        <f t="shared" si="186"/>
        <v>4.3557226486767027E-5</v>
      </c>
      <c r="AD37" s="5">
        <f t="shared" si="187"/>
        <v>2.0451491708369584E-2</v>
      </c>
      <c r="AE37" s="5">
        <f t="shared" si="188"/>
        <v>9.724372977236927E-3</v>
      </c>
      <c r="AF37" s="5">
        <f t="shared" si="189"/>
        <v>2.3118956589781798E-3</v>
      </c>
      <c r="AG37" s="5">
        <f t="shared" si="190"/>
        <v>3.6642373073057761E-4</v>
      </c>
      <c r="AH37" s="5">
        <f t="shared" si="191"/>
        <v>3.5828836409480808E-4</v>
      </c>
      <c r="AI37" s="5">
        <f t="shared" si="192"/>
        <v>4.682657493143322E-4</v>
      </c>
      <c r="AJ37" s="5">
        <f t="shared" si="193"/>
        <v>3.0600046492563506E-4</v>
      </c>
      <c r="AK37" s="5">
        <f t="shared" si="194"/>
        <v>1.3330932228378676E-4</v>
      </c>
      <c r="AL37" s="5">
        <f t="shared" si="195"/>
        <v>1.0827208892847544E-6</v>
      </c>
      <c r="AM37" s="5">
        <f t="shared" si="196"/>
        <v>5.3458242293804364E-3</v>
      </c>
      <c r="AN37" s="5">
        <f t="shared" si="197"/>
        <v>2.5418580423632983E-3</v>
      </c>
      <c r="AO37" s="5">
        <f t="shared" si="198"/>
        <v>6.0430740240366931E-4</v>
      </c>
      <c r="AP37" s="5">
        <f t="shared" si="199"/>
        <v>9.5779656852994189E-5</v>
      </c>
      <c r="AQ37" s="5">
        <f t="shared" si="200"/>
        <v>1.1385442198442624E-5</v>
      </c>
      <c r="AR37" s="5">
        <f t="shared" si="201"/>
        <v>3.4072132591053298E-5</v>
      </c>
      <c r="AS37" s="5">
        <f t="shared" si="202"/>
        <v>4.4530647091472347E-5</v>
      </c>
      <c r="AT37" s="5">
        <f t="shared" si="203"/>
        <v>2.9099712574286402E-5</v>
      </c>
      <c r="AU37" s="5">
        <f t="shared" si="204"/>
        <v>1.2677310679491469E-5</v>
      </c>
      <c r="AV37" s="5">
        <f t="shared" si="205"/>
        <v>4.1421596258229436E-6</v>
      </c>
      <c r="AW37" s="5">
        <f t="shared" si="206"/>
        <v>1.869004389690202E-8</v>
      </c>
      <c r="AX37" s="5">
        <f t="shared" si="207"/>
        <v>1.1644560821829832E-3</v>
      </c>
      <c r="AY37" s="5">
        <f t="shared" si="208"/>
        <v>5.5368114073191558E-4</v>
      </c>
      <c r="AZ37" s="5">
        <f t="shared" si="209"/>
        <v>1.3163347690515212E-4</v>
      </c>
      <c r="BA37" s="5">
        <f t="shared" si="210"/>
        <v>2.0863238143689251E-5</v>
      </c>
      <c r="BB37" s="5">
        <f t="shared" si="211"/>
        <v>2.4800380348187858E-6</v>
      </c>
      <c r="BC37" s="5">
        <f t="shared" si="212"/>
        <v>2.3584406645938689E-7</v>
      </c>
      <c r="BD37" s="5">
        <f t="shared" si="213"/>
        <v>2.7001300619853105E-6</v>
      </c>
      <c r="BE37" s="5">
        <f t="shared" si="214"/>
        <v>3.5289408014018937E-6</v>
      </c>
      <c r="BF37" s="5">
        <f t="shared" si="215"/>
        <v>2.3060783913946863E-6</v>
      </c>
      <c r="BG37" s="5">
        <f t="shared" si="216"/>
        <v>1.004644707205988E-6</v>
      </c>
      <c r="BH37" s="5">
        <f t="shared" si="217"/>
        <v>3.2825564109723972E-7</v>
      </c>
      <c r="BI37" s="5">
        <f t="shared" si="218"/>
        <v>8.5802883458632901E-8</v>
      </c>
      <c r="BJ37" s="8">
        <f t="shared" si="219"/>
        <v>0.57461586599554659</v>
      </c>
      <c r="BK37" s="8">
        <f t="shared" si="220"/>
        <v>0.29073183442938466</v>
      </c>
      <c r="BL37" s="8">
        <f t="shared" si="221"/>
        <v>0.13177471213097275</v>
      </c>
      <c r="BM37" s="8">
        <f t="shared" si="222"/>
        <v>0.26426337669021399</v>
      </c>
      <c r="BN37" s="8">
        <f t="shared" si="223"/>
        <v>0.73531946245689395</v>
      </c>
    </row>
    <row r="38" spans="1:66" x14ac:dyDescent="0.25">
      <c r="A38" t="s">
        <v>213</v>
      </c>
      <c r="B38" t="s">
        <v>314</v>
      </c>
      <c r="C38" t="s">
        <v>218</v>
      </c>
      <c r="D38" s="11">
        <v>44204</v>
      </c>
      <c r="E38">
        <f>VLOOKUP(A38,home!$A$2:$E$405,3,FALSE)</f>
        <v>1.2675000000000001</v>
      </c>
      <c r="F38">
        <f>VLOOKUP(B38,home!$B$2:$E$405,3,FALSE)</f>
        <v>0.83050000000000002</v>
      </c>
      <c r="G38">
        <f>VLOOKUP(C38,away!$B$2:$E$405,4,FALSE)</f>
        <v>0.58130000000000004</v>
      </c>
      <c r="H38">
        <f>VLOOKUP(A38,away!$A$2:$E$405,3,FALSE)</f>
        <v>1.1535</v>
      </c>
      <c r="I38">
        <f>VLOOKUP(C38,away!$B$2:$E$405,3,FALSE)</f>
        <v>1.2319</v>
      </c>
      <c r="J38">
        <f>VLOOKUP(B38,home!$B$2:$E$405,4,FALSE)</f>
        <v>1.4145000000000001</v>
      </c>
      <c r="K38" s="3">
        <f t="shared" si="168"/>
        <v>0.61191053137500007</v>
      </c>
      <c r="L38" s="3">
        <f t="shared" si="169"/>
        <v>2.009999761425</v>
      </c>
      <c r="M38" s="5">
        <f t="shared" si="170"/>
        <v>7.2663920794991524E-2</v>
      </c>
      <c r="N38" s="5">
        <f t="shared" si="171"/>
        <v>4.4463818385454185E-2</v>
      </c>
      <c r="O38" s="5">
        <f t="shared" si="172"/>
        <v>0.14605446346213807</v>
      </c>
      <c r="P38" s="5">
        <f t="shared" si="173"/>
        <v>8.9372264346807451E-2</v>
      </c>
      <c r="Q38" s="5">
        <f t="shared" si="174"/>
        <v>1.3603939367602381E-2</v>
      </c>
      <c r="R38" s="5">
        <f t="shared" si="175"/>
        <v>0.14678471835697696</v>
      </c>
      <c r="S38" s="5">
        <f t="shared" si="176"/>
        <v>2.7480631195950313E-2</v>
      </c>
      <c r="T38" s="5">
        <f t="shared" si="177"/>
        <v>2.7343914883320952E-2</v>
      </c>
      <c r="U38" s="5">
        <f t="shared" si="178"/>
        <v>8.9819115007547509E-2</v>
      </c>
      <c r="V38" s="5">
        <f t="shared" si="179"/>
        <v>3.7555031266491546E-3</v>
      </c>
      <c r="W38" s="5">
        <f t="shared" si="180"/>
        <v>2.7747979224076189E-3</v>
      </c>
      <c r="X38" s="5">
        <f t="shared" si="181"/>
        <v>5.5773431620418992E-3</v>
      </c>
      <c r="Y38" s="5">
        <f t="shared" si="182"/>
        <v>5.6052292125447871E-3</v>
      </c>
      <c r="Z38" s="5">
        <f t="shared" si="183"/>
        <v>9.8345749626119847E-2</v>
      </c>
      <c r="AA38" s="5">
        <f t="shared" si="184"/>
        <v>6.0178799912191716E-2</v>
      </c>
      <c r="AB38" s="5">
        <f t="shared" si="185"/>
        <v>1.8412020715889515E-2</v>
      </c>
      <c r="AC38" s="5">
        <f t="shared" si="186"/>
        <v>2.8869022490636472E-4</v>
      </c>
      <c r="AD38" s="5">
        <f t="shared" si="187"/>
        <v>4.244820177896729E-4</v>
      </c>
      <c r="AE38" s="5">
        <f t="shared" si="188"/>
        <v>8.5320875448644526E-4</v>
      </c>
      <c r="AF38" s="5">
        <f t="shared" si="189"/>
        <v>8.5747469648173827E-4</v>
      </c>
      <c r="AG38" s="5">
        <f t="shared" si="190"/>
        <v>5.7450797845208946E-4</v>
      </c>
      <c r="AH38" s="5">
        <f t="shared" si="191"/>
        <v>4.9418733321415921E-2</v>
      </c>
      <c r="AI38" s="5">
        <f t="shared" si="192"/>
        <v>3.0239843366587041E-2</v>
      </c>
      <c r="AJ38" s="5">
        <f t="shared" si="193"/>
        <v>9.2520393115725214E-3</v>
      </c>
      <c r="AK38" s="5">
        <f t="shared" si="194"/>
        <v>1.8871400971489107E-3</v>
      </c>
      <c r="AL38" s="5">
        <f t="shared" si="195"/>
        <v>1.4202866463792182E-5</v>
      </c>
      <c r="AM38" s="5">
        <f t="shared" si="196"/>
        <v>5.1949003412962228E-5</v>
      </c>
      <c r="AN38" s="5">
        <f t="shared" si="197"/>
        <v>1.044174844663206E-4</v>
      </c>
      <c r="AO38" s="5">
        <f t="shared" si="198"/>
        <v>1.0493955943295153E-4</v>
      </c>
      <c r="AP38" s="5">
        <f t="shared" si="199"/>
        <v>7.0309496474759071E-5</v>
      </c>
      <c r="AQ38" s="5">
        <f t="shared" si="200"/>
        <v>3.5330517785044403E-5</v>
      </c>
      <c r="AR38" s="5">
        <f t="shared" si="201"/>
        <v>1.9866328437194321E-2</v>
      </c>
      <c r="AS38" s="5">
        <f t="shared" si="202"/>
        <v>1.2156415590473854E-2</v>
      </c>
      <c r="AT38" s="5">
        <f t="shared" si="203"/>
        <v>3.7193193617910945E-3</v>
      </c>
      <c r="AU38" s="5">
        <f t="shared" si="204"/>
        <v>7.5863022900897166E-4</v>
      </c>
      <c r="AV38" s="5">
        <f t="shared" si="205"/>
        <v>1.1605345663750443E-4</v>
      </c>
      <c r="AW38" s="5">
        <f t="shared" si="206"/>
        <v>4.852409414454452E-7</v>
      </c>
      <c r="AX38" s="5">
        <f t="shared" si="207"/>
        <v>5.298023713804566E-6</v>
      </c>
      <c r="AY38" s="5">
        <f t="shared" si="208"/>
        <v>1.0649026400771171E-5</v>
      </c>
      <c r="AZ38" s="5">
        <f t="shared" si="209"/>
        <v>1.0702270262479292E-5</v>
      </c>
      <c r="BA38" s="5">
        <f t="shared" si="210"/>
        <v>7.1705202247630834E-6</v>
      </c>
      <c r="BB38" s="5">
        <f t="shared" si="211"/>
        <v>3.6031859852667336E-6</v>
      </c>
      <c r="BC38" s="5">
        <f t="shared" si="212"/>
        <v>1.4484805941512063E-6</v>
      </c>
      <c r="BD38" s="5">
        <f t="shared" si="213"/>
        <v>6.6552192365252226E-3</v>
      </c>
      <c r="BE38" s="5">
        <f t="shared" si="214"/>
        <v>4.0723987394392716E-3</v>
      </c>
      <c r="BF38" s="5">
        <f t="shared" si="215"/>
        <v>1.2459718383105822E-3</v>
      </c>
      <c r="BG38" s="5">
        <f t="shared" si="216"/>
        <v>2.5414109655297139E-4</v>
      </c>
      <c r="BH38" s="5">
        <f t="shared" si="217"/>
        <v>3.8877903358988464E-5</v>
      </c>
      <c r="BI38" s="5">
        <f t="shared" si="218"/>
        <v>4.75795970062891E-6</v>
      </c>
      <c r="BJ38" s="8">
        <f t="shared" si="219"/>
        <v>0.10248453394933507</v>
      </c>
      <c r="BK38" s="8">
        <f t="shared" si="220"/>
        <v>0.19358586158216934</v>
      </c>
      <c r="BL38" s="8">
        <f t="shared" si="221"/>
        <v>0.60093498740046158</v>
      </c>
      <c r="BM38" s="8">
        <f t="shared" si="222"/>
        <v>0.48239784405865593</v>
      </c>
      <c r="BN38" s="8">
        <f t="shared" si="223"/>
        <v>0.51294312471397063</v>
      </c>
    </row>
    <row r="39" spans="1:66" x14ac:dyDescent="0.25">
      <c r="A39" t="s">
        <v>154</v>
      </c>
      <c r="B39" t="s">
        <v>163</v>
      </c>
      <c r="C39" t="s">
        <v>156</v>
      </c>
      <c r="D39" s="11">
        <v>44235</v>
      </c>
      <c r="E39">
        <f>VLOOKUP(A39,home!$A$2:$E$405,3,FALSE)</f>
        <v>1.3447</v>
      </c>
      <c r="F39">
        <f>VLOOKUP(B39,home!$B$2:$E$405,3,FALSE)</f>
        <v>1.4873000000000001</v>
      </c>
      <c r="G39">
        <f>VLOOKUP(C39,away!$B$2:$E$405,4,FALSE)</f>
        <v>0.82189999999999996</v>
      </c>
      <c r="H39">
        <f>VLOOKUP(A39,away!$A$2:$E$405,3,FALSE)</f>
        <v>1.05</v>
      </c>
      <c r="I39">
        <f>VLOOKUP(C39,away!$B$2:$E$405,3,FALSE)</f>
        <v>0.80200000000000005</v>
      </c>
      <c r="J39">
        <f>VLOOKUP(B39,home!$B$2:$E$405,4,FALSE)</f>
        <v>0.90229999999999999</v>
      </c>
      <c r="K39" s="3">
        <f t="shared" si="168"/>
        <v>1.6437772415890002</v>
      </c>
      <c r="L39" s="3">
        <f t="shared" si="169"/>
        <v>0.75982683000000006</v>
      </c>
      <c r="M39" s="5">
        <f t="shared" si="170"/>
        <v>9.0391587766975839E-2</v>
      </c>
      <c r="N39" s="5">
        <f t="shared" si="171"/>
        <v>0.14858363480244954</v>
      </c>
      <c r="O39" s="5">
        <f t="shared" si="172"/>
        <v>6.868195359164804E-2</v>
      </c>
      <c r="P39" s="5">
        <f t="shared" si="173"/>
        <v>0.11289783222182294</v>
      </c>
      <c r="Q39" s="5">
        <f t="shared" si="174"/>
        <v>0.12211919868041898</v>
      </c>
      <c r="R39" s="5">
        <f t="shared" si="175"/>
        <v>2.6093195537874522E-2</v>
      </c>
      <c r="S39" s="5">
        <f t="shared" si="176"/>
        <v>3.5251954399908074E-2</v>
      </c>
      <c r="T39" s="5">
        <f t="shared" si="177"/>
        <v>9.2789443615482942E-2</v>
      </c>
      <c r="U39" s="5">
        <f t="shared" si="178"/>
        <v>4.289140098548979E-2</v>
      </c>
      <c r="V39" s="5">
        <f t="shared" si="179"/>
        <v>4.8921332561659269E-3</v>
      </c>
      <c r="W39" s="5">
        <f t="shared" si="180"/>
        <v>6.6912253183986026E-2</v>
      </c>
      <c r="X39" s="5">
        <f t="shared" si="181"/>
        <v>5.0841725224945511E-2</v>
      </c>
      <c r="Y39" s="5">
        <f t="shared" si="182"/>
        <v>1.9315453454700694E-2</v>
      </c>
      <c r="Z39" s="5">
        <f t="shared" si="183"/>
        <v>6.6087700167044485E-3</v>
      </c>
      <c r="AA39" s="5">
        <f t="shared" si="184"/>
        <v>1.0863345748354529E-2</v>
      </c>
      <c r="AB39" s="5">
        <f t="shared" si="185"/>
        <v>8.9284602543289026E-3</v>
      </c>
      <c r="AC39" s="5">
        <f t="shared" si="186"/>
        <v>3.8188788719563073E-4</v>
      </c>
      <c r="AD39" s="5">
        <f t="shared" si="187"/>
        <v>2.7497209741819347E-2</v>
      </c>
      <c r="AE39" s="5">
        <f t="shared" si="188"/>
        <v>2.0893117711971717E-2</v>
      </c>
      <c r="AF39" s="5">
        <f t="shared" si="189"/>
        <v>7.937575699952161E-3</v>
      </c>
      <c r="AG39" s="5">
        <f t="shared" si="190"/>
        <v>2.0103943273265608E-3</v>
      </c>
      <c r="AH39" s="5">
        <f t="shared" si="191"/>
        <v>1.2553801929978969E-3</v>
      </c>
      <c r="AI39" s="5">
        <f t="shared" si="192"/>
        <v>2.0635653907915496E-3</v>
      </c>
      <c r="AJ39" s="5">
        <f t="shared" si="193"/>
        <v>1.6960209129569309E-3</v>
      </c>
      <c r="AK39" s="5">
        <f t="shared" si="194"/>
        <v>9.2929352599253336E-4</v>
      </c>
      <c r="AL39" s="5">
        <f t="shared" si="195"/>
        <v>1.9078905761586989E-5</v>
      </c>
      <c r="AM39" s="5">
        <f t="shared" si="196"/>
        <v>9.039857516160401E-3</v>
      </c>
      <c r="AN39" s="5">
        <f t="shared" si="197"/>
        <v>6.868726280155832E-3</v>
      </c>
      <c r="AO39" s="5">
        <f t="shared" si="198"/>
        <v>2.6095212577942491E-3</v>
      </c>
      <c r="AP39" s="5">
        <f t="shared" si="199"/>
        <v>6.6092808837580578E-4</v>
      </c>
      <c r="AQ39" s="5">
        <f t="shared" si="200"/>
        <v>1.2554772356213707E-4</v>
      </c>
      <c r="AR39" s="5">
        <f t="shared" si="201"/>
        <v>1.9077431049807612E-4</v>
      </c>
      <c r="AS39" s="5">
        <f t="shared" si="202"/>
        <v>3.1359046987657096E-4</v>
      </c>
      <c r="AT39" s="5">
        <f t="shared" si="203"/>
        <v>2.5773643878115421E-4</v>
      </c>
      <c r="AU39" s="5">
        <f t="shared" si="204"/>
        <v>1.4122043079888588E-4</v>
      </c>
      <c r="AV39" s="5">
        <f t="shared" si="205"/>
        <v>5.8033732548650759E-5</v>
      </c>
      <c r="AW39" s="5">
        <f t="shared" si="206"/>
        <v>6.6192464330260453E-7</v>
      </c>
      <c r="AX39" s="5">
        <f t="shared" si="207"/>
        <v>2.476585342045287E-3</v>
      </c>
      <c r="AY39" s="5">
        <f t="shared" si="208"/>
        <v>1.8817759896707362E-3</v>
      </c>
      <c r="AZ39" s="5">
        <f t="shared" si="209"/>
        <v>7.149119425008142E-4</v>
      </c>
      <c r="BA39" s="5">
        <f t="shared" si="210"/>
        <v>1.8106975833317868E-4</v>
      </c>
      <c r="BB39" s="5">
        <f t="shared" si="211"/>
        <v>3.4395415120791303E-5</v>
      </c>
      <c r="BC39" s="5">
        <f t="shared" si="212"/>
        <v>5.2269118475529865E-6</v>
      </c>
      <c r="BD39" s="5">
        <f t="shared" si="213"/>
        <v>2.4159239931864805E-5</v>
      </c>
      <c r="BE39" s="5">
        <f t="shared" si="214"/>
        <v>3.9712408774087552E-5</v>
      </c>
      <c r="BF39" s="5">
        <f t="shared" si="215"/>
        <v>3.263917687576223E-5</v>
      </c>
      <c r="BG39" s="5">
        <f t="shared" si="216"/>
        <v>1.7883845377525298E-5</v>
      </c>
      <c r="BH39" s="5">
        <f t="shared" si="217"/>
        <v>7.349264505918185E-6</v>
      </c>
      <c r="BI39" s="5">
        <f t="shared" si="218"/>
        <v>2.4161107474492288E-6</v>
      </c>
      <c r="BJ39" s="8">
        <f t="shared" si="219"/>
        <v>0.58349855266862005</v>
      </c>
      <c r="BK39" s="8">
        <f t="shared" si="220"/>
        <v>0.24571625042750073</v>
      </c>
      <c r="BL39" s="8">
        <f t="shared" si="221"/>
        <v>0.16448813156915065</v>
      </c>
      <c r="BM39" s="8">
        <f t="shared" si="222"/>
        <v>0.42966318801575892</v>
      </c>
      <c r="BN39" s="8">
        <f t="shared" si="223"/>
        <v>0.56876740260118974</v>
      </c>
    </row>
    <row r="40" spans="1:66" x14ac:dyDescent="0.25">
      <c r="A40" t="s">
        <v>37</v>
      </c>
      <c r="B40" t="s">
        <v>219</v>
      </c>
      <c r="C40" t="s">
        <v>227</v>
      </c>
      <c r="D40" s="11">
        <v>44235</v>
      </c>
      <c r="E40">
        <f>VLOOKUP(A40,home!$A$2:$E$405,3,FALSE)</f>
        <v>1.5481</v>
      </c>
      <c r="F40">
        <f>VLOOKUP(B40,home!$B$2:$E$405,3,FALSE)</f>
        <v>1.2457</v>
      </c>
      <c r="G40">
        <f>VLOOKUP(C40,away!$B$2:$E$405,4,FALSE)</f>
        <v>1.1535</v>
      </c>
      <c r="H40">
        <f>VLOOKUP(A40,away!$A$2:$E$405,3,FALSE)</f>
        <v>1.2666999999999999</v>
      </c>
      <c r="I40">
        <f>VLOOKUP(C40,away!$B$2:$E$405,3,FALSE)</f>
        <v>1.1277999999999999</v>
      </c>
      <c r="J40">
        <f>VLOOKUP(B40,home!$B$2:$E$405,4,FALSE)</f>
        <v>1.2319</v>
      </c>
      <c r="K40" s="3">
        <f t="shared" si="168"/>
        <v>2.2244880340950002</v>
      </c>
      <c r="L40" s="3">
        <f t="shared" si="169"/>
        <v>1.7598729498939998</v>
      </c>
      <c r="M40" s="5">
        <f t="shared" si="170"/>
        <v>1.860432898918531E-2</v>
      </c>
      <c r="N40" s="5">
        <f t="shared" si="171"/>
        <v>4.1385107218809447E-2</v>
      </c>
      <c r="O40" s="5">
        <f t="shared" si="172"/>
        <v>3.2741255338996002E-2</v>
      </c>
      <c r="P40" s="5">
        <f t="shared" si="173"/>
        <v>7.2832530722845637E-2</v>
      </c>
      <c r="Q40" s="5">
        <f t="shared" si="174"/>
        <v>4.6030337898990123E-2</v>
      </c>
      <c r="R40" s="5">
        <f t="shared" si="175"/>
        <v>2.8810224808335786E-2</v>
      </c>
      <c r="S40" s="5">
        <f t="shared" si="176"/>
        <v>7.128149494907618E-2</v>
      </c>
      <c r="T40" s="5">
        <f t="shared" si="177"/>
        <v>8.1007546542913325E-2</v>
      </c>
      <c r="U40" s="5">
        <f t="shared" si="178"/>
        <v>6.4088000345729867E-2</v>
      </c>
      <c r="V40" s="5">
        <f t="shared" si="179"/>
        <v>3.1005995515385715E-2</v>
      </c>
      <c r="W40" s="5">
        <f t="shared" si="180"/>
        <v>3.4131311953884372E-2</v>
      </c>
      <c r="X40" s="5">
        <f t="shared" si="181"/>
        <v>6.0066772652034826E-2</v>
      </c>
      <c r="Y40" s="5">
        <f t="shared" si="182"/>
        <v>5.2854944188874382E-2</v>
      </c>
      <c r="Z40" s="5">
        <f t="shared" si="183"/>
        <v>1.6900778440185074E-2</v>
      </c>
      <c r="AA40" s="5">
        <f t="shared" si="184"/>
        <v>3.7595579407082462E-2</v>
      </c>
      <c r="AB40" s="5">
        <f t="shared" si="185"/>
        <v>4.1815458262961673E-2</v>
      </c>
      <c r="AC40" s="5">
        <f t="shared" si="186"/>
        <v>7.5864235760648123E-3</v>
      </c>
      <c r="AD40" s="5">
        <f t="shared" si="187"/>
        <v>1.8981173757344851E-2</v>
      </c>
      <c r="AE40" s="5">
        <f t="shared" si="188"/>
        <v>3.3404454252789061E-2</v>
      </c>
      <c r="AF40" s="5">
        <f t="shared" si="189"/>
        <v>2.9393797722727526E-2</v>
      </c>
      <c r="AG40" s="5">
        <f t="shared" si="190"/>
        <v>1.7243116502294684E-2</v>
      </c>
      <c r="AH40" s="5">
        <f t="shared" si="191"/>
        <v>7.4358057022583541E-3</v>
      </c>
      <c r="AI40" s="5">
        <f t="shared" si="192"/>
        <v>1.6540860808529075E-2</v>
      </c>
      <c r="AJ40" s="5">
        <f t="shared" si="193"/>
        <v>1.8397473471101943E-2</v>
      </c>
      <c r="AK40" s="5">
        <f t="shared" si="194"/>
        <v>1.3641653198015493E-2</v>
      </c>
      <c r="AL40" s="5">
        <f t="shared" si="195"/>
        <v>1.1879781926054989E-3</v>
      </c>
      <c r="AM40" s="5">
        <f t="shared" si="196"/>
        <v>8.4446787792583373E-3</v>
      </c>
      <c r="AN40" s="5">
        <f t="shared" si="197"/>
        <v>1.486156175416063E-2</v>
      </c>
      <c r="AO40" s="5">
        <f t="shared" si="198"/>
        <v>1.3077230262163259E-2</v>
      </c>
      <c r="AP40" s="5">
        <f t="shared" si="199"/>
        <v>7.671421265972117E-3</v>
      </c>
      <c r="AQ40" s="5">
        <f t="shared" si="200"/>
        <v>3.3751816933064774E-3</v>
      </c>
      <c r="AR40" s="5">
        <f t="shared" si="201"/>
        <v>2.6172146632144067E-3</v>
      </c>
      <c r="AS40" s="5">
        <f t="shared" si="202"/>
        <v>5.821962700978422E-3</v>
      </c>
      <c r="AT40" s="5">
        <f t="shared" si="203"/>
        <v>6.4754431816369555E-3</v>
      </c>
      <c r="AU40" s="5">
        <f t="shared" si="204"/>
        <v>4.801515291004488E-3</v>
      </c>
      <c r="AV40" s="5">
        <f t="shared" si="205"/>
        <v>2.6702283275909133E-3</v>
      </c>
      <c r="AW40" s="5">
        <f t="shared" si="206"/>
        <v>1.291865670698152E-4</v>
      </c>
      <c r="AX40" s="5">
        <f t="shared" si="207"/>
        <v>3.1308478160393528E-3</v>
      </c>
      <c r="AY40" s="5">
        <f t="shared" si="208"/>
        <v>5.5098943816823624E-3</v>
      </c>
      <c r="AZ40" s="5">
        <f t="shared" si="209"/>
        <v>4.8483570395478582E-3</v>
      </c>
      <c r="BA40" s="5">
        <f t="shared" si="210"/>
        <v>2.844164135109478E-3</v>
      </c>
      <c r="BB40" s="5">
        <f t="shared" si="211"/>
        <v>1.2513418816094582E-3</v>
      </c>
      <c r="BC40" s="5">
        <f t="shared" si="212"/>
        <v>4.4044054570278906E-4</v>
      </c>
      <c r="BD40" s="5">
        <f t="shared" si="213"/>
        <v>7.6766088164282893E-4</v>
      </c>
      <c r="BE40" s="5">
        <f t="shared" si="214"/>
        <v>1.7076524454572909E-3</v>
      </c>
      <c r="BF40" s="5">
        <f t="shared" si="215"/>
        <v>1.8993262156564049E-3</v>
      </c>
      <c r="BG40" s="5">
        <f t="shared" si="216"/>
        <v>1.4083428131902041E-3</v>
      </c>
      <c r="BH40" s="5">
        <f t="shared" si="217"/>
        <v>7.8321043396132456E-4</v>
      </c>
      <c r="BI40" s="5">
        <f t="shared" si="218"/>
        <v>3.48448447705064E-4</v>
      </c>
      <c r="BJ40" s="8">
        <f t="shared" si="219"/>
        <v>0.47995368224521473</v>
      </c>
      <c r="BK40" s="8">
        <f t="shared" si="220"/>
        <v>0.20800864632684551</v>
      </c>
      <c r="BL40" s="8">
        <f t="shared" si="221"/>
        <v>0.2903673167450489</v>
      </c>
      <c r="BM40" s="8">
        <f t="shared" si="222"/>
        <v>0.7494459309655197</v>
      </c>
      <c r="BN40" s="8">
        <f t="shared" si="223"/>
        <v>0.2404037849771623</v>
      </c>
    </row>
    <row r="41" spans="1:66" x14ac:dyDescent="0.25">
      <c r="A41" t="s">
        <v>10</v>
      </c>
      <c r="B41" t="s">
        <v>46</v>
      </c>
      <c r="C41" t="s">
        <v>43</v>
      </c>
      <c r="D41" t="s">
        <v>506</v>
      </c>
      <c r="E41">
        <f>VLOOKUP(A41,home!$A$2:$E$405,3,FALSE)</f>
        <v>1.5425</v>
      </c>
      <c r="F41">
        <f>VLOOKUP(B41,home!$B$2:$E$405,3,FALSE)</f>
        <v>1.4491000000000001</v>
      </c>
      <c r="G41">
        <f>VLOOKUP(C41,away!$B$2:$E$405,4,FALSE)</f>
        <v>0.76270000000000004</v>
      </c>
      <c r="H41">
        <f>VLOOKUP(A41,away!$A$2:$E$405,3,FALSE)</f>
        <v>1.4443999999999999</v>
      </c>
      <c r="I41">
        <f>VLOOKUP(C41,away!$B$2:$E$405,3,FALSE)</f>
        <v>0.65159999999999996</v>
      </c>
      <c r="J41">
        <f>VLOOKUP(B41,home!$B$2:$E$405,4,FALSE)</f>
        <v>0.8145</v>
      </c>
      <c r="K41" s="3">
        <f t="shared" si="168"/>
        <v>1.7048150692249999</v>
      </c>
      <c r="L41" s="3">
        <f t="shared" si="169"/>
        <v>0.76658381207999993</v>
      </c>
      <c r="M41" s="5">
        <f t="shared" si="170"/>
        <v>8.4466617545784259E-2</v>
      </c>
      <c r="N41" s="5">
        <f t="shared" si="171"/>
        <v>0.14399996243851779</v>
      </c>
      <c r="O41" s="5">
        <f t="shared" si="172"/>
        <v>6.4750741671750711E-2</v>
      </c>
      <c r="P41" s="5">
        <f t="shared" si="173"/>
        <v>0.11038804014549577</v>
      </c>
      <c r="Q41" s="5">
        <f t="shared" si="174"/>
        <v>0.12274665296650958</v>
      </c>
      <c r="R41" s="5">
        <f t="shared" si="175"/>
        <v>2.4818435192868981E-2</v>
      </c>
      <c r="S41" s="5">
        <f t="shared" si="176"/>
        <v>3.6066080782027742E-2</v>
      </c>
      <c r="T41" s="5">
        <f t="shared" si="177"/>
        <v>9.4095597151127738E-2</v>
      </c>
      <c r="U41" s="5">
        <f t="shared" si="178"/>
        <v>4.2310842311387105E-2</v>
      </c>
      <c r="V41" s="5">
        <f t="shared" si="179"/>
        <v>5.23713008225366E-3</v>
      </c>
      <c r="W41" s="5">
        <f t="shared" si="180"/>
        <v>6.9753447891412385E-2</v>
      </c>
      <c r="X41" s="5">
        <f t="shared" si="181"/>
        <v>5.3471863990322534E-2</v>
      </c>
      <c r="Y41" s="5">
        <f t="shared" si="182"/>
        <v>2.049533266836236E-2</v>
      </c>
      <c r="Z41" s="5">
        <f t="shared" si="183"/>
        <v>6.3418035533366456E-3</v>
      </c>
      <c r="AA41" s="5">
        <f t="shared" si="184"/>
        <v>1.0811602263792965E-2</v>
      </c>
      <c r="AB41" s="5">
        <f t="shared" si="185"/>
        <v>9.2158912308906854E-3</v>
      </c>
      <c r="AC41" s="5">
        <f t="shared" si="186"/>
        <v>4.2776997481700245E-4</v>
      </c>
      <c r="AD41" s="5">
        <f t="shared" si="187"/>
        <v>2.972918227392014E-2</v>
      </c>
      <c r="AE41" s="5">
        <f t="shared" si="188"/>
        <v>2.278990987756286E-2</v>
      </c>
      <c r="AF41" s="5">
        <f t="shared" si="189"/>
        <v>8.7351879954508903E-3</v>
      </c>
      <c r="AG41" s="5">
        <f t="shared" si="190"/>
        <v>2.2320845709293997E-3</v>
      </c>
      <c r="AH41" s="5">
        <f t="shared" si="191"/>
        <v>1.2153809858448234E-3</v>
      </c>
      <c r="AI41" s="5">
        <f t="shared" si="192"/>
        <v>2.0719998195177915E-3</v>
      </c>
      <c r="AJ41" s="5">
        <f t="shared" si="193"/>
        <v>1.7661882578727057E-3</v>
      </c>
      <c r="AK41" s="5">
        <f t="shared" si="194"/>
        <v>1.0036747857032134E-3</v>
      </c>
      <c r="AL41" s="5">
        <f t="shared" si="195"/>
        <v>2.2361823179454988E-5</v>
      </c>
      <c r="AM41" s="5">
        <f t="shared" si="196"/>
        <v>1.0136551587263154E-2</v>
      </c>
      <c r="AN41" s="5">
        <f t="shared" si="197"/>
        <v>7.7705163571097618E-3</v>
      </c>
      <c r="AO41" s="5">
        <f t="shared" si="198"/>
        <v>2.9783760254315974E-3</v>
      </c>
      <c r="AP41" s="5">
        <f t="shared" si="199"/>
        <v>7.6105828246101118E-4</v>
      </c>
      <c r="AQ41" s="5">
        <f t="shared" si="200"/>
        <v>1.4585373984600479E-4</v>
      </c>
      <c r="AR41" s="5">
        <f t="shared" si="201"/>
        <v>1.8633827785169467E-4</v>
      </c>
      <c r="AS41" s="5">
        <f t="shared" si="202"/>
        <v>3.1767230405500412E-4</v>
      </c>
      <c r="AT41" s="5">
        <f t="shared" si="203"/>
        <v>2.7078626551419859E-4</v>
      </c>
      <c r="AU41" s="5">
        <f t="shared" si="204"/>
        <v>1.5388016866258928E-4</v>
      </c>
      <c r="AV41" s="5">
        <f t="shared" si="205"/>
        <v>6.5584307597716667E-5</v>
      </c>
      <c r="AW41" s="5">
        <f t="shared" si="206"/>
        <v>8.1178613206511353E-7</v>
      </c>
      <c r="AX41" s="5">
        <f t="shared" si="207"/>
        <v>2.8801576493238047E-3</v>
      </c>
      <c r="AY41" s="5">
        <f t="shared" si="208"/>
        <v>2.2078822302100138E-3</v>
      </c>
      <c r="AZ41" s="5">
        <f t="shared" si="209"/>
        <v>8.4626338832904219E-4</v>
      </c>
      <c r="BA41" s="5">
        <f t="shared" si="210"/>
        <v>2.1624393808300488E-4</v>
      </c>
      <c r="BB41" s="5">
        <f t="shared" si="211"/>
        <v>4.1442275598715325E-5</v>
      </c>
      <c r="BC41" s="5">
        <f t="shared" si="212"/>
        <v>6.3537955219466332E-6</v>
      </c>
      <c r="BD41" s="5">
        <f t="shared" si="213"/>
        <v>2.3807317895329046E-5</v>
      </c>
      <c r="BE41" s="5">
        <f t="shared" si="214"/>
        <v>4.058707430578697E-5</v>
      </c>
      <c r="BF41" s="5">
        <f t="shared" si="215"/>
        <v>3.4596727946130219E-5</v>
      </c>
      <c r="BG41" s="5">
        <f t="shared" si="216"/>
        <v>1.9660341049480166E-5</v>
      </c>
      <c r="BH41" s="5">
        <f t="shared" si="217"/>
        <v>8.3793114218141556E-6</v>
      </c>
      <c r="BI41" s="5">
        <f t="shared" si="218"/>
        <v>2.857035276327584E-6</v>
      </c>
      <c r="BJ41" s="8">
        <f t="shared" si="219"/>
        <v>0.59603992109329385</v>
      </c>
      <c r="BK41" s="8">
        <f t="shared" si="220"/>
        <v>0.2388158825837679</v>
      </c>
      <c r="BL41" s="8">
        <f t="shared" si="221"/>
        <v>0.15908890565120498</v>
      </c>
      <c r="BM41" s="8">
        <f t="shared" si="222"/>
        <v>0.44690899247659821</v>
      </c>
      <c r="BN41" s="8">
        <f t="shared" si="223"/>
        <v>0.55117044996092701</v>
      </c>
    </row>
    <row r="42" spans="1:66" x14ac:dyDescent="0.25">
      <c r="A42" t="s">
        <v>16</v>
      </c>
      <c r="B42" t="s">
        <v>255</v>
      </c>
      <c r="C42" t="s">
        <v>253</v>
      </c>
      <c r="D42" t="s">
        <v>506</v>
      </c>
      <c r="E42">
        <f>VLOOKUP(A42,home!$A$2:$E$405,3,FALSE)</f>
        <v>1.6373</v>
      </c>
      <c r="F42">
        <f>VLOOKUP(B42,home!$B$2:$E$405,3,FALSE)</f>
        <v>0.68259999999999998</v>
      </c>
      <c r="G42">
        <f>VLOOKUP(C42,away!$B$2:$E$405,4,FALSE)</f>
        <v>1.1496999999999999</v>
      </c>
      <c r="H42">
        <f>VLOOKUP(A42,away!$A$2:$E$405,3,FALSE)</f>
        <v>1.3301000000000001</v>
      </c>
      <c r="I42">
        <f>VLOOKUP(C42,away!$B$2:$E$405,3,FALSE)</f>
        <v>1.5036</v>
      </c>
      <c r="J42">
        <f>VLOOKUP(B42,home!$B$2:$E$405,4,FALSE)</f>
        <v>0.79600000000000004</v>
      </c>
      <c r="K42" s="3">
        <f t="shared" si="168"/>
        <v>1.2849288407059998</v>
      </c>
      <c r="L42" s="3">
        <f t="shared" si="169"/>
        <v>1.5919509345600003</v>
      </c>
      <c r="M42" s="5">
        <f t="shared" si="170"/>
        <v>5.6310189452476234E-2</v>
      </c>
      <c r="N42" s="5">
        <f t="shared" si="171"/>
        <v>7.235458645310551E-2</v>
      </c>
      <c r="O42" s="5">
        <f t="shared" si="172"/>
        <v>8.964305872412022E-2</v>
      </c>
      <c r="P42" s="5">
        <f t="shared" si="173"/>
        <v>0.11518495152372364</v>
      </c>
      <c r="Q42" s="5">
        <f t="shared" si="174"/>
        <v>4.6485247445475449E-2</v>
      </c>
      <c r="R42" s="5">
        <f t="shared" si="175"/>
        <v>7.135367555634009E-2</v>
      </c>
      <c r="S42" s="5">
        <f t="shared" si="176"/>
        <v>5.8903962082741353E-2</v>
      </c>
      <c r="T42" s="5">
        <f t="shared" si="177"/>
        <v>7.4002233114077498E-2</v>
      </c>
      <c r="U42" s="5">
        <f t="shared" si="178"/>
        <v>9.1684395612720113E-2</v>
      </c>
      <c r="V42" s="5">
        <f t="shared" si="179"/>
        <v>1.3387847411764683E-2</v>
      </c>
      <c r="W42" s="5">
        <f t="shared" si="180"/>
        <v>1.9910078370015436E-2</v>
      </c>
      <c r="X42" s="5">
        <f t="shared" si="181"/>
        <v>3.169586786830892E-2</v>
      </c>
      <c r="Y42" s="5">
        <f t="shared" si="182"/>
        <v>2.522913323732234E-2</v>
      </c>
      <c r="Z42" s="5">
        <f t="shared" si="183"/>
        <v>3.786385016206887E-2</v>
      </c>
      <c r="AA42" s="5">
        <f t="shared" si="184"/>
        <v>4.8652353093412835E-2</v>
      </c>
      <c r="AB42" s="5">
        <f t="shared" si="185"/>
        <v>3.1257405828968958E-2</v>
      </c>
      <c r="AC42" s="5">
        <f t="shared" si="186"/>
        <v>1.7115891570039276E-3</v>
      </c>
      <c r="AD42" s="5">
        <f t="shared" si="187"/>
        <v>6.3957584795873807E-3</v>
      </c>
      <c r="AE42" s="5">
        <f t="shared" si="188"/>
        <v>1.0181733688799178E-2</v>
      </c>
      <c r="AF42" s="5">
        <f t="shared" si="189"/>
        <v>8.1044102306624469E-3</v>
      </c>
      <c r="AG42" s="5">
        <f t="shared" si="190"/>
        <v>4.3006078135869007E-3</v>
      </c>
      <c r="AH42" s="5">
        <f t="shared" si="191"/>
        <v>1.5069347912886347E-2</v>
      </c>
      <c r="AI42" s="5">
        <f t="shared" si="192"/>
        <v>1.9363039743900433E-2</v>
      </c>
      <c r="AJ42" s="5">
        <f t="shared" si="193"/>
        <v>1.244006410533709E-2</v>
      </c>
      <c r="AK42" s="5">
        <f t="shared" si="194"/>
        <v>5.3281990497263693E-3</v>
      </c>
      <c r="AL42" s="5">
        <f t="shared" si="195"/>
        <v>1.4004521454818788E-4</v>
      </c>
      <c r="AM42" s="5">
        <f t="shared" si="196"/>
        <v>1.6436189057223579E-3</v>
      </c>
      <c r="AN42" s="5">
        <f t="shared" si="197"/>
        <v>2.6165606530251925E-3</v>
      </c>
      <c r="AO42" s="5">
        <f t="shared" si="198"/>
        <v>2.0827180884581903E-3</v>
      </c>
      <c r="AP42" s="5">
        <f t="shared" si="199"/>
        <v>1.1051950024486773E-3</v>
      </c>
      <c r="AQ42" s="5">
        <f t="shared" si="200"/>
        <v>4.3985405425480366E-4</v>
      </c>
      <c r="AR42" s="5">
        <f t="shared" si="201"/>
        <v>4.7979324986258398E-3</v>
      </c>
      <c r="AS42" s="5">
        <f t="shared" si="202"/>
        <v>6.1650018432449407E-3</v>
      </c>
      <c r="AT42" s="5">
        <f t="shared" si="203"/>
        <v>3.9607943356955366E-3</v>
      </c>
      <c r="AU42" s="5">
        <f t="shared" si="204"/>
        <v>1.696446291346719E-3</v>
      </c>
      <c r="AV42" s="5">
        <f t="shared" si="205"/>
        <v>5.449531916150328E-4</v>
      </c>
      <c r="AW42" s="5">
        <f t="shared" si="206"/>
        <v>7.9574611657079316E-6</v>
      </c>
      <c r="AX42" s="5">
        <f t="shared" si="207"/>
        <v>3.5198888918204865E-4</v>
      </c>
      <c r="AY42" s="5">
        <f t="shared" si="208"/>
        <v>5.6034904108809877E-4</v>
      </c>
      <c r="AZ42" s="5">
        <f t="shared" si="209"/>
        <v>4.4602408981999947E-4</v>
      </c>
      <c r="BA42" s="5">
        <f t="shared" si="210"/>
        <v>2.3668282220840712E-4</v>
      </c>
      <c r="BB42" s="5">
        <f t="shared" si="211"/>
        <v>9.4196860002243075E-5</v>
      </c>
      <c r="BC42" s="5">
        <f t="shared" si="212"/>
        <v>2.9991355862637658E-5</v>
      </c>
      <c r="BD42" s="5">
        <f t="shared" si="213"/>
        <v>1.2730121875238675E-3</v>
      </c>
      <c r="BE42" s="5">
        <f t="shared" si="214"/>
        <v>1.6357300743196519E-3</v>
      </c>
      <c r="BF42" s="5">
        <f t="shared" si="215"/>
        <v>1.0508983740517446E-3</v>
      </c>
      <c r="BG42" s="5">
        <f t="shared" si="216"/>
        <v>4.5010987649004279E-4</v>
      </c>
      <c r="BH42" s="5">
        <f t="shared" si="217"/>
        <v>1.445897904471678E-4</v>
      </c>
      <c r="BI42" s="5">
        <f t="shared" si="218"/>
        <v>3.7157518363440588E-5</v>
      </c>
      <c r="BJ42" s="8">
        <f t="shared" si="219"/>
        <v>0.3082668364630135</v>
      </c>
      <c r="BK42" s="8">
        <f t="shared" si="220"/>
        <v>0.24619893388334613</v>
      </c>
      <c r="BL42" s="8">
        <f t="shared" si="221"/>
        <v>0.40654816560913631</v>
      </c>
      <c r="BM42" s="8">
        <f t="shared" si="222"/>
        <v>0.54699368538240156</v>
      </c>
      <c r="BN42" s="8">
        <f t="shared" si="223"/>
        <v>0.45133170915524112</v>
      </c>
    </row>
    <row r="43" spans="1:66" x14ac:dyDescent="0.25">
      <c r="A43" t="s">
        <v>16</v>
      </c>
      <c r="B43" t="s">
        <v>18</v>
      </c>
      <c r="C43" t="s">
        <v>64</v>
      </c>
      <c r="D43" t="s">
        <v>506</v>
      </c>
      <c r="E43">
        <f>VLOOKUP(A43,home!$A$2:$E$405,3,FALSE)</f>
        <v>1.6373</v>
      </c>
      <c r="F43">
        <f>VLOOKUP(B43,home!$B$2:$E$405,3,FALSE)</f>
        <v>1.1496999999999999</v>
      </c>
      <c r="G43">
        <f>VLOOKUP(C43,away!$B$2:$E$405,4,FALSE)</f>
        <v>1.006</v>
      </c>
      <c r="H43">
        <f>VLOOKUP(A43,away!$A$2:$E$405,3,FALSE)</f>
        <v>1.3301000000000001</v>
      </c>
      <c r="I43">
        <f>VLOOKUP(C43,away!$B$2:$E$405,3,FALSE)</f>
        <v>1.0613999999999999</v>
      </c>
      <c r="J43">
        <f>VLOOKUP(B43,home!$B$2:$E$405,4,FALSE)</f>
        <v>1.1497999999999999</v>
      </c>
      <c r="K43" s="3">
        <f t="shared" si="168"/>
        <v>1.8936982328599998</v>
      </c>
      <c r="L43" s="3">
        <f t="shared" si="169"/>
        <v>1.6232510073719999</v>
      </c>
      <c r="M43" s="5">
        <f t="shared" si="170"/>
        <v>2.9689873817010121E-2</v>
      </c>
      <c r="N43" s="5">
        <f t="shared" si="171"/>
        <v>5.622366158110844E-2</v>
      </c>
      <c r="O43" s="5">
        <f t="shared" si="172"/>
        <v>4.8194117582209248E-2</v>
      </c>
      <c r="P43" s="5">
        <f t="shared" si="173"/>
        <v>9.126511529967668E-2</v>
      </c>
      <c r="Q43" s="5">
        <f t="shared" si="174"/>
        <v>5.323532429053187E-2</v>
      </c>
      <c r="R43" s="5">
        <f t="shared" si="175"/>
        <v>3.9115574957362897E-2</v>
      </c>
      <c r="S43" s="5">
        <f t="shared" si="176"/>
        <v>7.0136044716794937E-2</v>
      </c>
      <c r="T43" s="5">
        <f t="shared" si="177"/>
        <v>8.6414293782380969E-2</v>
      </c>
      <c r="U43" s="5">
        <f t="shared" si="178"/>
        <v>7.4073095174060966E-2</v>
      </c>
      <c r="V43" s="5">
        <f t="shared" si="179"/>
        <v>2.3954947090689668E-2</v>
      </c>
      <c r="W43" s="5">
        <f t="shared" si="180"/>
        <v>3.3603879844903074E-2</v>
      </c>
      <c r="X43" s="5">
        <f t="shared" si="181"/>
        <v>5.4547531809846561E-2</v>
      </c>
      <c r="Y43" s="5">
        <f t="shared" si="182"/>
        <v>4.427216797999483E-2</v>
      </c>
      <c r="Z43" s="5">
        <f t="shared" si="183"/>
        <v>2.1164798817824765E-2</v>
      </c>
      <c r="AA43" s="5">
        <f t="shared" si="184"/>
        <v>4.0079742120152161E-2</v>
      </c>
      <c r="AB43" s="5">
        <f t="shared" si="185"/>
        <v>3.7949468413208336E-2</v>
      </c>
      <c r="AC43" s="5">
        <f t="shared" si="186"/>
        <v>4.6022657036708381E-3</v>
      </c>
      <c r="AD43" s="5">
        <f t="shared" si="187"/>
        <v>1.590890196988318E-2</v>
      </c>
      <c r="AE43" s="5">
        <f t="shared" si="188"/>
        <v>2.582414114879527E-2</v>
      </c>
      <c r="AF43" s="5">
        <f t="shared" si="189"/>
        <v>2.0959531567149321E-2</v>
      </c>
      <c r="AG43" s="5">
        <f t="shared" si="190"/>
        <v>1.1340860243473456E-2</v>
      </c>
      <c r="AH43" s="5">
        <f t="shared" si="191"/>
        <v>8.5889452504649393E-3</v>
      </c>
      <c r="AI43" s="5">
        <f t="shared" si="192"/>
        <v>1.6264870442936744E-2</v>
      </c>
      <c r="AJ43" s="5">
        <f t="shared" si="193"/>
        <v>1.5400378207743081E-2</v>
      </c>
      <c r="AK43" s="5">
        <f t="shared" si="194"/>
        <v>9.7212229991262399E-3</v>
      </c>
      <c r="AL43" s="5">
        <f t="shared" si="195"/>
        <v>5.6588493797453886E-4</v>
      </c>
      <c r="AM43" s="5">
        <f t="shared" si="196"/>
        <v>6.0253319094221505E-3</v>
      </c>
      <c r="AN43" s="5">
        <f t="shared" si="197"/>
        <v>9.7806260917201616E-3</v>
      </c>
      <c r="AO43" s="5">
        <f t="shared" si="198"/>
        <v>7.938205578056811E-3</v>
      </c>
      <c r="AP43" s="5">
        <f t="shared" si="199"/>
        <v>4.2952334004355821E-3</v>
      </c>
      <c r="AQ43" s="5">
        <f t="shared" si="200"/>
        <v>1.7430604860387297E-3</v>
      </c>
      <c r="AR43" s="5">
        <f t="shared" si="201"/>
        <v>2.7884028060160319E-3</v>
      </c>
      <c r="AS43" s="5">
        <f t="shared" si="202"/>
        <v>5.2803934662544235E-3</v>
      </c>
      <c r="AT43" s="5">
        <f t="shared" si="203"/>
        <v>4.9997358879257476E-3</v>
      </c>
      <c r="AU43" s="5">
        <f t="shared" si="204"/>
        <v>3.1559970052439028E-3</v>
      </c>
      <c r="AV43" s="5">
        <f t="shared" si="205"/>
        <v>1.4941264879354578E-3</v>
      </c>
      <c r="AW43" s="5">
        <f t="shared" si="206"/>
        <v>4.8319461852088769E-5</v>
      </c>
      <c r="AX43" s="5">
        <f t="shared" si="207"/>
        <v>1.9016933982112789E-3</v>
      </c>
      <c r="AY43" s="5">
        <f t="shared" si="208"/>
        <v>3.0869257243591403E-3</v>
      </c>
      <c r="AZ43" s="5">
        <f t="shared" si="209"/>
        <v>2.5054276458742583E-3</v>
      </c>
      <c r="BA43" s="5">
        <f t="shared" si="210"/>
        <v>1.3556459833543493E-3</v>
      </c>
      <c r="BB43" s="5">
        <f t="shared" si="211"/>
        <v>5.5013842702993814E-4</v>
      </c>
      <c r="BC43" s="5">
        <f t="shared" si="212"/>
        <v>1.7860255117407883E-4</v>
      </c>
      <c r="BD43" s="5">
        <f t="shared" si="213"/>
        <v>7.5437961063740588E-4</v>
      </c>
      <c r="BE43" s="5">
        <f t="shared" si="214"/>
        <v>1.4285673355696701E-3</v>
      </c>
      <c r="BF43" s="5">
        <f t="shared" si="215"/>
        <v>1.3526377194449017E-3</v>
      </c>
      <c r="BG43" s="5">
        <f t="shared" si="216"/>
        <v>8.5382921967086338E-4</v>
      </c>
      <c r="BH43" s="5">
        <f t="shared" si="217"/>
        <v>4.042237211137367E-4</v>
      </c>
      <c r="BI43" s="5">
        <f t="shared" si="218"/>
        <v>1.5309554927063533E-4</v>
      </c>
      <c r="BJ43" s="8">
        <f t="shared" si="219"/>
        <v>0.44169118541374353</v>
      </c>
      <c r="BK43" s="8">
        <f t="shared" si="220"/>
        <v>0.22330105729017596</v>
      </c>
      <c r="BL43" s="8">
        <f t="shared" si="221"/>
        <v>0.31205280395634744</v>
      </c>
      <c r="BM43" s="8">
        <f t="shared" si="222"/>
        <v>0.67744757168768521</v>
      </c>
      <c r="BN43" s="8">
        <f t="shared" si="223"/>
        <v>0.31772366752789927</v>
      </c>
    </row>
    <row r="44" spans="1:66" x14ac:dyDescent="0.25">
      <c r="A44" t="s">
        <v>10</v>
      </c>
      <c r="B44" t="s">
        <v>49</v>
      </c>
      <c r="C44" t="s">
        <v>246</v>
      </c>
      <c r="D44" t="s">
        <v>507</v>
      </c>
      <c r="E44">
        <f>VLOOKUP(A44,home!$A$2:$E$405,3,FALSE)</f>
        <v>1.5425</v>
      </c>
      <c r="F44">
        <f>VLOOKUP(B44,home!$B$2:$E$405,3,FALSE)</f>
        <v>0.68640000000000001</v>
      </c>
      <c r="G44">
        <f>VLOOKUP(C44,away!$B$2:$E$405,4,FALSE)</f>
        <v>1.2202999999999999</v>
      </c>
      <c r="H44">
        <f>VLOOKUP(A44,away!$A$2:$E$405,3,FALSE)</f>
        <v>1.4443999999999999</v>
      </c>
      <c r="I44">
        <f>VLOOKUP(C44,away!$B$2:$E$405,3,FALSE)</f>
        <v>0.85519999999999996</v>
      </c>
      <c r="J44">
        <f>VLOOKUP(B44,home!$B$2:$E$405,4,FALSE)</f>
        <v>0.65159999999999996</v>
      </c>
      <c r="K44" s="3">
        <f t="shared" si="168"/>
        <v>1.2920194716</v>
      </c>
      <c r="L44" s="3">
        <f t="shared" si="169"/>
        <v>0.80488947340799988</v>
      </c>
      <c r="M44" s="5">
        <f t="shared" si="170"/>
        <v>0.12283553342244861</v>
      </c>
      <c r="N44" s="5">
        <f t="shared" si="171"/>
        <v>0.15870590098617621</v>
      </c>
      <c r="O44" s="5">
        <f t="shared" si="172"/>
        <v>9.8869027812185428E-2</v>
      </c>
      <c r="P44" s="5">
        <f t="shared" si="173"/>
        <v>0.12774070907150553</v>
      </c>
      <c r="Q44" s="5">
        <f t="shared" si="174"/>
        <v>0.10252555716598066</v>
      </c>
      <c r="R44" s="5">
        <f t="shared" si="175"/>
        <v>3.9789319866055405E-2</v>
      </c>
      <c r="S44" s="5">
        <f t="shared" si="176"/>
        <v>3.3210440618131637E-2</v>
      </c>
      <c r="T44" s="5">
        <f t="shared" si="177"/>
        <v>8.2521741718187963E-2</v>
      </c>
      <c r="U44" s="5">
        <f t="shared" si="178"/>
        <v>5.1408576028664291E-2</v>
      </c>
      <c r="V44" s="5">
        <f t="shared" si="179"/>
        <v>3.837403210742607E-3</v>
      </c>
      <c r="W44" s="5">
        <f t="shared" si="180"/>
        <v>4.4155005398361986E-2</v>
      </c>
      <c r="X44" s="5">
        <f t="shared" si="181"/>
        <v>3.5539899043414973E-2</v>
      </c>
      <c r="Y44" s="5">
        <f t="shared" si="182"/>
        <v>1.4302845313013875E-2</v>
      </c>
      <c r="Z44" s="5">
        <f t="shared" si="183"/>
        <v>1.0675334904750604E-2</v>
      </c>
      <c r="AA44" s="5">
        <f t="shared" si="184"/>
        <v>1.3792740562788912E-2</v>
      </c>
      <c r="AB44" s="5">
        <f t="shared" si="185"/>
        <v>8.9102446869252106E-3</v>
      </c>
      <c r="AC44" s="5">
        <f t="shared" si="186"/>
        <v>2.4941510890403928E-4</v>
      </c>
      <c r="AD44" s="5">
        <f t="shared" si="187"/>
        <v>1.4262281685821703E-2</v>
      </c>
      <c r="AE44" s="5">
        <f t="shared" si="188"/>
        <v>1.1479560395697593E-2</v>
      </c>
      <c r="AF44" s="5">
        <f t="shared" si="189"/>
        <v>4.6198886609241816E-3</v>
      </c>
      <c r="AG44" s="5">
        <f t="shared" si="190"/>
        <v>1.2394999171649519E-3</v>
      </c>
      <c r="AH44" s="5">
        <f t="shared" si="191"/>
        <v>2.1481161724846878E-3</v>
      </c>
      <c r="AI44" s="5">
        <f t="shared" si="192"/>
        <v>2.7754079221090811E-3</v>
      </c>
      <c r="AJ44" s="5">
        <f t="shared" si="193"/>
        <v>1.7929405384989145E-3</v>
      </c>
      <c r="AK44" s="5">
        <f t="shared" si="194"/>
        <v>7.7217136238719587E-4</v>
      </c>
      <c r="AL44" s="5">
        <f t="shared" si="195"/>
        <v>1.0374998822197852E-5</v>
      </c>
      <c r="AM44" s="5">
        <f t="shared" si="196"/>
        <v>3.6854291295051389E-3</v>
      </c>
      <c r="AN44" s="5">
        <f t="shared" si="197"/>
        <v>2.9663631113298946E-3</v>
      </c>
      <c r="AO44" s="5">
        <f t="shared" si="198"/>
        <v>1.1937972213076171E-3</v>
      </c>
      <c r="AP44" s="5">
        <f t="shared" si="199"/>
        <v>3.2029160560474062E-4</v>
      </c>
      <c r="AQ44" s="5">
        <f t="shared" si="200"/>
        <v>6.4449835443050588E-5</v>
      </c>
      <c r="AR44" s="5">
        <f t="shared" si="201"/>
        <v>3.4579921897808191E-4</v>
      </c>
      <c r="AS44" s="5">
        <f t="shared" si="202"/>
        <v>4.4677932418375413E-4</v>
      </c>
      <c r="AT44" s="5">
        <f t="shared" si="203"/>
        <v>2.8862379317684962E-4</v>
      </c>
      <c r="AU44" s="5">
        <f t="shared" si="204"/>
        <v>1.2430252025051367E-4</v>
      </c>
      <c r="AV44" s="5">
        <f t="shared" si="205"/>
        <v>4.015031913315425E-5</v>
      </c>
      <c r="AW44" s="5">
        <f t="shared" si="206"/>
        <v>2.9970284231953503E-7</v>
      </c>
      <c r="AX44" s="5">
        <f t="shared" si="207"/>
        <v>7.9360769942041253E-4</v>
      </c>
      <c r="AY44" s="5">
        <f t="shared" si="208"/>
        <v>6.3876648327903011E-4</v>
      </c>
      <c r="AZ44" s="5">
        <f t="shared" si="209"/>
        <v>2.5706820917856921E-4</v>
      </c>
      <c r="BA44" s="5">
        <f t="shared" si="210"/>
        <v>6.8970498505225393E-5</v>
      </c>
      <c r="BB44" s="5">
        <f t="shared" si="211"/>
        <v>1.3878407055639522E-5</v>
      </c>
      <c r="BC44" s="5">
        <f t="shared" si="212"/>
        <v>2.2341167493511146E-6</v>
      </c>
      <c r="BD44" s="5">
        <f t="shared" si="213"/>
        <v>4.6388358544694311E-5</v>
      </c>
      <c r="BE44" s="5">
        <f t="shared" si="214"/>
        <v>5.9934662495307297E-5</v>
      </c>
      <c r="BF44" s="5">
        <f t="shared" si="215"/>
        <v>3.8718375483855642E-5</v>
      </c>
      <c r="BG44" s="5">
        <f t="shared" si="216"/>
        <v>1.6674965011287191E-5</v>
      </c>
      <c r="BH44" s="5">
        <f t="shared" si="217"/>
        <v>5.3860948707079419E-6</v>
      </c>
      <c r="BI44" s="5">
        <f t="shared" si="218"/>
        <v>1.3917878897679075E-6</v>
      </c>
      <c r="BJ44" s="8">
        <f t="shared" si="219"/>
        <v>0.47935703660212292</v>
      </c>
      <c r="BK44" s="8">
        <f t="shared" si="220"/>
        <v>0.28852264291383362</v>
      </c>
      <c r="BL44" s="8">
        <f t="shared" si="221"/>
        <v>0.22167269437211717</v>
      </c>
      <c r="BM44" s="8">
        <f t="shared" si="222"/>
        <v>0.34912319368803574</v>
      </c>
      <c r="BN44" s="8">
        <f t="shared" si="223"/>
        <v>0.65046604832435184</v>
      </c>
    </row>
    <row r="45" spans="1:66" x14ac:dyDescent="0.25">
      <c r="A45" t="s">
        <v>10</v>
      </c>
      <c r="B45" t="s">
        <v>242</v>
      </c>
      <c r="C45" t="s">
        <v>247</v>
      </c>
      <c r="D45" t="s">
        <v>507</v>
      </c>
      <c r="E45">
        <f>VLOOKUP(A45,home!$A$2:$E$405,3,FALSE)</f>
        <v>1.5425</v>
      </c>
      <c r="F45">
        <f>VLOOKUP(B45,home!$B$2:$E$405,3,FALSE)</f>
        <v>0.95340000000000003</v>
      </c>
      <c r="G45">
        <f>VLOOKUP(C45,away!$B$2:$E$405,4,FALSE)</f>
        <v>1.3729</v>
      </c>
      <c r="H45">
        <f>VLOOKUP(A45,away!$A$2:$E$405,3,FALSE)</f>
        <v>1.4443999999999999</v>
      </c>
      <c r="I45">
        <f>VLOOKUP(C45,away!$B$2:$E$405,3,FALSE)</f>
        <v>1.2218</v>
      </c>
      <c r="J45">
        <f>VLOOKUP(B45,home!$B$2:$E$405,4,FALSE)</f>
        <v>1.0589</v>
      </c>
      <c r="K45" s="3">
        <f t="shared" si="168"/>
        <v>2.0190135115499999</v>
      </c>
      <c r="L45" s="3">
        <f t="shared" si="169"/>
        <v>1.8687127504879999</v>
      </c>
      <c r="M45" s="5">
        <f t="shared" si="170"/>
        <v>2.0491886287485783E-2</v>
      </c>
      <c r="N45" s="5">
        <f t="shared" si="171"/>
        <v>4.1373395291579955E-2</v>
      </c>
      <c r="O45" s="5">
        <f t="shared" si="172"/>
        <v>3.8293449186974887E-2</v>
      </c>
      <c r="P45" s="5">
        <f t="shared" si="173"/>
        <v>7.7314991312355641E-2</v>
      </c>
      <c r="Q45" s="5">
        <f t="shared" si="174"/>
        <v>4.1766722056199551E-2</v>
      </c>
      <c r="R45" s="5">
        <f t="shared" si="175"/>
        <v>3.5779728377932161E-2</v>
      </c>
      <c r="S45" s="5">
        <f t="shared" si="176"/>
        <v>7.2926520742994091E-2</v>
      </c>
      <c r="T45" s="5">
        <f t="shared" si="177"/>
        <v>7.8050006052508475E-2</v>
      </c>
      <c r="U45" s="5">
        <f t="shared" si="178"/>
        <v>7.2239755034633979E-2</v>
      </c>
      <c r="V45" s="5">
        <f t="shared" si="179"/>
        <v>3.0572063924790133E-2</v>
      </c>
      <c r="W45" s="5">
        <f t="shared" si="180"/>
        <v>2.810919205487343E-2</v>
      </c>
      <c r="X45" s="5">
        <f t="shared" si="181"/>
        <v>5.2528005598857966E-2</v>
      </c>
      <c r="Y45" s="5">
        <f t="shared" si="182"/>
        <v>4.9079876910145474E-2</v>
      </c>
      <c r="Z45" s="5">
        <f t="shared" si="183"/>
        <v>2.2287344876279713E-2</v>
      </c>
      <c r="AA45" s="5">
        <f t="shared" si="184"/>
        <v>4.499845044178339E-2</v>
      </c>
      <c r="AB45" s="5">
        <f t="shared" si="185"/>
        <v>4.5426239720386875E-2</v>
      </c>
      <c r="AC45" s="5">
        <f t="shared" si="186"/>
        <v>7.2091913098716555E-3</v>
      </c>
      <c r="AD45" s="5">
        <f t="shared" si="187"/>
        <v>1.4188209639385836E-2</v>
      </c>
      <c r="AE45" s="5">
        <f t="shared" si="188"/>
        <v>2.6513688259717061E-2</v>
      </c>
      <c r="AF45" s="5">
        <f t="shared" si="189"/>
        <v>2.4773233656698639E-2</v>
      </c>
      <c r="AG45" s="5">
        <f t="shared" si="190"/>
        <v>1.5431352535030394E-2</v>
      </c>
      <c r="AH45" s="5">
        <f t="shared" si="191"/>
        <v>1.0412161386206825E-2</v>
      </c>
      <c r="AI45" s="5">
        <f t="shared" si="192"/>
        <v>2.1022294523190752E-2</v>
      </c>
      <c r="AJ45" s="5">
        <f t="shared" si="193"/>
        <v>2.122214834305285E-2</v>
      </c>
      <c r="AK45" s="5">
        <f t="shared" si="194"/>
        <v>1.4282601416247383E-2</v>
      </c>
      <c r="AL45" s="5">
        <f t="shared" si="195"/>
        <v>1.0879985486396593E-3</v>
      </c>
      <c r="AM45" s="5">
        <f t="shared" si="196"/>
        <v>5.7292373933247901E-3</v>
      </c>
      <c r="AN45" s="5">
        <f t="shared" si="197"/>
        <v>1.0706298967478668E-2</v>
      </c>
      <c r="AO45" s="5">
        <f t="shared" si="198"/>
        <v>1.0003498695531949E-2</v>
      </c>
      <c r="AP45" s="5">
        <f t="shared" si="199"/>
        <v>6.2312218539435403E-3</v>
      </c>
      <c r="AQ45" s="5">
        <f t="shared" si="200"/>
        <v>2.9110909323959424E-3</v>
      </c>
      <c r="AR45" s="5">
        <f t="shared" si="201"/>
        <v>3.8914677485086986E-3</v>
      </c>
      <c r="AS45" s="5">
        <f t="shared" si="202"/>
        <v>7.8569259640001183E-3</v>
      </c>
      <c r="AT45" s="5">
        <f t="shared" si="203"/>
        <v>7.931619840282126E-3</v>
      </c>
      <c r="AU45" s="5">
        <f t="shared" si="204"/>
        <v>5.3380158753358886E-3</v>
      </c>
      <c r="AV45" s="5">
        <f t="shared" si="205"/>
        <v>2.694381544292889E-3</v>
      </c>
      <c r="AW45" s="5">
        <f t="shared" si="206"/>
        <v>1.1402697139601991E-4</v>
      </c>
      <c r="AX45" s="5">
        <f t="shared" si="207"/>
        <v>1.92790128466671E-3</v>
      </c>
      <c r="AY45" s="5">
        <f t="shared" si="208"/>
        <v>3.6026937123388759E-3</v>
      </c>
      <c r="AZ45" s="5">
        <f t="shared" si="209"/>
        <v>3.3661998381753029E-3</v>
      </c>
      <c r="BA45" s="5">
        <f t="shared" si="210"/>
        <v>2.0968201860962761E-3</v>
      </c>
      <c r="BB45" s="5">
        <f t="shared" si="211"/>
        <v>9.7958865430968324E-4</v>
      </c>
      <c r="BC45" s="5">
        <f t="shared" si="212"/>
        <v>3.6611396170837716E-4</v>
      </c>
      <c r="BD45" s="5">
        <f t="shared" si="213"/>
        <v>1.2120058999585052E-3</v>
      </c>
      <c r="BE45" s="5">
        <f t="shared" si="214"/>
        <v>2.4470562880945391E-3</v>
      </c>
      <c r="BF45" s="5">
        <f t="shared" si="215"/>
        <v>2.4703198545931323E-3</v>
      </c>
      <c r="BG45" s="5">
        <f t="shared" si="216"/>
        <v>1.6625363880912554E-3</v>
      </c>
      <c r="BH45" s="5">
        <f t="shared" si="217"/>
        <v>8.391708577499444E-4</v>
      </c>
      <c r="BI45" s="5">
        <f t="shared" si="218"/>
        <v>3.3885946005922808E-4</v>
      </c>
      <c r="BJ45" s="8">
        <f t="shared" si="219"/>
        <v>0.41973434753496697</v>
      </c>
      <c r="BK45" s="8">
        <f t="shared" si="220"/>
        <v>0.21320534583847586</v>
      </c>
      <c r="BL45" s="8">
        <f t="shared" si="221"/>
        <v>0.34035918815137545</v>
      </c>
      <c r="BM45" s="8">
        <f t="shared" si="222"/>
        <v>0.73707738714762672</v>
      </c>
      <c r="BN45" s="8">
        <f t="shared" si="223"/>
        <v>0.25502017251252795</v>
      </c>
    </row>
    <row r="46" spans="1:66" x14ac:dyDescent="0.25">
      <c r="A46" t="s">
        <v>10</v>
      </c>
      <c r="B46" t="s">
        <v>493</v>
      </c>
      <c r="C46" t="s">
        <v>50</v>
      </c>
      <c r="D46" t="s">
        <v>507</v>
      </c>
      <c r="E46">
        <f>VLOOKUP(A46,home!$A$2:$E$405,3,FALSE)</f>
        <v>1.5425</v>
      </c>
      <c r="F46" t="e">
        <f>VLOOKUP(B46,home!$B$2:$E$405,3,FALSE)</f>
        <v>#N/A</v>
      </c>
      <c r="G46">
        <f>VLOOKUP(C46,away!$B$2:$E$405,4,FALSE)</f>
        <v>0.91520000000000001</v>
      </c>
      <c r="H46">
        <f>VLOOKUP(A46,away!$A$2:$E$405,3,FALSE)</f>
        <v>1.4443999999999999</v>
      </c>
      <c r="I46">
        <f>VLOOKUP(C46,away!$B$2:$E$405,3,FALSE)</f>
        <v>1.0181</v>
      </c>
      <c r="J46" t="e">
        <f>VLOOKUP(B46,home!$B$2:$E$405,4,FALSE)</f>
        <v>#N/A</v>
      </c>
      <c r="K46" s="3" t="e">
        <f t="shared" si="168"/>
        <v>#N/A</v>
      </c>
      <c r="L46" s="3" t="e">
        <f t="shared" si="169"/>
        <v>#N/A</v>
      </c>
      <c r="M46" s="5" t="e">
        <f t="shared" si="170"/>
        <v>#N/A</v>
      </c>
      <c r="N46" s="5" t="e">
        <f t="shared" si="171"/>
        <v>#N/A</v>
      </c>
      <c r="O46" s="5" t="e">
        <f t="shared" si="172"/>
        <v>#N/A</v>
      </c>
      <c r="P46" s="5" t="e">
        <f t="shared" si="173"/>
        <v>#N/A</v>
      </c>
      <c r="Q46" s="5" t="e">
        <f t="shared" si="174"/>
        <v>#N/A</v>
      </c>
      <c r="R46" s="5" t="e">
        <f t="shared" si="175"/>
        <v>#N/A</v>
      </c>
      <c r="S46" s="5" t="e">
        <f t="shared" si="176"/>
        <v>#N/A</v>
      </c>
      <c r="T46" s="5" t="e">
        <f t="shared" si="177"/>
        <v>#N/A</v>
      </c>
      <c r="U46" s="5" t="e">
        <f t="shared" si="178"/>
        <v>#N/A</v>
      </c>
      <c r="V46" s="5" t="e">
        <f t="shared" si="179"/>
        <v>#N/A</v>
      </c>
      <c r="W46" s="5" t="e">
        <f t="shared" si="180"/>
        <v>#N/A</v>
      </c>
      <c r="X46" s="5" t="e">
        <f t="shared" si="181"/>
        <v>#N/A</v>
      </c>
      <c r="Y46" s="5" t="e">
        <f t="shared" si="182"/>
        <v>#N/A</v>
      </c>
      <c r="Z46" s="5" t="e">
        <f t="shared" si="183"/>
        <v>#N/A</v>
      </c>
      <c r="AA46" s="5" t="e">
        <f t="shared" si="184"/>
        <v>#N/A</v>
      </c>
      <c r="AB46" s="5" t="e">
        <f t="shared" si="185"/>
        <v>#N/A</v>
      </c>
      <c r="AC46" s="5" t="e">
        <f t="shared" si="186"/>
        <v>#N/A</v>
      </c>
      <c r="AD46" s="5" t="e">
        <f t="shared" si="187"/>
        <v>#N/A</v>
      </c>
      <c r="AE46" s="5" t="e">
        <f t="shared" si="188"/>
        <v>#N/A</v>
      </c>
      <c r="AF46" s="5" t="e">
        <f t="shared" si="189"/>
        <v>#N/A</v>
      </c>
      <c r="AG46" s="5" t="e">
        <f t="shared" si="190"/>
        <v>#N/A</v>
      </c>
      <c r="AH46" s="5" t="e">
        <f t="shared" si="191"/>
        <v>#N/A</v>
      </c>
      <c r="AI46" s="5" t="e">
        <f t="shared" si="192"/>
        <v>#N/A</v>
      </c>
      <c r="AJ46" s="5" t="e">
        <f t="shared" si="193"/>
        <v>#N/A</v>
      </c>
      <c r="AK46" s="5" t="e">
        <f t="shared" si="194"/>
        <v>#N/A</v>
      </c>
      <c r="AL46" s="5" t="e">
        <f t="shared" si="195"/>
        <v>#N/A</v>
      </c>
      <c r="AM46" s="5" t="e">
        <f t="shared" si="196"/>
        <v>#N/A</v>
      </c>
      <c r="AN46" s="5" t="e">
        <f t="shared" si="197"/>
        <v>#N/A</v>
      </c>
      <c r="AO46" s="5" t="e">
        <f t="shared" si="198"/>
        <v>#N/A</v>
      </c>
      <c r="AP46" s="5" t="e">
        <f t="shared" si="199"/>
        <v>#N/A</v>
      </c>
      <c r="AQ46" s="5" t="e">
        <f t="shared" si="200"/>
        <v>#N/A</v>
      </c>
      <c r="AR46" s="5" t="e">
        <f t="shared" si="201"/>
        <v>#N/A</v>
      </c>
      <c r="AS46" s="5" t="e">
        <f t="shared" si="202"/>
        <v>#N/A</v>
      </c>
      <c r="AT46" s="5" t="e">
        <f t="shared" si="203"/>
        <v>#N/A</v>
      </c>
      <c r="AU46" s="5" t="e">
        <f t="shared" si="204"/>
        <v>#N/A</v>
      </c>
      <c r="AV46" s="5" t="e">
        <f t="shared" si="205"/>
        <v>#N/A</v>
      </c>
      <c r="AW46" s="5" t="e">
        <f t="shared" si="206"/>
        <v>#N/A</v>
      </c>
      <c r="AX46" s="5" t="e">
        <f t="shared" si="207"/>
        <v>#N/A</v>
      </c>
      <c r="AY46" s="5" t="e">
        <f t="shared" si="208"/>
        <v>#N/A</v>
      </c>
      <c r="AZ46" s="5" t="e">
        <f t="shared" si="209"/>
        <v>#N/A</v>
      </c>
      <c r="BA46" s="5" t="e">
        <f t="shared" si="210"/>
        <v>#N/A</v>
      </c>
      <c r="BB46" s="5" t="e">
        <f t="shared" si="211"/>
        <v>#N/A</v>
      </c>
      <c r="BC46" s="5" t="e">
        <f t="shared" si="212"/>
        <v>#N/A</v>
      </c>
      <c r="BD46" s="5" t="e">
        <f t="shared" si="213"/>
        <v>#N/A</v>
      </c>
      <c r="BE46" s="5" t="e">
        <f t="shared" si="214"/>
        <v>#N/A</v>
      </c>
      <c r="BF46" s="5" t="e">
        <f t="shared" si="215"/>
        <v>#N/A</v>
      </c>
      <c r="BG46" s="5" t="e">
        <f t="shared" si="216"/>
        <v>#N/A</v>
      </c>
      <c r="BH46" s="5" t="e">
        <f t="shared" si="217"/>
        <v>#N/A</v>
      </c>
      <c r="BI46" s="5" t="e">
        <f t="shared" si="218"/>
        <v>#N/A</v>
      </c>
      <c r="BJ46" s="8" t="e">
        <f t="shared" si="219"/>
        <v>#N/A</v>
      </c>
      <c r="BK46" s="8" t="e">
        <f t="shared" si="220"/>
        <v>#N/A</v>
      </c>
      <c r="BL46" s="8" t="e">
        <f t="shared" si="221"/>
        <v>#N/A</v>
      </c>
      <c r="BM46" s="8" t="e">
        <f t="shared" si="222"/>
        <v>#N/A</v>
      </c>
      <c r="BN46" s="8" t="e">
        <f t="shared" si="223"/>
        <v>#N/A</v>
      </c>
    </row>
    <row r="47" spans="1:66" x14ac:dyDescent="0.25">
      <c r="A47" t="s">
        <v>10</v>
      </c>
      <c r="B47" t="s">
        <v>11</v>
      </c>
      <c r="C47" t="s">
        <v>12</v>
      </c>
      <c r="D47" t="s">
        <v>507</v>
      </c>
      <c r="E47">
        <f>VLOOKUP(A47,home!$A$2:$E$405,3,FALSE)</f>
        <v>1.5425</v>
      </c>
      <c r="F47">
        <f>VLOOKUP(B47,home!$B$2:$E$405,3,FALSE)</f>
        <v>0.91520000000000001</v>
      </c>
      <c r="G47">
        <f>VLOOKUP(C47,away!$B$2:$E$405,4,FALSE)</f>
        <v>0.87709999999999999</v>
      </c>
      <c r="H47">
        <f>VLOOKUP(A47,away!$A$2:$E$405,3,FALSE)</f>
        <v>1.4443999999999999</v>
      </c>
      <c r="I47">
        <f>VLOOKUP(C47,away!$B$2:$E$405,3,FALSE)</f>
        <v>1.0589</v>
      </c>
      <c r="J47">
        <f>VLOOKUP(B47,home!$B$2:$E$405,4,FALSE)</f>
        <v>1.2218</v>
      </c>
      <c r="K47" s="3">
        <f t="shared" si="168"/>
        <v>1.2381985616</v>
      </c>
      <c r="L47" s="3">
        <f t="shared" si="169"/>
        <v>1.8687127504879999</v>
      </c>
      <c r="M47" s="5">
        <f t="shared" si="170"/>
        <v>4.4738926737503938E-2</v>
      </c>
      <c r="N47" s="5">
        <f t="shared" si="171"/>
        <v>5.5395674733905151E-2</v>
      </c>
      <c r="O47" s="5">
        <f t="shared" si="172"/>
        <v>8.360420283752211E-2</v>
      </c>
      <c r="P47" s="5">
        <f t="shared" si="173"/>
        <v>0.1035186036971345</v>
      </c>
      <c r="Q47" s="5">
        <f t="shared" si="174"/>
        <v>3.4295422387191417E-2</v>
      </c>
      <c r="R47" s="5">
        <f t="shared" si="175"/>
        <v>7.8116119918431315E-2</v>
      </c>
      <c r="S47" s="5">
        <f t="shared" si="176"/>
        <v>5.9881305234917796E-2</v>
      </c>
      <c r="T47" s="5">
        <f t="shared" si="177"/>
        <v>6.4088293098316193E-2</v>
      </c>
      <c r="U47" s="5">
        <f t="shared" si="178"/>
        <v>9.6723267320774756E-2</v>
      </c>
      <c r="V47" s="5">
        <f t="shared" si="179"/>
        <v>1.5395067332280661E-2</v>
      </c>
      <c r="W47" s="5">
        <f t="shared" si="180"/>
        <v>1.4154847556428291E-2</v>
      </c>
      <c r="X47" s="5">
        <f t="shared" si="181"/>
        <v>2.6451344109911453E-2</v>
      </c>
      <c r="Y47" s="5">
        <f t="shared" si="182"/>
        <v>2.4714982002868601E-2</v>
      </c>
      <c r="Z47" s="5">
        <f t="shared" si="183"/>
        <v>4.865886310340739E-2</v>
      </c>
      <c r="AA47" s="5">
        <f t="shared" si="184"/>
        <v>6.0249334303730334E-2</v>
      </c>
      <c r="AB47" s="5">
        <f t="shared" si="185"/>
        <v>3.7300319536118218E-2</v>
      </c>
      <c r="AC47" s="5">
        <f t="shared" si="186"/>
        <v>2.2263551987562399E-3</v>
      </c>
      <c r="AD47" s="5">
        <f t="shared" si="187"/>
        <v>4.3816279710091931E-3</v>
      </c>
      <c r="AE47" s="5">
        <f t="shared" si="188"/>
        <v>8.1880040573197449E-3</v>
      </c>
      <c r="AF47" s="5">
        <f t="shared" si="189"/>
        <v>7.6505137914804431E-3</v>
      </c>
      <c r="AG47" s="5">
        <f t="shared" si="190"/>
        <v>4.7655375566412637E-3</v>
      </c>
      <c r="AH47" s="5">
        <f t="shared" si="191"/>
        <v>2.273235947639687E-2</v>
      </c>
      <c r="AI47" s="5">
        <f t="shared" si="192"/>
        <v>2.8147174805448733E-2</v>
      </c>
      <c r="AJ47" s="5">
        <f t="shared" si="193"/>
        <v>1.7425895678605193E-2</v>
      </c>
      <c r="AK47" s="5">
        <f t="shared" si="194"/>
        <v>7.1922396546135383E-3</v>
      </c>
      <c r="AL47" s="5">
        <f t="shared" si="195"/>
        <v>2.0605696051792277E-4</v>
      </c>
      <c r="AM47" s="5">
        <f t="shared" si="196"/>
        <v>1.0850650902339818E-3</v>
      </c>
      <c r="AN47" s="5">
        <f t="shared" si="197"/>
        <v>2.0276749692296537E-3</v>
      </c>
      <c r="AO47" s="5">
        <f t="shared" si="198"/>
        <v>1.8945710344224092E-3</v>
      </c>
      <c r="AP47" s="5">
        <f t="shared" si="199"/>
        <v>1.1801363495767979E-3</v>
      </c>
      <c r="AQ47" s="5">
        <f t="shared" si="200"/>
        <v>5.5133396094213152E-4</v>
      </c>
      <c r="AR47" s="5">
        <f t="shared" si="201"/>
        <v>8.4960500004439068E-3</v>
      </c>
      <c r="AS47" s="5">
        <f t="shared" si="202"/>
        <v>1.0519796889831323E-2</v>
      </c>
      <c r="AT47" s="5">
        <f t="shared" si="203"/>
        <v>6.5127986886566501E-3</v>
      </c>
      <c r="AU47" s="5">
        <f t="shared" si="204"/>
        <v>2.6880459894283448E-3</v>
      </c>
      <c r="AV47" s="5">
        <f t="shared" si="205"/>
        <v>8.3208366940620588E-4</v>
      </c>
      <c r="AW47" s="5">
        <f t="shared" si="206"/>
        <v>1.3243953054352922E-5</v>
      </c>
      <c r="AX47" s="5">
        <f t="shared" si="207"/>
        <v>2.2392100566168174E-4</v>
      </c>
      <c r="AY47" s="5">
        <f t="shared" si="208"/>
        <v>4.1844403838208025E-4</v>
      </c>
      <c r="AZ47" s="5">
        <f t="shared" si="209"/>
        <v>3.9097585494514181E-4</v>
      </c>
      <c r="BA47" s="5">
        <f t="shared" si="210"/>
        <v>2.43540521756311E-4</v>
      </c>
      <c r="BB47" s="5">
        <f t="shared" si="211"/>
        <v>1.1377681956662964E-4</v>
      </c>
      <c r="BC47" s="5">
        <f t="shared" si="212"/>
        <v>4.2523238686826657E-5</v>
      </c>
      <c r="BD47" s="5">
        <f t="shared" si="213"/>
        <v>2.6461128274355163E-3</v>
      </c>
      <c r="BE47" s="5">
        <f t="shared" si="214"/>
        <v>3.2764130967619649E-3</v>
      </c>
      <c r="BF47" s="5">
        <f t="shared" si="215"/>
        <v>2.0284249918090334E-3</v>
      </c>
      <c r="BG47" s="5">
        <f t="shared" si="216"/>
        <v>8.3719763572381281E-4</v>
      </c>
      <c r="BH47" s="5">
        <f t="shared" si="217"/>
        <v>2.5915422708203633E-4</v>
      </c>
      <c r="BI47" s="5">
        <f t="shared" si="218"/>
        <v>6.4176878241107405E-5</v>
      </c>
      <c r="BJ47" s="8">
        <f t="shared" si="219"/>
        <v>0.25225821014847544</v>
      </c>
      <c r="BK47" s="8">
        <f t="shared" si="220"/>
        <v>0.22638475919949316</v>
      </c>
      <c r="BL47" s="8">
        <f t="shared" si="221"/>
        <v>0.46965116842646099</v>
      </c>
      <c r="BM47" s="8">
        <f t="shared" si="222"/>
        <v>0.59687885048082068</v>
      </c>
      <c r="BN47" s="8">
        <f t="shared" si="223"/>
        <v>0.39966895031168842</v>
      </c>
    </row>
    <row r="48" spans="1:66" x14ac:dyDescent="0.25">
      <c r="A48" t="s">
        <v>16</v>
      </c>
      <c r="B48" t="s">
        <v>67</v>
      </c>
      <c r="C48" t="s">
        <v>496</v>
      </c>
      <c r="D48" t="s">
        <v>507</v>
      </c>
      <c r="E48">
        <f>VLOOKUP(A48,home!$A$2:$E$405,3,FALSE)</f>
        <v>1.6373</v>
      </c>
      <c r="F48">
        <f>VLOOKUP(B48,home!$B$2:$E$405,3,FALSE)</f>
        <v>1.0778000000000001</v>
      </c>
      <c r="G48" t="e">
        <f>VLOOKUP(C48,away!$B$2:$E$405,4,FALSE)</f>
        <v>#N/A</v>
      </c>
      <c r="H48">
        <f>VLOOKUP(A48,away!$A$2:$E$405,3,FALSE)</f>
        <v>1.3301000000000001</v>
      </c>
      <c r="I48" t="e">
        <f>VLOOKUP(C48,away!$B$2:$E$405,3,FALSE)</f>
        <v>#N/A</v>
      </c>
      <c r="J48">
        <f>VLOOKUP(B48,home!$B$2:$E$405,4,FALSE)</f>
        <v>0.97289999999999999</v>
      </c>
      <c r="K48" s="3" t="e">
        <f t="shared" si="168"/>
        <v>#N/A</v>
      </c>
      <c r="L48" s="3" t="e">
        <f t="shared" si="169"/>
        <v>#N/A</v>
      </c>
      <c r="M48" s="5" t="e">
        <f t="shared" si="170"/>
        <v>#N/A</v>
      </c>
      <c r="N48" s="5" t="e">
        <f t="shared" si="171"/>
        <v>#N/A</v>
      </c>
      <c r="O48" s="5" t="e">
        <f t="shared" si="172"/>
        <v>#N/A</v>
      </c>
      <c r="P48" s="5" t="e">
        <f t="shared" si="173"/>
        <v>#N/A</v>
      </c>
      <c r="Q48" s="5" t="e">
        <f t="shared" si="174"/>
        <v>#N/A</v>
      </c>
      <c r="R48" s="5" t="e">
        <f t="shared" si="175"/>
        <v>#N/A</v>
      </c>
      <c r="S48" s="5" t="e">
        <f t="shared" si="176"/>
        <v>#N/A</v>
      </c>
      <c r="T48" s="5" t="e">
        <f t="shared" si="177"/>
        <v>#N/A</v>
      </c>
      <c r="U48" s="5" t="e">
        <f t="shared" si="178"/>
        <v>#N/A</v>
      </c>
      <c r="V48" s="5" t="e">
        <f t="shared" si="179"/>
        <v>#N/A</v>
      </c>
      <c r="W48" s="5" t="e">
        <f t="shared" si="180"/>
        <v>#N/A</v>
      </c>
      <c r="X48" s="5" t="e">
        <f t="shared" si="181"/>
        <v>#N/A</v>
      </c>
      <c r="Y48" s="5" t="e">
        <f t="shared" si="182"/>
        <v>#N/A</v>
      </c>
      <c r="Z48" s="5" t="e">
        <f t="shared" si="183"/>
        <v>#N/A</v>
      </c>
      <c r="AA48" s="5" t="e">
        <f t="shared" si="184"/>
        <v>#N/A</v>
      </c>
      <c r="AB48" s="5" t="e">
        <f t="shared" si="185"/>
        <v>#N/A</v>
      </c>
      <c r="AC48" s="5" t="e">
        <f t="shared" si="186"/>
        <v>#N/A</v>
      </c>
      <c r="AD48" s="5" t="e">
        <f t="shared" si="187"/>
        <v>#N/A</v>
      </c>
      <c r="AE48" s="5" t="e">
        <f t="shared" si="188"/>
        <v>#N/A</v>
      </c>
      <c r="AF48" s="5" t="e">
        <f t="shared" si="189"/>
        <v>#N/A</v>
      </c>
      <c r="AG48" s="5" t="e">
        <f t="shared" si="190"/>
        <v>#N/A</v>
      </c>
      <c r="AH48" s="5" t="e">
        <f t="shared" si="191"/>
        <v>#N/A</v>
      </c>
      <c r="AI48" s="5" t="e">
        <f t="shared" si="192"/>
        <v>#N/A</v>
      </c>
      <c r="AJ48" s="5" t="e">
        <f t="shared" si="193"/>
        <v>#N/A</v>
      </c>
      <c r="AK48" s="5" t="e">
        <f t="shared" si="194"/>
        <v>#N/A</v>
      </c>
      <c r="AL48" s="5" t="e">
        <f t="shared" si="195"/>
        <v>#N/A</v>
      </c>
      <c r="AM48" s="5" t="e">
        <f t="shared" si="196"/>
        <v>#N/A</v>
      </c>
      <c r="AN48" s="5" t="e">
        <f t="shared" si="197"/>
        <v>#N/A</v>
      </c>
      <c r="AO48" s="5" t="e">
        <f t="shared" si="198"/>
        <v>#N/A</v>
      </c>
      <c r="AP48" s="5" t="e">
        <f t="shared" si="199"/>
        <v>#N/A</v>
      </c>
      <c r="AQ48" s="5" t="e">
        <f t="shared" si="200"/>
        <v>#N/A</v>
      </c>
      <c r="AR48" s="5" t="e">
        <f t="shared" si="201"/>
        <v>#N/A</v>
      </c>
      <c r="AS48" s="5" t="e">
        <f t="shared" si="202"/>
        <v>#N/A</v>
      </c>
      <c r="AT48" s="5" t="e">
        <f t="shared" si="203"/>
        <v>#N/A</v>
      </c>
      <c r="AU48" s="5" t="e">
        <f t="shared" si="204"/>
        <v>#N/A</v>
      </c>
      <c r="AV48" s="5" t="e">
        <f t="shared" si="205"/>
        <v>#N/A</v>
      </c>
      <c r="AW48" s="5" t="e">
        <f t="shared" si="206"/>
        <v>#N/A</v>
      </c>
      <c r="AX48" s="5" t="e">
        <f t="shared" si="207"/>
        <v>#N/A</v>
      </c>
      <c r="AY48" s="5" t="e">
        <f t="shared" si="208"/>
        <v>#N/A</v>
      </c>
      <c r="AZ48" s="5" t="e">
        <f t="shared" si="209"/>
        <v>#N/A</v>
      </c>
      <c r="BA48" s="5" t="e">
        <f t="shared" si="210"/>
        <v>#N/A</v>
      </c>
      <c r="BB48" s="5" t="e">
        <f t="shared" si="211"/>
        <v>#N/A</v>
      </c>
      <c r="BC48" s="5" t="e">
        <f t="shared" si="212"/>
        <v>#N/A</v>
      </c>
      <c r="BD48" s="5" t="e">
        <f t="shared" si="213"/>
        <v>#N/A</v>
      </c>
      <c r="BE48" s="5" t="e">
        <f t="shared" si="214"/>
        <v>#N/A</v>
      </c>
      <c r="BF48" s="5" t="e">
        <f t="shared" si="215"/>
        <v>#N/A</v>
      </c>
      <c r="BG48" s="5" t="e">
        <f t="shared" si="216"/>
        <v>#N/A</v>
      </c>
      <c r="BH48" s="5" t="e">
        <f t="shared" si="217"/>
        <v>#N/A</v>
      </c>
      <c r="BI48" s="5" t="e">
        <f t="shared" si="218"/>
        <v>#N/A</v>
      </c>
      <c r="BJ48" s="8" t="e">
        <f t="shared" si="219"/>
        <v>#N/A</v>
      </c>
      <c r="BK48" s="8" t="e">
        <f t="shared" si="220"/>
        <v>#N/A</v>
      </c>
      <c r="BL48" s="8" t="e">
        <f t="shared" si="221"/>
        <v>#N/A</v>
      </c>
      <c r="BM48" s="8" t="e">
        <f t="shared" si="222"/>
        <v>#N/A</v>
      </c>
      <c r="BN48" s="8" t="e">
        <f t="shared" si="223"/>
        <v>#N/A</v>
      </c>
    </row>
    <row r="49" spans="1:66" x14ac:dyDescent="0.25">
      <c r="A49" t="s">
        <v>16</v>
      </c>
      <c r="B49" t="s">
        <v>495</v>
      </c>
      <c r="C49" t="s">
        <v>252</v>
      </c>
      <c r="D49" t="s">
        <v>507</v>
      </c>
      <c r="E49">
        <f>VLOOKUP(A49,home!$A$2:$E$405,3,FALSE)</f>
        <v>1.6373</v>
      </c>
      <c r="F49" t="e">
        <f>VLOOKUP(B49,home!$B$2:$E$405,3,FALSE)</f>
        <v>#N/A</v>
      </c>
      <c r="G49">
        <f>VLOOKUP(C49,away!$B$2:$E$405,4,FALSE)</f>
        <v>1.1856</v>
      </c>
      <c r="H49">
        <f>VLOOKUP(A49,away!$A$2:$E$405,3,FALSE)</f>
        <v>1.3301000000000001</v>
      </c>
      <c r="I49">
        <f>VLOOKUP(C49,away!$B$2:$E$405,3,FALSE)</f>
        <v>0.92869999999999997</v>
      </c>
      <c r="J49" t="e">
        <f>VLOOKUP(B49,home!$B$2:$E$405,4,FALSE)</f>
        <v>#N/A</v>
      </c>
      <c r="K49" s="3" t="e">
        <f t="shared" si="168"/>
        <v>#N/A</v>
      </c>
      <c r="L49" s="3" t="e">
        <f t="shared" si="169"/>
        <v>#N/A</v>
      </c>
      <c r="M49" s="5" t="e">
        <f t="shared" si="170"/>
        <v>#N/A</v>
      </c>
      <c r="N49" s="5" t="e">
        <f t="shared" si="171"/>
        <v>#N/A</v>
      </c>
      <c r="O49" s="5" t="e">
        <f t="shared" si="172"/>
        <v>#N/A</v>
      </c>
      <c r="P49" s="5" t="e">
        <f t="shared" si="173"/>
        <v>#N/A</v>
      </c>
      <c r="Q49" s="5" t="e">
        <f t="shared" si="174"/>
        <v>#N/A</v>
      </c>
      <c r="R49" s="5" t="e">
        <f t="shared" si="175"/>
        <v>#N/A</v>
      </c>
      <c r="S49" s="5" t="e">
        <f t="shared" si="176"/>
        <v>#N/A</v>
      </c>
      <c r="T49" s="5" t="e">
        <f t="shared" si="177"/>
        <v>#N/A</v>
      </c>
      <c r="U49" s="5" t="e">
        <f t="shared" si="178"/>
        <v>#N/A</v>
      </c>
      <c r="V49" s="5" t="e">
        <f t="shared" si="179"/>
        <v>#N/A</v>
      </c>
      <c r="W49" s="5" t="e">
        <f t="shared" si="180"/>
        <v>#N/A</v>
      </c>
      <c r="X49" s="5" t="e">
        <f t="shared" si="181"/>
        <v>#N/A</v>
      </c>
      <c r="Y49" s="5" t="e">
        <f t="shared" si="182"/>
        <v>#N/A</v>
      </c>
      <c r="Z49" s="5" t="e">
        <f t="shared" si="183"/>
        <v>#N/A</v>
      </c>
      <c r="AA49" s="5" t="e">
        <f t="shared" si="184"/>
        <v>#N/A</v>
      </c>
      <c r="AB49" s="5" t="e">
        <f t="shared" si="185"/>
        <v>#N/A</v>
      </c>
      <c r="AC49" s="5" t="e">
        <f t="shared" si="186"/>
        <v>#N/A</v>
      </c>
      <c r="AD49" s="5" t="e">
        <f t="shared" si="187"/>
        <v>#N/A</v>
      </c>
      <c r="AE49" s="5" t="e">
        <f t="shared" si="188"/>
        <v>#N/A</v>
      </c>
      <c r="AF49" s="5" t="e">
        <f t="shared" si="189"/>
        <v>#N/A</v>
      </c>
      <c r="AG49" s="5" t="e">
        <f t="shared" si="190"/>
        <v>#N/A</v>
      </c>
      <c r="AH49" s="5" t="e">
        <f t="shared" si="191"/>
        <v>#N/A</v>
      </c>
      <c r="AI49" s="5" t="e">
        <f t="shared" si="192"/>
        <v>#N/A</v>
      </c>
      <c r="AJ49" s="5" t="e">
        <f t="shared" si="193"/>
        <v>#N/A</v>
      </c>
      <c r="AK49" s="5" t="e">
        <f t="shared" si="194"/>
        <v>#N/A</v>
      </c>
      <c r="AL49" s="5" t="e">
        <f t="shared" si="195"/>
        <v>#N/A</v>
      </c>
      <c r="AM49" s="5" t="e">
        <f t="shared" si="196"/>
        <v>#N/A</v>
      </c>
      <c r="AN49" s="5" t="e">
        <f t="shared" si="197"/>
        <v>#N/A</v>
      </c>
      <c r="AO49" s="5" t="e">
        <f t="shared" si="198"/>
        <v>#N/A</v>
      </c>
      <c r="AP49" s="5" t="e">
        <f t="shared" si="199"/>
        <v>#N/A</v>
      </c>
      <c r="AQ49" s="5" t="e">
        <f t="shared" si="200"/>
        <v>#N/A</v>
      </c>
      <c r="AR49" s="5" t="e">
        <f t="shared" si="201"/>
        <v>#N/A</v>
      </c>
      <c r="AS49" s="5" t="e">
        <f t="shared" si="202"/>
        <v>#N/A</v>
      </c>
      <c r="AT49" s="5" t="e">
        <f t="shared" si="203"/>
        <v>#N/A</v>
      </c>
      <c r="AU49" s="5" t="e">
        <f t="shared" si="204"/>
        <v>#N/A</v>
      </c>
      <c r="AV49" s="5" t="e">
        <f t="shared" si="205"/>
        <v>#N/A</v>
      </c>
      <c r="AW49" s="5" t="e">
        <f t="shared" si="206"/>
        <v>#N/A</v>
      </c>
      <c r="AX49" s="5" t="e">
        <f t="shared" si="207"/>
        <v>#N/A</v>
      </c>
      <c r="AY49" s="5" t="e">
        <f t="shared" si="208"/>
        <v>#N/A</v>
      </c>
      <c r="AZ49" s="5" t="e">
        <f t="shared" si="209"/>
        <v>#N/A</v>
      </c>
      <c r="BA49" s="5" t="e">
        <f t="shared" si="210"/>
        <v>#N/A</v>
      </c>
      <c r="BB49" s="5" t="e">
        <f t="shared" si="211"/>
        <v>#N/A</v>
      </c>
      <c r="BC49" s="5" t="e">
        <f t="shared" si="212"/>
        <v>#N/A</v>
      </c>
      <c r="BD49" s="5" t="e">
        <f t="shared" si="213"/>
        <v>#N/A</v>
      </c>
      <c r="BE49" s="5" t="e">
        <f t="shared" si="214"/>
        <v>#N/A</v>
      </c>
      <c r="BF49" s="5" t="e">
        <f t="shared" si="215"/>
        <v>#N/A</v>
      </c>
      <c r="BG49" s="5" t="e">
        <f t="shared" si="216"/>
        <v>#N/A</v>
      </c>
      <c r="BH49" s="5" t="e">
        <f t="shared" si="217"/>
        <v>#N/A</v>
      </c>
      <c r="BI49" s="5" t="e">
        <f t="shared" si="218"/>
        <v>#N/A</v>
      </c>
      <c r="BJ49" s="8" t="e">
        <f t="shared" si="219"/>
        <v>#N/A</v>
      </c>
      <c r="BK49" s="8" t="e">
        <f t="shared" si="220"/>
        <v>#N/A</v>
      </c>
      <c r="BL49" s="8" t="e">
        <f t="shared" si="221"/>
        <v>#N/A</v>
      </c>
      <c r="BM49" s="8" t="e">
        <f t="shared" si="222"/>
        <v>#N/A</v>
      </c>
      <c r="BN49" s="8" t="e">
        <f t="shared" si="223"/>
        <v>#N/A</v>
      </c>
    </row>
    <row r="50" spans="1:66" x14ac:dyDescent="0.25">
      <c r="A50" t="s">
        <v>16</v>
      </c>
      <c r="B50" t="s">
        <v>256</v>
      </c>
      <c r="C50" t="s">
        <v>257</v>
      </c>
      <c r="D50" t="s">
        <v>507</v>
      </c>
      <c r="E50">
        <f>VLOOKUP(A50,home!$A$2:$E$405,3,FALSE)</f>
        <v>1.6373</v>
      </c>
      <c r="F50">
        <f>VLOOKUP(B50,home!$B$2:$E$405,3,FALSE)</f>
        <v>0.82630000000000003</v>
      </c>
      <c r="G50">
        <f>VLOOKUP(C50,away!$B$2:$E$405,4,FALSE)</f>
        <v>1.4012</v>
      </c>
      <c r="H50">
        <f>VLOOKUP(A50,away!$A$2:$E$405,3,FALSE)</f>
        <v>1.3301000000000001</v>
      </c>
      <c r="I50">
        <f>VLOOKUP(C50,away!$B$2:$E$405,3,FALSE)</f>
        <v>0.53069999999999995</v>
      </c>
      <c r="J50">
        <f>VLOOKUP(B50,home!$B$2:$E$405,4,FALSE)</f>
        <v>0.92869999999999997</v>
      </c>
      <c r="K50" s="3">
        <f t="shared" si="168"/>
        <v>1.895684867188</v>
      </c>
      <c r="L50" s="3">
        <f t="shared" si="169"/>
        <v>0.65555453580899992</v>
      </c>
      <c r="M50" s="5">
        <f t="shared" si="170"/>
        <v>7.7984951296928159E-2</v>
      </c>
      <c r="N50" s="5">
        <f t="shared" si="171"/>
        <v>0.14783489204197989</v>
      </c>
      <c r="O50" s="5">
        <f t="shared" si="172"/>
        <v>5.1123388547545209E-2</v>
      </c>
      <c r="P50" s="5">
        <f t="shared" si="173"/>
        <v>9.691383402895376E-2</v>
      </c>
      <c r="Q50" s="5">
        <f t="shared" si="174"/>
        <v>0.14012418384317651</v>
      </c>
      <c r="R50" s="5">
        <f t="shared" si="175"/>
        <v>1.6757084624134569E-2</v>
      </c>
      <c r="S50" s="5">
        <f t="shared" si="176"/>
        <v>3.0109306571310116E-2</v>
      </c>
      <c r="T50" s="5">
        <f t="shared" si="177"/>
        <v>9.1859044294928555E-2</v>
      </c>
      <c r="U50" s="5">
        <f t="shared" si="178"/>
        <v>3.1766151740160613E-2</v>
      </c>
      <c r="V50" s="5">
        <f t="shared" si="179"/>
        <v>4.1575091536549605E-3</v>
      </c>
      <c r="W50" s="5">
        <f t="shared" si="180"/>
        <v>8.8543764946192982E-2</v>
      </c>
      <c r="X50" s="5">
        <f t="shared" si="181"/>
        <v>5.8045266728082745E-2</v>
      </c>
      <c r="Y50" s="5">
        <f t="shared" si="182"/>
        <v>1.9025918942918933E-2</v>
      </c>
      <c r="Z50" s="5">
        <f t="shared" si="183"/>
        <v>3.6617276107622225E-3</v>
      </c>
      <c r="AA50" s="5">
        <f t="shared" si="184"/>
        <v>6.9414816194864155E-3</v>
      </c>
      <c r="AB50" s="5">
        <f t="shared" si="185"/>
        <v>6.5794308309620256E-3</v>
      </c>
      <c r="AC50" s="5">
        <f t="shared" si="186"/>
        <v>3.2291498663396945E-4</v>
      </c>
      <c r="AD50" s="5">
        <f t="shared" si="187"/>
        <v>4.1962768823087367E-2</v>
      </c>
      <c r="AE50" s="5">
        <f t="shared" si="188"/>
        <v>2.7508883437079416E-2</v>
      </c>
      <c r="AF50" s="5">
        <f t="shared" si="189"/>
        <v>9.0167866561092387E-3</v>
      </c>
      <c r="AG50" s="5">
        <f t="shared" si="190"/>
        <v>1.9703317969448257E-3</v>
      </c>
      <c r="AH50" s="5">
        <f t="shared" si="191"/>
        <v>6.0011553603305662E-4</v>
      </c>
      <c r="AI50" s="5">
        <f t="shared" si="192"/>
        <v>1.1376299402222803E-3</v>
      </c>
      <c r="AJ50" s="5">
        <f t="shared" si="193"/>
        <v>1.0782939310696831E-3</v>
      </c>
      <c r="AK50" s="5">
        <f t="shared" si="194"/>
        <v>6.8136849583648625E-4</v>
      </c>
      <c r="AL50" s="5">
        <f t="shared" si="195"/>
        <v>1.6051778657115873E-5</v>
      </c>
      <c r="AM50" s="5">
        <f t="shared" si="196"/>
        <v>1.590963716864701E-2</v>
      </c>
      <c r="AN50" s="5">
        <f t="shared" si="197"/>
        <v>1.0429634808982003E-2</v>
      </c>
      <c r="AO50" s="5">
        <f t="shared" si="198"/>
        <v>3.4185972029297912E-3</v>
      </c>
      <c r="AP50" s="5">
        <f t="shared" si="199"/>
        <v>7.4702563416152842E-4</v>
      </c>
      <c r="AQ50" s="5">
        <f t="shared" si="200"/>
        <v>1.2242901071004609E-4</v>
      </c>
      <c r="AR50" s="5">
        <f t="shared" si="201"/>
        <v>7.8681692331183933E-5</v>
      </c>
      <c r="AS50" s="5">
        <f t="shared" si="202"/>
        <v>1.4915569347696749E-4</v>
      </c>
      <c r="AT50" s="5">
        <f t="shared" si="203"/>
        <v>1.413760954896096E-4</v>
      </c>
      <c r="AU50" s="5">
        <f t="shared" si="204"/>
        <v>8.9334841600592854E-5</v>
      </c>
      <c r="AV50" s="5">
        <f t="shared" si="205"/>
        <v>4.2337676833720253E-5</v>
      </c>
      <c r="AW50" s="5">
        <f t="shared" si="206"/>
        <v>5.5410954534396252E-7</v>
      </c>
      <c r="AX50" s="5">
        <f t="shared" si="207"/>
        <v>5.0266097371759778E-3</v>
      </c>
      <c r="AY50" s="5">
        <f t="shared" si="208"/>
        <v>3.2952168129473979E-3</v>
      </c>
      <c r="AZ50" s="5">
        <f t="shared" si="209"/>
        <v>1.0800971641008715E-3</v>
      </c>
      <c r="BA50" s="5">
        <f t="shared" si="210"/>
        <v>2.3602086501358803E-4</v>
      </c>
      <c r="BB50" s="5">
        <f t="shared" si="211"/>
        <v>3.8681137151305325E-5</v>
      </c>
      <c r="BC50" s="5">
        <f t="shared" si="212"/>
        <v>5.0715189819576451E-6</v>
      </c>
      <c r="BD50" s="5">
        <f t="shared" si="213"/>
        <v>8.5966900488059702E-6</v>
      </c>
      <c r="BE50" s="5">
        <f t="shared" si="214"/>
        <v>1.6296615233427146E-5</v>
      </c>
      <c r="BF50" s="5">
        <f t="shared" si="215"/>
        <v>1.5446623442196642E-5</v>
      </c>
      <c r="BG50" s="5">
        <f t="shared" si="216"/>
        <v>9.7606434361745292E-6</v>
      </c>
      <c r="BH50" s="5">
        <f t="shared" si="217"/>
        <v>4.6257760139934874E-6</v>
      </c>
      <c r="BI50" s="5">
        <f t="shared" si="218"/>
        <v>1.7538027177457344E-6</v>
      </c>
      <c r="BJ50" s="8">
        <f t="shared" si="219"/>
        <v>0.66620086257130207</v>
      </c>
      <c r="BK50" s="8">
        <f t="shared" si="220"/>
        <v>0.2127997846290855</v>
      </c>
      <c r="BL50" s="8">
        <f t="shared" si="221"/>
        <v>0.11722231141607481</v>
      </c>
      <c r="BM50" s="8">
        <f t="shared" si="222"/>
        <v>0.4658516891411042</v>
      </c>
      <c r="BN50" s="8">
        <f t="shared" si="223"/>
        <v>0.53073833438271811</v>
      </c>
    </row>
    <row r="51" spans="1:66" x14ac:dyDescent="0.25">
      <c r="A51" t="s">
        <v>16</v>
      </c>
      <c r="B51" t="s">
        <v>66</v>
      </c>
      <c r="C51" t="s">
        <v>57</v>
      </c>
      <c r="D51" t="s">
        <v>507</v>
      </c>
      <c r="E51">
        <f>VLOOKUP(A51,home!$A$2:$E$405,3,FALSE)</f>
        <v>1.6373</v>
      </c>
      <c r="F51">
        <f>VLOOKUP(B51,home!$B$2:$E$405,3,FALSE)</f>
        <v>1.1496999999999999</v>
      </c>
      <c r="G51">
        <f>VLOOKUP(C51,away!$B$2:$E$405,4,FALSE)</f>
        <v>1.0705</v>
      </c>
      <c r="H51">
        <f>VLOOKUP(A51,away!$A$2:$E$405,3,FALSE)</f>
        <v>1.3301000000000001</v>
      </c>
      <c r="I51">
        <f>VLOOKUP(C51,away!$B$2:$E$405,3,FALSE)</f>
        <v>0.96509999999999996</v>
      </c>
      <c r="J51">
        <f>VLOOKUP(B51,home!$B$2:$E$405,4,FALSE)</f>
        <v>0.88449999999999995</v>
      </c>
      <c r="K51" s="3">
        <f t="shared" si="168"/>
        <v>2.0151132786049999</v>
      </c>
      <c r="L51" s="3">
        <f t="shared" si="169"/>
        <v>1.135414526595</v>
      </c>
      <c r="M51" s="5">
        <f t="shared" si="170"/>
        <v>4.2829515259435666E-2</v>
      </c>
      <c r="N51" s="5">
        <f t="shared" si="171"/>
        <v>8.6306324915504273E-2</v>
      </c>
      <c r="O51" s="5">
        <f t="shared" si="172"/>
        <v>4.8629253792585474E-2</v>
      </c>
      <c r="P51" s="5">
        <f t="shared" si="173"/>
        <v>9.799345504609154E-2</v>
      </c>
      <c r="Q51" s="5">
        <f t="shared" si="174"/>
        <v>8.6958510682415113E-2</v>
      </c>
      <c r="R51" s="5">
        <f t="shared" si="175"/>
        <v>2.760718058678828E-2</v>
      </c>
      <c r="S51" s="5">
        <f t="shared" si="176"/>
        <v>5.6051984091477755E-2</v>
      </c>
      <c r="T51" s="5">
        <f t="shared" si="177"/>
        <v>9.8733956239880613E-2</v>
      </c>
      <c r="U51" s="5">
        <f t="shared" si="178"/>
        <v>5.5631596185283232E-2</v>
      </c>
      <c r="V51" s="5">
        <f t="shared" si="179"/>
        <v>1.4249590758047196E-2</v>
      </c>
      <c r="W51" s="5">
        <f t="shared" si="180"/>
        <v>5.8410416521283148E-2</v>
      </c>
      <c r="X51" s="5">
        <f t="shared" si="181"/>
        <v>6.6320035422729476E-2</v>
      </c>
      <c r="Y51" s="5">
        <f t="shared" si="182"/>
        <v>3.7650365811631017E-2</v>
      </c>
      <c r="Z51" s="5">
        <f t="shared" si="183"/>
        <v>1.0448531292190292E-2</v>
      </c>
      <c r="AA51" s="5">
        <f t="shared" si="184"/>
        <v>2.1054974148812515E-2</v>
      </c>
      <c r="AB51" s="5">
        <f t="shared" si="185"/>
        <v>2.1214078993978553E-2</v>
      </c>
      <c r="AC51" s="5">
        <f t="shared" si="186"/>
        <v>2.0376815831844347E-3</v>
      </c>
      <c r="AD51" s="5">
        <f t="shared" si="187"/>
        <v>2.9425901485221641E-2</v>
      </c>
      <c r="AE51" s="5">
        <f t="shared" si="188"/>
        <v>3.3410596004474033E-2</v>
      </c>
      <c r="AF51" s="5">
        <f t="shared" si="189"/>
        <v>1.8967438022838345E-2</v>
      </c>
      <c r="AG51" s="5">
        <f t="shared" si="190"/>
        <v>7.1786348878069986E-3</v>
      </c>
      <c r="AH51" s="5">
        <f t="shared" si="191"/>
        <v>2.9658535526838224E-3</v>
      </c>
      <c r="AI51" s="5">
        <f t="shared" si="192"/>
        <v>5.9765308764109844E-3</v>
      </c>
      <c r="AJ51" s="5">
        <f t="shared" si="193"/>
        <v>6.0216933645242769E-3</v>
      </c>
      <c r="AK51" s="5">
        <f t="shared" si="194"/>
        <v>4.0447980861801633E-3</v>
      </c>
      <c r="AL51" s="5">
        <f t="shared" si="195"/>
        <v>1.8648771288723968E-4</v>
      </c>
      <c r="AM51" s="5">
        <f t="shared" si="196"/>
        <v>1.1859304963558534E-2</v>
      </c>
      <c r="AN51" s="5">
        <f t="shared" si="197"/>
        <v>1.3465227130944547E-2</v>
      </c>
      <c r="AO51" s="5">
        <f t="shared" si="198"/>
        <v>7.644307244187778E-3</v>
      </c>
      <c r="AP51" s="5">
        <f t="shared" si="199"/>
        <v>2.8931524969353973E-3</v>
      </c>
      <c r="AQ51" s="5">
        <f t="shared" si="200"/>
        <v>8.2123184316876198E-4</v>
      </c>
      <c r="AR51" s="5">
        <f t="shared" si="201"/>
        <v>6.7349464149411972E-4</v>
      </c>
      <c r="AS51" s="5">
        <f t="shared" si="202"/>
        <v>1.3571679951441145E-3</v>
      </c>
      <c r="AT51" s="5">
        <f t="shared" si="203"/>
        <v>1.3674236241563158E-3</v>
      </c>
      <c r="AU51" s="5">
        <f t="shared" si="204"/>
        <v>9.185045008385217E-4</v>
      </c>
      <c r="AV51" s="5">
        <f t="shared" si="205"/>
        <v>4.6272265402454068E-4</v>
      </c>
      <c r="AW51" s="5">
        <f t="shared" si="206"/>
        <v>1.1852272640833261E-5</v>
      </c>
      <c r="AX51" s="5">
        <f t="shared" si="207"/>
        <v>3.9829738178488363E-3</v>
      </c>
      <c r="AY51" s="5">
        <f t="shared" si="208"/>
        <v>4.5223263318331158E-3</v>
      </c>
      <c r="AZ51" s="5">
        <f t="shared" si="209"/>
        <v>2.5673575055832005E-3</v>
      </c>
      <c r="BA51" s="5">
        <f t="shared" si="210"/>
        <v>9.716716689339562E-4</v>
      </c>
      <c r="BB51" s="5">
        <f t="shared" si="211"/>
        <v>2.758125319971055E-4</v>
      </c>
      <c r="BC51" s="5">
        <f t="shared" si="212"/>
        <v>6.2632311089292313E-5</v>
      </c>
      <c r="BD51" s="5">
        <f t="shared" si="213"/>
        <v>1.2744926658938579E-4</v>
      </c>
      <c r="BE51" s="5">
        <f t="shared" si="214"/>
        <v>2.5682470945273983E-4</v>
      </c>
      <c r="BF51" s="5">
        <f t="shared" si="215"/>
        <v>2.5876544114604362E-4</v>
      </c>
      <c r="BG51" s="5">
        <f t="shared" si="216"/>
        <v>1.7381389216582438E-4</v>
      </c>
      <c r="BH51" s="5">
        <f t="shared" si="217"/>
        <v>8.7563670527342582E-5</v>
      </c>
      <c r="BI51" s="5">
        <f t="shared" si="218"/>
        <v>3.5290143040608237E-5</v>
      </c>
      <c r="BJ51" s="8">
        <f t="shared" si="219"/>
        <v>0.57242817783986533</v>
      </c>
      <c r="BK51" s="8">
        <f t="shared" si="220"/>
        <v>0.21787104078295694</v>
      </c>
      <c r="BL51" s="8">
        <f t="shared" si="221"/>
        <v>0.19886498012582687</v>
      </c>
      <c r="BM51" s="8">
        <f t="shared" si="222"/>
        <v>0.60477801569882683</v>
      </c>
      <c r="BN51" s="8">
        <f t="shared" si="223"/>
        <v>0.39032424028282037</v>
      </c>
    </row>
    <row r="52" spans="1:66" x14ac:dyDescent="0.25">
      <c r="A52" t="s">
        <v>154</v>
      </c>
      <c r="B52" t="s">
        <v>151</v>
      </c>
      <c r="C52" t="s">
        <v>372</v>
      </c>
      <c r="D52" t="s">
        <v>507</v>
      </c>
      <c r="E52">
        <f>VLOOKUP(A52,home!$A$2:$E$405,3,FALSE)</f>
        <v>1.3447</v>
      </c>
      <c r="F52">
        <f>VLOOKUP(B52,home!$B$2:$E$405,3,FALSE)</f>
        <v>0.8286</v>
      </c>
      <c r="G52">
        <f>VLOOKUP(C52,away!$B$2:$E$405,4,FALSE)</f>
        <v>1.5819000000000001</v>
      </c>
      <c r="H52">
        <f>VLOOKUP(A52,away!$A$2:$E$405,3,FALSE)</f>
        <v>1.05</v>
      </c>
      <c r="I52">
        <f>VLOOKUP(C52,away!$B$2:$E$405,3,FALSE)</f>
        <v>0.65639999999999998</v>
      </c>
      <c r="J52">
        <f>VLOOKUP(B52,home!$B$2:$E$405,4,FALSE)</f>
        <v>1.5057</v>
      </c>
      <c r="K52" s="3">
        <f t="shared" si="168"/>
        <v>1.7625821185980002</v>
      </c>
      <c r="L52" s="3">
        <f t="shared" si="169"/>
        <v>1.0377585540000001</v>
      </c>
      <c r="M52" s="5">
        <f t="shared" si="170"/>
        <v>6.0789349831539823E-2</v>
      </c>
      <c r="N52" s="5">
        <f t="shared" si="171"/>
        <v>0.10714622101427043</v>
      </c>
      <c r="O52" s="5">
        <f t="shared" si="172"/>
        <v>6.3084667779778905E-2</v>
      </c>
      <c r="P52" s="5">
        <f t="shared" si="173"/>
        <v>0.11119190738633368</v>
      </c>
      <c r="Q52" s="5">
        <f t="shared" si="174"/>
        <v>9.4427006617551199E-2</v>
      </c>
      <c r="R52" s="5">
        <f t="shared" si="175"/>
        <v>3.2733326807356876E-2</v>
      </c>
      <c r="S52" s="5">
        <f t="shared" si="176"/>
        <v>5.0846243225471585E-2</v>
      </c>
      <c r="T52" s="5">
        <f t="shared" si="177"/>
        <v>9.7992433845978347E-2</v>
      </c>
      <c r="U52" s="5">
        <f t="shared" si="178"/>
        <v>5.7695176512871787E-2</v>
      </c>
      <c r="V52" s="5">
        <f t="shared" si="179"/>
        <v>1.0333847373187009E-2</v>
      </c>
      <c r="W52" s="5">
        <f t="shared" si="180"/>
        <v>5.5478451125610263E-2</v>
      </c>
      <c r="X52" s="5">
        <f t="shared" si="181"/>
        <v>5.7573237218272975E-2</v>
      </c>
      <c r="Y52" s="5">
        <f t="shared" si="182"/>
        <v>2.9873559702366978E-2</v>
      </c>
      <c r="Z52" s="5">
        <f t="shared" si="183"/>
        <v>1.132309663173737E-2</v>
      </c>
      <c r="AA52" s="5">
        <f t="shared" si="184"/>
        <v>1.9957887650257532E-2</v>
      </c>
      <c r="AB52" s="5">
        <f t="shared" si="185"/>
        <v>1.7588707948665898E-2</v>
      </c>
      <c r="AC52" s="5">
        <f t="shared" si="186"/>
        <v>1.1813749070027802E-3</v>
      </c>
      <c r="AD52" s="5">
        <f t="shared" si="187"/>
        <v>2.444633148037843E-2</v>
      </c>
      <c r="AE52" s="5">
        <f t="shared" si="188"/>
        <v>2.5369389607682199E-2</v>
      </c>
      <c r="AF52" s="5">
        <f t="shared" si="189"/>
        <v>1.3163650537565455E-2</v>
      </c>
      <c r="AG52" s="5">
        <f t="shared" si="190"/>
        <v>4.5535636490750837E-3</v>
      </c>
      <c r="AH52" s="5">
        <f t="shared" si="191"/>
        <v>2.9376600968385102E-3</v>
      </c>
      <c r="AI52" s="5">
        <f t="shared" si="192"/>
        <v>5.1778671572064268E-3</v>
      </c>
      <c r="AJ52" s="5">
        <f t="shared" si="193"/>
        <v>4.5632080318839556E-3</v>
      </c>
      <c r="AK52" s="5">
        <f t="shared" si="194"/>
        <v>2.6810096268138116E-3</v>
      </c>
      <c r="AL52" s="5">
        <f t="shared" si="195"/>
        <v>8.6435752059869927E-5</v>
      </c>
      <c r="AM52" s="5">
        <f t="shared" si="196"/>
        <v>8.6177333465268808E-3</v>
      </c>
      <c r="AN52" s="5">
        <f t="shared" si="197"/>
        <v>8.9431264964493148E-3</v>
      </c>
      <c r="AO52" s="5">
        <f t="shared" si="198"/>
        <v>4.6404030105971642E-3</v>
      </c>
      <c r="AP52" s="5">
        <f t="shared" si="199"/>
        <v>1.6052059727515201E-3</v>
      </c>
      <c r="AQ52" s="5">
        <f t="shared" si="200"/>
        <v>4.1645405728869513E-4</v>
      </c>
      <c r="AR52" s="5">
        <f t="shared" si="201"/>
        <v>6.0971637884772679E-4</v>
      </c>
      <c r="AS52" s="5">
        <f t="shared" si="202"/>
        <v>1.074675186773327E-3</v>
      </c>
      <c r="AT52" s="5">
        <f t="shared" si="203"/>
        <v>9.4710163375381657E-4</v>
      </c>
      <c r="AU52" s="5">
        <f t="shared" si="204"/>
        <v>5.5644813471647644E-4</v>
      </c>
      <c r="AV52" s="5">
        <f t="shared" si="205"/>
        <v>2.4519638304461804E-4</v>
      </c>
      <c r="AW52" s="5">
        <f t="shared" si="206"/>
        <v>4.3917397466931819E-6</v>
      </c>
      <c r="AX52" s="5">
        <f t="shared" si="207"/>
        <v>2.5315771165723296E-3</v>
      </c>
      <c r="AY52" s="5">
        <f t="shared" si="208"/>
        <v>2.6271658078335898E-3</v>
      </c>
      <c r="AZ52" s="5">
        <f t="shared" si="209"/>
        <v>1.3631818949278143E-3</v>
      </c>
      <c r="BA52" s="5">
        <f t="shared" si="210"/>
        <v>4.7155122403975621E-4</v>
      </c>
      <c r="BB52" s="5">
        <f t="shared" si="211"/>
        <v>1.2233907909910683E-4</v>
      </c>
      <c r="BC52" s="5">
        <f t="shared" si="212"/>
        <v>2.539168516471616E-5</v>
      </c>
      <c r="BD52" s="5">
        <f t="shared" si="213"/>
        <v>1.0545639794385551E-4</v>
      </c>
      <c r="BE52" s="5">
        <f t="shared" si="214"/>
        <v>1.8587556130759462E-4</v>
      </c>
      <c r="BF52" s="5">
        <f t="shared" si="215"/>
        <v>1.6381047032256634E-4</v>
      </c>
      <c r="BG52" s="5">
        <f t="shared" si="216"/>
        <v>9.6243135276561281E-5</v>
      </c>
      <c r="BH52" s="5">
        <f t="shared" si="217"/>
        <v>4.240910731906882E-5</v>
      </c>
      <c r="BI52" s="5">
        <f t="shared" si="218"/>
        <v>1.4949906845258854E-5</v>
      </c>
      <c r="BJ52" s="8">
        <f t="shared" si="219"/>
        <v>0.54138797449000242</v>
      </c>
      <c r="BK52" s="8">
        <f t="shared" si="220"/>
        <v>0.23705632428342838</v>
      </c>
      <c r="BL52" s="8">
        <f t="shared" si="221"/>
        <v>0.21046139390782451</v>
      </c>
      <c r="BM52" s="8">
        <f t="shared" si="222"/>
        <v>0.52823353580807486</v>
      </c>
      <c r="BN52" s="8">
        <f t="shared" si="223"/>
        <v>0.46937247943683091</v>
      </c>
    </row>
    <row r="53" spans="1:66" x14ac:dyDescent="0.25">
      <c r="A53" t="s">
        <v>154</v>
      </c>
      <c r="B53" t="s">
        <v>159</v>
      </c>
      <c r="C53" t="s">
        <v>161</v>
      </c>
      <c r="D53" t="s">
        <v>507</v>
      </c>
      <c r="E53">
        <f>VLOOKUP(A53,home!$A$2:$E$405,3,FALSE)</f>
        <v>1.3447</v>
      </c>
      <c r="F53">
        <f>VLOOKUP(B53,home!$B$2:$E$405,3,FALSE)</f>
        <v>0.82189999999999996</v>
      </c>
      <c r="G53">
        <f>VLOOKUP(C53,away!$B$2:$E$405,4,FALSE)</f>
        <v>1.0959000000000001</v>
      </c>
      <c r="H53">
        <f>VLOOKUP(A53,away!$A$2:$E$405,3,FALSE)</f>
        <v>1.05</v>
      </c>
      <c r="I53">
        <f>VLOOKUP(C53,away!$B$2:$E$405,3,FALSE)</f>
        <v>0.95240000000000002</v>
      </c>
      <c r="J53">
        <f>VLOOKUP(B53,home!$B$2:$E$405,4,FALSE)</f>
        <v>0.85209999999999997</v>
      </c>
      <c r="K53" s="3">
        <f t="shared" si="168"/>
        <v>1.2111984663869999</v>
      </c>
      <c r="L53" s="3">
        <f t="shared" si="169"/>
        <v>0.85211704200000005</v>
      </c>
      <c r="M53" s="5">
        <f t="shared" si="170"/>
        <v>0.12703209494011167</v>
      </c>
      <c r="N53" s="5">
        <f t="shared" si="171"/>
        <v>0.15386107857339101</v>
      </c>
      <c r="O53" s="5">
        <f t="shared" si="172"/>
        <v>0.10824621297943111</v>
      </c>
      <c r="P53" s="5">
        <f t="shared" si="173"/>
        <v>0.13110764715288753</v>
      </c>
      <c r="Q53" s="5">
        <f t="shared" si="174"/>
        <v>9.3178151202370468E-2</v>
      </c>
      <c r="R53" s="5">
        <f t="shared" si="175"/>
        <v>4.6119221405867418E-2</v>
      </c>
      <c r="S53" s="5">
        <f t="shared" si="176"/>
        <v>3.382848867853E-2</v>
      </c>
      <c r="T53" s="5">
        <f t="shared" si="177"/>
        <v>7.9398690581592671E-2</v>
      </c>
      <c r="U53" s="5">
        <f t="shared" si="178"/>
        <v>5.5859530237749123E-2</v>
      </c>
      <c r="V53" s="5">
        <f t="shared" si="179"/>
        <v>3.8793114619061816E-3</v>
      </c>
      <c r="W53" s="5">
        <f t="shared" si="180"/>
        <v>3.7619077945695717E-2</v>
      </c>
      <c r="X53" s="5">
        <f t="shared" si="181"/>
        <v>3.205585742185367E-2</v>
      </c>
      <c r="Y53" s="5">
        <f t="shared" si="182"/>
        <v>1.3657671202541848E-2</v>
      </c>
      <c r="Z53" s="5">
        <f t="shared" si="183"/>
        <v>1.3099658174570279E-2</v>
      </c>
      <c r="AA53" s="5">
        <f t="shared" si="184"/>
        <v>1.5866285891233449E-2</v>
      </c>
      <c r="AB53" s="5">
        <f t="shared" si="185"/>
        <v>9.6086105693598267E-3</v>
      </c>
      <c r="AC53" s="5">
        <f t="shared" si="186"/>
        <v>2.5023567793218263E-4</v>
      </c>
      <c r="AD53" s="5">
        <f t="shared" si="187"/>
        <v>1.1391042378679913E-2</v>
      </c>
      <c r="AE53" s="5">
        <f t="shared" si="188"/>
        <v>9.7065013370173699E-3</v>
      </c>
      <c r="AF53" s="5">
        <f t="shared" si="189"/>
        <v>4.1355376037341433E-3</v>
      </c>
      <c r="AG53" s="5">
        <f t="shared" si="190"/>
        <v>1.1746540233245691E-3</v>
      </c>
      <c r="AH53" s="5">
        <f t="shared" si="191"/>
        <v>2.790610493731486E-3</v>
      </c>
      <c r="AI53" s="5">
        <f t="shared" si="192"/>
        <v>3.3799831502910444E-3</v>
      </c>
      <c r="AJ53" s="5">
        <f t="shared" si="193"/>
        <v>2.0469152040232075E-3</v>
      </c>
      <c r="AK53" s="5">
        <f t="shared" si="194"/>
        <v>8.2640685197904755E-4</v>
      </c>
      <c r="AL53" s="5">
        <f t="shared" si="195"/>
        <v>1.0330558110645411E-5</v>
      </c>
      <c r="AM53" s="5">
        <f t="shared" si="196"/>
        <v>2.7593626119212862E-3</v>
      </c>
      <c r="AN53" s="5">
        <f t="shared" si="197"/>
        <v>2.3512999066757603E-3</v>
      </c>
      <c r="AO53" s="5">
        <f t="shared" si="198"/>
        <v>1.0017913606657125E-3</v>
      </c>
      <c r="AP53" s="5">
        <f t="shared" si="199"/>
        <v>2.8454783031720742E-4</v>
      </c>
      <c r="AQ53" s="5">
        <f t="shared" si="200"/>
        <v>6.0617013869354157E-5</v>
      </c>
      <c r="AR53" s="5">
        <f t="shared" si="201"/>
        <v>4.7558535185852679E-4</v>
      </c>
      <c r="AS53" s="5">
        <f t="shared" si="202"/>
        <v>5.7602824880716944E-4</v>
      </c>
      <c r="AT53" s="5">
        <f t="shared" si="203"/>
        <v>3.4884226577541652E-4</v>
      </c>
      <c r="AU53" s="5">
        <f t="shared" si="204"/>
        <v>1.4083907243938362E-4</v>
      </c>
      <c r="AV53" s="5">
        <f t="shared" si="205"/>
        <v>4.2646017136487241E-5</v>
      </c>
      <c r="AW53" s="5">
        <f t="shared" si="206"/>
        <v>2.9616644174787905E-7</v>
      </c>
      <c r="AX53" s="5">
        <f t="shared" si="207"/>
        <v>5.5702262729411466E-4</v>
      </c>
      <c r="AY53" s="5">
        <f t="shared" si="208"/>
        <v>4.7464847349692942E-4</v>
      </c>
      <c r="AZ53" s="5">
        <f t="shared" si="209"/>
        <v>2.0222802661300945E-4</v>
      </c>
      <c r="BA53" s="5">
        <f t="shared" si="210"/>
        <v>5.7440649282324973E-5</v>
      </c>
      <c r="BB53" s="5">
        <f t="shared" si="211"/>
        <v>1.2236539039253542E-5</v>
      </c>
      <c r="BC53" s="5">
        <f t="shared" si="212"/>
        <v>2.0853926900892505E-6</v>
      </c>
      <c r="BD53" s="5">
        <f t="shared" si="213"/>
        <v>6.7542397207369492E-5</v>
      </c>
      <c r="BE53" s="5">
        <f t="shared" si="214"/>
        <v>8.1807247913667512E-5</v>
      </c>
      <c r="BF53" s="5">
        <f t="shared" si="215"/>
        <v>4.9542406606187611E-5</v>
      </c>
      <c r="BG53" s="5">
        <f t="shared" si="216"/>
        <v>2.0001895634178543E-5</v>
      </c>
      <c r="BH53" s="5">
        <f t="shared" si="217"/>
        <v>6.0565663292374681E-6</v>
      </c>
      <c r="BI53" s="5">
        <f t="shared" si="218"/>
        <v>1.4671407699087123E-6</v>
      </c>
      <c r="BJ53" s="8">
        <f t="shared" si="219"/>
        <v>0.44394154270206643</v>
      </c>
      <c r="BK53" s="8">
        <f t="shared" si="220"/>
        <v>0.29658275694297515</v>
      </c>
      <c r="BL53" s="8">
        <f t="shared" si="221"/>
        <v>0.24655413539414325</v>
      </c>
      <c r="BM53" s="8">
        <f t="shared" si="222"/>
        <v>0.34015933465264081</v>
      </c>
      <c r="BN53" s="8">
        <f t="shared" si="223"/>
        <v>0.6595444062540593</v>
      </c>
    </row>
    <row r="54" spans="1:66" x14ac:dyDescent="0.25">
      <c r="A54" t="s">
        <v>154</v>
      </c>
      <c r="B54" t="s">
        <v>169</v>
      </c>
      <c r="C54" t="s">
        <v>173</v>
      </c>
      <c r="D54" t="s">
        <v>507</v>
      </c>
      <c r="E54">
        <f>VLOOKUP(A54,home!$A$2:$E$405,3,FALSE)</f>
        <v>1.3447</v>
      </c>
      <c r="F54">
        <f>VLOOKUP(B54,home!$B$2:$E$405,3,FALSE)</f>
        <v>0.74370000000000003</v>
      </c>
      <c r="G54">
        <f>VLOOKUP(C54,away!$B$2:$E$405,4,FALSE)</f>
        <v>1.409</v>
      </c>
      <c r="H54">
        <f>VLOOKUP(A54,away!$A$2:$E$405,3,FALSE)</f>
        <v>1.05</v>
      </c>
      <c r="I54">
        <f>VLOOKUP(C54,away!$B$2:$E$405,3,FALSE)</f>
        <v>1.3032999999999999</v>
      </c>
      <c r="J54">
        <f>VLOOKUP(B54,home!$B$2:$E$405,4,FALSE)</f>
        <v>1.1529</v>
      </c>
      <c r="K54" s="3">
        <f t="shared" si="168"/>
        <v>1.4090752265100002</v>
      </c>
      <c r="L54" s="3">
        <f t="shared" si="169"/>
        <v>1.5777032985000001</v>
      </c>
      <c r="M54" s="5">
        <f t="shared" si="170"/>
        <v>5.0449697662759502E-2</v>
      </c>
      <c r="N54" s="5">
        <f t="shared" si="171"/>
        <v>7.1087419161513871E-2</v>
      </c>
      <c r="O54" s="5">
        <f t="shared" si="172"/>
        <v>7.95946544108634E-2</v>
      </c>
      <c r="P54" s="5">
        <f t="shared" si="173"/>
        <v>0.11215485569297252</v>
      </c>
      <c r="Q54" s="5">
        <f t="shared" si="174"/>
        <v>5.0083760628510748E-2</v>
      </c>
      <c r="R54" s="5">
        <f t="shared" si="175"/>
        <v>6.2788374403493399E-2</v>
      </c>
      <c r="S54" s="5">
        <f t="shared" si="176"/>
        <v>6.2332938740268899E-2</v>
      </c>
      <c r="T54" s="5">
        <f t="shared" si="177"/>
        <v>7.9017314344885847E-2</v>
      </c>
      <c r="U54" s="5">
        <f t="shared" si="178"/>
        <v>8.8473542884797154E-2</v>
      </c>
      <c r="V54" s="5">
        <f t="shared" si="179"/>
        <v>1.5396946690820677E-2</v>
      </c>
      <c r="W54" s="5">
        <f t="shared" si="180"/>
        <v>2.3523928784030469E-2</v>
      </c>
      <c r="X54" s="5">
        <f t="shared" si="181"/>
        <v>3.7113780036243965E-2</v>
      </c>
      <c r="Y54" s="5">
        <f t="shared" si="182"/>
        <v>2.9277266591492785E-2</v>
      </c>
      <c r="Z54" s="5">
        <f t="shared" si="183"/>
        <v>3.3020475134614841E-2</v>
      </c>
      <c r="AA54" s="5">
        <f t="shared" si="184"/>
        <v>4.6528333479775238E-2</v>
      </c>
      <c r="AB54" s="5">
        <f t="shared" si="185"/>
        <v>3.2780961018573564E-2</v>
      </c>
      <c r="AC54" s="5">
        <f t="shared" si="186"/>
        <v>2.1393120452435437E-3</v>
      </c>
      <c r="AD54" s="5">
        <f t="shared" si="187"/>
        <v>8.2867463199407122E-3</v>
      </c>
      <c r="AE54" s="5">
        <f t="shared" si="188"/>
        <v>1.3074027002803197E-2</v>
      </c>
      <c r="AF54" s="5">
        <f t="shared" si="189"/>
        <v>1.0313467763500339E-2</v>
      </c>
      <c r="AG54" s="5">
        <f t="shared" si="190"/>
        <v>5.423864036482636E-3</v>
      </c>
      <c r="AH54" s="5">
        <f t="shared" si="191"/>
        <v>1.3024128134479762E-2</v>
      </c>
      <c r="AI54" s="5">
        <f t="shared" si="192"/>
        <v>1.8351976301187335E-2</v>
      </c>
      <c r="AJ54" s="5">
        <f t="shared" si="193"/>
        <v>1.2929657581750853E-2</v>
      </c>
      <c r="AK54" s="5">
        <f t="shared" si="194"/>
        <v>6.0729533952341075E-3</v>
      </c>
      <c r="AL54" s="5">
        <f t="shared" si="195"/>
        <v>1.902364095978638E-4</v>
      </c>
      <c r="AM54" s="5">
        <f t="shared" si="196"/>
        <v>2.3353297895602741E-3</v>
      </c>
      <c r="AN54" s="5">
        <f t="shared" si="197"/>
        <v>3.6844575120745554E-3</v>
      </c>
      <c r="AO54" s="5">
        <f t="shared" si="198"/>
        <v>2.9064903849915654E-3</v>
      </c>
      <c r="AP54" s="5">
        <f t="shared" si="199"/>
        <v>1.528526489153243E-3</v>
      </c>
      <c r="AQ54" s="5">
        <f t="shared" si="200"/>
        <v>6.0289032094542369E-4</v>
      </c>
      <c r="AR54" s="5">
        <f t="shared" si="201"/>
        <v>4.109641983571076E-3</v>
      </c>
      <c r="AS54" s="5">
        <f t="shared" si="202"/>
        <v>5.7907947088754195E-3</v>
      </c>
      <c r="AT54" s="5">
        <f t="shared" si="203"/>
        <v>4.0798326830407726E-3</v>
      </c>
      <c r="AU54" s="5">
        <f t="shared" si="204"/>
        <v>1.9162637206595258E-3</v>
      </c>
      <c r="AV54" s="5">
        <f t="shared" si="205"/>
        <v>6.7503993406030425E-4</v>
      </c>
      <c r="AW54" s="5">
        <f t="shared" si="206"/>
        <v>1.1747640639230658E-5</v>
      </c>
      <c r="AX54" s="5">
        <f t="shared" si="207"/>
        <v>5.4844255870003177E-4</v>
      </c>
      <c r="AY54" s="5">
        <f t="shared" si="208"/>
        <v>8.6527963389882009E-4</v>
      </c>
      <c r="AZ54" s="5">
        <f t="shared" si="209"/>
        <v>6.8257726626352064E-4</v>
      </c>
      <c r="BA54" s="5">
        <f t="shared" si="210"/>
        <v>3.5896813482168982E-4</v>
      </c>
      <c r="BB54" s="5">
        <f t="shared" si="211"/>
        <v>1.4158630259114314E-4</v>
      </c>
      <c r="BC54" s="5">
        <f t="shared" si="212"/>
        <v>4.4676235324093142E-5</v>
      </c>
      <c r="BD54" s="5">
        <f t="shared" si="213"/>
        <v>1.0806326188556945E-3</v>
      </c>
      <c r="BE54" s="5">
        <f t="shared" si="214"/>
        <v>1.5226926521881826E-3</v>
      </c>
      <c r="BF54" s="5">
        <f t="shared" si="215"/>
        <v>1.0727942468935884E-3</v>
      </c>
      <c r="BG54" s="5">
        <f t="shared" si="216"/>
        <v>5.038825988134026E-4</v>
      </c>
      <c r="BH54" s="5">
        <f t="shared" si="217"/>
        <v>1.7750212176436073E-4</v>
      </c>
      <c r="BI54" s="5">
        <f t="shared" si="218"/>
        <v>5.0022768486224448E-5</v>
      </c>
      <c r="BJ54" s="8">
        <f t="shared" si="219"/>
        <v>0.34090079929772887</v>
      </c>
      <c r="BK54" s="8">
        <f t="shared" si="220"/>
        <v>0.24352926687556184</v>
      </c>
      <c r="BL54" s="8">
        <f t="shared" si="221"/>
        <v>0.3815236816473635</v>
      </c>
      <c r="BM54" s="8">
        <f t="shared" si="222"/>
        <v>0.57196192900189591</v>
      </c>
      <c r="BN54" s="8">
        <f t="shared" si="223"/>
        <v>0.42615876196011337</v>
      </c>
    </row>
    <row r="55" spans="1:66" x14ac:dyDescent="0.25">
      <c r="A55" t="s">
        <v>154</v>
      </c>
      <c r="B55" t="s">
        <v>170</v>
      </c>
      <c r="C55" t="s">
        <v>155</v>
      </c>
      <c r="D55" t="s">
        <v>507</v>
      </c>
      <c r="E55">
        <f>VLOOKUP(A55,home!$A$2:$E$405,3,FALSE)</f>
        <v>1.3447</v>
      </c>
      <c r="F55">
        <f>VLOOKUP(B55,home!$B$2:$E$405,3,FALSE)</f>
        <v>1.0959000000000001</v>
      </c>
      <c r="G55">
        <f>VLOOKUP(C55,away!$B$2:$E$405,4,FALSE)</f>
        <v>0.93940000000000001</v>
      </c>
      <c r="H55">
        <f>VLOOKUP(A55,away!$A$2:$E$405,3,FALSE)</f>
        <v>1.05</v>
      </c>
      <c r="I55">
        <f>VLOOKUP(C55,away!$B$2:$E$405,3,FALSE)</f>
        <v>1.3533999999999999</v>
      </c>
      <c r="J55">
        <f>VLOOKUP(B55,home!$B$2:$E$405,4,FALSE)</f>
        <v>1.4035</v>
      </c>
      <c r="K55" s="3">
        <f t="shared" si="168"/>
        <v>1.3843531321620002</v>
      </c>
      <c r="L55" s="3">
        <f t="shared" si="169"/>
        <v>1.994471745</v>
      </c>
      <c r="M55" s="5">
        <f t="shared" si="170"/>
        <v>3.4087488193742903E-2</v>
      </c>
      <c r="N55" s="5">
        <f t="shared" si="171"/>
        <v>4.7189121048543184E-2</v>
      </c>
      <c r="O55" s="5">
        <f t="shared" si="172"/>
        <v>6.7986532060441293E-2</v>
      </c>
      <c r="P55" s="5">
        <f t="shared" si="173"/>
        <v>9.411736860270413E-2</v>
      </c>
      <c r="Q55" s="5">
        <f t="shared" si="174"/>
        <v>3.2663203763761271E-2</v>
      </c>
      <c r="R55" s="5">
        <f t="shared" si="175"/>
        <v>6.7798608617543415E-2</v>
      </c>
      <c r="S55" s="5">
        <f t="shared" si="176"/>
        <v>6.4965765608415202E-2</v>
      </c>
      <c r="T55" s="5">
        <f t="shared" si="177"/>
        <v>6.5145837007999502E-2</v>
      </c>
      <c r="U55" s="5">
        <f t="shared" si="178"/>
        <v>9.3857216195921786E-2</v>
      </c>
      <c r="V55" s="5">
        <f t="shared" si="179"/>
        <v>1.9930437276808519E-2</v>
      </c>
      <c r="W55" s="5">
        <f t="shared" si="180"/>
        <v>1.5072469478936186E-2</v>
      </c>
      <c r="X55" s="5">
        <f t="shared" si="181"/>
        <v>3.006161450311309E-2</v>
      </c>
      <c r="Y55" s="5">
        <f t="shared" si="182"/>
        <v>2.9978520367770645E-2</v>
      </c>
      <c r="Z55" s="5">
        <f t="shared" si="183"/>
        <v>4.5074136412667956E-2</v>
      </c>
      <c r="AA55" s="5">
        <f t="shared" si="184"/>
        <v>6.2398521922374134E-2</v>
      </c>
      <c r="AB55" s="5">
        <f t="shared" si="185"/>
        <v>4.3190794632758947E-2</v>
      </c>
      <c r="AC55" s="5">
        <f t="shared" si="186"/>
        <v>3.4393123602511149E-3</v>
      </c>
      <c r="AD55" s="5">
        <f t="shared" si="187"/>
        <v>5.2164050831453625E-3</v>
      </c>
      <c r="AE55" s="5">
        <f t="shared" si="188"/>
        <v>1.04039725488078E-2</v>
      </c>
      <c r="AF55" s="5">
        <f t="shared" si="189"/>
        <v>1.0375214642176398E-2</v>
      </c>
      <c r="AG55" s="5">
        <f t="shared" si="190"/>
        <v>6.8976908173770373E-3</v>
      </c>
      <c r="AH55" s="5">
        <f t="shared" si="191"/>
        <v>2.247477287633548E-2</v>
      </c>
      <c r="AI55" s="5">
        <f t="shared" si="192"/>
        <v>3.1113022225984579E-2</v>
      </c>
      <c r="AJ55" s="5">
        <f t="shared" si="193"/>
        <v>2.153570488478385E-2</v>
      </c>
      <c r="AK55" s="5">
        <f t="shared" si="194"/>
        <v>9.9376735035223377E-3</v>
      </c>
      <c r="AL55" s="5">
        <f t="shared" si="195"/>
        <v>3.7984497691326974E-4</v>
      </c>
      <c r="AM55" s="5">
        <f t="shared" si="196"/>
        <v>1.4442693430956127E-3</v>
      </c>
      <c r="AN55" s="5">
        <f t="shared" si="197"/>
        <v>2.8805543969739095E-3</v>
      </c>
      <c r="AO55" s="5">
        <f t="shared" si="198"/>
        <v>2.8725921773499891E-3</v>
      </c>
      <c r="AP55" s="5">
        <f t="shared" si="199"/>
        <v>1.909767977544194E-3</v>
      </c>
      <c r="AQ55" s="5">
        <f t="shared" si="200"/>
        <v>9.5224456767942255E-4</v>
      </c>
      <c r="AR55" s="5">
        <f t="shared" si="201"/>
        <v>8.9650598954286991E-3</v>
      </c>
      <c r="AS55" s="5">
        <f t="shared" si="202"/>
        <v>1.2410808746256651E-2</v>
      </c>
      <c r="AT55" s="5">
        <f t="shared" si="203"/>
        <v>8.5904709802719741E-3</v>
      </c>
      <c r="AU55" s="5">
        <f t="shared" si="204"/>
        <v>3.9640818027620924E-3</v>
      </c>
      <c r="AV55" s="5">
        <f t="shared" si="205"/>
        <v>1.371922264950022E-3</v>
      </c>
      <c r="AW55" s="5">
        <f t="shared" si="206"/>
        <v>2.9132560881804121E-5</v>
      </c>
      <c r="AX55" s="5">
        <f t="shared" si="207"/>
        <v>3.3322979813332738E-4</v>
      </c>
      <c r="AY55" s="5">
        <f t="shared" si="208"/>
        <v>6.6461741696897513E-4</v>
      </c>
      <c r="AZ55" s="5">
        <f t="shared" si="209"/>
        <v>6.6278032968975235E-4</v>
      </c>
      <c r="BA55" s="5">
        <f t="shared" si="210"/>
        <v>4.4063221356933192E-4</v>
      </c>
      <c r="BB55" s="5">
        <f t="shared" si="211"/>
        <v>2.1970712497520957E-4</v>
      </c>
      <c r="BC55" s="5">
        <f t="shared" si="212"/>
        <v>8.763993058764788E-5</v>
      </c>
      <c r="BD55" s="5">
        <f t="shared" si="213"/>
        <v>2.9800931089441957E-3</v>
      </c>
      <c r="BE55" s="5">
        <f t="shared" si="214"/>
        <v>4.1255012295012888E-3</v>
      </c>
      <c r="BF55" s="5">
        <f t="shared" si="215"/>
        <v>2.8555752743991475E-3</v>
      </c>
      <c r="BG55" s="5">
        <f t="shared" si="216"/>
        <v>1.3177081917462744E-3</v>
      </c>
      <c r="BH55" s="5">
        <f t="shared" si="217"/>
        <v>4.5604336562986991E-4</v>
      </c>
      <c r="BI55" s="5">
        <f t="shared" si="218"/>
        <v>1.2626501232228216E-4</v>
      </c>
      <c r="BJ55" s="8">
        <f t="shared" si="219"/>
        <v>0.26547208453819787</v>
      </c>
      <c r="BK55" s="8">
        <f t="shared" si="220"/>
        <v>0.21758483443580406</v>
      </c>
      <c r="BL55" s="8">
        <f t="shared" si="221"/>
        <v>0.46745637679187824</v>
      </c>
      <c r="BM55" s="8">
        <f t="shared" si="222"/>
        <v>0.65110962503572489</v>
      </c>
      <c r="BN55" s="8">
        <f t="shared" si="223"/>
        <v>0.34384232228673617</v>
      </c>
    </row>
    <row r="56" spans="1:66" x14ac:dyDescent="0.25">
      <c r="A56" t="s">
        <v>154</v>
      </c>
      <c r="B56" t="s">
        <v>166</v>
      </c>
      <c r="C56" t="s">
        <v>160</v>
      </c>
      <c r="D56" t="s">
        <v>507</v>
      </c>
      <c r="E56">
        <f>VLOOKUP(A56,home!$A$2:$E$405,3,FALSE)</f>
        <v>1.3447</v>
      </c>
      <c r="F56">
        <f>VLOOKUP(B56,home!$B$2:$E$405,3,FALSE)</f>
        <v>0.66539999999999999</v>
      </c>
      <c r="G56">
        <f>VLOOKUP(C56,away!$B$2:$E$405,4,FALSE)</f>
        <v>1.1741999999999999</v>
      </c>
      <c r="H56">
        <f>VLOOKUP(A56,away!$A$2:$E$405,3,FALSE)</f>
        <v>1.05</v>
      </c>
      <c r="I56">
        <f>VLOOKUP(C56,away!$B$2:$E$405,3,FALSE)</f>
        <v>0.85209999999999997</v>
      </c>
      <c r="J56">
        <f>VLOOKUP(B56,home!$B$2:$E$405,4,FALSE)</f>
        <v>1.2531000000000001</v>
      </c>
      <c r="K56" s="3">
        <f t="shared" si="168"/>
        <v>1.0506311607959999</v>
      </c>
      <c r="L56" s="3">
        <f t="shared" si="169"/>
        <v>1.1211548355000001</v>
      </c>
      <c r="M56" s="5">
        <f t="shared" si="170"/>
        <v>0.11397387810248302</v>
      </c>
      <c r="N56" s="5">
        <f t="shared" si="171"/>
        <v>0.11974450785123354</v>
      </c>
      <c r="O56" s="5">
        <f t="shared" si="172"/>
        <v>0.12778236455528644</v>
      </c>
      <c r="P56" s="5">
        <f t="shared" si="173"/>
        <v>0.13425213400197822</v>
      </c>
      <c r="Q56" s="5">
        <f t="shared" si="174"/>
        <v>6.2903655641343606E-2</v>
      </c>
      <c r="R56" s="5">
        <f t="shared" si="175"/>
        <v>7.1631907956391613E-2</v>
      </c>
      <c r="S56" s="5">
        <f t="shared" si="176"/>
        <v>3.9534575343392775E-2</v>
      </c>
      <c r="T56" s="5">
        <f t="shared" si="177"/>
        <v>7.0524737692919254E-2</v>
      </c>
      <c r="U56" s="5">
        <f t="shared" si="178"/>
        <v>7.5258714606255939E-2</v>
      </c>
      <c r="V56" s="5">
        <f t="shared" si="179"/>
        <v>5.1742861269589262E-3</v>
      </c>
      <c r="W56" s="5">
        <f t="shared" si="180"/>
        <v>2.202951358159223E-2</v>
      </c>
      <c r="X56" s="5">
        <f t="shared" si="181"/>
        <v>2.4698495675715058E-2</v>
      </c>
      <c r="Y56" s="5">
        <f t="shared" si="182"/>
        <v>1.3845418928201892E-2</v>
      </c>
      <c r="Z56" s="5">
        <f t="shared" si="183"/>
        <v>2.6770153327133124E-2</v>
      </c>
      <c r="AA56" s="5">
        <f t="shared" si="184"/>
        <v>2.8125557264772776E-2</v>
      </c>
      <c r="AB56" s="5">
        <f t="shared" si="185"/>
        <v>1.4774793438561293E-2</v>
      </c>
      <c r="AC56" s="5">
        <f t="shared" si="186"/>
        <v>3.8093101136760216E-4</v>
      </c>
      <c r="AD56" s="5">
        <f t="shared" si="187"/>
        <v>5.7862233564998714E-3</v>
      </c>
      <c r="AE56" s="5">
        <f t="shared" si="188"/>
        <v>6.4872522954228726E-3</v>
      </c>
      <c r="AF56" s="5">
        <f t="shared" si="189"/>
        <v>3.6366071400609147E-3</v>
      </c>
      <c r="AG56" s="5">
        <f t="shared" si="190"/>
        <v>1.3590665599643734E-3</v>
      </c>
      <c r="AH56" s="5">
        <f t="shared" si="191"/>
        <v>7.5033717124479331E-3</v>
      </c>
      <c r="AI56" s="5">
        <f t="shared" si="192"/>
        <v>7.8832761321330422E-3</v>
      </c>
      <c r="AJ56" s="5">
        <f t="shared" si="193"/>
        <v>4.1412077767891686E-3</v>
      </c>
      <c r="AK56" s="5">
        <f t="shared" si="194"/>
        <v>1.4502939778751423E-3</v>
      </c>
      <c r="AL56" s="5">
        <f t="shared" si="195"/>
        <v>1.7948253419137876E-5</v>
      </c>
      <c r="AM56" s="5">
        <f t="shared" si="196"/>
        <v>1.2158373123328779E-3</v>
      </c>
      <c r="AN56" s="5">
        <f t="shared" si="197"/>
        <v>1.3631418819033301E-3</v>
      </c>
      <c r="AO56" s="5">
        <f t="shared" si="198"/>
        <v>7.6414655618424444E-4</v>
      </c>
      <c r="AP56" s="5">
        <f t="shared" si="199"/>
        <v>2.8557553549887933E-4</v>
      </c>
      <c r="AQ56" s="5">
        <f t="shared" si="200"/>
        <v>8.0043598131267652E-5</v>
      </c>
      <c r="AR56" s="5">
        <f t="shared" si="201"/>
        <v>1.6824882955929811E-3</v>
      </c>
      <c r="AS56" s="5">
        <f t="shared" si="202"/>
        <v>1.7676746310245372E-3</v>
      </c>
      <c r="AT56" s="5">
        <f t="shared" si="203"/>
        <v>9.285870247514751E-4</v>
      </c>
      <c r="AU56" s="5">
        <f t="shared" si="204"/>
        <v>3.2520082123824878E-4</v>
      </c>
      <c r="AV56" s="5">
        <f t="shared" si="205"/>
        <v>8.5416529077338428E-5</v>
      </c>
      <c r="AW56" s="5">
        <f t="shared" si="206"/>
        <v>5.8726695470442887E-7</v>
      </c>
      <c r="AX56" s="5">
        <f t="shared" si="207"/>
        <v>2.1289942779922997E-4</v>
      </c>
      <c r="AY56" s="5">
        <f t="shared" si="208"/>
        <v>2.3869322295228985E-4</v>
      </c>
      <c r="AZ56" s="5">
        <f t="shared" si="209"/>
        <v>1.3380603055701971E-4</v>
      </c>
      <c r="BA56" s="5">
        <f t="shared" si="210"/>
        <v>5.0005759392687797E-5</v>
      </c>
      <c r="BB56" s="5">
        <f t="shared" si="211"/>
        <v>1.4016049736490374E-5</v>
      </c>
      <c r="BC56" s="5">
        <f t="shared" si="212"/>
        <v>3.142832387334933E-6</v>
      </c>
      <c r="BD56" s="5">
        <f t="shared" si="213"/>
        <v>3.1438831471270438E-4</v>
      </c>
      <c r="BE56" s="5">
        <f t="shared" si="214"/>
        <v>3.3030616002730677E-4</v>
      </c>
      <c r="BF56" s="5">
        <f t="shared" si="215"/>
        <v>1.7351497216377929E-4</v>
      </c>
      <c r="BG56" s="5">
        <f t="shared" si="216"/>
        <v>6.0766745539972362E-5</v>
      </c>
      <c r="BH56" s="5">
        <f t="shared" si="217"/>
        <v>1.5960859101114073E-5</v>
      </c>
      <c r="BI56" s="5">
        <f t="shared" si="218"/>
        <v>3.3537951849409772E-6</v>
      </c>
      <c r="BJ56" s="8">
        <f t="shared" si="219"/>
        <v>0.33537678692982925</v>
      </c>
      <c r="BK56" s="8">
        <f t="shared" si="220"/>
        <v>0.29357244606255201</v>
      </c>
      <c r="BL56" s="8">
        <f t="shared" si="221"/>
        <v>0.34423914556892776</v>
      </c>
      <c r="BM56" s="8">
        <f t="shared" si="222"/>
        <v>0.36943197782372805</v>
      </c>
      <c r="BN56" s="8">
        <f t="shared" si="223"/>
        <v>0.63028844810871643</v>
      </c>
    </row>
    <row r="57" spans="1:66" x14ac:dyDescent="0.25">
      <c r="A57" t="s">
        <v>154</v>
      </c>
      <c r="B57" t="s">
        <v>174</v>
      </c>
      <c r="C57" t="s">
        <v>168</v>
      </c>
      <c r="D57" t="s">
        <v>507</v>
      </c>
      <c r="E57">
        <f>VLOOKUP(A57,home!$A$2:$E$405,3,FALSE)</f>
        <v>1.3447</v>
      </c>
      <c r="F57">
        <f>VLOOKUP(B57,home!$B$2:$E$405,3,FALSE)</f>
        <v>1.2133</v>
      </c>
      <c r="G57">
        <f>VLOOKUP(C57,away!$B$2:$E$405,4,FALSE)</f>
        <v>1.1351</v>
      </c>
      <c r="H57">
        <f>VLOOKUP(A57,away!$A$2:$E$405,3,FALSE)</f>
        <v>1.05</v>
      </c>
      <c r="I57">
        <f>VLOOKUP(C57,away!$B$2:$E$405,3,FALSE)</f>
        <v>0.60150000000000003</v>
      </c>
      <c r="J57">
        <f>VLOOKUP(B57,home!$B$2:$E$405,4,FALSE)</f>
        <v>0.90229999999999999</v>
      </c>
      <c r="K57" s="3">
        <f t="shared" si="168"/>
        <v>1.8519434713009999</v>
      </c>
      <c r="L57" s="3">
        <f t="shared" si="169"/>
        <v>0.56987012250000013</v>
      </c>
      <c r="M57" s="5">
        <f t="shared" si="170"/>
        <v>8.8760495913867546E-2</v>
      </c>
      <c r="N57" s="5">
        <f t="shared" si="171"/>
        <v>0.16437942091712607</v>
      </c>
      <c r="O57" s="5">
        <f t="shared" si="172"/>
        <v>5.0581954679596461E-2</v>
      </c>
      <c r="P57" s="5">
        <f t="shared" si="173"/>
        <v>9.367492073452173E-2</v>
      </c>
      <c r="Q57" s="5">
        <f t="shared" si="174"/>
        <v>0.15221069769185533</v>
      </c>
      <c r="R57" s="5">
        <f t="shared" si="175"/>
        <v>1.4412572354775544E-2</v>
      </c>
      <c r="S57" s="5">
        <f t="shared" si="176"/>
        <v>2.4715360939212491E-2</v>
      </c>
      <c r="T57" s="5">
        <f t="shared" si="177"/>
        <v>8.6740328939468092E-2</v>
      </c>
      <c r="U57" s="5">
        <f t="shared" si="178"/>
        <v>2.6691269277079845E-2</v>
      </c>
      <c r="V57" s="5">
        <f t="shared" si="179"/>
        <v>2.8981980641884821E-3</v>
      </c>
      <c r="W57" s="5">
        <f t="shared" si="180"/>
        <v>9.3961869284200569E-2</v>
      </c>
      <c r="X57" s="5">
        <f t="shared" si="181"/>
        <v>5.3546061959316382E-2</v>
      </c>
      <c r="Y57" s="5">
        <f t="shared" si="182"/>
        <v>1.5257150444074111E-2</v>
      </c>
      <c r="Z57" s="5">
        <f t="shared" si="183"/>
        <v>2.7377647911186855E-3</v>
      </c>
      <c r="AA57" s="5">
        <f t="shared" si="184"/>
        <v>5.0701856308699948E-3</v>
      </c>
      <c r="AB57" s="5">
        <f t="shared" si="185"/>
        <v>4.6948485886869149E-3</v>
      </c>
      <c r="AC57" s="5">
        <f t="shared" si="186"/>
        <v>1.9116645807672327E-4</v>
      </c>
      <c r="AD57" s="5">
        <f t="shared" si="187"/>
        <v>4.3503017593028319E-2</v>
      </c>
      <c r="AE57" s="5">
        <f t="shared" si="188"/>
        <v>2.4791069964858713E-2</v>
      </c>
      <c r="AF57" s="5">
        <f t="shared" si="189"/>
        <v>7.0638450388900535E-3</v>
      </c>
      <c r="AG57" s="5">
        <f t="shared" si="190"/>
        <v>1.3418247458777646E-3</v>
      </c>
      <c r="AH57" s="5">
        <f t="shared" si="191"/>
        <v>3.9004258922274807E-4</v>
      </c>
      <c r="AI57" s="5">
        <f t="shared" si="192"/>
        <v>7.2233682664040605E-4</v>
      </c>
      <c r="AJ57" s="5">
        <f t="shared" si="193"/>
        <v>6.6886348508849109E-4</v>
      </c>
      <c r="AK57" s="5">
        <f t="shared" si="194"/>
        <v>4.1289912146708833E-4</v>
      </c>
      <c r="AL57" s="5">
        <f t="shared" si="195"/>
        <v>8.0700327879256599E-6</v>
      </c>
      <c r="AM57" s="5">
        <f t="shared" si="196"/>
        <v>1.6113025882660257E-2</v>
      </c>
      <c r="AN57" s="5">
        <f t="shared" si="197"/>
        <v>9.1823320335972739E-3</v>
      </c>
      <c r="AO57" s="5">
        <f t="shared" si="198"/>
        <v>2.616368340410877E-3</v>
      </c>
      <c r="AP57" s="5">
        <f t="shared" si="199"/>
        <v>4.9699671555168961E-4</v>
      </c>
      <c r="AQ57" s="5">
        <f t="shared" si="200"/>
        <v>7.0805894793384756E-5</v>
      </c>
      <c r="AR57" s="5">
        <f t="shared" si="201"/>
        <v>4.4454723620116943E-5</v>
      </c>
      <c r="AS57" s="5">
        <f t="shared" si="202"/>
        <v>8.232763517676592E-5</v>
      </c>
      <c r="AT57" s="5">
        <f t="shared" si="203"/>
        <v>7.6233063236631101E-5</v>
      </c>
      <c r="AU57" s="5">
        <f t="shared" si="204"/>
        <v>4.7059774586118422E-5</v>
      </c>
      <c r="AV57" s="5">
        <f t="shared" si="205"/>
        <v>2.1788010576414692E-5</v>
      </c>
      <c r="AW57" s="5">
        <f t="shared" si="206"/>
        <v>2.3657912038416044E-7</v>
      </c>
      <c r="AX57" s="5">
        <f t="shared" si="207"/>
        <v>4.9734021810494489E-3</v>
      </c>
      <c r="AY57" s="5">
        <f t="shared" si="208"/>
        <v>2.8341933101564175E-3</v>
      </c>
      <c r="AZ57" s="5">
        <f t="shared" si="209"/>
        <v>8.075610444237592E-4</v>
      </c>
      <c r="BA57" s="5">
        <f t="shared" si="210"/>
        <v>1.534016371039986E-4</v>
      </c>
      <c r="BB57" s="5">
        <f t="shared" si="211"/>
        <v>2.185475243203906E-5</v>
      </c>
      <c r="BC57" s="5">
        <f t="shared" si="212"/>
        <v>2.4908740891306553E-6</v>
      </c>
      <c r="BD57" s="5">
        <f t="shared" si="213"/>
        <v>4.222236465849948E-6</v>
      </c>
      <c r="BE57" s="5">
        <f t="shared" si="214"/>
        <v>7.819343257219819E-6</v>
      </c>
      <c r="BF57" s="5">
        <f t="shared" si="215"/>
        <v>7.2404908475348699E-6</v>
      </c>
      <c r="BG57" s="5">
        <f t="shared" si="216"/>
        <v>4.4696599180356154E-6</v>
      </c>
      <c r="BH57" s="5">
        <f t="shared" si="217"/>
        <v>2.069389376035456E-6</v>
      </c>
      <c r="BI57" s="5">
        <f t="shared" si="218"/>
        <v>7.6647842890570214E-7</v>
      </c>
      <c r="BJ57" s="8">
        <f t="shared" si="219"/>
        <v>0.68006771924496368</v>
      </c>
      <c r="BK57" s="8">
        <f t="shared" si="220"/>
        <v>0.21308240545281132</v>
      </c>
      <c r="BL57" s="8">
        <f t="shared" si="221"/>
        <v>0.10394342335891714</v>
      </c>
      <c r="BM57" s="8">
        <f t="shared" si="222"/>
        <v>0.43297729382503208</v>
      </c>
      <c r="BN57" s="8">
        <f t="shared" si="223"/>
        <v>0.56402006229174273</v>
      </c>
    </row>
    <row r="58" spans="1:66" x14ac:dyDescent="0.25">
      <c r="A58" t="s">
        <v>154</v>
      </c>
      <c r="B58" t="s">
        <v>171</v>
      </c>
      <c r="C58" t="s">
        <v>172</v>
      </c>
      <c r="D58" t="s">
        <v>507</v>
      </c>
      <c r="E58">
        <f>VLOOKUP(A58,home!$A$2:$E$405,3,FALSE)</f>
        <v>1.3447</v>
      </c>
      <c r="F58">
        <f>VLOOKUP(B58,home!$B$2:$E$405,3,FALSE)</f>
        <v>0.9002</v>
      </c>
      <c r="G58">
        <f>VLOOKUP(C58,away!$B$2:$E$405,4,FALSE)</f>
        <v>1.1741999999999999</v>
      </c>
      <c r="H58">
        <f>VLOOKUP(A58,away!$A$2:$E$405,3,FALSE)</f>
        <v>1.05</v>
      </c>
      <c r="I58">
        <f>VLOOKUP(C58,away!$B$2:$E$405,3,FALSE)</f>
        <v>0.80200000000000005</v>
      </c>
      <c r="J58">
        <f>VLOOKUP(B58,home!$B$2:$E$405,4,FALSE)</f>
        <v>1.0024999999999999</v>
      </c>
      <c r="K58" s="3">
        <f t="shared" si="168"/>
        <v>1.4213678553479998</v>
      </c>
      <c r="L58" s="3">
        <f t="shared" si="169"/>
        <v>0.84420525000000002</v>
      </c>
      <c r="M58" s="5">
        <f t="shared" si="170"/>
        <v>0.10377054604093555</v>
      </c>
      <c r="N58" s="5">
        <f t="shared" si="171"/>
        <v>0.14749611847449545</v>
      </c>
      <c r="O58" s="5">
        <f t="shared" si="172"/>
        <v>8.7603639763124519E-2</v>
      </c>
      <c r="P58" s="5">
        <f t="shared" si="173"/>
        <v>0.12451699757079107</v>
      </c>
      <c r="Q58" s="5">
        <f t="shared" si="174"/>
        <v>0.10482312079412406</v>
      </c>
      <c r="R58" s="5">
        <f t="shared" si="175"/>
        <v>3.6977726303569228E-2</v>
      </c>
      <c r="S58" s="5">
        <f t="shared" si="176"/>
        <v>3.7352802109011145E-2</v>
      </c>
      <c r="T58" s="5">
        <f t="shared" si="177"/>
        <v>8.8492228895783717E-2</v>
      </c>
      <c r="U58" s="5">
        <f t="shared" si="178"/>
        <v>5.2558951531749519E-2</v>
      </c>
      <c r="V58" s="5">
        <f t="shared" si="179"/>
        <v>4.9800673450732828E-3</v>
      </c>
      <c r="W58" s="5">
        <f t="shared" si="180"/>
        <v>4.9664071464676149E-2</v>
      </c>
      <c r="X58" s="5">
        <f t="shared" si="181"/>
        <v>4.1926669866854803E-2</v>
      </c>
      <c r="Y58" s="5">
        <f t="shared" si="182"/>
        <v>1.7697357408307808E-2</v>
      </c>
      <c r="Z58" s="5">
        <f t="shared" si="183"/>
        <v>1.0405596892845415E-2</v>
      </c>
      <c r="AA58" s="5">
        <f t="shared" si="184"/>
        <v>1.4790180939199499E-2</v>
      </c>
      <c r="AB58" s="5">
        <f t="shared" si="185"/>
        <v>1.0511143880879431E-2</v>
      </c>
      <c r="AC58" s="5">
        <f t="shared" si="186"/>
        <v>3.7348208208344037E-4</v>
      </c>
      <c r="AD58" s="5">
        <f t="shared" si="187"/>
        <v>1.764772868639914E-2</v>
      </c>
      <c r="AE58" s="5">
        <f t="shared" si="188"/>
        <v>1.4898305207633761E-2</v>
      </c>
      <c r="AF58" s="5">
        <f t="shared" si="189"/>
        <v>6.288613736193379E-3</v>
      </c>
      <c r="AG58" s="5">
        <f t="shared" si="190"/>
        <v>1.7696269104388557E-3</v>
      </c>
      <c r="AH58" s="5">
        <f t="shared" si="191"/>
        <v>2.1961148815809466E-3</v>
      </c>
      <c r="AI58" s="5">
        <f t="shared" si="192"/>
        <v>3.1214870993305369E-3</v>
      </c>
      <c r="AJ58" s="5">
        <f t="shared" si="193"/>
        <v>2.218390711935947E-3</v>
      </c>
      <c r="AK58" s="5">
        <f t="shared" si="194"/>
        <v>1.0510497495161066E-3</v>
      </c>
      <c r="AL58" s="5">
        <f t="shared" si="195"/>
        <v>1.7926037505545135E-5</v>
      </c>
      <c r="AM58" s="5">
        <f t="shared" si="196"/>
        <v>5.0167828549501029E-3</v>
      </c>
      <c r="AN58" s="5">
        <f t="shared" si="197"/>
        <v>4.2351944242588662E-3</v>
      </c>
      <c r="AO58" s="5">
        <f t="shared" si="198"/>
        <v>1.7876866838650305E-3</v>
      </c>
      <c r="AP58" s="5">
        <f t="shared" si="199"/>
        <v>5.0305816129131648E-4</v>
      </c>
      <c r="AQ58" s="5">
        <f t="shared" si="200"/>
        <v>1.0617108520436903E-4</v>
      </c>
      <c r="AR58" s="5">
        <f t="shared" si="201"/>
        <v>3.7079434252675276E-4</v>
      </c>
      <c r="AS58" s="5">
        <f t="shared" si="202"/>
        <v>5.270351594124222E-4</v>
      </c>
      <c r="AT58" s="5">
        <f t="shared" si="203"/>
        <v>3.7455541711351294E-4</v>
      </c>
      <c r="AU58" s="5">
        <f t="shared" si="204"/>
        <v>1.7746034331053646E-4</v>
      </c>
      <c r="AV58" s="5">
        <f t="shared" si="205"/>
        <v>6.3059106895154275E-5</v>
      </c>
      <c r="AW58" s="5">
        <f t="shared" si="206"/>
        <v>5.9749783796265409E-7</v>
      </c>
      <c r="AX58" s="5">
        <f t="shared" si="207"/>
        <v>1.1884489812145058E-3</v>
      </c>
      <c r="AY58" s="5">
        <f t="shared" si="208"/>
        <v>1.0032948692984373E-3</v>
      </c>
      <c r="AZ58" s="5">
        <f t="shared" si="209"/>
        <v>4.2349339797990223E-4</v>
      </c>
      <c r="BA58" s="5">
        <f t="shared" si="210"/>
        <v>1.1917178330499098E-4</v>
      </c>
      <c r="BB58" s="5">
        <f t="shared" si="211"/>
        <v>2.5151361279483933E-5</v>
      </c>
      <c r="BC58" s="5">
        <f t="shared" si="212"/>
        <v>4.2465822473574113E-6</v>
      </c>
      <c r="BD58" s="5">
        <f t="shared" si="213"/>
        <v>5.217108843856381E-5</v>
      </c>
      <c r="BE58" s="5">
        <f t="shared" si="214"/>
        <v>7.4154308085092277E-5</v>
      </c>
      <c r="BF58" s="5">
        <f t="shared" si="215"/>
        <v>5.2700274923861231E-5</v>
      </c>
      <c r="BG58" s="5">
        <f t="shared" si="216"/>
        <v>2.4968825581592871E-5</v>
      </c>
      <c r="BH58" s="5">
        <f t="shared" si="217"/>
        <v>8.8724715168667372E-6</v>
      </c>
      <c r="BI58" s="5">
        <f t="shared" si="218"/>
        <v>2.5222091623130174E-6</v>
      </c>
      <c r="BJ58" s="8">
        <f t="shared" si="219"/>
        <v>0.50511654162980146</v>
      </c>
      <c r="BK58" s="8">
        <f t="shared" si="220"/>
        <v>0.27201511605469847</v>
      </c>
      <c r="BL58" s="8">
        <f t="shared" si="221"/>
        <v>0.2127569784078524</v>
      </c>
      <c r="BM58" s="8">
        <f t="shared" si="222"/>
        <v>0.39410338666669747</v>
      </c>
      <c r="BN58" s="8">
        <f t="shared" si="223"/>
        <v>0.60518814894703987</v>
      </c>
    </row>
    <row r="59" spans="1:66" x14ac:dyDescent="0.25">
      <c r="A59" t="s">
        <v>154</v>
      </c>
      <c r="B59" t="s">
        <v>158</v>
      </c>
      <c r="C59" t="s">
        <v>162</v>
      </c>
      <c r="D59" t="s">
        <v>507</v>
      </c>
      <c r="E59">
        <f>VLOOKUP(A59,home!$A$2:$E$405,3,FALSE)</f>
        <v>1.3447</v>
      </c>
      <c r="F59">
        <f>VLOOKUP(B59,home!$B$2:$E$405,3,FALSE)</f>
        <v>0.93940000000000001</v>
      </c>
      <c r="G59">
        <f>VLOOKUP(C59,away!$B$2:$E$405,4,FALSE)</f>
        <v>0.97850000000000004</v>
      </c>
      <c r="H59">
        <f>VLOOKUP(A59,away!$A$2:$E$405,3,FALSE)</f>
        <v>1.05</v>
      </c>
      <c r="I59">
        <f>VLOOKUP(C59,away!$B$2:$E$405,3,FALSE)</f>
        <v>1.1028</v>
      </c>
      <c r="J59">
        <f>VLOOKUP(B59,home!$B$2:$E$405,4,FALSE)</f>
        <v>1.1028</v>
      </c>
      <c r="K59" s="3">
        <f t="shared" si="168"/>
        <v>1.2360521396300002</v>
      </c>
      <c r="L59" s="3">
        <f t="shared" si="169"/>
        <v>1.276976232</v>
      </c>
      <c r="M59" s="5">
        <f t="shared" si="170"/>
        <v>8.1022501091780164E-2</v>
      </c>
      <c r="N59" s="5">
        <f t="shared" si="171"/>
        <v>0.1001480358326689</v>
      </c>
      <c r="O59" s="5">
        <f t="shared" si="172"/>
        <v>0.10346380815139732</v>
      </c>
      <c r="P59" s="5">
        <f t="shared" si="173"/>
        <v>0.12788666143980248</v>
      </c>
      <c r="Q59" s="5">
        <f t="shared" si="174"/>
        <v>6.1894096985356167E-2</v>
      </c>
      <c r="R59" s="5">
        <f t="shared" si="175"/>
        <v>6.6060411940771127E-2</v>
      </c>
      <c r="S59" s="5">
        <f t="shared" si="176"/>
        <v>5.0464370865607323E-2</v>
      </c>
      <c r="T59" s="5">
        <f t="shared" si="177"/>
        <v>7.9037290751402672E-2</v>
      </c>
      <c r="U59" s="5">
        <f t="shared" si="178"/>
        <v>8.1654113524229355E-2</v>
      </c>
      <c r="V59" s="5">
        <f t="shared" si="179"/>
        <v>8.8503808265859314E-3</v>
      </c>
      <c r="W59" s="5">
        <f t="shared" si="180"/>
        <v>2.5501443669738746E-2</v>
      </c>
      <c r="X59" s="5">
        <f t="shared" si="181"/>
        <v>3.2564737447943234E-2</v>
      </c>
      <c r="Y59" s="5">
        <f t="shared" si="182"/>
        <v>2.0792197861171927E-2</v>
      </c>
      <c r="Z59" s="5">
        <f t="shared" si="183"/>
        <v>2.8119191974831249E-2</v>
      </c>
      <c r="AA59" s="5">
        <f t="shared" si="184"/>
        <v>3.4756787405156891E-2</v>
      </c>
      <c r="AB59" s="5">
        <f t="shared" si="185"/>
        <v>2.1480600719404615E-2</v>
      </c>
      <c r="AC59" s="5">
        <f t="shared" si="186"/>
        <v>8.7309515962484736E-4</v>
      </c>
      <c r="AD59" s="5">
        <f t="shared" si="187"/>
        <v>7.8802785029086289E-3</v>
      </c>
      <c r="AE59" s="5">
        <f t="shared" si="188"/>
        <v>1.0062928349754861E-2</v>
      </c>
      <c r="AF59" s="5">
        <f t="shared" si="189"/>
        <v>6.4250601634779714E-3</v>
      </c>
      <c r="AG59" s="5">
        <f t="shared" si="190"/>
        <v>2.734883039310469E-3</v>
      </c>
      <c r="AH59" s="5">
        <f t="shared" si="191"/>
        <v>8.9768849537261598E-3</v>
      </c>
      <c r="AI59" s="5">
        <f t="shared" si="192"/>
        <v>1.1095897854265574E-2</v>
      </c>
      <c r="AJ59" s="5">
        <f t="shared" si="193"/>
        <v>6.8575541419404465E-3</v>
      </c>
      <c r="AK59" s="5">
        <f t="shared" si="194"/>
        <v>2.8254314899246865E-3</v>
      </c>
      <c r="AL59" s="5">
        <f t="shared" si="195"/>
        <v>5.5124057430510877E-5</v>
      </c>
      <c r="AM59" s="5">
        <f t="shared" si="196"/>
        <v>1.9480870208800987E-3</v>
      </c>
      <c r="AN59" s="5">
        <f t="shared" si="197"/>
        <v>2.4876608235315737E-3</v>
      </c>
      <c r="AO59" s="5">
        <f t="shared" si="198"/>
        <v>1.5883418724636832E-3</v>
      </c>
      <c r="AP59" s="5">
        <f t="shared" si="199"/>
        <v>6.7609160647549979E-4</v>
      </c>
      <c r="AQ59" s="5">
        <f t="shared" si="200"/>
        <v>2.1583822803097758E-4</v>
      </c>
      <c r="AR59" s="5">
        <f t="shared" si="201"/>
        <v>2.2926537446613438E-3</v>
      </c>
      <c r="AS59" s="5">
        <f t="shared" si="202"/>
        <v>2.833839566519386E-3</v>
      </c>
      <c r="AT59" s="5">
        <f t="shared" si="203"/>
        <v>1.7513867297822201E-3</v>
      </c>
      <c r="AU59" s="5">
        <f t="shared" si="204"/>
        <v>7.2160177155563404E-4</v>
      </c>
      <c r="AV59" s="5">
        <f t="shared" si="205"/>
        <v>2.2298435342303511E-4</v>
      </c>
      <c r="AW59" s="5">
        <f t="shared" si="206"/>
        <v>2.416897766673192E-6</v>
      </c>
      <c r="AX59" s="5">
        <f t="shared" si="207"/>
        <v>4.0132285505738049E-4</v>
      </c>
      <c r="AY59" s="5">
        <f t="shared" si="208"/>
        <v>5.1247974726665582E-4</v>
      </c>
      <c r="AZ59" s="5">
        <f t="shared" si="209"/>
        <v>3.2721222832044329E-4</v>
      </c>
      <c r="BA59" s="5">
        <f t="shared" si="210"/>
        <v>1.3928074612832116E-4</v>
      </c>
      <c r="BB59" s="5">
        <f t="shared" si="211"/>
        <v>4.4464550595273022E-5</v>
      </c>
      <c r="BC59" s="5">
        <f t="shared" si="212"/>
        <v>1.1356034855345014E-5</v>
      </c>
      <c r="BD59" s="5">
        <f t="shared" si="213"/>
        <v>4.879440566897225E-4</v>
      </c>
      <c r="BE59" s="5">
        <f t="shared" si="214"/>
        <v>6.0312429529107362E-4</v>
      </c>
      <c r="BF59" s="5">
        <f t="shared" si="215"/>
        <v>3.7274653782868385E-4</v>
      </c>
      <c r="BG59" s="5">
        <f t="shared" si="216"/>
        <v>1.5357805187427316E-4</v>
      </c>
      <c r="BH59" s="5">
        <f t="shared" si="217"/>
        <v>4.7457619904850647E-5</v>
      </c>
      <c r="BI59" s="5">
        <f t="shared" si="218"/>
        <v>1.1732018525027572E-5</v>
      </c>
      <c r="BJ59" s="8">
        <f t="shared" si="219"/>
        <v>0.3553930883173389</v>
      </c>
      <c r="BK59" s="8">
        <f t="shared" si="220"/>
        <v>0.26966461318809798</v>
      </c>
      <c r="BL59" s="8">
        <f t="shared" si="221"/>
        <v>0.3466705389268715</v>
      </c>
      <c r="BM59" s="8">
        <f t="shared" si="222"/>
        <v>0.45886185411586344</v>
      </c>
      <c r="BN59" s="8">
        <f t="shared" si="223"/>
        <v>0.54047551544177619</v>
      </c>
    </row>
    <row r="60" spans="1:66" x14ac:dyDescent="0.25">
      <c r="A60" t="s">
        <v>213</v>
      </c>
      <c r="B60" t="s">
        <v>315</v>
      </c>
      <c r="C60" t="s">
        <v>215</v>
      </c>
      <c r="D60" t="s">
        <v>507</v>
      </c>
      <c r="E60">
        <f>VLOOKUP(A60,home!$A$2:$E$405,3,FALSE)</f>
        <v>1.2675000000000001</v>
      </c>
      <c r="F60">
        <f>VLOOKUP(B60,home!$B$2:$E$405,3,FALSE)</f>
        <v>2.3668999999999998</v>
      </c>
      <c r="G60">
        <f>VLOOKUP(C60,away!$B$2:$E$405,4,FALSE)</f>
        <v>1.2041999999999999</v>
      </c>
      <c r="H60">
        <f>VLOOKUP(A60,away!$A$2:$E$405,3,FALSE)</f>
        <v>1.1535</v>
      </c>
      <c r="I60">
        <f>VLOOKUP(C60,away!$B$2:$E$405,3,FALSE)</f>
        <v>1.0038</v>
      </c>
      <c r="J60">
        <f>VLOOKUP(B60,home!$B$2:$E$405,4,FALSE)</f>
        <v>0.1825</v>
      </c>
      <c r="K60" s="3">
        <f t="shared" si="168"/>
        <v>3.6126550921499998</v>
      </c>
      <c r="L60" s="3">
        <f t="shared" si="169"/>
        <v>0.21131370224999999</v>
      </c>
      <c r="M60" s="5">
        <f t="shared" si="170"/>
        <v>2.1840946428632636E-2</v>
      </c>
      <c r="N60" s="5">
        <f t="shared" si="171"/>
        <v>7.8903806332775051E-2</v>
      </c>
      <c r="O60" s="5">
        <f t="shared" si="172"/>
        <v>4.6152912504782775E-3</v>
      </c>
      <c r="P60" s="5">
        <f t="shared" si="173"/>
        <v>1.6673455437795689E-2</v>
      </c>
      <c r="Q60" s="5">
        <f t="shared" si="174"/>
        <v>0.14252611886905861</v>
      </c>
      <c r="R60" s="5">
        <f t="shared" si="175"/>
        <v>4.8763714055029831E-4</v>
      </c>
      <c r="S60" s="5">
        <f t="shared" si="176"/>
        <v>3.1821436532588395E-3</v>
      </c>
      <c r="T60" s="5">
        <f t="shared" si="177"/>
        <v>3.0117721845544353E-2</v>
      </c>
      <c r="U60" s="5">
        <f t="shared" si="178"/>
        <v>1.7616647989305006E-3</v>
      </c>
      <c r="V60" s="5">
        <f t="shared" si="179"/>
        <v>2.699177415464191E-4</v>
      </c>
      <c r="W60" s="5">
        <f t="shared" si="180"/>
        <v>0.17163256969889362</v>
      </c>
      <c r="X60" s="5">
        <f t="shared" si="181"/>
        <v>3.6268313729754371E-2</v>
      </c>
      <c r="Y60" s="5">
        <f t="shared" si="182"/>
        <v>3.8319958242994502E-3</v>
      </c>
      <c r="Z60" s="5">
        <f t="shared" si="183"/>
        <v>3.4348136508095711E-5</v>
      </c>
      <c r="AA60" s="5">
        <f t="shared" si="184"/>
        <v>1.2408797026183531E-4</v>
      </c>
      <c r="AB60" s="5">
        <f t="shared" si="185"/>
        <v>2.2414351882048852E-4</v>
      </c>
      <c r="AC60" s="5">
        <f t="shared" si="186"/>
        <v>1.2878509667181654E-5</v>
      </c>
      <c r="AD60" s="5">
        <f t="shared" si="187"/>
        <v>0.15501231922537442</v>
      </c>
      <c r="AE60" s="5">
        <f t="shared" si="188"/>
        <v>3.2756227069872718E-2</v>
      </c>
      <c r="AF60" s="5">
        <f t="shared" si="189"/>
        <v>3.4609198069382357E-3</v>
      </c>
      <c r="AG60" s="5">
        <f t="shared" si="190"/>
        <v>2.437799258648246E-4</v>
      </c>
      <c r="AH60" s="5">
        <f t="shared" si="191"/>
        <v>1.8145579727285228E-6</v>
      </c>
      <c r="AI60" s="5">
        <f t="shared" si="192"/>
        <v>6.5553721001790788E-6</v>
      </c>
      <c r="AJ60" s="5">
        <f t="shared" si="193"/>
        <v>1.1841149199324996E-5</v>
      </c>
      <c r="AK60" s="5">
        <f t="shared" si="194"/>
        <v>1.4259329317283114E-5</v>
      </c>
      <c r="AL60" s="5">
        <f t="shared" si="195"/>
        <v>3.9325998576595116E-7</v>
      </c>
      <c r="AM60" s="5">
        <f t="shared" si="196"/>
        <v>0.112001208879106</v>
      </c>
      <c r="AN60" s="5">
        <f t="shared" si="197"/>
        <v>2.3667390104719459E-2</v>
      </c>
      <c r="AO60" s="5">
        <f t="shared" si="198"/>
        <v>2.5006219128116411E-3</v>
      </c>
      <c r="AP60" s="5">
        <f t="shared" si="199"/>
        <v>1.7613855810790155E-4</v>
      </c>
      <c r="AQ60" s="5">
        <f t="shared" si="200"/>
        <v>9.3051227056893558E-6</v>
      </c>
      <c r="AR60" s="5">
        <f t="shared" si="201"/>
        <v>7.6688192632903772E-8</v>
      </c>
      <c r="AS60" s="5">
        <f t="shared" si="202"/>
        <v>2.7704798962303992E-7</v>
      </c>
      <c r="AT60" s="5">
        <f t="shared" si="203"/>
        <v>5.0043941524079775E-7</v>
      </c>
      <c r="AU60" s="5">
        <f t="shared" si="204"/>
        <v>6.0263833392741223E-7</v>
      </c>
      <c r="AV60" s="5">
        <f t="shared" si="205"/>
        <v>5.4428111144691428E-7</v>
      </c>
      <c r="AW60" s="5">
        <f t="shared" si="206"/>
        <v>8.3393349550558564E-9</v>
      </c>
      <c r="AX60" s="5">
        <f t="shared" si="207"/>
        <v>6.7436956264009681E-2</v>
      </c>
      <c r="AY60" s="5">
        <f t="shared" si="208"/>
        <v>1.4250352896619212E-2</v>
      </c>
      <c r="AZ60" s="5">
        <f t="shared" si="209"/>
        <v>1.5056474144768083E-3</v>
      </c>
      <c r="BA60" s="5">
        <f t="shared" si="210"/>
        <v>1.0605464314541153E-4</v>
      </c>
      <c r="BB60" s="5">
        <f t="shared" si="211"/>
        <v>5.6026998209648734E-6</v>
      </c>
      <c r="BC60" s="5">
        <f t="shared" si="212"/>
        <v>2.3678544835270002E-7</v>
      </c>
      <c r="BD60" s="5">
        <f t="shared" si="213"/>
        <v>2.7008776506866753E-9</v>
      </c>
      <c r="BE60" s="5">
        <f t="shared" si="214"/>
        <v>9.7573393980273462E-9</v>
      </c>
      <c r="BF60" s="5">
        <f t="shared" si="215"/>
        <v>1.7624950931059653E-8</v>
      </c>
      <c r="BG60" s="5">
        <f t="shared" si="216"/>
        <v>2.1224289576662183E-8</v>
      </c>
      <c r="BH60" s="5">
        <f t="shared" si="217"/>
        <v>1.9169009454098698E-8</v>
      </c>
      <c r="BI60" s="5">
        <f t="shared" si="218"/>
        <v>1.3850203923164224E-8</v>
      </c>
      <c r="BJ60" s="8">
        <f t="shared" si="219"/>
        <v>0.87641328760934667</v>
      </c>
      <c r="BK60" s="8">
        <f t="shared" si="220"/>
        <v>5.6230087927505737E-2</v>
      </c>
      <c r="BL60" s="8">
        <f t="shared" si="221"/>
        <v>7.2493805093447206E-3</v>
      </c>
      <c r="BM60" s="8">
        <f t="shared" si="222"/>
        <v>0.66062950416613053</v>
      </c>
      <c r="BN60" s="8">
        <f t="shared" si="223"/>
        <v>0.26504725545929053</v>
      </c>
    </row>
    <row r="61" spans="1:66" x14ac:dyDescent="0.25">
      <c r="A61" t="s">
        <v>213</v>
      </c>
      <c r="B61" t="s">
        <v>226</v>
      </c>
      <c r="C61" t="s">
        <v>223</v>
      </c>
      <c r="D61" t="s">
        <v>507</v>
      </c>
      <c r="E61">
        <f>VLOOKUP(A61,home!$A$2:$E$405,3,FALSE)</f>
        <v>1.2675000000000001</v>
      </c>
      <c r="F61">
        <f>VLOOKUP(B61,home!$B$2:$E$405,3,FALSE)</f>
        <v>1.2422</v>
      </c>
      <c r="G61">
        <f>VLOOKUP(C61,away!$B$2:$E$405,4,FALSE)</f>
        <v>0.91349999999999998</v>
      </c>
      <c r="H61">
        <f>VLOOKUP(A61,away!$A$2:$E$405,3,FALSE)</f>
        <v>1.1535</v>
      </c>
      <c r="I61">
        <f>VLOOKUP(C61,away!$B$2:$E$405,3,FALSE)</f>
        <v>1.0038</v>
      </c>
      <c r="J61">
        <f>VLOOKUP(B61,home!$B$2:$E$405,4,FALSE)</f>
        <v>1.0324</v>
      </c>
      <c r="K61" s="3">
        <f t="shared" si="168"/>
        <v>1.4382952447499999</v>
      </c>
      <c r="L61" s="3">
        <f t="shared" si="169"/>
        <v>1.1953987189199999</v>
      </c>
      <c r="M61" s="5">
        <f t="shared" si="170"/>
        <v>7.181269818145683E-2</v>
      </c>
      <c r="N61" s="5">
        <f t="shared" si="171"/>
        <v>0.10328786230705635</v>
      </c>
      <c r="O61" s="5">
        <f t="shared" si="172"/>
        <v>8.5844807408302096E-2</v>
      </c>
      <c r="P61" s="5">
        <f t="shared" si="173"/>
        <v>0.1234701782818405</v>
      </c>
      <c r="Q61" s="5">
        <f t="shared" si="174"/>
        <v>7.4279220598315945E-2</v>
      </c>
      <c r="R61" s="5">
        <f t="shared" si="175"/>
        <v>5.1309386400909235E-2</v>
      </c>
      <c r="S61" s="5">
        <f t="shared" si="176"/>
        <v>5.3071689655876025E-2</v>
      </c>
      <c r="T61" s="5">
        <f t="shared" si="177"/>
        <v>8.879328514560296E-2</v>
      </c>
      <c r="U61" s="5">
        <f t="shared" si="178"/>
        <v>7.3798046471468079E-2</v>
      </c>
      <c r="V61" s="5">
        <f t="shared" si="179"/>
        <v>1.0138675795148114E-2</v>
      </c>
      <c r="W61" s="5">
        <f t="shared" si="180"/>
        <v>3.561181659009801E-2</v>
      </c>
      <c r="X61" s="5">
        <f t="shared" si="181"/>
        <v>4.2570319930217163E-2</v>
      </c>
      <c r="Y61" s="5">
        <f t="shared" si="182"/>
        <v>2.5444252954298072E-2</v>
      </c>
      <c r="Z61" s="5">
        <f t="shared" si="183"/>
        <v>2.0445058257406057E-2</v>
      </c>
      <c r="AA61" s="5">
        <f t="shared" si="184"/>
        <v>2.9406030070263857E-2</v>
      </c>
      <c r="AB61" s="5">
        <f t="shared" si="185"/>
        <v>2.1147276608518006E-2</v>
      </c>
      <c r="AC61" s="5">
        <f t="shared" si="186"/>
        <v>1.0894870785992487E-3</v>
      </c>
      <c r="AD61" s="5">
        <f t="shared" si="187"/>
        <v>1.2805076614611794E-2</v>
      </c>
      <c r="AE61" s="5">
        <f t="shared" si="188"/>
        <v>1.5307172180779387E-2</v>
      </c>
      <c r="AF61" s="5">
        <f t="shared" si="189"/>
        <v>9.1490870075957732E-3</v>
      </c>
      <c r="AG61" s="5">
        <f t="shared" si="190"/>
        <v>3.6456022960558677E-3</v>
      </c>
      <c r="AH61" s="5">
        <f t="shared" si="191"/>
        <v>6.1099991122869918E-3</v>
      </c>
      <c r="AI61" s="5">
        <f t="shared" si="192"/>
        <v>8.7879826686291032E-3</v>
      </c>
      <c r="AJ61" s="5">
        <f t="shared" si="193"/>
        <v>6.3198568416173266E-3</v>
      </c>
      <c r="AK61" s="5">
        <f t="shared" si="194"/>
        <v>3.0299400142663169E-3</v>
      </c>
      <c r="AL61" s="5">
        <f t="shared" si="195"/>
        <v>7.4927786999734637E-5</v>
      </c>
      <c r="AM61" s="5">
        <f t="shared" si="196"/>
        <v>3.6834961606911107E-3</v>
      </c>
      <c r="AN61" s="5">
        <f t="shared" si="197"/>
        <v>4.4032465916368918E-3</v>
      </c>
      <c r="AO61" s="5">
        <f t="shared" si="198"/>
        <v>2.6318176673657992E-3</v>
      </c>
      <c r="AP61" s="5">
        <f t="shared" si="199"/>
        <v>1.0486904893333663E-3</v>
      </c>
      <c r="AQ61" s="5">
        <f t="shared" si="200"/>
        <v>3.1340081687317352E-4</v>
      </c>
      <c r="AR61" s="5">
        <f t="shared" si="201"/>
        <v>1.4607770222860418E-3</v>
      </c>
      <c r="AS61" s="5">
        <f t="shared" si="202"/>
        <v>2.1010286447940788E-3</v>
      </c>
      <c r="AT61" s="5">
        <f t="shared" si="203"/>
        <v>1.5109497544454303E-3</v>
      </c>
      <c r="AU61" s="5">
        <f t="shared" si="204"/>
        <v>7.2439728229168048E-4</v>
      </c>
      <c r="AV61" s="5">
        <f t="shared" si="205"/>
        <v>2.6047429160748709E-4</v>
      </c>
      <c r="AW61" s="5">
        <f t="shared" si="206"/>
        <v>3.5785017650842413E-6</v>
      </c>
      <c r="AX61" s="5">
        <f t="shared" si="207"/>
        <v>8.8299250199615036E-4</v>
      </c>
      <c r="AY61" s="5">
        <f t="shared" si="208"/>
        <v>1.0555281057021636E-3</v>
      </c>
      <c r="AZ61" s="5">
        <f t="shared" si="209"/>
        <v>6.308884726702105E-4</v>
      </c>
      <c r="BA61" s="5">
        <f t="shared" si="210"/>
        <v>2.5138775733712167E-4</v>
      </c>
      <c r="BB61" s="5">
        <f t="shared" si="211"/>
        <v>7.5127150768241778E-5</v>
      </c>
      <c r="BC61" s="5">
        <f t="shared" si="212"/>
        <v>1.7961379956893185E-5</v>
      </c>
      <c r="BD61" s="5">
        <f t="shared" si="213"/>
        <v>2.9103516351141733E-4</v>
      </c>
      <c r="BE61" s="5">
        <f t="shared" si="214"/>
        <v>4.1859449173351035E-4</v>
      </c>
      <c r="BF61" s="5">
        <f t="shared" si="215"/>
        <v>3.0103123346942554E-4</v>
      </c>
      <c r="BG61" s="5">
        <f t="shared" si="216"/>
        <v>1.4432393054010053E-4</v>
      </c>
      <c r="BH61" s="5">
        <f t="shared" si="217"/>
        <v>5.1895105749864022E-5</v>
      </c>
      <c r="BI61" s="5">
        <f t="shared" si="218"/>
        <v>1.4928096765165549E-5</v>
      </c>
      <c r="BJ61" s="8">
        <f t="shared" si="219"/>
        <v>0.42588823271896242</v>
      </c>
      <c r="BK61" s="8">
        <f t="shared" si="220"/>
        <v>0.26071318488562262</v>
      </c>
      <c r="BL61" s="8">
        <f t="shared" si="221"/>
        <v>0.29303276061345523</v>
      </c>
      <c r="BM61" s="8">
        <f t="shared" si="222"/>
        <v>0.48902313369362832</v>
      </c>
      <c r="BN61" s="8">
        <f t="shared" si="223"/>
        <v>0.51000415317788095</v>
      </c>
    </row>
    <row r="62" spans="1:66" x14ac:dyDescent="0.25">
      <c r="A62" t="s">
        <v>213</v>
      </c>
      <c r="B62" t="s">
        <v>220</v>
      </c>
      <c r="C62" t="s">
        <v>222</v>
      </c>
      <c r="D62" t="s">
        <v>507</v>
      </c>
      <c r="E62">
        <f>VLOOKUP(A62,home!$A$2:$E$405,3,FALSE)</f>
        <v>1.2675000000000001</v>
      </c>
      <c r="F62">
        <f>VLOOKUP(B62,home!$B$2:$E$405,3,FALSE)</f>
        <v>0.78900000000000003</v>
      </c>
      <c r="G62">
        <f>VLOOKUP(C62,away!$B$2:$E$405,4,FALSE)</f>
        <v>1.2871999999999999</v>
      </c>
      <c r="H62">
        <f>VLOOKUP(A62,away!$A$2:$E$405,3,FALSE)</f>
        <v>1.1535</v>
      </c>
      <c r="I62">
        <f>VLOOKUP(C62,away!$B$2:$E$405,3,FALSE)</f>
        <v>1.2319</v>
      </c>
      <c r="J62">
        <f>VLOOKUP(B62,home!$B$2:$E$405,4,FALSE)</f>
        <v>1.597</v>
      </c>
      <c r="K62" s="3">
        <f t="shared" si="168"/>
        <v>1.2872740139999999</v>
      </c>
      <c r="L62" s="3">
        <f t="shared" si="169"/>
        <v>2.2693316500499998</v>
      </c>
      <c r="M62" s="5">
        <f t="shared" si="170"/>
        <v>2.8535519654003479E-2</v>
      </c>
      <c r="N62" s="5">
        <f t="shared" si="171"/>
        <v>3.6733032926584953E-2</v>
      </c>
      <c r="O62" s="5">
        <f t="shared" si="172"/>
        <v>6.4756557901453904E-2</v>
      </c>
      <c r="P62" s="5">
        <f t="shared" si="173"/>
        <v>8.3359434222627996E-2</v>
      </c>
      <c r="Q62" s="5">
        <f t="shared" si="174"/>
        <v>2.3642739370899592E-2</v>
      </c>
      <c r="R62" s="5">
        <f t="shared" si="175"/>
        <v>7.3477053197032391E-2</v>
      </c>
      <c r="S62" s="5">
        <f t="shared" si="176"/>
        <v>6.0878471446916015E-2</v>
      </c>
      <c r="T62" s="5">
        <f t="shared" si="177"/>
        <v>5.3653216748265661E-2</v>
      </c>
      <c r="U62" s="5">
        <f t="shared" si="178"/>
        <v>9.4585101205835437E-2</v>
      </c>
      <c r="V62" s="5">
        <f t="shared" si="179"/>
        <v>1.9760148434441679E-2</v>
      </c>
      <c r="W62" s="5">
        <f t="shared" si="180"/>
        <v>1.014489467064458E-2</v>
      </c>
      <c r="X62" s="5">
        <f t="shared" si="181"/>
        <v>2.3022130562517312E-2</v>
      </c>
      <c r="Y62" s="5">
        <f t="shared" si="182"/>
        <v>2.6122424768551977E-2</v>
      </c>
      <c r="Z62" s="5">
        <f t="shared" si="183"/>
        <v>5.5581267457477712E-2</v>
      </c>
      <c r="AA62" s="5">
        <f t="shared" si="184"/>
        <v>7.1548321263194908E-2</v>
      </c>
      <c r="AB62" s="5">
        <f t="shared" si="185"/>
        <v>4.6051147353717237E-2</v>
      </c>
      <c r="AC62" s="5">
        <f t="shared" si="186"/>
        <v>3.6077729037849978E-3</v>
      </c>
      <c r="AD62" s="5">
        <f t="shared" si="187"/>
        <v>3.2648148210719652E-3</v>
      </c>
      <c r="AE62" s="5">
        <f t="shared" si="188"/>
        <v>7.4089476050109371E-3</v>
      </c>
      <c r="AF62" s="5">
        <f t="shared" si="189"/>
        <v>8.4066796468067351E-3</v>
      </c>
      <c r="AG62" s="5">
        <f t="shared" si="190"/>
        <v>6.3591813981098916E-3</v>
      </c>
      <c r="AH62" s="5">
        <f t="shared" si="191"/>
        <v>3.1533082347787074E-2</v>
      </c>
      <c r="AI62" s="5">
        <f t="shared" si="192"/>
        <v>4.0591717487628416E-2</v>
      </c>
      <c r="AJ62" s="5">
        <f t="shared" si="193"/>
        <v>2.6126331552726714E-2</v>
      </c>
      <c r="AK62" s="5">
        <f t="shared" si="194"/>
        <v>1.1210582562991117E-2</v>
      </c>
      <c r="AL62" s="5">
        <f t="shared" si="195"/>
        <v>4.2156850368912241E-4</v>
      </c>
      <c r="AM62" s="5">
        <f t="shared" si="196"/>
        <v>8.4054225593760011E-4</v>
      </c>
      <c r="AN62" s="5">
        <f t="shared" si="197"/>
        <v>1.9074691446036231E-3</v>
      </c>
      <c r="AO62" s="5">
        <f t="shared" si="198"/>
        <v>2.1643400506714014E-3</v>
      </c>
      <c r="AP62" s="5">
        <f t="shared" si="199"/>
        <v>1.6372017928198105E-3</v>
      </c>
      <c r="AQ62" s="5">
        <f t="shared" si="200"/>
        <v>9.2883846149114985E-4</v>
      </c>
      <c r="AR62" s="5">
        <f t="shared" si="201"/>
        <v>1.4311804359093216E-2</v>
      </c>
      <c r="AS62" s="5">
        <f t="shared" si="202"/>
        <v>1.8423213844912623E-2</v>
      </c>
      <c r="AT62" s="5">
        <f t="shared" si="203"/>
        <v>1.1857862218460524E-2</v>
      </c>
      <c r="AU62" s="5">
        <f t="shared" si="204"/>
        <v>5.0881059651388724E-3</v>
      </c>
      <c r="AV62" s="5">
        <f t="shared" si="205"/>
        <v>1.6374466473504158E-3</v>
      </c>
      <c r="AW62" s="5">
        <f t="shared" si="206"/>
        <v>3.4208547004363607E-5</v>
      </c>
      <c r="AX62" s="5">
        <f t="shared" si="207"/>
        <v>1.8033470062290137E-4</v>
      </c>
      <c r="AY62" s="5">
        <f t="shared" si="208"/>
        <v>4.0923924372584147E-4</v>
      </c>
      <c r="AZ62" s="5">
        <f t="shared" si="209"/>
        <v>4.6434978411478902E-4</v>
      </c>
      <c r="BA62" s="5">
        <f t="shared" si="210"/>
        <v>3.5125455392852513E-4</v>
      </c>
      <c r="BB62" s="5">
        <f t="shared" si="211"/>
        <v>1.9927826911354921E-4</v>
      </c>
      <c r="BC62" s="5">
        <f t="shared" si="212"/>
        <v>9.0445696653311609E-5</v>
      </c>
      <c r="BD62" s="5">
        <f t="shared" si="213"/>
        <v>5.4130384335689717E-3</v>
      </c>
      <c r="BE62" s="5">
        <f t="shared" si="214"/>
        <v>6.9680637123166024E-3</v>
      </c>
      <c r="BF62" s="5">
        <f t="shared" si="215"/>
        <v>4.4849036723807675E-3</v>
      </c>
      <c r="BG62" s="5">
        <f t="shared" si="216"/>
        <v>1.9244333175829763E-3</v>
      </c>
      <c r="BH62" s="5">
        <f t="shared" si="217"/>
        <v>6.1931825035009395E-4</v>
      </c>
      <c r="BI62" s="5">
        <f t="shared" si="218"/>
        <v>1.5944645801432446E-4</v>
      </c>
      <c r="BJ62" s="8">
        <f t="shared" si="219"/>
        <v>0.20793135647214614</v>
      </c>
      <c r="BK62" s="8">
        <f t="shared" si="220"/>
        <v>0.19697215440918917</v>
      </c>
      <c r="BL62" s="8">
        <f t="shared" si="221"/>
        <v>0.53076753175153668</v>
      </c>
      <c r="BM62" s="8">
        <f t="shared" si="222"/>
        <v>0.68037294212102573</v>
      </c>
      <c r="BN62" s="8">
        <f t="shared" si="223"/>
        <v>0.31050433727260229</v>
      </c>
    </row>
    <row r="63" spans="1:66" x14ac:dyDescent="0.25">
      <c r="A63" t="s">
        <v>213</v>
      </c>
      <c r="B63" t="s">
        <v>225</v>
      </c>
      <c r="C63" t="s">
        <v>214</v>
      </c>
      <c r="D63" t="s">
        <v>507</v>
      </c>
      <c r="E63">
        <f>VLOOKUP(A63,home!$A$2:$E$405,3,FALSE)</f>
        <v>1.2675000000000001</v>
      </c>
      <c r="F63">
        <f>VLOOKUP(B63,home!$B$2:$E$405,3,FALSE)</f>
        <v>2.0301</v>
      </c>
      <c r="G63">
        <f>VLOOKUP(C63,away!$B$2:$E$405,4,FALSE)</f>
        <v>0.74739999999999995</v>
      </c>
      <c r="H63">
        <f>VLOOKUP(A63,away!$A$2:$E$405,3,FALSE)</f>
        <v>1.1535</v>
      </c>
      <c r="I63">
        <f>VLOOKUP(C63,away!$B$2:$E$405,3,FALSE)</f>
        <v>1.6881999999999999</v>
      </c>
      <c r="J63">
        <f>VLOOKUP(B63,home!$B$2:$E$405,4,FALSE)</f>
        <v>0.9022</v>
      </c>
      <c r="K63" s="3">
        <f t="shared" si="168"/>
        <v>1.9231736179499999</v>
      </c>
      <c r="L63" s="3">
        <f t="shared" si="169"/>
        <v>1.7568889751399999</v>
      </c>
      <c r="M63" s="5">
        <f t="shared" si="170"/>
        <v>2.5221396100702745E-2</v>
      </c>
      <c r="N63" s="5">
        <f t="shared" si="171"/>
        <v>4.8505123588738513E-2</v>
      </c>
      <c r="O63" s="5">
        <f t="shared" si="172"/>
        <v>4.4311192746963629E-2</v>
      </c>
      <c r="P63" s="5">
        <f t="shared" si="173"/>
        <v>8.5218116870857827E-2</v>
      </c>
      <c r="Q63" s="5">
        <f t="shared" si="174"/>
        <v>4.6641887010633078E-2</v>
      </c>
      <c r="R63" s="5">
        <f t="shared" si="175"/>
        <v>3.8924923006221968E-2</v>
      </c>
      <c r="S63" s="5">
        <f t="shared" si="176"/>
        <v>7.1983797150040038E-2</v>
      </c>
      <c r="T63" s="5">
        <f t="shared" si="177"/>
        <v>8.1944617068706815E-2</v>
      </c>
      <c r="U63" s="5">
        <f t="shared" si="178"/>
        <v>7.4859385006301085E-2</v>
      </c>
      <c r="V63" s="5">
        <f t="shared" si="179"/>
        <v>2.7024337298764609E-2</v>
      </c>
      <c r="W63" s="5">
        <f t="shared" si="180"/>
        <v>2.9900148863418109E-2</v>
      </c>
      <c r="X63" s="5">
        <f t="shared" si="181"/>
        <v>5.2531241893184068E-2</v>
      </c>
      <c r="Y63" s="5">
        <f t="shared" si="182"/>
        <v>4.6145779866273801E-2</v>
      </c>
      <c r="Z63" s="5">
        <f t="shared" si="183"/>
        <v>2.2795589362601572E-2</v>
      </c>
      <c r="AA63" s="5">
        <f t="shared" si="184"/>
        <v>4.3839876067776999E-2</v>
      </c>
      <c r="AB63" s="5">
        <f t="shared" si="185"/>
        <v>4.2155846533873165E-2</v>
      </c>
      <c r="AC63" s="5">
        <f t="shared" si="186"/>
        <v>5.706868696642645E-3</v>
      </c>
      <c r="AD63" s="5">
        <f t="shared" si="187"/>
        <v>1.4375794366725848E-2</v>
      </c>
      <c r="AE63" s="5">
        <f t="shared" si="188"/>
        <v>2.5256674631780357E-2</v>
      </c>
      <c r="AF63" s="5">
        <f t="shared" si="189"/>
        <v>2.2186586604636516E-2</v>
      </c>
      <c r="AG63" s="5">
        <f t="shared" si="190"/>
        <v>1.2993123133891567E-2</v>
      </c>
      <c r="AH63" s="5">
        <f t="shared" si="191"/>
        <v>1.001232990824334E-2</v>
      </c>
      <c r="AI63" s="5">
        <f t="shared" si="192"/>
        <v>1.9255448733745333E-2</v>
      </c>
      <c r="AJ63" s="5">
        <f t="shared" si="193"/>
        <v>1.8515785503263885E-2</v>
      </c>
      <c r="AK63" s="5">
        <f t="shared" si="194"/>
        <v>1.1869690065166057E-2</v>
      </c>
      <c r="AL63" s="5">
        <f t="shared" si="195"/>
        <v>7.7129529486051282E-4</v>
      </c>
      <c r="AM63" s="5">
        <f t="shared" si="196"/>
        <v>5.5294296926322742E-3</v>
      </c>
      <c r="AN63" s="5">
        <f t="shared" si="197"/>
        <v>9.7145940657973988E-3</v>
      </c>
      <c r="AO63" s="5">
        <f t="shared" si="198"/>
        <v>8.5337316060799598E-3</v>
      </c>
      <c r="AP63" s="5">
        <f t="shared" si="199"/>
        <v>4.9976063251752157E-3</v>
      </c>
      <c r="AQ63" s="5">
        <f t="shared" si="200"/>
        <v>2.1950598636975662E-3</v>
      </c>
      <c r="AR63" s="5">
        <f t="shared" si="201"/>
        <v>3.518110406251441E-3</v>
      </c>
      <c r="AS63" s="5">
        <f t="shared" si="202"/>
        <v>6.7659371183381271E-3</v>
      </c>
      <c r="AT63" s="5">
        <f t="shared" si="203"/>
        <v>6.5060358833482681E-3</v>
      </c>
      <c r="AU63" s="5">
        <f t="shared" si="204"/>
        <v>4.1707455227638045E-3</v>
      </c>
      <c r="AV63" s="5">
        <f t="shared" si="205"/>
        <v>2.0052669391406081E-3</v>
      </c>
      <c r="AW63" s="5">
        <f t="shared" si="206"/>
        <v>7.2390402529803858E-5</v>
      </c>
      <c r="AX63" s="5">
        <f t="shared" si="207"/>
        <v>1.7723422178632941E-3</v>
      </c>
      <c r="AY63" s="5">
        <f t="shared" si="208"/>
        <v>3.1138085027391967E-3</v>
      </c>
      <c r="AZ63" s="5">
        <f t="shared" si="209"/>
        <v>2.7353079145798426E-3</v>
      </c>
      <c r="BA63" s="5">
        <f t="shared" si="210"/>
        <v>1.6018774395795035E-3</v>
      </c>
      <c r="BB63" s="5">
        <f t="shared" si="211"/>
        <v>7.0358020328068025E-4</v>
      </c>
      <c r="BC63" s="5">
        <f t="shared" si="212"/>
        <v>2.4722246045411734E-4</v>
      </c>
      <c r="BD63" s="5">
        <f t="shared" si="213"/>
        <v>1.0301548976780765E-3</v>
      </c>
      <c r="BE63" s="5">
        <f t="shared" si="214"/>
        <v>1.9811667216164583E-3</v>
      </c>
      <c r="BF63" s="5">
        <f t="shared" si="215"/>
        <v>1.9050637858866327E-3</v>
      </c>
      <c r="BG63" s="5">
        <f t="shared" si="216"/>
        <v>1.2212561378430399E-3</v>
      </c>
      <c r="BH63" s="5">
        <f t="shared" si="217"/>
        <v>5.871718962648109E-4</v>
      </c>
      <c r="BI63" s="5">
        <f t="shared" si="218"/>
        <v>2.258467000196316E-4</v>
      </c>
      <c r="BJ63" s="8">
        <f t="shared" si="219"/>
        <v>0.42162553731986774</v>
      </c>
      <c r="BK63" s="8">
        <f t="shared" si="220"/>
        <v>0.21903961991460758</v>
      </c>
      <c r="BL63" s="8">
        <f t="shared" si="221"/>
        <v>0.33366123358070643</v>
      </c>
      <c r="BM63" s="8">
        <f t="shared" si="222"/>
        <v>0.70525792275345633</v>
      </c>
      <c r="BN63" s="8">
        <f t="shared" si="223"/>
        <v>0.28882263932411778</v>
      </c>
    </row>
    <row r="64" spans="1:66" x14ac:dyDescent="0.25">
      <c r="A64" t="s">
        <v>37</v>
      </c>
      <c r="B64" t="s">
        <v>229</v>
      </c>
      <c r="C64" t="s">
        <v>231</v>
      </c>
      <c r="D64" t="s">
        <v>507</v>
      </c>
      <c r="E64">
        <f>VLOOKUP(A64,home!$A$2:$E$405,3,FALSE)</f>
        <v>1.5481</v>
      </c>
      <c r="F64">
        <f>VLOOKUP(B64,home!$B$2:$E$405,3,FALSE)</f>
        <v>0.73819999999999997</v>
      </c>
      <c r="G64">
        <f>VLOOKUP(C64,away!$B$2:$E$405,4,FALSE)</f>
        <v>0.83050000000000002</v>
      </c>
      <c r="H64">
        <f>VLOOKUP(A64,away!$A$2:$E$405,3,FALSE)</f>
        <v>1.2666999999999999</v>
      </c>
      <c r="I64">
        <f>VLOOKUP(C64,away!$B$2:$E$405,3,FALSE)</f>
        <v>1.1277999999999999</v>
      </c>
      <c r="J64">
        <f>VLOOKUP(B64,home!$B$2:$E$405,4,FALSE)</f>
        <v>0.62029999999999996</v>
      </c>
      <c r="K64" s="3">
        <f t="shared" si="168"/>
        <v>0.94910156230999998</v>
      </c>
      <c r="L64" s="3">
        <f t="shared" si="169"/>
        <v>0.88615081647799987</v>
      </c>
      <c r="M64" s="5">
        <f t="shared" si="170"/>
        <v>0.15957322378886096</v>
      </c>
      <c r="N64" s="5">
        <f t="shared" si="171"/>
        <v>0.15145119600085119</v>
      </c>
      <c r="O64" s="5">
        <f t="shared" si="172"/>
        <v>0.14140594254852573</v>
      </c>
      <c r="P64" s="5">
        <f t="shared" si="173"/>
        <v>0.13420860099272389</v>
      </c>
      <c r="Q64" s="5">
        <f t="shared" si="174"/>
        <v>7.1871283369062941E-2</v>
      </c>
      <c r="R64" s="5">
        <f t="shared" si="175"/>
        <v>6.2653495722108599E-2</v>
      </c>
      <c r="S64" s="5">
        <f t="shared" si="176"/>
        <v>2.8218939482379322E-2</v>
      </c>
      <c r="T64" s="5">
        <f t="shared" si="177"/>
        <v>6.3688796438816822E-2</v>
      </c>
      <c r="U64" s="5">
        <f t="shared" si="178"/>
        <v>5.9464530674036169E-2</v>
      </c>
      <c r="V64" s="5">
        <f t="shared" si="179"/>
        <v>2.6370508782430878E-3</v>
      </c>
      <c r="W64" s="5">
        <f t="shared" si="180"/>
        <v>2.2737715776934116E-2</v>
      </c>
      <c r="X64" s="5">
        <f t="shared" si="181"/>
        <v>2.0149045400574869E-2</v>
      </c>
      <c r="Y64" s="5">
        <f t="shared" si="182"/>
        <v>8.9275465164858521E-3</v>
      </c>
      <c r="Z64" s="5">
        <f t="shared" si="183"/>
        <v>1.8506815463115805E-2</v>
      </c>
      <c r="AA64" s="5">
        <f t="shared" si="184"/>
        <v>1.7564847469426079E-2</v>
      </c>
      <c r="AB64" s="5">
        <f t="shared" si="185"/>
        <v>8.3354120874845703E-3</v>
      </c>
      <c r="AC64" s="5">
        <f t="shared" si="186"/>
        <v>1.3861775362134082E-4</v>
      </c>
      <c r="AD64" s="5">
        <f t="shared" si="187"/>
        <v>5.3951003918122258E-3</v>
      </c>
      <c r="AE64" s="5">
        <f t="shared" si="188"/>
        <v>4.7808726171851808E-3</v>
      </c>
      <c r="AF64" s="5">
        <f t="shared" si="189"/>
        <v>2.1182870865979796E-3</v>
      </c>
      <c r="AG64" s="5">
        <f t="shared" si="190"/>
        <v>6.2570727710786799E-4</v>
      </c>
      <c r="AH64" s="5">
        <f t="shared" si="191"/>
        <v>4.099957408261936E-3</v>
      </c>
      <c r="AI64" s="5">
        <f t="shared" si="192"/>
        <v>3.8912759815858621E-3</v>
      </c>
      <c r="AJ64" s="5">
        <f t="shared" si="193"/>
        <v>1.84660805675126E-3</v>
      </c>
      <c r="AK64" s="5">
        <f t="shared" si="194"/>
        <v>5.8420619721228468E-4</v>
      </c>
      <c r="AL64" s="5">
        <f t="shared" si="195"/>
        <v>4.6633625227474739E-6</v>
      </c>
      <c r="AM64" s="5">
        <f t="shared" si="196"/>
        <v>1.0240996421376557E-3</v>
      </c>
      <c r="AN64" s="5">
        <f t="shared" si="197"/>
        <v>9.0750673403511121E-4</v>
      </c>
      <c r="AO64" s="5">
        <f t="shared" si="198"/>
        <v>4.0209391666224835E-4</v>
      </c>
      <c r="AP64" s="5">
        <f t="shared" si="199"/>
        <v>1.1877195085036277E-4</v>
      </c>
      <c r="AQ64" s="5">
        <f t="shared" si="200"/>
        <v>2.6312465305183457E-5</v>
      </c>
      <c r="AR64" s="5">
        <f t="shared" si="201"/>
        <v>7.2663612097126796E-4</v>
      </c>
      <c r="AS64" s="5">
        <f t="shared" si="202"/>
        <v>6.8965147764470862E-4</v>
      </c>
      <c r="AT64" s="5">
        <f t="shared" si="203"/>
        <v>3.2727464744099644E-4</v>
      </c>
      <c r="AU64" s="5">
        <f t="shared" si="204"/>
        <v>1.0353895973023472E-4</v>
      </c>
      <c r="AV64" s="5">
        <f t="shared" si="205"/>
        <v>2.4567247109979482E-5</v>
      </c>
      <c r="AW64" s="5">
        <f t="shared" si="206"/>
        <v>1.0894743443367195E-7</v>
      </c>
      <c r="AX64" s="5">
        <f t="shared" si="207"/>
        <v>1.6199576171899342E-4</v>
      </c>
      <c r="AY64" s="5">
        <f t="shared" si="208"/>
        <v>1.4355267651326153E-4</v>
      </c>
      <c r="AZ64" s="5">
        <f t="shared" si="209"/>
        <v>6.3604660749914442E-5</v>
      </c>
      <c r="BA64" s="5">
        <f t="shared" si="210"/>
        <v>1.8787774018447631E-5</v>
      </c>
      <c r="BB64" s="5">
        <f t="shared" si="211"/>
        <v>4.1622003215628792E-6</v>
      </c>
      <c r="BC64" s="5">
        <f t="shared" si="212"/>
        <v>7.3766744265958805E-7</v>
      </c>
      <c r="BD64" s="5">
        <f t="shared" si="213"/>
        <v>1.0731819864684923E-4</v>
      </c>
      <c r="BE64" s="5">
        <f t="shared" si="214"/>
        <v>1.0185587000001954E-4</v>
      </c>
      <c r="BF64" s="5">
        <f t="shared" si="215"/>
        <v>4.8335782673731398E-5</v>
      </c>
      <c r="BG64" s="5">
        <f t="shared" si="216"/>
        <v>1.5291855617038364E-5</v>
      </c>
      <c r="BH64" s="5">
        <f t="shared" si="217"/>
        <v>3.6283810141875147E-6</v>
      </c>
      <c r="BI64" s="5">
        <f t="shared" si="218"/>
        <v>6.8874041784426287E-7</v>
      </c>
      <c r="BJ64" s="8">
        <f t="shared" si="219"/>
        <v>0.35461717632518447</v>
      </c>
      <c r="BK64" s="8">
        <f t="shared" si="220"/>
        <v>0.32492464893486461</v>
      </c>
      <c r="BL64" s="8">
        <f t="shared" si="221"/>
        <v>0.30199506342665933</v>
      </c>
      <c r="BM64" s="8">
        <f t="shared" si="222"/>
        <v>0.27873651799861204</v>
      </c>
      <c r="BN64" s="8">
        <f t="shared" si="223"/>
        <v>0.72116374242213332</v>
      </c>
    </row>
    <row r="65" spans="1:66" x14ac:dyDescent="0.25">
      <c r="A65" t="s">
        <v>37</v>
      </c>
      <c r="B65" t="s">
        <v>38</v>
      </c>
      <c r="C65" t="s">
        <v>39</v>
      </c>
      <c r="D65" t="s">
        <v>507</v>
      </c>
      <c r="E65">
        <f>VLOOKUP(A65,home!$A$2:$E$405,3,FALSE)</f>
        <v>1.5481</v>
      </c>
      <c r="F65">
        <f>VLOOKUP(B65,home!$B$2:$E$405,3,FALSE)</f>
        <v>0.64600000000000002</v>
      </c>
      <c r="G65">
        <f>VLOOKUP(C65,away!$B$2:$E$405,4,FALSE)</f>
        <v>1.0435000000000001</v>
      </c>
      <c r="H65">
        <f>VLOOKUP(A65,away!$A$2:$E$405,3,FALSE)</f>
        <v>1.2666999999999999</v>
      </c>
      <c r="I65">
        <f>VLOOKUP(C65,away!$B$2:$E$405,3,FALSE)</f>
        <v>0.85019999999999996</v>
      </c>
      <c r="J65">
        <f>VLOOKUP(B65,home!$B$2:$E$405,4,FALSE)</f>
        <v>1.0149999999999999</v>
      </c>
      <c r="K65" s="3">
        <f t="shared" si="168"/>
        <v>1.0435757581</v>
      </c>
      <c r="L65" s="3">
        <f t="shared" si="169"/>
        <v>1.0931025650999999</v>
      </c>
      <c r="M65" s="5">
        <f t="shared" si="170"/>
        <v>0.11804630417803937</v>
      </c>
      <c r="N65" s="5">
        <f t="shared" si="171"/>
        <v>0.12319026137350063</v>
      </c>
      <c r="O65" s="5">
        <f t="shared" si="172"/>
        <v>0.12903671789758966</v>
      </c>
      <c r="P65" s="5">
        <f t="shared" si="173"/>
        <v>0.13465959070271297</v>
      </c>
      <c r="Q65" s="5">
        <f t="shared" si="174"/>
        <v>6.4279185201694025E-2</v>
      </c>
      <c r="R65" s="5">
        <f t="shared" si="175"/>
        <v>7.0525183662970142E-2</v>
      </c>
      <c r="S65" s="5">
        <f t="shared" si="176"/>
        <v>3.8402738430661457E-2</v>
      </c>
      <c r="T65" s="5">
        <f t="shared" si="177"/>
        <v>7.0263742226509704E-2</v>
      </c>
      <c r="U65" s="5">
        <f t="shared" si="178"/>
        <v>7.3598372006225807E-2</v>
      </c>
      <c r="V65" s="5">
        <f t="shared" si="179"/>
        <v>4.8674845339943748E-3</v>
      </c>
      <c r="W65" s="5">
        <f t="shared" si="180"/>
        <v>2.2360066475636053E-2</v>
      </c>
      <c r="X65" s="5">
        <f t="shared" si="181"/>
        <v>2.4441846020324287E-2</v>
      </c>
      <c r="Y65" s="5">
        <f t="shared" si="182"/>
        <v>1.3358722290297846E-2</v>
      </c>
      <c r="Z65" s="5">
        <f t="shared" si="183"/>
        <v>2.569708638871376E-2</v>
      </c>
      <c r="AA65" s="5">
        <f t="shared" si="184"/>
        <v>2.6816856409063155E-2</v>
      </c>
      <c r="AB65" s="5">
        <f t="shared" si="185"/>
        <v>1.3992710628473463E-2</v>
      </c>
      <c r="AC65" s="5">
        <f t="shared" si="186"/>
        <v>3.4703197596030951E-4</v>
      </c>
      <c r="AD65" s="5">
        <f t="shared" si="187"/>
        <v>5.8336058308695706E-3</v>
      </c>
      <c r="AE65" s="5">
        <f t="shared" si="188"/>
        <v>6.3767294975058441E-3</v>
      </c>
      <c r="AF65" s="5">
        <f t="shared" si="189"/>
        <v>3.4852096853362348E-3</v>
      </c>
      <c r="AG65" s="5">
        <f t="shared" si="190"/>
        <v>1.2698972156508009E-3</v>
      </c>
      <c r="AH65" s="5">
        <f t="shared" si="191"/>
        <v>7.0223877617748261E-3</v>
      </c>
      <c r="AI65" s="5">
        <f t="shared" si="192"/>
        <v>7.328393632166327E-3</v>
      </c>
      <c r="AJ65" s="5">
        <f t="shared" si="193"/>
        <v>3.8238669701715937E-3</v>
      </c>
      <c r="AK65" s="5">
        <f t="shared" si="194"/>
        <v>1.3301649574234571E-3</v>
      </c>
      <c r="AL65" s="5">
        <f t="shared" si="195"/>
        <v>1.5834865536523128E-5</v>
      </c>
      <c r="AM65" s="5">
        <f t="shared" si="196"/>
        <v>1.2175619254812592E-3</v>
      </c>
      <c r="AN65" s="5">
        <f t="shared" si="197"/>
        <v>1.3309200639116591E-3</v>
      </c>
      <c r="AO65" s="5">
        <f t="shared" si="198"/>
        <v>7.274160679024451E-4</v>
      </c>
      <c r="AP65" s="5">
        <f t="shared" si="199"/>
        <v>2.6504678990637285E-4</v>
      </c>
      <c r="AQ65" s="5">
        <f t="shared" si="200"/>
        <v>7.243083147954423E-5</v>
      </c>
      <c r="AR65" s="5">
        <f t="shared" si="201"/>
        <v>1.5352380151045825E-3</v>
      </c>
      <c r="AS65" s="5">
        <f t="shared" si="202"/>
        <v>1.6021371754767039E-3</v>
      </c>
      <c r="AT65" s="5">
        <f t="shared" si="203"/>
        <v>8.3597575873914701E-4</v>
      </c>
      <c r="AU65" s="5">
        <f t="shared" si="204"/>
        <v>2.9080134539314273E-4</v>
      </c>
      <c r="AV65" s="5">
        <f t="shared" si="205"/>
        <v>7.5868308618787196E-5</v>
      </c>
      <c r="AW65" s="5">
        <f t="shared" si="206"/>
        <v>5.0176085252404741E-7</v>
      </c>
      <c r="AX65" s="5">
        <f t="shared" si="207"/>
        <v>2.1176968490296667E-4</v>
      </c>
      <c r="AY65" s="5">
        <f t="shared" si="208"/>
        <v>2.314859857778516E-4</v>
      </c>
      <c r="AZ65" s="5">
        <f t="shared" si="209"/>
        <v>1.265189624192358E-4</v>
      </c>
      <c r="BA65" s="5">
        <f t="shared" si="210"/>
        <v>4.6099400784752391E-5</v>
      </c>
      <c r="BB65" s="5">
        <f t="shared" si="211"/>
        <v>1.2597843311846446E-5</v>
      </c>
      <c r="BC65" s="5">
        <f t="shared" si="212"/>
        <v>2.7541469677814466E-6</v>
      </c>
      <c r="BD65" s="5">
        <f t="shared" si="213"/>
        <v>2.7969543539164179E-4</v>
      </c>
      <c r="BE65" s="5">
        <f t="shared" si="214"/>
        <v>2.9188337602594215E-4</v>
      </c>
      <c r="BF65" s="5">
        <f t="shared" si="215"/>
        <v>1.5230120770652999E-4</v>
      </c>
      <c r="BG65" s="5">
        <f t="shared" si="216"/>
        <v>5.2979282763962536E-5</v>
      </c>
      <c r="BH65" s="5">
        <f t="shared" si="217"/>
        <v>1.3821973793499113E-5</v>
      </c>
      <c r="BI65" s="5">
        <f t="shared" si="218"/>
        <v>2.8848553559978354E-6</v>
      </c>
      <c r="BJ65" s="8">
        <f t="shared" si="219"/>
        <v>0.33910386752017063</v>
      </c>
      <c r="BK65" s="8">
        <f t="shared" si="220"/>
        <v>0.29657047067268283</v>
      </c>
      <c r="BL65" s="8">
        <f t="shared" si="221"/>
        <v>0.33860824066022843</v>
      </c>
      <c r="BM65" s="8">
        <f t="shared" si="222"/>
        <v>0.36001143800036356</v>
      </c>
      <c r="BN65" s="8">
        <f t="shared" si="223"/>
        <v>0.63973724301650681</v>
      </c>
    </row>
    <row r="66" spans="1:66" x14ac:dyDescent="0.25">
      <c r="A66" t="s">
        <v>37</v>
      </c>
      <c r="B66" t="s">
        <v>407</v>
      </c>
      <c r="C66" t="s">
        <v>228</v>
      </c>
      <c r="D66" t="s">
        <v>507</v>
      </c>
      <c r="E66">
        <f>VLOOKUP(A66,home!$A$2:$E$405,3,FALSE)</f>
        <v>1.5481</v>
      </c>
      <c r="F66">
        <f>VLOOKUP(B66,home!$B$2:$E$405,3,FALSE)</f>
        <v>1.4193</v>
      </c>
      <c r="G66">
        <f>VLOOKUP(C66,away!$B$2:$E$405,4,FALSE)</f>
        <v>1.2458</v>
      </c>
      <c r="H66">
        <f>VLOOKUP(A66,away!$A$2:$E$405,3,FALSE)</f>
        <v>1.2666999999999999</v>
      </c>
      <c r="I66">
        <f>VLOOKUP(C66,away!$B$2:$E$405,3,FALSE)</f>
        <v>1.1841999999999999</v>
      </c>
      <c r="J66">
        <f>VLOOKUP(B66,home!$B$2:$E$405,4,FALSE)</f>
        <v>0.56910000000000005</v>
      </c>
      <c r="K66" s="3">
        <f t="shared" si="168"/>
        <v>2.7372945955140002</v>
      </c>
      <c r="L66" s="3">
        <f t="shared" si="169"/>
        <v>0.85366487627400001</v>
      </c>
      <c r="M66" s="5">
        <f t="shared" si="170"/>
        <v>2.7571863303070265E-2</v>
      </c>
      <c r="N66" s="5">
        <f t="shared" si="171"/>
        <v>7.5472312407745032E-2</v>
      </c>
      <c r="O66" s="5">
        <f t="shared" si="172"/>
        <v>2.353713127525912E-2</v>
      </c>
      <c r="P66" s="5">
        <f t="shared" si="173"/>
        <v>6.4428062233670341E-2</v>
      </c>
      <c r="Q66" s="5">
        <f t="shared" si="174"/>
        <v>0.10329497643233237</v>
      </c>
      <c r="R66" s="5">
        <f t="shared" si="175"/>
        <v>1.0046411128969486E-2</v>
      </c>
      <c r="S66" s="5">
        <f t="shared" si="176"/>
        <v>3.7637782742121269E-2</v>
      </c>
      <c r="T66" s="5">
        <f t="shared" si="177"/>
        <v>8.8179293275832765E-2</v>
      </c>
      <c r="U66" s="5">
        <f t="shared" si="178"/>
        <v>2.7499986887639882E-2</v>
      </c>
      <c r="V66" s="5">
        <f t="shared" si="179"/>
        <v>9.7721578705552824E-3</v>
      </c>
      <c r="W66" s="5">
        <f t="shared" si="180"/>
        <v>9.4249593577323126E-2</v>
      </c>
      <c r="X66" s="5">
        <f t="shared" si="181"/>
        <v>8.0457567640060332E-2</v>
      </c>
      <c r="Y66" s="5">
        <f t="shared" si="182"/>
        <v>3.4341899762379544E-2</v>
      </c>
      <c r="Z66" s="5">
        <f t="shared" si="183"/>
        <v>2.8587561044698243E-3</v>
      </c>
      <c r="AA66" s="5">
        <f t="shared" si="184"/>
        <v>7.8252576346579082E-3</v>
      </c>
      <c r="AB66" s="5">
        <f t="shared" si="185"/>
        <v>1.0710017715926881E-2</v>
      </c>
      <c r="AC66" s="5">
        <f t="shared" si="186"/>
        <v>1.4271822793603093E-3</v>
      </c>
      <c r="AD66" s="5">
        <f t="shared" si="187"/>
        <v>6.4497225782149406E-2</v>
      </c>
      <c r="AE66" s="5">
        <f t="shared" si="188"/>
        <v>5.5059016267334816E-2</v>
      </c>
      <c r="AF66" s="5">
        <f t="shared" si="189"/>
        <v>2.3500974154811265E-2</v>
      </c>
      <c r="AG66" s="5">
        <f t="shared" si="190"/>
        <v>6.6873187313951444E-3</v>
      </c>
      <c r="AH66" s="5">
        <f t="shared" si="191"/>
        <v>6.1010491905494357E-4</v>
      </c>
      <c r="AI66" s="5">
        <f t="shared" si="192"/>
        <v>1.6700368976256038E-3</v>
      </c>
      <c r="AJ66" s="5">
        <f t="shared" si="193"/>
        <v>2.2856914870897668E-3</v>
      </c>
      <c r="AK66" s="5">
        <f t="shared" si="194"/>
        <v>2.0855369848743924E-3</v>
      </c>
      <c r="AL66" s="5">
        <f t="shared" si="195"/>
        <v>1.3339771447826436E-4</v>
      </c>
      <c r="AM66" s="5">
        <f t="shared" si="196"/>
        <v>3.5309581511824777E-2</v>
      </c>
      <c r="AN66" s="5">
        <f t="shared" si="197"/>
        <v>3.0142549532578614E-2</v>
      </c>
      <c r="AO66" s="5">
        <f t="shared" si="198"/>
        <v>1.2865817908655819E-2</v>
      </c>
      <c r="AP66" s="5">
        <f t="shared" si="199"/>
        <v>3.6610322843854946E-3</v>
      </c>
      <c r="AQ66" s="5">
        <f t="shared" si="200"/>
        <v>7.8132366802126558E-4</v>
      </c>
      <c r="AR66" s="5">
        <f t="shared" si="201"/>
        <v>1.0416502804783949E-4</v>
      </c>
      <c r="AS66" s="5">
        <f t="shared" si="202"/>
        <v>2.851303683169153E-4</v>
      </c>
      <c r="AT66" s="5">
        <f t="shared" si="203"/>
        <v>3.9024290810540436E-4</v>
      </c>
      <c r="AU66" s="5">
        <f t="shared" si="204"/>
        <v>3.5606993443152996E-4</v>
      </c>
      <c r="AV66" s="5">
        <f t="shared" si="205"/>
        <v>2.4366707678611282E-4</v>
      </c>
      <c r="AW66" s="5">
        <f t="shared" si="206"/>
        <v>8.6587428275496314E-6</v>
      </c>
      <c r="AX66" s="5">
        <f t="shared" si="207"/>
        <v>1.6108787773696481E-2</v>
      </c>
      <c r="AY66" s="5">
        <f t="shared" si="208"/>
        <v>1.3751506321756729E-2</v>
      </c>
      <c r="AZ66" s="5">
        <f t="shared" si="209"/>
        <v>5.869588971371794E-3</v>
      </c>
      <c r="BA66" s="5">
        <f t="shared" si="210"/>
        <v>1.6702206476751124E-3</v>
      </c>
      <c r="BB66" s="5">
        <f t="shared" si="211"/>
        <v>3.5645217563696368E-4</v>
      </c>
      <c r="BC66" s="5">
        <f t="shared" si="212"/>
        <v>6.0858140482545368E-5</v>
      </c>
      <c r="BD66" s="5">
        <f t="shared" si="213"/>
        <v>1.4820337630089435E-5</v>
      </c>
      <c r="BE66" s="5">
        <f t="shared" si="214"/>
        <v>4.0567630098536572E-5</v>
      </c>
      <c r="BF66" s="5">
        <f t="shared" si="215"/>
        <v>5.552277731076764E-5</v>
      </c>
      <c r="BG66" s="5">
        <f t="shared" si="216"/>
        <v>5.0660732753563866E-5</v>
      </c>
      <c r="BH66" s="5">
        <f t="shared" si="217"/>
        <v>3.4668337492777364E-5</v>
      </c>
      <c r="BI66" s="5">
        <f t="shared" si="218"/>
        <v>1.8979490570886979E-5</v>
      </c>
      <c r="BJ66" s="8">
        <f t="shared" si="219"/>
        <v>0.74631789696744932</v>
      </c>
      <c r="BK66" s="8">
        <f t="shared" si="220"/>
        <v>0.15472195246501244</v>
      </c>
      <c r="BL66" s="8">
        <f t="shared" si="221"/>
        <v>8.7864669552642397E-2</v>
      </c>
      <c r="BM66" s="8">
        <f t="shared" si="222"/>
        <v>0.67366967072959827</v>
      </c>
      <c r="BN66" s="8">
        <f t="shared" si="223"/>
        <v>0.30435075678104662</v>
      </c>
    </row>
    <row r="67" spans="1:66" x14ac:dyDescent="0.25">
      <c r="A67" t="s">
        <v>37</v>
      </c>
      <c r="B67" t="s">
        <v>230</v>
      </c>
      <c r="C67" t="s">
        <v>216</v>
      </c>
      <c r="D67" t="s">
        <v>507</v>
      </c>
      <c r="E67">
        <f>VLOOKUP(A67,home!$A$2:$E$405,3,FALSE)</f>
        <v>1.5481</v>
      </c>
      <c r="F67">
        <f>VLOOKUP(B67,home!$B$2:$E$405,3,FALSE)</f>
        <v>1.1924999999999999</v>
      </c>
      <c r="G67">
        <f>VLOOKUP(C67,away!$B$2:$E$405,4,FALSE)</f>
        <v>1.5779000000000001</v>
      </c>
      <c r="H67">
        <f>VLOOKUP(A67,away!$A$2:$E$405,3,FALSE)</f>
        <v>1.2666999999999999</v>
      </c>
      <c r="I67">
        <f>VLOOKUP(C67,away!$B$2:$E$405,3,FALSE)</f>
        <v>0.95820000000000005</v>
      </c>
      <c r="J67">
        <f>VLOOKUP(B67,home!$B$2:$E$405,4,FALSE)</f>
        <v>1.0931</v>
      </c>
      <c r="K67" s="3">
        <f t="shared" si="168"/>
        <v>2.912975785575</v>
      </c>
      <c r="L67" s="3">
        <f t="shared" si="169"/>
        <v>1.326752245614</v>
      </c>
      <c r="M67" s="5">
        <f t="shared" si="170"/>
        <v>1.4411510791627027E-2</v>
      </c>
      <c r="N67" s="5">
        <f t="shared" si="171"/>
        <v>4.1980381969562323E-2</v>
      </c>
      <c r="O67" s="5">
        <f t="shared" si="172"/>
        <v>1.912050430548155E-2</v>
      </c>
      <c r="P67" s="5">
        <f t="shared" si="173"/>
        <v>5.5697566049850288E-2</v>
      </c>
      <c r="Q67" s="5">
        <f t="shared" si="174"/>
        <v>6.1143918073262193E-2</v>
      </c>
      <c r="R67" s="5">
        <f t="shared" si="175"/>
        <v>1.2684086012284901E-2</v>
      </c>
      <c r="S67" s="5">
        <f t="shared" si="176"/>
        <v>5.3814948840752365E-2</v>
      </c>
      <c r="T67" s="5">
        <f t="shared" si="177"/>
        <v>8.1122830609339058E-2</v>
      </c>
      <c r="U67" s="5">
        <f t="shared" si="178"/>
        <v>3.6948435415936481E-2</v>
      </c>
      <c r="V67" s="5">
        <f t="shared" si="179"/>
        <v>2.3109317967848642E-2</v>
      </c>
      <c r="W67" s="5">
        <f t="shared" si="180"/>
        <v>5.9370250927531461E-2</v>
      </c>
      <c r="X67" s="5">
        <f t="shared" si="181"/>
        <v>7.8769613740769032E-2</v>
      </c>
      <c r="Y67" s="5">
        <f t="shared" si="182"/>
        <v>5.2253880958356355E-2</v>
      </c>
      <c r="Z67" s="5">
        <f t="shared" si="183"/>
        <v>5.6095465334533735E-3</v>
      </c>
      <c r="AA67" s="5">
        <f t="shared" si="184"/>
        <v>1.6340473220005858E-2</v>
      </c>
      <c r="AB67" s="5">
        <f t="shared" si="185"/>
        <v>2.3799701407356912E-2</v>
      </c>
      <c r="AC67" s="5">
        <f t="shared" si="186"/>
        <v>5.5820516603516694E-3</v>
      </c>
      <c r="AD67" s="5">
        <f t="shared" si="187"/>
        <v>4.323602583385272E-2</v>
      </c>
      <c r="AE67" s="5">
        <f t="shared" si="188"/>
        <v>5.7363494366489014E-2</v>
      </c>
      <c r="AF67" s="5">
        <f t="shared" si="189"/>
        <v>3.8053572483502669E-2</v>
      </c>
      <c r="AG67" s="5">
        <f t="shared" si="190"/>
        <v>1.6829220915374095E-2</v>
      </c>
      <c r="AH67" s="5">
        <f t="shared" si="191"/>
        <v>1.8606196150338732E-3</v>
      </c>
      <c r="AI67" s="5">
        <f t="shared" si="192"/>
        <v>5.4199398847595507E-3</v>
      </c>
      <c r="AJ67" s="5">
        <f t="shared" si="193"/>
        <v>7.8940768217883647E-3</v>
      </c>
      <c r="AK67" s="5">
        <f t="shared" si="194"/>
        <v>7.6650848771127869E-3</v>
      </c>
      <c r="AL67" s="5">
        <f t="shared" si="195"/>
        <v>8.6293989725698384E-4</v>
      </c>
      <c r="AM67" s="5">
        <f t="shared" si="196"/>
        <v>2.5189099263701612E-2</v>
      </c>
      <c r="AN67" s="5">
        <f t="shared" si="197"/>
        <v>3.3419694013110068E-2</v>
      </c>
      <c r="AO67" s="5">
        <f t="shared" si="198"/>
        <v>2.2169827039813267E-2</v>
      </c>
      <c r="AP67" s="5">
        <f t="shared" si="199"/>
        <v>9.8046226033154105E-3</v>
      </c>
      <c r="AQ67" s="5">
        <f t="shared" si="200"/>
        <v>3.2520762640866263E-3</v>
      </c>
      <c r="AR67" s="5">
        <f t="shared" si="201"/>
        <v>4.937162504959295E-4</v>
      </c>
      <c r="AS67" s="5">
        <f t="shared" si="202"/>
        <v>1.4381834826395236E-3</v>
      </c>
      <c r="AT67" s="5">
        <f t="shared" si="203"/>
        <v>2.0946968300714283E-3</v>
      </c>
      <c r="AU67" s="5">
        <f t="shared" si="204"/>
        <v>2.0339337147062602E-3</v>
      </c>
      <c r="AV67" s="5">
        <f t="shared" si="205"/>
        <v>1.4811999151009871E-3</v>
      </c>
      <c r="AW67" s="5">
        <f t="shared" si="206"/>
        <v>9.2641324122902694E-5</v>
      </c>
      <c r="AX67" s="5">
        <f t="shared" si="207"/>
        <v>1.2229206035934642E-2</v>
      </c>
      <c r="AY67" s="5">
        <f t="shared" si="208"/>
        <v>1.622512657025257E-2</v>
      </c>
      <c r="AZ67" s="5">
        <f t="shared" si="209"/>
        <v>1.0763361556226987E-2</v>
      </c>
      <c r="BA67" s="5">
        <f t="shared" si="210"/>
        <v>4.7601047050265183E-3</v>
      </c>
      <c r="BB67" s="5">
        <f t="shared" si="211"/>
        <v>1.5788699016879252E-3</v>
      </c>
      <c r="BC67" s="5">
        <f t="shared" si="212"/>
        <v>4.1895383751936203E-4</v>
      </c>
      <c r="BD67" s="5">
        <f t="shared" si="213"/>
        <v>1.0917319067359972E-4</v>
      </c>
      <c r="BE67" s="5">
        <f t="shared" si="214"/>
        <v>3.180188608661584E-4</v>
      </c>
      <c r="BF67" s="5">
        <f t="shared" si="215"/>
        <v>4.6319062052963222E-4</v>
      </c>
      <c r="BG67" s="5">
        <f t="shared" si="216"/>
        <v>4.4975435390275906E-4</v>
      </c>
      <c r="BH67" s="5">
        <f t="shared" si="217"/>
        <v>3.2753088559391664E-4</v>
      </c>
      <c r="BI67" s="5">
        <f t="shared" si="218"/>
        <v>1.9081790775260285E-4</v>
      </c>
      <c r="BJ67" s="8">
        <f t="shared" si="219"/>
        <v>0.66993413166871396</v>
      </c>
      <c r="BK67" s="8">
        <f t="shared" si="220"/>
        <v>0.16970346177793955</v>
      </c>
      <c r="BL67" s="8">
        <f t="shared" si="221"/>
        <v>0.14113313757209309</v>
      </c>
      <c r="BM67" s="8">
        <f t="shared" si="222"/>
        <v>0.76520982510400193</v>
      </c>
      <c r="BN67" s="8">
        <f t="shared" si="223"/>
        <v>0.20503796720206829</v>
      </c>
    </row>
    <row r="68" spans="1:66" x14ac:dyDescent="0.25">
      <c r="A68" t="s">
        <v>337</v>
      </c>
      <c r="B68" t="s">
        <v>338</v>
      </c>
      <c r="C68" t="s">
        <v>403</v>
      </c>
      <c r="D68" t="s">
        <v>507</v>
      </c>
      <c r="E68">
        <f>VLOOKUP(A68,home!$A$2:$E$405,3,FALSE)</f>
        <v>1.4091</v>
      </c>
      <c r="F68">
        <f>VLOOKUP(B68,home!$B$2:$E$405,3,FALSE)</f>
        <v>1.3548</v>
      </c>
      <c r="G68">
        <f>VLOOKUP(C68,away!$B$2:$E$405,4,FALSE)</f>
        <v>1.2258</v>
      </c>
      <c r="H68">
        <f>VLOOKUP(A68,away!$A$2:$E$405,3,FALSE)</f>
        <v>1.1182000000000001</v>
      </c>
      <c r="I68">
        <f>VLOOKUP(C68,away!$B$2:$E$405,3,FALSE)</f>
        <v>1.1382000000000001</v>
      </c>
      <c r="J68">
        <f>VLOOKUP(B68,home!$B$2:$E$405,4,FALSE)</f>
        <v>0.89429999999999998</v>
      </c>
      <c r="K68" s="3">
        <f t="shared" si="168"/>
        <v>2.3401118719439999</v>
      </c>
      <c r="L68" s="3">
        <f t="shared" si="169"/>
        <v>1.1382071251320003</v>
      </c>
      <c r="M68" s="5">
        <f t="shared" si="170"/>
        <v>3.0859241932519842E-2</v>
      </c>
      <c r="N68" s="5">
        <f t="shared" si="171"/>
        <v>7.2214078405481788E-2</v>
      </c>
      <c r="O68" s="5">
        <f t="shared" si="172"/>
        <v>3.5124209043766279E-2</v>
      </c>
      <c r="P68" s="5">
        <f t="shared" si="173"/>
        <v>8.2194578575960284E-2</v>
      </c>
      <c r="Q68" s="5">
        <f t="shared" si="174"/>
        <v>8.449451109908139E-2</v>
      </c>
      <c r="R68" s="5">
        <f t="shared" si="175"/>
        <v>1.9989312499120317E-2</v>
      </c>
      <c r="S68" s="5">
        <f t="shared" si="176"/>
        <v>5.473197269437953E-2</v>
      </c>
      <c r="T68" s="5">
        <f t="shared" si="177"/>
        <v>9.6172254567519308E-2</v>
      </c>
      <c r="U68" s="5">
        <f t="shared" si="178"/>
        <v>4.6777227491190038E-2</v>
      </c>
      <c r="V68" s="5">
        <f t="shared" si="179"/>
        <v>1.6197817892980627E-2</v>
      </c>
      <c r="W68" s="5">
        <f t="shared" si="180"/>
        <v>6.5908869512354806E-2</v>
      </c>
      <c r="X68" s="5">
        <f t="shared" si="181"/>
        <v>7.5017944888357516E-2</v>
      </c>
      <c r="Y68" s="5">
        <f t="shared" si="182"/>
        <v>4.2692979692344125E-2</v>
      </c>
      <c r="Z68" s="5">
        <f t="shared" si="183"/>
        <v>7.5839926376629644E-3</v>
      </c>
      <c r="AA68" s="5">
        <f t="shared" si="184"/>
        <v>1.7747391208130993E-2</v>
      </c>
      <c r="AB68" s="5">
        <f t="shared" si="185"/>
        <v>2.0765440431090954E-2</v>
      </c>
      <c r="AC68" s="5">
        <f t="shared" si="186"/>
        <v>2.6964628993378552E-3</v>
      </c>
      <c r="AD68" s="5">
        <f t="shared" si="187"/>
        <v>3.8558532003067379E-2</v>
      </c>
      <c r="AE68" s="5">
        <f t="shared" si="188"/>
        <v>4.3887595860521544E-2</v>
      </c>
      <c r="AF68" s="5">
        <f t="shared" si="189"/>
        <v>2.4976587156679657E-2</v>
      </c>
      <c r="AG68" s="5">
        <f t="shared" si="190"/>
        <v>9.4761764877377315E-3</v>
      </c>
      <c r="AH68" s="5">
        <f t="shared" si="191"/>
        <v>2.1580386142841554E-3</v>
      </c>
      <c r="AI68" s="5">
        <f t="shared" si="192"/>
        <v>5.0500517813999298E-3</v>
      </c>
      <c r="AJ68" s="5">
        <f t="shared" si="193"/>
        <v>5.9088430637929618E-3</v>
      </c>
      <c r="AK68" s="5">
        <f t="shared" si="194"/>
        <v>4.6091179343452898E-3</v>
      </c>
      <c r="AL68" s="5">
        <f t="shared" si="195"/>
        <v>2.8728460944236697E-4</v>
      </c>
      <c r="AM68" s="5">
        <f t="shared" si="196"/>
        <v>1.8046255701022119E-2</v>
      </c>
      <c r="AN68" s="5">
        <f t="shared" si="197"/>
        <v>2.0540376820857353E-2</v>
      </c>
      <c r="AO68" s="5">
        <f t="shared" si="198"/>
        <v>1.1689601625198016E-2</v>
      </c>
      <c r="AP68" s="5">
        <f t="shared" si="199"/>
        <v>4.4350626199183302E-3</v>
      </c>
      <c r="AQ68" s="5">
        <f t="shared" si="200"/>
        <v>1.2620049685994103E-3</v>
      </c>
      <c r="AR68" s="5">
        <f t="shared" si="201"/>
        <v>4.9125898541764273E-4</v>
      </c>
      <c r="AS68" s="5">
        <f t="shared" si="202"/>
        <v>1.14960098397499E-3</v>
      </c>
      <c r="AT68" s="5">
        <f t="shared" si="203"/>
        <v>1.3450974552991892E-3</v>
      </c>
      <c r="AU68" s="5">
        <f t="shared" si="204"/>
        <v>1.049226174689099E-3</v>
      </c>
      <c r="AV68" s="5">
        <f t="shared" si="205"/>
        <v>6.138266569360876E-4</v>
      </c>
      <c r="AW68" s="5">
        <f t="shared" si="206"/>
        <v>2.1255326448709291E-5</v>
      </c>
      <c r="AX68" s="5">
        <f t="shared" si="207"/>
        <v>7.0383762016831544E-3</v>
      </c>
      <c r="AY68" s="5">
        <f t="shared" si="208"/>
        <v>8.01112994211527E-3</v>
      </c>
      <c r="AZ68" s="5">
        <f t="shared" si="209"/>
        <v>4.5591625902369559E-3</v>
      </c>
      <c r="BA68" s="5">
        <f t="shared" si="210"/>
        <v>1.7297571149476564E-3</v>
      </c>
      <c r="BB68" s="5">
        <f t="shared" si="211"/>
        <v>4.9220546824529888E-4</v>
      </c>
      <c r="BC68" s="5">
        <f t="shared" si="212"/>
        <v>1.1204635419714632E-4</v>
      </c>
      <c r="BD68" s="5">
        <f t="shared" si="213"/>
        <v>9.3192412914579724E-5</v>
      </c>
      <c r="BE68" s="5">
        <f t="shared" si="214"/>
        <v>2.1808067183651537E-4</v>
      </c>
      <c r="BF68" s="5">
        <f t="shared" si="215"/>
        <v>2.5516658460307659E-4</v>
      </c>
      <c r="BG68" s="5">
        <f t="shared" si="216"/>
        <v>1.9903945131768754E-4</v>
      </c>
      <c r="BH68" s="5">
        <f t="shared" si="217"/>
        <v>1.1644364575343515E-4</v>
      </c>
      <c r="BI68" s="5">
        <f t="shared" si="218"/>
        <v>5.4498231568011002E-5</v>
      </c>
      <c r="BJ68" s="8">
        <f t="shared" si="219"/>
        <v>0.63131550908016576</v>
      </c>
      <c r="BK68" s="8">
        <f t="shared" si="220"/>
        <v>0.19497848854673577</v>
      </c>
      <c r="BL68" s="8">
        <f t="shared" si="221"/>
        <v>0.16371506332143124</v>
      </c>
      <c r="BM68" s="8">
        <f t="shared" si="222"/>
        <v>0.66472724741439937</v>
      </c>
      <c r="BN68" s="8">
        <f t="shared" si="223"/>
        <v>0.32487593155592992</v>
      </c>
    </row>
    <row r="69" spans="1:66" x14ac:dyDescent="0.25">
      <c r="A69" t="s">
        <v>337</v>
      </c>
      <c r="B69" t="s">
        <v>367</v>
      </c>
      <c r="C69" t="s">
        <v>373</v>
      </c>
      <c r="D69" t="s">
        <v>507</v>
      </c>
      <c r="E69">
        <f>VLOOKUP(A69,home!$A$2:$E$405,3,FALSE)</f>
        <v>1.4091</v>
      </c>
      <c r="F69">
        <f>VLOOKUP(B69,home!$B$2:$E$405,3,FALSE)</f>
        <v>0.9677</v>
      </c>
      <c r="G69">
        <f>VLOOKUP(C69,away!$B$2:$E$405,4,FALSE)</f>
        <v>0.8387</v>
      </c>
      <c r="H69">
        <f>VLOOKUP(A69,away!$A$2:$E$405,3,FALSE)</f>
        <v>1.1182000000000001</v>
      </c>
      <c r="I69">
        <f>VLOOKUP(C69,away!$B$2:$E$405,3,FALSE)</f>
        <v>0.48780000000000001</v>
      </c>
      <c r="J69">
        <f>VLOOKUP(B69,home!$B$2:$E$405,4,FALSE)</f>
        <v>1.3821000000000001</v>
      </c>
      <c r="K69" s="3">
        <f t="shared" si="168"/>
        <v>1.1436396369090001</v>
      </c>
      <c r="L69" s="3">
        <f t="shared" si="169"/>
        <v>0.75387744651600008</v>
      </c>
      <c r="M69" s="5">
        <f t="shared" si="170"/>
        <v>0.14994044704411064</v>
      </c>
      <c r="N69" s="5">
        <f t="shared" si="171"/>
        <v>0.17147783841549985</v>
      </c>
      <c r="O69" s="5">
        <f t="shared" si="172"/>
        <v>0.11303672134708165</v>
      </c>
      <c r="P69" s="5">
        <f t="shared" si="173"/>
        <v>0.12927327495876029</v>
      </c>
      <c r="Q69" s="5">
        <f t="shared" si="174"/>
        <v>9.8054426431721201E-2</v>
      </c>
      <c r="R69" s="5">
        <f t="shared" si="175"/>
        <v>4.2607917425839262E-2</v>
      </c>
      <c r="S69" s="5">
        <f t="shared" si="176"/>
        <v>2.786369513365345E-2</v>
      </c>
      <c r="T69" s="5">
        <f t="shared" si="177"/>
        <v>7.3921020617936969E-2</v>
      </c>
      <c r="U69" s="5">
        <f t="shared" si="178"/>
        <v>4.8728103214335475E-2</v>
      </c>
      <c r="V69" s="5">
        <f t="shared" si="179"/>
        <v>2.6692309390453309E-3</v>
      </c>
      <c r="W69" s="5">
        <f t="shared" si="180"/>
        <v>3.7379642880564626E-2</v>
      </c>
      <c r="X69" s="5">
        <f t="shared" si="181"/>
        <v>2.8179669726480044E-2</v>
      </c>
      <c r="Y69" s="5">
        <f t="shared" si="182"/>
        <v>1.06220087285315E-2</v>
      </c>
      <c r="Z69" s="5">
        <f t="shared" si="183"/>
        <v>1.0707049330118765E-2</v>
      </c>
      <c r="AA69" s="5">
        <f t="shared" si="184"/>
        <v>1.2245006008263778E-2</v>
      </c>
      <c r="AB69" s="5">
        <f t="shared" si="185"/>
        <v>7.0019371126196555E-3</v>
      </c>
      <c r="AC69" s="5">
        <f t="shared" si="186"/>
        <v>1.4383219801347393E-4</v>
      </c>
      <c r="AD69" s="5">
        <f t="shared" si="187"/>
        <v>1.0687210302929262E-2</v>
      </c>
      <c r="AE69" s="5">
        <f t="shared" si="188"/>
        <v>8.0568468135518E-3</v>
      </c>
      <c r="AF69" s="5">
        <f t="shared" si="189"/>
        <v>3.0369375513855006E-3</v>
      </c>
      <c r="AG69" s="5">
        <f t="shared" si="190"/>
        <v>7.6315957548901843E-4</v>
      </c>
      <c r="AH69" s="5">
        <f t="shared" si="191"/>
        <v>2.0179507521776957E-3</v>
      </c>
      <c r="AI69" s="5">
        <f t="shared" si="192"/>
        <v>2.3078084655207436E-3</v>
      </c>
      <c r="AJ69" s="5">
        <f t="shared" si="193"/>
        <v>1.3196506177818299E-3</v>
      </c>
      <c r="AK69" s="5">
        <f t="shared" si="194"/>
        <v>5.0306825112224969E-4</v>
      </c>
      <c r="AL69" s="5">
        <f t="shared" si="195"/>
        <v>4.9602784700911651E-6</v>
      </c>
      <c r="AM69" s="5">
        <f t="shared" si="196"/>
        <v>2.444463462082427E-3</v>
      </c>
      <c r="AN69" s="5">
        <f t="shared" si="197"/>
        <v>1.8428258728963613E-3</v>
      </c>
      <c r="AO69" s="5">
        <f t="shared" si="198"/>
        <v>6.9463243171636365E-4</v>
      </c>
      <c r="AP69" s="5">
        <f t="shared" si="199"/>
        <v>1.7455590796317739E-4</v>
      </c>
      <c r="AQ69" s="5">
        <f t="shared" si="200"/>
        <v>3.289844054239052E-5</v>
      </c>
      <c r="AR69" s="5">
        <f t="shared" si="201"/>
        <v>3.0425751204935268E-4</v>
      </c>
      <c r="AS69" s="5">
        <f t="shared" si="202"/>
        <v>3.4796095060695743E-4</v>
      </c>
      <c r="AT69" s="5">
        <f t="shared" si="203"/>
        <v>1.9897096760532564E-4</v>
      </c>
      <c r="AU69" s="5">
        <f t="shared" si="204"/>
        <v>7.5850361715862328E-5</v>
      </c>
      <c r="AV69" s="5">
        <f t="shared" si="205"/>
        <v>2.1686370033036295E-5</v>
      </c>
      <c r="AW69" s="5">
        <f t="shared" si="206"/>
        <v>1.1879372688312684E-7</v>
      </c>
      <c r="AX69" s="5">
        <f t="shared" si="207"/>
        <v>4.6593088436887677E-4</v>
      </c>
      <c r="AY69" s="5">
        <f t="shared" si="208"/>
        <v>3.5125478536095054E-4</v>
      </c>
      <c r="AZ69" s="5">
        <f t="shared" si="209"/>
        <v>1.324015303322195E-4</v>
      </c>
      <c r="BA69" s="5">
        <f t="shared" si="210"/>
        <v>3.3271509200554796E-5</v>
      </c>
      <c r="BB69" s="5">
        <f t="shared" si="211"/>
        <v>6.2706600994619618E-6</v>
      </c>
      <c r="BC69" s="5">
        <f t="shared" si="212"/>
        <v>9.454618447504306E-7</v>
      </c>
      <c r="BD69" s="5">
        <f t="shared" si="213"/>
        <v>3.8228812711179503E-5</v>
      </c>
      <c r="BE69" s="5">
        <f t="shared" si="214"/>
        <v>4.3719985488475492E-5</v>
      </c>
      <c r="BF69" s="5">
        <f t="shared" si="215"/>
        <v>2.4999954164853434E-5</v>
      </c>
      <c r="BG69" s="5">
        <f t="shared" si="216"/>
        <v>9.5303128346115398E-6</v>
      </c>
      <c r="BH69" s="5">
        <f t="shared" si="217"/>
        <v>2.7248108774510829E-6</v>
      </c>
      <c r="BI69" s="5">
        <f t="shared" si="218"/>
        <v>6.2324034450676948E-7</v>
      </c>
      <c r="BJ69" s="8">
        <f t="shared" si="219"/>
        <v>0.44835821199049725</v>
      </c>
      <c r="BK69" s="8">
        <f t="shared" si="220"/>
        <v>0.31024669533741417</v>
      </c>
      <c r="BL69" s="8">
        <f t="shared" si="221"/>
        <v>0.23083671647317391</v>
      </c>
      <c r="BM69" s="8">
        <f t="shared" si="222"/>
        <v>0.29540691151655718</v>
      </c>
      <c r="BN69" s="8">
        <f t="shared" si="223"/>
        <v>0.70439062562301291</v>
      </c>
    </row>
    <row r="70" spans="1:66" x14ac:dyDescent="0.25">
      <c r="A70" t="s">
        <v>337</v>
      </c>
      <c r="B70" t="s">
        <v>368</v>
      </c>
      <c r="C70" t="s">
        <v>382</v>
      </c>
      <c r="D70" t="s">
        <v>507</v>
      </c>
      <c r="E70">
        <f>VLOOKUP(A70,home!$A$2:$E$405,3,FALSE)</f>
        <v>1.4091</v>
      </c>
      <c r="F70">
        <f>VLOOKUP(B70,home!$B$2:$E$405,3,FALSE)</f>
        <v>1.1613</v>
      </c>
      <c r="G70">
        <f>VLOOKUP(C70,away!$B$2:$E$405,4,FALSE)</f>
        <v>1.0968</v>
      </c>
      <c r="H70">
        <f>VLOOKUP(A70,away!$A$2:$E$405,3,FALSE)</f>
        <v>1.1182000000000001</v>
      </c>
      <c r="I70">
        <f>VLOOKUP(C70,away!$B$2:$E$405,3,FALSE)</f>
        <v>1.2195</v>
      </c>
      <c r="J70">
        <f>VLOOKUP(B70,home!$B$2:$E$405,4,FALSE)</f>
        <v>0.81299999999999994</v>
      </c>
      <c r="K70" s="3">
        <f t="shared" si="168"/>
        <v>1.794790171944</v>
      </c>
      <c r="L70" s="3">
        <f t="shared" si="169"/>
        <v>1.1086433037000001</v>
      </c>
      <c r="M70" s="5">
        <f t="shared" si="170"/>
        <v>5.4834623127247378E-2</v>
      </c>
      <c r="N70" s="5">
        <f t="shared" si="171"/>
        <v>9.8416642671036753E-2</v>
      </c>
      <c r="O70" s="5">
        <f t="shared" si="172"/>
        <v>6.0792037740935966E-2</v>
      </c>
      <c r="P70" s="5">
        <f t="shared" si="173"/>
        <v>0.10910895186988058</v>
      </c>
      <c r="Q70" s="5">
        <f t="shared" si="174"/>
        <v>8.8318611510850645E-2</v>
      </c>
      <c r="R70" s="5">
        <f t="shared" si="175"/>
        <v>3.3698342779883171E-2</v>
      </c>
      <c r="S70" s="5">
        <f t="shared" si="176"/>
        <v>5.4275759999836824E-2</v>
      </c>
      <c r="T70" s="5">
        <f t="shared" si="177"/>
        <v>9.7913837243586321E-2</v>
      </c>
      <c r="U70" s="5">
        <f t="shared" si="178"/>
        <v>6.0481454432134353E-2</v>
      </c>
      <c r="V70" s="5">
        <f t="shared" si="179"/>
        <v>1.1999659557715446E-2</v>
      </c>
      <c r="W70" s="5">
        <f t="shared" si="180"/>
        <v>5.2837791979805003E-2</v>
      </c>
      <c r="X70" s="5">
        <f t="shared" si="181"/>
        <v>5.8578264260704387E-2</v>
      </c>
      <c r="Y70" s="5">
        <f t="shared" si="182"/>
        <v>3.2471200207499475E-2</v>
      </c>
      <c r="Z70" s="5">
        <f t="shared" si="183"/>
        <v>1.2453147356234904E-2</v>
      </c>
      <c r="AA70" s="5">
        <f t="shared" si="184"/>
        <v>2.2350786484740811E-2</v>
      </c>
      <c r="AB70" s="5">
        <f t="shared" si="185"/>
        <v>2.0057485959015801E-2</v>
      </c>
      <c r="AC70" s="5">
        <f t="shared" si="186"/>
        <v>1.4922942413813528E-3</v>
      </c>
      <c r="AD70" s="5">
        <f t="shared" si="187"/>
        <v>2.3708187438143877E-2</v>
      </c>
      <c r="AE70" s="5">
        <f t="shared" si="188"/>
        <v>2.6283923246162671E-2</v>
      </c>
      <c r="AF70" s="5">
        <f t="shared" si="189"/>
        <v>1.4569747750911508E-2</v>
      </c>
      <c r="AG70" s="5">
        <f t="shared" si="190"/>
        <v>5.3842177602153917E-3</v>
      </c>
      <c r="AH70" s="5">
        <f t="shared" si="191"/>
        <v>3.4515246066197987E-3</v>
      </c>
      <c r="AI70" s="5">
        <f t="shared" si="192"/>
        <v>6.1947624421840953E-3</v>
      </c>
      <c r="AJ70" s="5">
        <f t="shared" si="193"/>
        <v>5.5591493743799144E-3</v>
      </c>
      <c r="AK70" s="5">
        <f t="shared" si="194"/>
        <v>3.325835553835236E-3</v>
      </c>
      <c r="AL70" s="5">
        <f t="shared" si="195"/>
        <v>1.1877361511593663E-4</v>
      </c>
      <c r="AM70" s="5">
        <f t="shared" si="196"/>
        <v>8.5102443617173593E-3</v>
      </c>
      <c r="AN70" s="5">
        <f t="shared" si="197"/>
        <v>9.4348254244686312E-3</v>
      </c>
      <c r="AO70" s="5">
        <f t="shared" si="198"/>
        <v>5.2299280142078294E-3</v>
      </c>
      <c r="AP70" s="5">
        <f t="shared" si="199"/>
        <v>1.9327082239281826E-3</v>
      </c>
      <c r="AQ70" s="5">
        <f t="shared" si="200"/>
        <v>5.3567100761597538E-4</v>
      </c>
      <c r="AR70" s="5">
        <f t="shared" si="201"/>
        <v>7.6530192853696381E-4</v>
      </c>
      <c r="AS70" s="5">
        <f t="shared" si="202"/>
        <v>1.3735563799079319E-3</v>
      </c>
      <c r="AT70" s="5">
        <f t="shared" si="203"/>
        <v>1.2326227456348679E-3</v>
      </c>
      <c r="AU70" s="5">
        <f t="shared" si="204"/>
        <v>7.3743306319336342E-4</v>
      </c>
      <c r="AV70" s="5">
        <f t="shared" si="205"/>
        <v>3.3088440357150183E-4</v>
      </c>
      <c r="AW70" s="5">
        <f t="shared" si="206"/>
        <v>6.5648226106582724E-6</v>
      </c>
      <c r="AX70" s="5">
        <f t="shared" si="207"/>
        <v>2.5456838235420253E-3</v>
      </c>
      <c r="AY70" s="5">
        <f t="shared" si="208"/>
        <v>2.822255324307279E-3</v>
      </c>
      <c r="AZ70" s="5">
        <f t="shared" si="209"/>
        <v>1.5644372333124684E-3</v>
      </c>
      <c r="BA70" s="5">
        <f t="shared" si="210"/>
        <v>5.7813428759027419E-4</v>
      </c>
      <c r="BB70" s="5">
        <f t="shared" si="211"/>
        <v>1.60236176644082E-4</v>
      </c>
      <c r="BC70" s="5">
        <f t="shared" si="212"/>
        <v>3.5528952849390389E-5</v>
      </c>
      <c r="BD70" s="5">
        <f t="shared" si="213"/>
        <v>1.4140780973019996E-4</v>
      </c>
      <c r="BE70" s="5">
        <f t="shared" si="214"/>
        <v>2.5379734713988996E-4</v>
      </c>
      <c r="BF70" s="5">
        <f t="shared" si="215"/>
        <v>2.2775649215606717E-4</v>
      </c>
      <c r="BG70" s="5">
        <f t="shared" si="216"/>
        <v>1.3625837123938339E-4</v>
      </c>
      <c r="BH70" s="5">
        <f t="shared" si="217"/>
        <v>6.1138796386385558E-5</v>
      </c>
      <c r="BI70" s="5">
        <f t="shared" si="218"/>
        <v>2.194626217575401E-5</v>
      </c>
      <c r="BJ70" s="8">
        <f t="shared" si="219"/>
        <v>0.53183207689909962</v>
      </c>
      <c r="BK70" s="8">
        <f t="shared" si="220"/>
        <v>0.23465231773548484</v>
      </c>
      <c r="BL70" s="8">
        <f t="shared" si="221"/>
        <v>0.22119348297340147</v>
      </c>
      <c r="BM70" s="8">
        <f t="shared" si="222"/>
        <v>0.55214612476268976</v>
      </c>
      <c r="BN70" s="8">
        <f t="shared" si="223"/>
        <v>0.44516920969983448</v>
      </c>
    </row>
    <row r="71" spans="1:66" x14ac:dyDescent="0.25">
      <c r="A71" t="s">
        <v>337</v>
      </c>
      <c r="B71" t="s">
        <v>374</v>
      </c>
      <c r="C71" t="s">
        <v>411</v>
      </c>
      <c r="D71" t="s">
        <v>507</v>
      </c>
      <c r="E71">
        <f>VLOOKUP(A71,home!$A$2:$E$405,3,FALSE)</f>
        <v>1.4091</v>
      </c>
      <c r="F71">
        <f>VLOOKUP(B71,home!$B$2:$E$405,3,FALSE)</f>
        <v>1.1613</v>
      </c>
      <c r="G71">
        <f>VLOOKUP(C71,away!$B$2:$E$405,4,FALSE)</f>
        <v>0.55559999999999998</v>
      </c>
      <c r="H71">
        <f>VLOOKUP(A71,away!$A$2:$E$405,3,FALSE)</f>
        <v>1.1182000000000001</v>
      </c>
      <c r="I71">
        <f>VLOOKUP(C71,away!$B$2:$E$405,3,FALSE)</f>
        <v>1.4765999999999999</v>
      </c>
      <c r="J71">
        <f>VLOOKUP(B71,home!$B$2:$E$405,4,FALSE)</f>
        <v>0.89429999999999998</v>
      </c>
      <c r="K71" s="3">
        <f t="shared" si="168"/>
        <v>0.90917707834799999</v>
      </c>
      <c r="L71" s="3">
        <f t="shared" si="169"/>
        <v>1.4766092435160001</v>
      </c>
      <c r="M71" s="5">
        <f t="shared" si="170"/>
        <v>9.2016596463147471E-2</v>
      </c>
      <c r="N71" s="5">
        <f t="shared" si="171"/>
        <v>8.3659380331891325E-2</v>
      </c>
      <c r="O71" s="5">
        <f t="shared" si="172"/>
        <v>0.13587255689436523</v>
      </c>
      <c r="P71" s="5">
        <f t="shared" si="173"/>
        <v>0.12353221430489138</v>
      </c>
      <c r="Q71" s="5">
        <f t="shared" si="174"/>
        <v>3.8030595493276545E-2</v>
      </c>
      <c r="R71" s="5">
        <f t="shared" si="175"/>
        <v>0.10031533672518668</v>
      </c>
      <c r="S71" s="5">
        <f t="shared" si="176"/>
        <v>4.1460477124855698E-2</v>
      </c>
      <c r="T71" s="5">
        <f t="shared" si="177"/>
        <v>5.6156328841790074E-2</v>
      </c>
      <c r="U71" s="5">
        <f t="shared" si="178"/>
        <v>9.1204404757301044E-2</v>
      </c>
      <c r="V71" s="5">
        <f t="shared" si="179"/>
        <v>6.1845178445269289E-3</v>
      </c>
      <c r="W71" s="5">
        <f t="shared" si="180"/>
        <v>1.1525515232803929E-2</v>
      </c>
      <c r="X71" s="5">
        <f t="shared" si="181"/>
        <v>1.7018682329042745E-2</v>
      </c>
      <c r="Y71" s="5">
        <f t="shared" si="182"/>
        <v>1.2564971819763465E-2</v>
      </c>
      <c r="Z71" s="5">
        <f t="shared" si="183"/>
        <v>4.9375517824943572E-2</v>
      </c>
      <c r="AA71" s="5">
        <f t="shared" si="184"/>
        <v>4.4891089038001784E-2</v>
      </c>
      <c r="AB71" s="5">
        <f t="shared" si="185"/>
        <v>2.0406974587715197E-2</v>
      </c>
      <c r="AC71" s="5">
        <f t="shared" si="186"/>
        <v>5.1891942127017647E-4</v>
      </c>
      <c r="AD71" s="5">
        <f t="shared" si="187"/>
        <v>2.6196835664540111E-3</v>
      </c>
      <c r="AE71" s="5">
        <f t="shared" si="188"/>
        <v>3.8682489693129545E-3</v>
      </c>
      <c r="AF71" s="5">
        <f t="shared" si="189"/>
        <v>2.8559460921543751E-3</v>
      </c>
      <c r="AG71" s="5">
        <f t="shared" si="190"/>
        <v>1.4057054662195158E-3</v>
      </c>
      <c r="AH71" s="5">
        <f t="shared" si="191"/>
        <v>1.8227086505925177E-2</v>
      </c>
      <c r="AI71" s="5">
        <f t="shared" si="192"/>
        <v>1.6571649256253308E-2</v>
      </c>
      <c r="AJ71" s="5">
        <f t="shared" si="193"/>
        <v>7.5332818271040946E-3</v>
      </c>
      <c r="AK71" s="5">
        <f t="shared" si="194"/>
        <v>2.2830290539795281E-3</v>
      </c>
      <c r="AL71" s="5">
        <f t="shared" si="195"/>
        <v>2.7865957933356466E-5</v>
      </c>
      <c r="AM71" s="5">
        <f t="shared" si="196"/>
        <v>4.7635125022898539E-4</v>
      </c>
      <c r="AN71" s="5">
        <f t="shared" si="197"/>
        <v>7.0338465924852289E-4</v>
      </c>
      <c r="AO71" s="5">
        <f t="shared" si="198"/>
        <v>5.1931214479686055E-4</v>
      </c>
      <c r="AP71" s="5">
        <f t="shared" si="199"/>
        <v>2.5560703775905454E-4</v>
      </c>
      <c r="AQ71" s="5">
        <f t="shared" si="200"/>
        <v>9.4357928665690806E-5</v>
      </c>
      <c r="AR71" s="5">
        <f t="shared" si="201"/>
        <v>5.3828568834029707E-3</v>
      </c>
      <c r="AS71" s="5">
        <f t="shared" si="202"/>
        <v>4.8939700944177333E-3</v>
      </c>
      <c r="AT71" s="5">
        <f t="shared" si="203"/>
        <v>2.2247427159826005E-3</v>
      </c>
      <c r="AU71" s="5">
        <f t="shared" si="204"/>
        <v>6.7422836086435177E-4</v>
      </c>
      <c r="AV71" s="5">
        <f t="shared" si="205"/>
        <v>1.5324824281750306E-4</v>
      </c>
      <c r="AW71" s="5">
        <f t="shared" si="206"/>
        <v>1.0391674556391128E-6</v>
      </c>
      <c r="AX71" s="5">
        <f t="shared" si="207"/>
        <v>7.2181272991767638E-5</v>
      </c>
      <c r="AY71" s="5">
        <f t="shared" si="208"/>
        <v>1.065835349083959E-4</v>
      </c>
      <c r="AZ71" s="5">
        <f t="shared" si="209"/>
        <v>7.8691116426173846E-5</v>
      </c>
      <c r="BA71" s="5">
        <f t="shared" si="210"/>
        <v>3.8732009965827345E-5</v>
      </c>
      <c r="BB71" s="5">
        <f t="shared" si="211"/>
        <v>1.4298010983873624E-5</v>
      </c>
      <c r="BC71" s="5">
        <f t="shared" si="212"/>
        <v>4.2225150365362165E-6</v>
      </c>
      <c r="BD71" s="5">
        <f t="shared" si="213"/>
        <v>1.3247293717594257E-3</v>
      </c>
      <c r="BE71" s="5">
        <f t="shared" si="214"/>
        <v>1.204413579818016E-3</v>
      </c>
      <c r="BF71" s="5">
        <f t="shared" si="215"/>
        <v>5.4751260981079973E-4</v>
      </c>
      <c r="BG71" s="5">
        <f t="shared" si="216"/>
        <v>1.659286383154905E-4</v>
      </c>
      <c r="BH71" s="5">
        <f t="shared" si="217"/>
        <v>3.7714628649484911E-5</v>
      </c>
      <c r="BI71" s="5">
        <f t="shared" si="218"/>
        <v>6.8578551773036947E-6</v>
      </c>
      <c r="BJ71" s="8">
        <f t="shared" si="219"/>
        <v>0.23206877962372061</v>
      </c>
      <c r="BK71" s="8">
        <f t="shared" si="220"/>
        <v>0.2638471746515334</v>
      </c>
      <c r="BL71" s="8">
        <f t="shared" si="221"/>
        <v>0.45392161162684763</v>
      </c>
      <c r="BM71" s="8">
        <f t="shared" si="222"/>
        <v>0.4256808591468339</v>
      </c>
      <c r="BN71" s="8">
        <f t="shared" si="223"/>
        <v>0.57342668021275867</v>
      </c>
    </row>
    <row r="72" spans="1:66" x14ac:dyDescent="0.25">
      <c r="A72" t="s">
        <v>337</v>
      </c>
      <c r="B72" t="s">
        <v>408</v>
      </c>
      <c r="C72" t="s">
        <v>224</v>
      </c>
      <c r="D72" t="s">
        <v>507</v>
      </c>
      <c r="E72">
        <f>VLOOKUP(A72,home!$A$2:$E$405,3,FALSE)</f>
        <v>1.4091</v>
      </c>
      <c r="F72">
        <f>VLOOKUP(B72,home!$B$2:$E$405,3,FALSE)</f>
        <v>0.6452</v>
      </c>
      <c r="G72">
        <f>VLOOKUP(C72,away!$B$2:$E$405,4,FALSE)</f>
        <v>1.5403</v>
      </c>
      <c r="H72">
        <f>VLOOKUP(A72,away!$A$2:$E$405,3,FALSE)</f>
        <v>1.1182000000000001</v>
      </c>
      <c r="I72">
        <f>VLOOKUP(C72,away!$B$2:$E$405,3,FALSE)</f>
        <v>0.72870000000000001</v>
      </c>
      <c r="J72">
        <f>VLOOKUP(B72,home!$B$2:$E$405,4,FALSE)</f>
        <v>0.97560000000000002</v>
      </c>
      <c r="K72" s="3">
        <f t="shared" si="168"/>
        <v>1.4003657781959999</v>
      </c>
      <c r="L72" s="3">
        <f t="shared" si="169"/>
        <v>0.79495043090400008</v>
      </c>
      <c r="M72" s="5">
        <f t="shared" si="170"/>
        <v>0.11132335448108585</v>
      </c>
      <c r="N72" s="5">
        <f t="shared" si="171"/>
        <v>0.15589341592929493</v>
      </c>
      <c r="O72" s="5">
        <f t="shared" si="172"/>
        <v>8.8496548614417941E-2</v>
      </c>
      <c r="P72" s="5">
        <f t="shared" si="173"/>
        <v>0.12392753816808949</v>
      </c>
      <c r="Q72" s="5">
        <f t="shared" si="174"/>
        <v>0.10915390235672991</v>
      </c>
      <c r="R72" s="5">
        <f t="shared" si="175"/>
        <v>3.517518472727417E-2</v>
      </c>
      <c r="S72" s="5">
        <f t="shared" si="176"/>
        <v>3.4489696227696452E-2</v>
      </c>
      <c r="T72" s="5">
        <f t="shared" si="177"/>
        <v>8.677194171333559E-2</v>
      </c>
      <c r="U72" s="5">
        <f t="shared" si="178"/>
        <v>4.9258124933797331E-2</v>
      </c>
      <c r="V72" s="5">
        <f t="shared" si="179"/>
        <v>4.2660741321104137E-3</v>
      </c>
      <c r="W72" s="5">
        <f t="shared" si="180"/>
        <v>5.0951796472304071E-2</v>
      </c>
      <c r="X72" s="5">
        <f t="shared" si="181"/>
        <v>4.0504152560991033E-2</v>
      </c>
      <c r="Y72" s="5">
        <f t="shared" si="182"/>
        <v>1.609939676588059E-2</v>
      </c>
      <c r="Z72" s="5">
        <f t="shared" si="183"/>
        <v>9.3208427520248011E-3</v>
      </c>
      <c r="AA72" s="5">
        <f t="shared" si="184"/>
        <v>1.3052589213881754E-2</v>
      </c>
      <c r="AB72" s="5">
        <f t="shared" si="185"/>
        <v>9.139199625985122E-3</v>
      </c>
      <c r="AC72" s="5">
        <f t="shared" si="186"/>
        <v>2.9681780796321928E-4</v>
      </c>
      <c r="AD72" s="5">
        <f t="shared" si="187"/>
        <v>1.7837788029355595E-2</v>
      </c>
      <c r="AE72" s="5">
        <f t="shared" si="188"/>
        <v>1.4180157280310444E-2</v>
      </c>
      <c r="AF72" s="5">
        <f t="shared" si="189"/>
        <v>5.6362610701346412E-3</v>
      </c>
      <c r="AG72" s="5">
        <f t="shared" si="190"/>
        <v>1.493516055463658E-3</v>
      </c>
      <c r="AH72" s="5">
        <f t="shared" si="191"/>
        <v>1.8524019905276352E-3</v>
      </c>
      <c r="AI72" s="5">
        <f t="shared" si="192"/>
        <v>2.5940403549970506E-3</v>
      </c>
      <c r="AJ72" s="5">
        <f t="shared" si="193"/>
        <v>1.8163026701986369E-3</v>
      </c>
      <c r="AK72" s="5">
        <f t="shared" si="194"/>
        <v>8.478293673973952E-4</v>
      </c>
      <c r="AL72" s="5">
        <f t="shared" si="195"/>
        <v>1.3216957177329827E-5</v>
      </c>
      <c r="AM72" s="5">
        <f t="shared" si="196"/>
        <v>4.9958855830047636E-3</v>
      </c>
      <c r="AN72" s="5">
        <f t="shared" si="197"/>
        <v>3.9714813969567182E-3</v>
      </c>
      <c r="AO72" s="5">
        <f t="shared" si="198"/>
        <v>1.5785654239189818E-3</v>
      </c>
      <c r="AP72" s="5">
        <f t="shared" si="199"/>
        <v>4.1829375465151676E-4</v>
      </c>
      <c r="AQ72" s="5">
        <f t="shared" si="200"/>
        <v>8.3130700126168817E-5</v>
      </c>
      <c r="AR72" s="5">
        <f t="shared" si="201"/>
        <v>2.9451355211547432E-4</v>
      </c>
      <c r="AS72" s="5">
        <f t="shared" si="202"/>
        <v>4.1242669959745427E-4</v>
      </c>
      <c r="AT72" s="5">
        <f t="shared" si="203"/>
        <v>2.8877411806529858E-4</v>
      </c>
      <c r="AU72" s="5">
        <f t="shared" si="204"/>
        <v>1.3479646418912506E-4</v>
      </c>
      <c r="AV72" s="5">
        <f t="shared" si="205"/>
        <v>4.7191088868068404E-5</v>
      </c>
      <c r="AW72" s="5">
        <f t="shared" si="206"/>
        <v>4.0870553590248085E-7</v>
      </c>
      <c r="AX72" s="5">
        <f t="shared" si="207"/>
        <v>1.1660112003704394E-3</v>
      </c>
      <c r="AY72" s="5">
        <f t="shared" si="208"/>
        <v>9.2692110617337124E-4</v>
      </c>
      <c r="AZ72" s="5">
        <f t="shared" si="209"/>
        <v>3.6842816638326694E-4</v>
      </c>
      <c r="BA72" s="5">
        <f t="shared" si="210"/>
        <v>9.762737654118291E-5</v>
      </c>
      <c r="BB72" s="5">
        <f t="shared" si="211"/>
        <v>1.94022312623601E-5</v>
      </c>
      <c r="BC72" s="5">
        <f t="shared" si="212"/>
        <v>3.0847624205024457E-6</v>
      </c>
      <c r="BD72" s="5">
        <f t="shared" si="213"/>
        <v>3.9020612526877319E-5</v>
      </c>
      <c r="BE72" s="5">
        <f t="shared" si="214"/>
        <v>5.4643130426885138E-5</v>
      </c>
      <c r="BF72" s="5">
        <f t="shared" si="215"/>
        <v>3.8260184931655272E-5</v>
      </c>
      <c r="BG72" s="5">
        <f t="shared" si="216"/>
        <v>1.7859417881913429E-5</v>
      </c>
      <c r="BH72" s="5">
        <f t="shared" si="217"/>
        <v>6.2524294050833213E-6</v>
      </c>
      <c r="BI72" s="5">
        <f t="shared" si="218"/>
        <v>1.75113763389301E-6</v>
      </c>
      <c r="BJ72" s="8">
        <f t="shared" si="219"/>
        <v>0.51215115993560978</v>
      </c>
      <c r="BK72" s="8">
        <f t="shared" si="220"/>
        <v>0.27524361888029608</v>
      </c>
      <c r="BL72" s="8">
        <f t="shared" si="221"/>
        <v>0.20356771033411877</v>
      </c>
      <c r="BM72" s="8">
        <f t="shared" si="222"/>
        <v>0.37538687522451974</v>
      </c>
      <c r="BN72" s="8">
        <f t="shared" si="223"/>
        <v>0.62396994427689234</v>
      </c>
    </row>
    <row r="73" spans="1:66" x14ac:dyDescent="0.25">
      <c r="A73" t="s">
        <v>344</v>
      </c>
      <c r="B73" t="s">
        <v>345</v>
      </c>
      <c r="C73" t="s">
        <v>376</v>
      </c>
      <c r="D73" t="s">
        <v>507</v>
      </c>
      <c r="E73">
        <f>VLOOKUP(A73,home!$A$2:$E$405,3,FALSE)</f>
        <v>1.3090999999999999</v>
      </c>
      <c r="F73">
        <f>VLOOKUP(B73,home!$B$2:$E$405,3,FALSE)</f>
        <v>0.55559999999999998</v>
      </c>
      <c r="G73">
        <f>VLOOKUP(C73,away!$B$2:$E$405,4,FALSE)</f>
        <v>0.90280000000000005</v>
      </c>
      <c r="H73">
        <f>VLOOKUP(A73,away!$A$2:$E$405,3,FALSE)</f>
        <v>1.3545</v>
      </c>
      <c r="I73">
        <f>VLOOKUP(C73,away!$B$2:$E$405,3,FALSE)</f>
        <v>1.4765999999999999</v>
      </c>
      <c r="J73">
        <f>VLOOKUP(B73,home!$B$2:$E$405,4,FALSE)</f>
        <v>1.0739000000000001</v>
      </c>
      <c r="K73" s="3">
        <f t="shared" si="168"/>
        <v>0.6566389046879999</v>
      </c>
      <c r="L73" s="3">
        <f t="shared" si="169"/>
        <v>2.14785874233</v>
      </c>
      <c r="M73" s="5">
        <f t="shared" si="170"/>
        <v>6.0537174565488301E-2</v>
      </c>
      <c r="N73" s="5">
        <f t="shared" si="171"/>
        <v>3.9751063999588485E-2</v>
      </c>
      <c r="O73" s="5">
        <f t="shared" si="172"/>
        <v>0.13002529962644135</v>
      </c>
      <c r="P73" s="5">
        <f t="shared" si="173"/>
        <v>8.5379670328435464E-2</v>
      </c>
      <c r="Q73" s="5">
        <f t="shared" si="174"/>
        <v>1.3051047562436184E-2</v>
      </c>
      <c r="R73" s="5">
        <f t="shared" si="175"/>
        <v>0.1396379882633649</v>
      </c>
      <c r="S73" s="5">
        <f t="shared" si="176"/>
        <v>3.0104180438362039E-2</v>
      </c>
      <c r="T73" s="5">
        <f t="shared" si="177"/>
        <v>2.8031806603543191E-2</v>
      </c>
      <c r="U73" s="5">
        <f t="shared" si="178"/>
        <v>9.169173566609172E-2</v>
      </c>
      <c r="V73" s="5">
        <f t="shared" si="179"/>
        <v>4.7175512306346715E-3</v>
      </c>
      <c r="W73" s="5">
        <f t="shared" si="180"/>
        <v>2.8566085254763626E-3</v>
      </c>
      <c r="X73" s="5">
        <f t="shared" si="181"/>
        <v>6.1355915948588151E-3</v>
      </c>
      <c r="Y73" s="5">
        <f t="shared" si="182"/>
        <v>6.5891920231919889E-3</v>
      </c>
      <c r="Z73" s="5">
        <f t="shared" si="183"/>
        <v>9.9974224617614085E-2</v>
      </c>
      <c r="AA73" s="5">
        <f t="shared" si="184"/>
        <v>6.5646965349942188E-2</v>
      </c>
      <c r="AB73" s="5">
        <f t="shared" si="185"/>
        <v>2.1553175711738561E-2</v>
      </c>
      <c r="AC73" s="5">
        <f t="shared" si="186"/>
        <v>4.1584259147386363E-4</v>
      </c>
      <c r="AD73" s="5">
        <f t="shared" si="187"/>
        <v>4.6894007332280019E-4</v>
      </c>
      <c r="AE73" s="5">
        <f t="shared" si="188"/>
        <v>1.0072170361152474E-3</v>
      </c>
      <c r="AF73" s="5">
        <f t="shared" si="189"/>
        <v>1.0816799582219231E-3</v>
      </c>
      <c r="AG73" s="5">
        <f t="shared" si="190"/>
        <v>7.7443191822336899E-4</v>
      </c>
      <c r="AH73" s="5">
        <f t="shared" si="191"/>
        <v>5.3682628088151371E-2</v>
      </c>
      <c r="AI73" s="5">
        <f t="shared" si="192"/>
        <v>3.5250102108576979E-2</v>
      </c>
      <c r="AJ73" s="5">
        <f t="shared" si="193"/>
        <v>1.1573294219358069E-2</v>
      </c>
      <c r="AK73" s="5">
        <f t="shared" si="194"/>
        <v>2.533158413277082E-3</v>
      </c>
      <c r="AL73" s="5">
        <f t="shared" si="195"/>
        <v>2.3459636907997723E-5</v>
      </c>
      <c r="AM73" s="5">
        <f t="shared" si="196"/>
        <v>6.1584859222198801E-5</v>
      </c>
      <c r="AN73" s="5">
        <f t="shared" si="197"/>
        <v>1.3227557827556201E-4</v>
      </c>
      <c r="AO73" s="5">
        <f t="shared" si="198"/>
        <v>1.4205462859796108E-4</v>
      </c>
      <c r="AP73" s="5">
        <f t="shared" si="199"/>
        <v>1.0170442530752398E-4</v>
      </c>
      <c r="AQ73" s="5">
        <f t="shared" si="200"/>
        <v>5.4611684757603467E-5</v>
      </c>
      <c r="AR73" s="5">
        <f t="shared" si="201"/>
        <v>2.3060540410077188E-2</v>
      </c>
      <c r="AS73" s="5">
        <f t="shared" si="202"/>
        <v>1.5142447996386445E-2</v>
      </c>
      <c r="AT73" s="5">
        <f t="shared" si="203"/>
        <v>4.9715602333210967E-3</v>
      </c>
      <c r="AU73" s="5">
        <f t="shared" si="204"/>
        <v>1.0881732887327944E-3</v>
      </c>
      <c r="AV73" s="5">
        <f t="shared" si="205"/>
        <v>1.7863422910606013E-4</v>
      </c>
      <c r="AW73" s="5">
        <f t="shared" si="206"/>
        <v>9.1907533566780598E-7</v>
      </c>
      <c r="AX73" s="5">
        <f t="shared" si="207"/>
        <v>6.7398357508382125E-6</v>
      </c>
      <c r="AY73" s="5">
        <f t="shared" si="208"/>
        <v>1.4476215139306133E-5</v>
      </c>
      <c r="AZ73" s="5">
        <f t="shared" si="209"/>
        <v>1.5546432621404293E-5</v>
      </c>
      <c r="BA73" s="5">
        <f t="shared" si="210"/>
        <v>1.1130513739309171E-5</v>
      </c>
      <c r="BB73" s="5">
        <f t="shared" si="211"/>
        <v>5.9766928103998443E-6</v>
      </c>
      <c r="BC73" s="5">
        <f t="shared" si="212"/>
        <v>2.5674183806076326E-6</v>
      </c>
      <c r="BD73" s="5">
        <f t="shared" si="213"/>
        <v>8.255130553773091E-3</v>
      </c>
      <c r="BE73" s="5">
        <f t="shared" si="214"/>
        <v>5.4206398848860044E-3</v>
      </c>
      <c r="BF73" s="5">
        <f t="shared" si="215"/>
        <v>1.7797015183598159E-3</v>
      </c>
      <c r="BG73" s="5">
        <f t="shared" si="216"/>
        <v>3.8954041856245332E-4</v>
      </c>
      <c r="BH73" s="5">
        <f t="shared" si="217"/>
        <v>6.3946848444138582E-5</v>
      </c>
      <c r="BI73" s="5">
        <f t="shared" si="218"/>
        <v>8.3979977041217415E-6</v>
      </c>
      <c r="BJ73" s="8">
        <f t="shared" si="219"/>
        <v>0.10029624757958105</v>
      </c>
      <c r="BK73" s="8">
        <f t="shared" si="220"/>
        <v>0.18119235500644165</v>
      </c>
      <c r="BL73" s="8">
        <f t="shared" si="221"/>
        <v>0.61195306082629541</v>
      </c>
      <c r="BM73" s="8">
        <f t="shared" si="222"/>
        <v>0.52502008654437393</v>
      </c>
      <c r="BN73" s="8">
        <f t="shared" si="223"/>
        <v>0.46838224434575471</v>
      </c>
    </row>
    <row r="74" spans="1:66" x14ac:dyDescent="0.25">
      <c r="A74" t="s">
        <v>344</v>
      </c>
      <c r="B74" t="s">
        <v>350</v>
      </c>
      <c r="C74" t="s">
        <v>383</v>
      </c>
      <c r="D74" t="s">
        <v>507</v>
      </c>
      <c r="E74">
        <f>VLOOKUP(A74,home!$A$2:$E$405,3,FALSE)</f>
        <v>1.3090999999999999</v>
      </c>
      <c r="F74">
        <f>VLOOKUP(B74,home!$B$2:$E$405,3,FALSE)</f>
        <v>1.0417000000000001</v>
      </c>
      <c r="G74">
        <f>VLOOKUP(C74,away!$B$2:$E$405,4,FALSE)</f>
        <v>1.0323</v>
      </c>
      <c r="H74">
        <f>VLOOKUP(A74,away!$A$2:$E$405,3,FALSE)</f>
        <v>1.3545</v>
      </c>
      <c r="I74">
        <f>VLOOKUP(C74,away!$B$2:$E$405,3,FALSE)</f>
        <v>0.65039999999999998</v>
      </c>
      <c r="J74">
        <f>VLOOKUP(B74,home!$B$2:$E$405,4,FALSE)</f>
        <v>1.2081</v>
      </c>
      <c r="K74" s="3">
        <f t="shared" si="168"/>
        <v>1.4077366398810001</v>
      </c>
      <c r="L74" s="3">
        <f t="shared" si="169"/>
        <v>1.0642959910800001</v>
      </c>
      <c r="M74" s="5">
        <f t="shared" si="170"/>
        <v>8.4413103814916485E-2</v>
      </c>
      <c r="N74" s="5">
        <f t="shared" si="171"/>
        <v>0.11883141912633655</v>
      </c>
      <c r="O74" s="5">
        <f t="shared" si="172"/>
        <v>8.9840527984835453E-2</v>
      </c>
      <c r="P74" s="5">
        <f t="shared" si="173"/>
        <v>0.1264718029905072</v>
      </c>
      <c r="Q74" s="5">
        <f t="shared" si="174"/>
        <v>8.3641671336599929E-2</v>
      </c>
      <c r="R74" s="5">
        <f t="shared" si="175"/>
        <v>4.7808456885385466E-2</v>
      </c>
      <c r="S74" s="5">
        <f t="shared" si="176"/>
        <v>4.7371546089397587E-2</v>
      </c>
      <c r="T74" s="5">
        <f t="shared" si="177"/>
        <v>8.9019495490774245E-2</v>
      </c>
      <c r="U74" s="5">
        <f t="shared" si="178"/>
        <v>6.7301716453728191E-2</v>
      </c>
      <c r="V74" s="5">
        <f t="shared" si="179"/>
        <v>7.8860384540272426E-3</v>
      </c>
      <c r="W74" s="5">
        <f t="shared" si="180"/>
        <v>3.924848178713871E-2</v>
      </c>
      <c r="X74" s="5">
        <f t="shared" si="181"/>
        <v>4.1772001822028122E-2</v>
      </c>
      <c r="Y74" s="5">
        <f t="shared" si="182"/>
        <v>2.2228887039285494E-2</v>
      </c>
      <c r="Z74" s="5">
        <f t="shared" si="183"/>
        <v>1.6960783000945594E-2</v>
      </c>
      <c r="AA74" s="5">
        <f t="shared" si="184"/>
        <v>2.3876315671501936E-2</v>
      </c>
      <c r="AB74" s="5">
        <f t="shared" si="185"/>
        <v>1.6805782198069105E-2</v>
      </c>
      <c r="AC74" s="5">
        <f t="shared" si="186"/>
        <v>7.3845281172229551E-4</v>
      </c>
      <c r="AD74" s="5">
        <f t="shared" si="187"/>
        <v>1.3812881467864321E-2</v>
      </c>
      <c r="AE74" s="5">
        <f t="shared" si="188"/>
        <v>1.4700994371511221E-2</v>
      </c>
      <c r="AF74" s="5">
        <f t="shared" si="189"/>
        <v>7.8231046872445191E-3</v>
      </c>
      <c r="AG74" s="5">
        <f t="shared" si="190"/>
        <v>2.7753663188111667E-3</v>
      </c>
      <c r="AH74" s="5">
        <f t="shared" si="191"/>
        <v>4.5128233383710517E-3</v>
      </c>
      <c r="AI74" s="5">
        <f t="shared" si="192"/>
        <v>6.3528667627350214E-3</v>
      </c>
      <c r="AJ74" s="5">
        <f t="shared" si="193"/>
        <v>4.4715816550921442E-3</v>
      </c>
      <c r="AK74" s="5">
        <f t="shared" si="194"/>
        <v>2.0982697780309784E-3</v>
      </c>
      <c r="AL74" s="5">
        <f t="shared" si="195"/>
        <v>4.4255431586404909E-5</v>
      </c>
      <c r="AM74" s="5">
        <f t="shared" si="196"/>
        <v>3.8889798689291702E-3</v>
      </c>
      <c r="AN74" s="5">
        <f t="shared" si="197"/>
        <v>4.1390256838921393E-3</v>
      </c>
      <c r="AO74" s="5">
        <f t="shared" si="198"/>
        <v>2.2025742211717798E-3</v>
      </c>
      <c r="AP74" s="5">
        <f t="shared" si="199"/>
        <v>7.8139697121642636E-4</v>
      </c>
      <c r="AQ74" s="5">
        <f t="shared" si="200"/>
        <v>2.0790941597692418E-4</v>
      </c>
      <c r="AR74" s="5">
        <f t="shared" si="201"/>
        <v>9.605959574961148E-4</v>
      </c>
      <c r="AS74" s="5">
        <f t="shared" si="202"/>
        <v>1.3522661254888526E-3</v>
      </c>
      <c r="AT74" s="5">
        <f t="shared" si="203"/>
        <v>9.5181728586028833E-4</v>
      </c>
      <c r="AU74" s="5">
        <f t="shared" si="204"/>
        <v>4.466360225925385E-4</v>
      </c>
      <c r="AV74" s="5">
        <f t="shared" si="205"/>
        <v>1.5718647342355865E-4</v>
      </c>
      <c r="AW74" s="5">
        <f t="shared" si="206"/>
        <v>1.8418231201032725E-6</v>
      </c>
      <c r="AX74" s="5">
        <f t="shared" si="207"/>
        <v>9.1244324220853413E-4</v>
      </c>
      <c r="AY74" s="5">
        <f t="shared" si="208"/>
        <v>9.7110968477058025E-4</v>
      </c>
      <c r="AZ74" s="5">
        <f t="shared" si="209"/>
        <v>5.1677407220014561E-4</v>
      </c>
      <c r="BA74" s="5">
        <f t="shared" si="210"/>
        <v>1.8333352444556718E-4</v>
      </c>
      <c r="BB74" s="5">
        <f t="shared" si="211"/>
        <v>4.8780283774496079E-5</v>
      </c>
      <c r="BC74" s="5">
        <f t="shared" si="212"/>
        <v>1.0383332092988192E-5</v>
      </c>
      <c r="BD74" s="5">
        <f t="shared" si="213"/>
        <v>1.703930711017948E-4</v>
      </c>
      <c r="BE74" s="5">
        <f t="shared" si="214"/>
        <v>2.3986856937184493E-4</v>
      </c>
      <c r="BF74" s="5">
        <f t="shared" si="215"/>
        <v>1.6883588693029182E-4</v>
      </c>
      <c r="BG74" s="5">
        <f t="shared" si="216"/>
        <v>7.9225488052859141E-5</v>
      </c>
      <c r="BH74" s="5">
        <f t="shared" si="217"/>
        <v>2.7882155586116065E-5</v>
      </c>
      <c r="BI74" s="5">
        <f t="shared" si="218"/>
        <v>7.8501464034876567E-6</v>
      </c>
      <c r="BJ74" s="8">
        <f t="shared" si="219"/>
        <v>0.44771701374827289</v>
      </c>
      <c r="BK74" s="8">
        <f t="shared" si="220"/>
        <v>0.26789630927692781</v>
      </c>
      <c r="BL74" s="8">
        <f t="shared" si="221"/>
        <v>0.26763089791005701</v>
      </c>
      <c r="BM74" s="8">
        <f t="shared" si="222"/>
        <v>0.44822875393597178</v>
      </c>
      <c r="BN74" s="8">
        <f t="shared" si="223"/>
        <v>0.55100698213858113</v>
      </c>
    </row>
    <row r="75" spans="1:66" x14ac:dyDescent="0.25">
      <c r="A75" t="s">
        <v>344</v>
      </c>
      <c r="B75" t="s">
        <v>379</v>
      </c>
      <c r="C75" t="s">
        <v>424</v>
      </c>
      <c r="D75" t="s">
        <v>507</v>
      </c>
      <c r="E75">
        <f>VLOOKUP(A75,home!$A$2:$E$405,3,FALSE)</f>
        <v>1.3090999999999999</v>
      </c>
      <c r="F75">
        <f>VLOOKUP(B75,home!$B$2:$E$405,3,FALSE)</f>
        <v>1.5972</v>
      </c>
      <c r="G75">
        <f>VLOOKUP(C75,away!$B$2:$E$405,4,FALSE)</f>
        <v>0.83330000000000004</v>
      </c>
      <c r="H75">
        <f>VLOOKUP(A75,away!$A$2:$E$405,3,FALSE)</f>
        <v>1.3545</v>
      </c>
      <c r="I75">
        <f>VLOOKUP(C75,away!$B$2:$E$405,3,FALSE)</f>
        <v>1.0739000000000001</v>
      </c>
      <c r="J75">
        <f>VLOOKUP(B75,home!$B$2:$E$405,4,FALSE)</f>
        <v>1.0066999999999999</v>
      </c>
      <c r="K75" s="3">
        <f t="shared" si="168"/>
        <v>1.742342403516</v>
      </c>
      <c r="L75" s="3">
        <f t="shared" si="169"/>
        <v>1.4643433535850001</v>
      </c>
      <c r="M75" s="5">
        <f t="shared" si="170"/>
        <v>4.0490586778734593E-2</v>
      </c>
      <c r="N75" s="5">
        <f t="shared" si="171"/>
        <v>7.0548466287833608E-2</v>
      </c>
      <c r="O75" s="5">
        <f t="shared" si="172"/>
        <v>5.929212163219668E-2</v>
      </c>
      <c r="P75" s="5">
        <f t="shared" si="173"/>
        <v>0.10330717771420458</v>
      </c>
      <c r="Q75" s="5">
        <f t="shared" si="174"/>
        <v>6.1459792158155752E-2</v>
      </c>
      <c r="R75" s="5">
        <f t="shared" si="175"/>
        <v>4.341201211603031E-2</v>
      </c>
      <c r="S75" s="5">
        <f t="shared" si="176"/>
        <v>6.5894160941619859E-2</v>
      </c>
      <c r="T75" s="5">
        <f t="shared" si="177"/>
        <v>8.9998238159510885E-2</v>
      </c>
      <c r="U75" s="5">
        <f t="shared" si="178"/>
        <v>7.5638589531709974E-2</v>
      </c>
      <c r="V75" s="5">
        <f t="shared" si="179"/>
        <v>1.8680171083614514E-2</v>
      </c>
      <c r="W75" s="5">
        <f t="shared" si="180"/>
        <v>3.5694667329478298E-2</v>
      </c>
      <c r="X75" s="5">
        <f t="shared" si="181"/>
        <v>5.2269248862349189E-2</v>
      </c>
      <c r="Y75" s="5">
        <f t="shared" si="182"/>
        <v>3.8270063584230685E-2</v>
      </c>
      <c r="Z75" s="5">
        <f t="shared" si="183"/>
        <v>2.1190030469286823E-2</v>
      </c>
      <c r="AA75" s="5">
        <f t="shared" si="184"/>
        <v>3.692028861843448E-2</v>
      </c>
      <c r="AB75" s="5">
        <f t="shared" si="185"/>
        <v>3.2163892204973774E-2</v>
      </c>
      <c r="AC75" s="5">
        <f t="shared" si="186"/>
        <v>2.9787722088535978E-3</v>
      </c>
      <c r="AD75" s="5">
        <f t="shared" si="187"/>
        <v>1.554808311688682E-2</v>
      </c>
      <c r="AE75" s="5">
        <f t="shared" si="188"/>
        <v>2.276773217320037E-2</v>
      </c>
      <c r="AF75" s="5">
        <f t="shared" si="189"/>
        <v>1.6669888642014668E-2</v>
      </c>
      <c r="AG75" s="5">
        <f t="shared" si="190"/>
        <v>8.1368135459787515E-3</v>
      </c>
      <c r="AH75" s="5">
        <f t="shared" si="191"/>
        <v>7.7573700699909562E-3</v>
      </c>
      <c r="AI75" s="5">
        <f t="shared" si="192"/>
        <v>1.3515994812711124E-2</v>
      </c>
      <c r="AJ75" s="5">
        <f t="shared" si="193"/>
        <v>1.1774745443944443E-2</v>
      </c>
      <c r="AK75" s="5">
        <f t="shared" si="194"/>
        <v>6.8385460925304105E-3</v>
      </c>
      <c r="AL75" s="5">
        <f t="shared" si="195"/>
        <v>3.0400008933611106E-4</v>
      </c>
      <c r="AM75" s="5">
        <f t="shared" si="196"/>
        <v>5.4180169015886209E-3</v>
      </c>
      <c r="AN75" s="5">
        <f t="shared" si="197"/>
        <v>7.9338370394524925E-3</v>
      </c>
      <c r="AO75" s="5">
        <f t="shared" si="198"/>
        <v>5.8089307685743764E-3</v>
      </c>
      <c r="AP75" s="5">
        <f t="shared" si="199"/>
        <v>2.8354230541324309E-3</v>
      </c>
      <c r="AQ75" s="5">
        <f t="shared" si="200"/>
        <v>1.0380082259801276E-3</v>
      </c>
      <c r="AR75" s="5">
        <f t="shared" si="201"/>
        <v>2.2718906606580907E-3</v>
      </c>
      <c r="AS75" s="5">
        <f t="shared" si="202"/>
        <v>3.9584114342165709E-3</v>
      </c>
      <c r="AT75" s="5">
        <f t="shared" si="203"/>
        <v>3.4484540461990586E-3</v>
      </c>
      <c r="AU75" s="5">
        <f t="shared" si="204"/>
        <v>2.0027959037563141E-3</v>
      </c>
      <c r="AV75" s="5">
        <f t="shared" si="205"/>
        <v>8.723890571756943E-4</v>
      </c>
      <c r="AW75" s="5">
        <f t="shared" si="206"/>
        <v>2.1545056485596126E-5</v>
      </c>
      <c r="AX75" s="5">
        <f t="shared" si="207"/>
        <v>1.5733400984340375E-3</v>
      </c>
      <c r="AY75" s="5">
        <f t="shared" si="208"/>
        <v>2.3039101160706528E-3</v>
      </c>
      <c r="AZ75" s="5">
        <f t="shared" si="209"/>
        <v>1.6868577328626533E-3</v>
      </c>
      <c r="BA75" s="5">
        <f t="shared" si="210"/>
        <v>8.2337963652029584E-4</v>
      </c>
      <c r="BB75" s="5">
        <f t="shared" si="211"/>
        <v>3.0142762455393233E-4</v>
      </c>
      <c r="BC75" s="5">
        <f t="shared" si="212"/>
        <v>8.8278707720493047E-5</v>
      </c>
      <c r="BD75" s="5">
        <f t="shared" si="213"/>
        <v>5.5447133150108479E-4</v>
      </c>
      <c r="BE75" s="5">
        <f t="shared" si="214"/>
        <v>9.6607891240831686E-4</v>
      </c>
      <c r="BF75" s="5">
        <f t="shared" si="215"/>
        <v>8.4162012711581501E-4</v>
      </c>
      <c r="BG75" s="5">
        <f t="shared" si="216"/>
        <v>4.8879681170880347E-4</v>
      </c>
      <c r="BH75" s="5">
        <f t="shared" si="217"/>
        <v>2.1291285293591867E-4</v>
      </c>
      <c r="BI75" s="5">
        <f t="shared" si="218"/>
        <v>7.4193418384763384E-5</v>
      </c>
      <c r="BJ75" s="8">
        <f t="shared" si="219"/>
        <v>0.44117440376552908</v>
      </c>
      <c r="BK75" s="8">
        <f t="shared" si="220"/>
        <v>0.23395877893243394</v>
      </c>
      <c r="BL75" s="8">
        <f t="shared" si="221"/>
        <v>0.3030055750785825</v>
      </c>
      <c r="BM75" s="8">
        <f t="shared" si="222"/>
        <v>0.6185362664990921</v>
      </c>
      <c r="BN75" s="8">
        <f t="shared" si="223"/>
        <v>0.37851015668715549</v>
      </c>
    </row>
    <row r="76" spans="1:66" x14ac:dyDescent="0.25">
      <c r="A76" t="s">
        <v>344</v>
      </c>
      <c r="B76" t="s">
        <v>505</v>
      </c>
      <c r="C76" t="s">
        <v>370</v>
      </c>
      <c r="D76" t="s">
        <v>507</v>
      </c>
      <c r="E76">
        <f>VLOOKUP(A76,home!$A$2:$E$405,3,FALSE)</f>
        <v>1.3090999999999999</v>
      </c>
      <c r="F76" t="e">
        <f>VLOOKUP(B76,home!$B$2:$E$405,3,FALSE)</f>
        <v>#N/A</v>
      </c>
      <c r="G76">
        <f>VLOOKUP(C76,away!$B$2:$E$405,4,FALSE)</f>
        <v>0.90280000000000005</v>
      </c>
      <c r="H76">
        <f>VLOOKUP(A76,away!$A$2:$E$405,3,FALSE)</f>
        <v>1.3545</v>
      </c>
      <c r="I76">
        <f>VLOOKUP(C76,away!$B$2:$E$405,3,FALSE)</f>
        <v>0.4027</v>
      </c>
      <c r="J76" t="e">
        <f>VLOOKUP(B76,home!$B$2:$E$405,4,FALSE)</f>
        <v>#N/A</v>
      </c>
      <c r="K76" s="3" t="e">
        <f t="shared" si="168"/>
        <v>#N/A</v>
      </c>
      <c r="L76" s="3" t="e">
        <f t="shared" si="169"/>
        <v>#N/A</v>
      </c>
      <c r="M76" s="5" t="e">
        <f t="shared" si="170"/>
        <v>#N/A</v>
      </c>
      <c r="N76" s="5" t="e">
        <f t="shared" si="171"/>
        <v>#N/A</v>
      </c>
      <c r="O76" s="5" t="e">
        <f t="shared" si="172"/>
        <v>#N/A</v>
      </c>
      <c r="P76" s="5" t="e">
        <f t="shared" si="173"/>
        <v>#N/A</v>
      </c>
      <c r="Q76" s="5" t="e">
        <f t="shared" si="174"/>
        <v>#N/A</v>
      </c>
      <c r="R76" s="5" t="e">
        <f t="shared" si="175"/>
        <v>#N/A</v>
      </c>
      <c r="S76" s="5" t="e">
        <f t="shared" si="176"/>
        <v>#N/A</v>
      </c>
      <c r="T76" s="5" t="e">
        <f t="shared" si="177"/>
        <v>#N/A</v>
      </c>
      <c r="U76" s="5" t="e">
        <f t="shared" si="178"/>
        <v>#N/A</v>
      </c>
      <c r="V76" s="5" t="e">
        <f t="shared" si="179"/>
        <v>#N/A</v>
      </c>
      <c r="W76" s="5" t="e">
        <f t="shared" si="180"/>
        <v>#N/A</v>
      </c>
      <c r="X76" s="5" t="e">
        <f t="shared" si="181"/>
        <v>#N/A</v>
      </c>
      <c r="Y76" s="5" t="e">
        <f t="shared" si="182"/>
        <v>#N/A</v>
      </c>
      <c r="Z76" s="5" t="e">
        <f t="shared" si="183"/>
        <v>#N/A</v>
      </c>
      <c r="AA76" s="5" t="e">
        <f t="shared" si="184"/>
        <v>#N/A</v>
      </c>
      <c r="AB76" s="5" t="e">
        <f t="shared" si="185"/>
        <v>#N/A</v>
      </c>
      <c r="AC76" s="5" t="e">
        <f t="shared" si="186"/>
        <v>#N/A</v>
      </c>
      <c r="AD76" s="5" t="e">
        <f t="shared" si="187"/>
        <v>#N/A</v>
      </c>
      <c r="AE76" s="5" t="e">
        <f t="shared" si="188"/>
        <v>#N/A</v>
      </c>
      <c r="AF76" s="5" t="e">
        <f t="shared" si="189"/>
        <v>#N/A</v>
      </c>
      <c r="AG76" s="5" t="e">
        <f t="shared" si="190"/>
        <v>#N/A</v>
      </c>
      <c r="AH76" s="5" t="e">
        <f t="shared" si="191"/>
        <v>#N/A</v>
      </c>
      <c r="AI76" s="5" t="e">
        <f t="shared" si="192"/>
        <v>#N/A</v>
      </c>
      <c r="AJ76" s="5" t="e">
        <f t="shared" si="193"/>
        <v>#N/A</v>
      </c>
      <c r="AK76" s="5" t="e">
        <f t="shared" si="194"/>
        <v>#N/A</v>
      </c>
      <c r="AL76" s="5" t="e">
        <f t="shared" si="195"/>
        <v>#N/A</v>
      </c>
      <c r="AM76" s="5" t="e">
        <f t="shared" si="196"/>
        <v>#N/A</v>
      </c>
      <c r="AN76" s="5" t="e">
        <f t="shared" si="197"/>
        <v>#N/A</v>
      </c>
      <c r="AO76" s="5" t="e">
        <f t="shared" si="198"/>
        <v>#N/A</v>
      </c>
      <c r="AP76" s="5" t="e">
        <f t="shared" si="199"/>
        <v>#N/A</v>
      </c>
      <c r="AQ76" s="5" t="e">
        <f t="shared" si="200"/>
        <v>#N/A</v>
      </c>
      <c r="AR76" s="5" t="e">
        <f t="shared" si="201"/>
        <v>#N/A</v>
      </c>
      <c r="AS76" s="5" t="e">
        <f t="shared" si="202"/>
        <v>#N/A</v>
      </c>
      <c r="AT76" s="5" t="e">
        <f t="shared" si="203"/>
        <v>#N/A</v>
      </c>
      <c r="AU76" s="5" t="e">
        <f t="shared" si="204"/>
        <v>#N/A</v>
      </c>
      <c r="AV76" s="5" t="e">
        <f t="shared" si="205"/>
        <v>#N/A</v>
      </c>
      <c r="AW76" s="5" t="e">
        <f t="shared" si="206"/>
        <v>#N/A</v>
      </c>
      <c r="AX76" s="5" t="e">
        <f t="shared" si="207"/>
        <v>#N/A</v>
      </c>
      <c r="AY76" s="5" t="e">
        <f t="shared" si="208"/>
        <v>#N/A</v>
      </c>
      <c r="AZ76" s="5" t="e">
        <f t="shared" si="209"/>
        <v>#N/A</v>
      </c>
      <c r="BA76" s="5" t="e">
        <f t="shared" si="210"/>
        <v>#N/A</v>
      </c>
      <c r="BB76" s="5" t="e">
        <f t="shared" si="211"/>
        <v>#N/A</v>
      </c>
      <c r="BC76" s="5" t="e">
        <f t="shared" si="212"/>
        <v>#N/A</v>
      </c>
      <c r="BD76" s="5" t="e">
        <f t="shared" si="213"/>
        <v>#N/A</v>
      </c>
      <c r="BE76" s="5" t="e">
        <f t="shared" si="214"/>
        <v>#N/A</v>
      </c>
      <c r="BF76" s="5" t="e">
        <f t="shared" si="215"/>
        <v>#N/A</v>
      </c>
      <c r="BG76" s="5" t="e">
        <f t="shared" si="216"/>
        <v>#N/A</v>
      </c>
      <c r="BH76" s="5" t="e">
        <f t="shared" si="217"/>
        <v>#N/A</v>
      </c>
      <c r="BI76" s="5" t="e">
        <f t="shared" si="218"/>
        <v>#N/A</v>
      </c>
      <c r="BJ76" s="8" t="e">
        <f t="shared" si="219"/>
        <v>#N/A</v>
      </c>
      <c r="BK76" s="8" t="e">
        <f t="shared" si="220"/>
        <v>#N/A</v>
      </c>
      <c r="BL76" s="8" t="e">
        <f t="shared" si="221"/>
        <v>#N/A</v>
      </c>
      <c r="BM76" s="8" t="e">
        <f t="shared" si="222"/>
        <v>#N/A</v>
      </c>
      <c r="BN76" s="8" t="e">
        <f t="shared" si="223"/>
        <v>#N/A</v>
      </c>
    </row>
    <row r="77" spans="1:66" s="15" customFormat="1" x14ac:dyDescent="0.25">
      <c r="A77" s="15" t="s">
        <v>344</v>
      </c>
      <c r="B77" s="15" t="s">
        <v>421</v>
      </c>
      <c r="C77" s="15" t="s">
        <v>422</v>
      </c>
      <c r="D77" s="15" t="s">
        <v>507</v>
      </c>
      <c r="E77" s="15">
        <f>VLOOKUP(A77,home!$A$2:$E$405,3,FALSE)</f>
        <v>1.3090999999999999</v>
      </c>
      <c r="F77" s="15">
        <f>VLOOKUP(B77,home!$B$2:$E$405,3,FALSE)</f>
        <v>1.0417000000000001</v>
      </c>
      <c r="G77" s="15">
        <f>VLOOKUP(C77,away!$B$2:$E$405,4,FALSE)</f>
        <v>0.90280000000000005</v>
      </c>
      <c r="H77" s="15">
        <f>VLOOKUP(A77,away!$A$2:$E$405,3,FALSE)</f>
        <v>1.3545</v>
      </c>
      <c r="I77" s="15">
        <f>VLOOKUP(C77,away!$B$2:$E$405,3,FALSE)</f>
        <v>1.5437000000000001</v>
      </c>
      <c r="J77" s="15">
        <f>VLOOKUP(B77,home!$B$2:$E$405,4,FALSE)</f>
        <v>0.87250000000000005</v>
      </c>
      <c r="K77" s="20">
        <f t="shared" si="168"/>
        <v>1.2311388535159999</v>
      </c>
      <c r="L77" s="20">
        <f t="shared" si="169"/>
        <v>1.8243465896250002</v>
      </c>
      <c r="M77" s="21">
        <f t="shared" si="170"/>
        <v>4.7099850920199762E-2</v>
      </c>
      <c r="N77" s="21">
        <f t="shared" si="171"/>
        <v>5.7986456462669242E-2</v>
      </c>
      <c r="O77" s="21">
        <f t="shared" si="172"/>
        <v>8.5926452398112363E-2</v>
      </c>
      <c r="P77" s="21">
        <f t="shared" si="173"/>
        <v>0.10578739409210919</v>
      </c>
      <c r="Q77" s="21">
        <f t="shared" si="174"/>
        <v>3.5694689764453037E-2</v>
      </c>
      <c r="R77" s="21">
        <f t="shared" si="175"/>
        <v>7.8379815195535607E-2</v>
      </c>
      <c r="S77" s="21">
        <f t="shared" si="176"/>
        <v>5.9400255681062782E-2</v>
      </c>
      <c r="T77" s="21">
        <f t="shared" si="177"/>
        <v>6.5119485539502309E-2</v>
      </c>
      <c r="U77" s="21">
        <f t="shared" si="178"/>
        <v>9.6496435818627657E-2</v>
      </c>
      <c r="V77" s="21">
        <f t="shared" si="179"/>
        <v>1.4823822001171124E-2</v>
      </c>
      <c r="W77" s="21">
        <f t="shared" si="180"/>
        <v>1.4648373144406004E-2</v>
      </c>
      <c r="X77" s="21">
        <f t="shared" si="181"/>
        <v>2.6723709589551534E-2</v>
      </c>
      <c r="Y77" s="21">
        <f t="shared" si="182"/>
        <v>2.4376654225913629E-2</v>
      </c>
      <c r="Z77" s="21">
        <f t="shared" si="183"/>
        <v>4.7663982849137712E-2</v>
      </c>
      <c r="AA77" s="21">
        <f t="shared" si="184"/>
        <v>5.8680981198893679E-2</v>
      </c>
      <c r="AB77" s="21">
        <f t="shared" si="185"/>
        <v>3.6122217958199969E-2</v>
      </c>
      <c r="AC77" s="21">
        <f t="shared" si="186"/>
        <v>2.0809162202101391E-3</v>
      </c>
      <c r="AD77" s="21">
        <f t="shared" si="187"/>
        <v>4.5085453297196466E-3</v>
      </c>
      <c r="AE77" s="21">
        <f t="shared" si="188"/>
        <v>8.2251492964437595E-3</v>
      </c>
      <c r="AF77" s="21">
        <f t="shared" si="189"/>
        <v>7.5027615340618218E-3</v>
      </c>
      <c r="AG77" s="21">
        <f t="shared" si="190"/>
        <v>4.5625458058117727E-3</v>
      </c>
      <c r="AH77" s="21">
        <f t="shared" si="191"/>
        <v>2.1738906139692222E-2</v>
      </c>
      <c r="AI77" s="21">
        <f t="shared" si="192"/>
        <v>2.6763611981512614E-2</v>
      </c>
      <c r="AJ77" s="21">
        <f t="shared" si="193"/>
        <v>1.6474861285433264E-2</v>
      </c>
      <c r="AK77" s="21">
        <f t="shared" si="194"/>
        <v>6.7609472782611474E-3</v>
      </c>
      <c r="AL77" s="21">
        <f t="shared" si="195"/>
        <v>1.8695150830349872E-4</v>
      </c>
      <c r="AM77" s="21">
        <f t="shared" si="196"/>
        <v>1.1101290656511909E-3</v>
      </c>
      <c r="AN77" s="21">
        <f t="shared" si="197"/>
        <v>2.0252601749643382E-3</v>
      </c>
      <c r="AO77" s="21">
        <f t="shared" si="198"/>
        <v>1.8473882466497611E-3</v>
      </c>
      <c r="AP77" s="21">
        <f t="shared" si="199"/>
        <v>1.1234254824962666E-3</v>
      </c>
      <c r="AQ77" s="21">
        <f t="shared" si="200"/>
        <v>5.1237936192247114E-4</v>
      </c>
      <c r="AR77" s="21">
        <f t="shared" si="201"/>
        <v>7.9318598556250945E-3</v>
      </c>
      <c r="AS77" s="21">
        <f t="shared" si="202"/>
        <v>9.7652208489038619E-3</v>
      </c>
      <c r="AT77" s="21">
        <f t="shared" si="203"/>
        <v>6.0111714001250226E-3</v>
      </c>
      <c r="AU77" s="21">
        <f t="shared" si="204"/>
        <v>2.4668622219460295E-3</v>
      </c>
      <c r="AV77" s="21">
        <f t="shared" si="205"/>
        <v>7.5926248192714231E-4</v>
      </c>
      <c r="AW77" s="21">
        <f t="shared" si="206"/>
        <v>1.1663821351298718E-5</v>
      </c>
      <c r="AX77" s="21">
        <f t="shared" si="207"/>
        <v>2.2778717085676598E-4</v>
      </c>
      <c r="AY77" s="21">
        <f t="shared" si="208"/>
        <v>4.1556274831286828E-4</v>
      </c>
      <c r="AZ77" s="21">
        <f t="shared" si="209"/>
        <v>3.7906524132988678E-4</v>
      </c>
      <c r="BA77" s="21">
        <f t="shared" si="210"/>
        <v>2.3051546008851886E-4</v>
      </c>
      <c r="BB77" s="21">
        <f t="shared" si="211"/>
        <v>1.0513502336708182E-4</v>
      </c>
      <c r="BC77" s="21">
        <f t="shared" si="212"/>
        <v>3.836054426597607E-5</v>
      </c>
      <c r="BD77" s="21">
        <f t="shared" si="213"/>
        <v>2.4117435794988483E-3</v>
      </c>
      <c r="BE77" s="21">
        <f t="shared" si="214"/>
        <v>2.9691912254387856E-3</v>
      </c>
      <c r="BF77" s="21">
        <f t="shared" si="215"/>
        <v>1.8277433405782372E-3</v>
      </c>
      <c r="BG77" s="21">
        <f t="shared" si="216"/>
        <v>7.5006861361366487E-4</v>
      </c>
      <c r="BH77" s="21">
        <f t="shared" si="217"/>
        <v>2.3085965325566593E-4</v>
      </c>
      <c r="BI77" s="21">
        <f t="shared" si="218"/>
        <v>5.6844057766456305E-5</v>
      </c>
      <c r="BJ77" s="22">
        <f t="shared" si="219"/>
        <v>0.25736337921243785</v>
      </c>
      <c r="BK77" s="22">
        <f t="shared" si="220"/>
        <v>0.22979475317136935</v>
      </c>
      <c r="BL77" s="22">
        <f t="shared" si="221"/>
        <v>0.46252505653294729</v>
      </c>
      <c r="BM77" s="22">
        <f t="shared" si="222"/>
        <v>0.58606861400585153</v>
      </c>
      <c r="BN77" s="22">
        <f t="shared" si="223"/>
        <v>0.41087465883307922</v>
      </c>
    </row>
    <row r="78" spans="1:66" x14ac:dyDescent="0.25">
      <c r="A78" t="s">
        <v>10</v>
      </c>
      <c r="B78" t="s">
        <v>245</v>
      </c>
      <c r="C78" t="s">
        <v>242</v>
      </c>
      <c r="D78" s="11">
        <v>44355</v>
      </c>
      <c r="E78">
        <f>VLOOKUP(A78,home!$A$2:$E$405,3,FALSE)</f>
        <v>1.5425</v>
      </c>
      <c r="F78">
        <f>VLOOKUP(B78,home!$B$2:$E$405,3,FALSE)</f>
        <v>1.2966</v>
      </c>
      <c r="G78">
        <f>VLOOKUP(C78,away!$B$2:$E$405,4,FALSE)</f>
        <v>0.95340000000000003</v>
      </c>
      <c r="H78">
        <f>VLOOKUP(A78,away!$A$2:$E$405,3,FALSE)</f>
        <v>1.4443999999999999</v>
      </c>
      <c r="I78">
        <f>VLOOKUP(C78,away!$B$2:$E$405,3,FALSE)</f>
        <v>0.6109</v>
      </c>
      <c r="J78">
        <f>VLOOKUP(B78,home!$B$2:$E$405,4,FALSE)</f>
        <v>0.6109</v>
      </c>
      <c r="K78" s="3">
        <f t="shared" ref="K78:K141" si="224">E78*F78*G78</f>
        <v>1.9068052437</v>
      </c>
      <c r="L78" s="3">
        <f t="shared" ref="L78:L141" si="225">H78*I78*J78</f>
        <v>0.53904836116400001</v>
      </c>
      <c r="M78" s="5">
        <f t="shared" ref="M78:M141" si="226">_xlfn.POISSON.DIST(0,K78,FALSE) * _xlfn.POISSON.DIST(0,L78,FALSE)</f>
        <v>8.6652136638275062E-2</v>
      </c>
      <c r="N78" s="5">
        <f t="shared" ref="N78:N141" si="227">_xlfn.POISSON.DIST(1,K78,FALSE) * _xlfn.POISSON.DIST(0,L78,FALSE)</f>
        <v>0.16522874851967181</v>
      </c>
      <c r="O78" s="5">
        <f t="shared" ref="O78:O141" si="228">_xlfn.POISSON.DIST(0,K78,FALSE) * _xlfn.POISSON.DIST(1,L78,FALSE)</f>
        <v>4.6709692246221179E-2</v>
      </c>
      <c r="P78" s="5">
        <f t="shared" ref="P78:P141" si="229">_xlfn.POISSON.DIST(1,K78,FALSE) * _xlfn.POISSON.DIST(1,L78,FALSE)</f>
        <v>8.906628610670779E-2</v>
      </c>
      <c r="Q78" s="5">
        <f t="shared" ref="Q78:Q141" si="230">_xlfn.POISSON.DIST(2,K78,FALSE) * _xlfn.POISSON.DIST(0,L78,FALSE)</f>
        <v>0.15752952204364942</v>
      </c>
      <c r="R78" s="5">
        <f t="shared" ref="R78:R141" si="231">_xlfn.POISSON.DIST(0,K78,FALSE) * _xlfn.POISSON.DIST(2,L78,FALSE)</f>
        <v>1.2589391527900163E-2</v>
      </c>
      <c r="S78" s="5">
        <f t="shared" ref="S78:S141" si="232">_xlfn.POISSON.DIST(2,K78,FALSE) * _xlfn.POISSON.DIST(2,L78,FALSE)</f>
        <v>2.2886923590692897E-2</v>
      </c>
      <c r="T78" s="5">
        <f t="shared" ref="T78:T141" si="233">_xlfn.POISSON.DIST(2,K78,FALSE) * _xlfn.POISSON.DIST(1,L78,FALSE)</f>
        <v>8.4916030692577443E-2</v>
      </c>
      <c r="U78" s="5">
        <f t="shared" ref="U78:U141" si="234">_xlfn.POISSON.DIST(1,K78,FALSE) * _xlfn.POISSON.DIST(2,L78,FALSE)</f>
        <v>2.4005517780392387E-2</v>
      </c>
      <c r="V78" s="5">
        <f t="shared" ref="V78:V141" si="235">_xlfn.POISSON.DIST(3,K78,FALSE) * _xlfn.POISSON.DIST(3,L78,FALSE)</f>
        <v>2.6138398681262412E-3</v>
      </c>
      <c r="W78" s="5">
        <f t="shared" ref="W78:W141" si="236">_xlfn.POISSON.DIST(3,K78,FALSE) * _xlfn.POISSON.DIST(0,L78,FALSE)</f>
        <v>0.10012603955679515</v>
      </c>
      <c r="X78" s="5">
        <f t="shared" ref="X78:X141" si="237">_xlfn.POISSON.DIST(3,K78,FALSE) * _xlfn.POISSON.DIST(1,L78,FALSE)</f>
        <v>5.3972777532932274E-2</v>
      </c>
      <c r="Y78" s="5">
        <f t="shared" ref="Y78:Y141" si="238">_xlfn.POISSON.DIST(3,K78,FALSE) * _xlfn.POISSON.DIST(2,L78,FALSE)</f>
        <v>1.4546968638298151E-2</v>
      </c>
      <c r="Z78" s="5">
        <f t="shared" ref="Z78:Z141" si="239">_xlfn.POISSON.DIST(0,K78,FALSE) * _xlfn.POISSON.DIST(3,L78,FALSE)</f>
        <v>2.2620969570555098E-3</v>
      </c>
      <c r="AA78" s="5">
        <f t="shared" ref="AA78:AA141" si="240">_xlfn.POISSON.DIST(1,K78,FALSE) * _xlfn.POISSON.DIST(3,L78,FALSE)</f>
        <v>4.3133783394712598E-3</v>
      </c>
      <c r="AB78" s="5">
        <f t="shared" ref="AB78:AB141" si="241">_xlfn.POISSON.DIST(2,K78,FALSE) * _xlfn.POISSON.DIST(3,L78,FALSE)</f>
        <v>4.1123862178828992E-3</v>
      </c>
      <c r="AC78" s="5">
        <f t="shared" ref="AC78:AC141" si="242">_xlfn.POISSON.DIST(4,K78,FALSE) * _xlfn.POISSON.DIST(4,L78,FALSE)</f>
        <v>1.6791637990956574E-4</v>
      </c>
      <c r="AD78" s="5">
        <f t="shared" ref="AD78:AD141" si="243">_xlfn.POISSON.DIST(4,K78,FALSE) * _xlfn.POISSON.DIST(0,L78,FALSE)</f>
        <v>4.7730214314452672E-2</v>
      </c>
      <c r="AE78" s="5">
        <f t="shared" ref="AE78:AE141" si="244">_xlfn.POISSON.DIST(4,K78,FALSE) * _xlfn.POISSON.DIST(1,L78,FALSE)</f>
        <v>2.572889380421221E-2</v>
      </c>
      <c r="AF78" s="5">
        <f t="shared" ref="AF78:AF141" si="245">_xlfn.POISSON.DIST(4,K78,FALSE) * _xlfn.POISSON.DIST(2,L78,FALSE)</f>
        <v>6.9345590198615931E-3</v>
      </c>
      <c r="AG78" s="5">
        <f t="shared" ref="AG78:AG141" si="246">_xlfn.POISSON.DIST(4,K78,FALSE) * _xlfn.POISSON.DIST(3,L78,FALSE)</f>
        <v>1.2460208916838086E-3</v>
      </c>
      <c r="AH78" s="5">
        <f t="shared" ref="AH78:AH141" si="247">_xlfn.POISSON.DIST(0,K78,FALSE) * _xlfn.POISSON.DIST(4,L78,FALSE)</f>
        <v>3.0484491437371094E-4</v>
      </c>
      <c r="AI78" s="5">
        <f t="shared" ref="AI78:AI141" si="248">_xlfn.POISSON.DIST(1,K78,FALSE) * _xlfn.POISSON.DIST(4,L78,FALSE)</f>
        <v>5.8127988124306959E-4</v>
      </c>
      <c r="AJ78" s="5">
        <f t="shared" ref="AJ78:AJ141" si="249">_xlfn.POISSON.DIST(2,K78,FALSE) * _xlfn.POISSON.DIST(4,L78,FALSE)</f>
        <v>5.5419376280579924E-4</v>
      </c>
      <c r="AK78" s="5">
        <f t="shared" ref="AK78:AK141" si="250">_xlfn.POISSON.DIST(3,K78,FALSE) * _xlfn.POISSON.DIST(4,L78,FALSE)</f>
        <v>3.5224652431464402E-4</v>
      </c>
      <c r="AL78" s="5">
        <f t="shared" ref="AL78:AL141" si="251">_xlfn.POISSON.DIST(5,K78,FALSE) * _xlfn.POISSON.DIST(5,L78,FALSE)</f>
        <v>6.9037828334042318E-6</v>
      </c>
      <c r="AM78" s="5">
        <f t="shared" ref="AM78:AM141" si="252">_xlfn.POISSON.DIST(5,K78,FALSE) * _xlfn.POISSON.DIST(0,L78,FALSE)</f>
        <v>1.820244458754464E-2</v>
      </c>
      <c r="AN78" s="5">
        <f t="shared" ref="AN78:AN141" si="253">_xlfn.POISSON.DIST(5,K78,FALSE) * _xlfn.POISSON.DIST(1,L78,FALSE)</f>
        <v>9.8119979240944601E-3</v>
      </c>
      <c r="AO78" s="5">
        <f t="shared" ref="AO78:AO141" si="254">_xlfn.POISSON.DIST(5,K78,FALSE) * _xlfn.POISSON.DIST(2,L78,FALSE)</f>
        <v>2.6445707003638448E-3</v>
      </c>
      <c r="AP78" s="5">
        <f t="shared" ref="AP78:AP141" si="255">_xlfn.POISSON.DIST(5,K78,FALSE) * _xlfn.POISSON.DIST(3,L78,FALSE)</f>
        <v>4.7518383400448739E-4</v>
      </c>
      <c r="AQ78" s="5">
        <f t="shared" ref="AQ78:AQ141" si="256">_xlfn.POISSON.DIST(5,K78,FALSE) * _xlfn.POISSON.DIST(4,L78,FALSE)</f>
        <v>6.4036766742936281E-5</v>
      </c>
      <c r="AR78" s="5">
        <f t="shared" ref="AR78:AR141" si="257">_xlfn.POISSON.DIST(0,K78,FALSE) * _xlfn.POISSON.DIST(5,L78,FALSE)</f>
        <v>3.2865230300465775E-5</v>
      </c>
      <c r="AS78" s="5">
        <f t="shared" ref="AS78:AS141" si="258">_xlfn.POISSON.DIST(1,K78,FALSE) * _xlfn.POISSON.DIST(5,L78,FALSE)</f>
        <v>6.2667593472336272E-5</v>
      </c>
      <c r="AT78" s="5">
        <f t="shared" ref="AT78:AT141" si="259">_xlfn.POISSON.DIST(2,K78,FALSE) * _xlfn.POISSON.DIST(5,L78,FALSE)</f>
        <v>5.9747447921555358E-5</v>
      </c>
      <c r="AU78" s="5">
        <f t="shared" ref="AU78:AU141" si="260">_xlfn.POISSON.DIST(3,K78,FALSE) * _xlfn.POISSON.DIST(5,L78,FALSE)</f>
        <v>3.7975582331504809E-5</v>
      </c>
      <c r="AV78" s="5">
        <f t="shared" ref="AV78:AV141" si="261">_xlfn.POISSON.DIST(4,K78,FALSE) * _xlfn.POISSON.DIST(5,L78,FALSE)</f>
        <v>1.8103009880568615E-5</v>
      </c>
      <c r="AW78" s="5">
        <f t="shared" ref="AW78:AW141" si="262">_xlfn.POISSON.DIST(6,K78,FALSE) * _xlfn.POISSON.DIST(6,L78,FALSE)</f>
        <v>1.9711455254492755E-7</v>
      </c>
      <c r="AX78" s="5">
        <f t="shared" ref="AX78:AX141" si="263">_xlfn.POISSON.DIST(6,K78,FALSE) * _xlfn.POISSON.DIST(0,L78,FALSE)</f>
        <v>5.784752797948131E-3</v>
      </c>
      <c r="AY78" s="5">
        <f t="shared" ref="AY78:AY141" si="264">_xlfn.POISSON.DIST(6,K78,FALSE) * _xlfn.POISSON.DIST(1,L78,FALSE)</f>
        <v>3.118261515472804E-3</v>
      </c>
      <c r="AZ78" s="5">
        <f t="shared" ref="AZ78:AZ141" si="265">_xlfn.POISSON.DIST(6,K78,FALSE) * _xlfn.POISSON.DIST(2,L78,FALSE)</f>
        <v>8.4044687979819308E-4</v>
      </c>
      <c r="BA78" s="5">
        <f t="shared" ref="BA78:BA141" si="266">_xlfn.POISSON.DIST(6,K78,FALSE) * _xlfn.POISSON.DIST(3,L78,FALSE)</f>
        <v>1.5101383773353776E-4</v>
      </c>
      <c r="BB78" s="5">
        <f t="shared" ref="BB78:BB141" si="267">_xlfn.POISSON.DIST(6,K78,FALSE) * _xlfn.POISSON.DIST(4,L78,FALSE)</f>
        <v>2.0350940435837437E-5</v>
      </c>
      <c r="BC78" s="5">
        <f t="shared" ref="BC78:BC141" si="268">_xlfn.POISSON.DIST(6,K78,FALSE) * _xlfn.POISSON.DIST(5,L78,FALSE)</f>
        <v>2.1940282180168714E-6</v>
      </c>
      <c r="BD78" s="5">
        <f t="shared" ref="BD78:BD141" si="269">_xlfn.POISSON.DIST(0,K78,FALSE) * _xlfn.POISSON.DIST(6,L78,FALSE)</f>
        <v>2.9526580887905838E-6</v>
      </c>
      <c r="BE78" s="5">
        <f t="shared" ref="BE78:BE141" si="270">_xlfn.POISSON.DIST(1,K78,FALSE) * _xlfn.POISSON.DIST(6,L78,FALSE)</f>
        <v>5.6301439265591061E-6</v>
      </c>
      <c r="BF78" s="5">
        <f t="shared" ref="BF78:BF141" si="271">_xlfn.POISSON.DIST(2,K78,FALSE) * _xlfn.POISSON.DIST(6,L78,FALSE)</f>
        <v>5.3677939809743067E-6</v>
      </c>
      <c r="BG78" s="5">
        <f t="shared" ref="BG78:BG141" si="272">_xlfn.POISSON.DIST(3,K78,FALSE) * _xlfn.POISSON.DIST(6,L78,FALSE)</f>
        <v>3.4117792366743684E-6</v>
      </c>
      <c r="BH78" s="5">
        <f t="shared" ref="BH78:BH141" si="273">_xlfn.POISSON.DIST(4,K78,FALSE) * _xlfn.POISSON.DIST(6,L78,FALSE)</f>
        <v>1.6263996347093678E-6</v>
      </c>
      <c r="BI78" s="5">
        <f t="shared" ref="BI78:BI141" si="274">_xlfn.POISSON.DIST(5,K78,FALSE) * _xlfn.POISSON.DIST(6,L78,FALSE)</f>
        <v>6.2024547036311772E-7</v>
      </c>
      <c r="BJ78" s="8">
        <f t="shared" ref="BJ78:BJ141" si="275">SUM(N78,Q78,T78,W78,X78,Y78,AD78,AE78,AF78,AG78,AM78,AN78,AO78,AP78,AQ78,AX78,AY78,AZ78,BA78,BB78,BC78)</f>
        <v>0.69907502882649131</v>
      </c>
      <c r="BK78" s="8">
        <f t="shared" ref="BK78:BK141" si="276">SUM(M78,P78,S78,V78,AC78,AL78,AY78)</f>
        <v>0.20451226788201776</v>
      </c>
      <c r="BL78" s="8">
        <f t="shared" ref="BL78:BL141" si="277">SUM(O78,R78,U78,AA78,AB78,AH78,AI78,AJ78,AK78,AR78,AS78,AT78,AU78,AV78,BD78,BE78,BF78,BG78,BH78,BI78)</f>
        <v>9.3753899078849609E-2</v>
      </c>
      <c r="BM78" s="8">
        <f t="shared" ref="BM78:BM141" si="278">SUM(S78:BI78)</f>
        <v>0.43870945126106864</v>
      </c>
      <c r="BN78" s="8">
        <f t="shared" ref="BN78:BN141" si="279">SUM(M78:R78)</f>
        <v>0.55777577708242543</v>
      </c>
    </row>
    <row r="79" spans="1:66" x14ac:dyDescent="0.25">
      <c r="A79" t="s">
        <v>80</v>
      </c>
      <c r="B79" t="s">
        <v>85</v>
      </c>
      <c r="C79" t="s">
        <v>71</v>
      </c>
      <c r="D79" s="11">
        <v>44355</v>
      </c>
      <c r="E79">
        <f>VLOOKUP(A79,home!$A$2:$E$405,3,FALSE)</f>
        <v>1.2518</v>
      </c>
      <c r="F79">
        <f>VLOOKUP(B79,home!$B$2:$E$405,3,FALSE)</f>
        <v>1.3893</v>
      </c>
      <c r="G79">
        <f>VLOOKUP(C79,away!$B$2:$E$405,4,FALSE)</f>
        <v>1.4397</v>
      </c>
      <c r="H79">
        <f>VLOOKUP(A79,away!$A$2:$E$405,3,FALSE)</f>
        <v>1.0562</v>
      </c>
      <c r="I79">
        <f>VLOOKUP(C79,away!$B$2:$E$405,3,FALSE)</f>
        <v>0.7843</v>
      </c>
      <c r="J79">
        <f>VLOOKUP(B79,home!$B$2:$E$405,4,FALSE)</f>
        <v>0.98799999999999999</v>
      </c>
      <c r="K79" s="3">
        <f t="shared" si="224"/>
        <v>2.5038193278779999</v>
      </c>
      <c r="L79" s="3">
        <f t="shared" si="225"/>
        <v>0.81843712808000002</v>
      </c>
      <c r="M79" s="5">
        <f t="shared" si="226"/>
        <v>3.6071346450010491E-2</v>
      </c>
      <c r="N79" s="5">
        <f t="shared" si="227"/>
        <v>9.0316134424119746E-2</v>
      </c>
      <c r="O79" s="5">
        <f t="shared" si="228"/>
        <v>2.9522129194525293E-2</v>
      </c>
      <c r="P79" s="5">
        <f t="shared" si="229"/>
        <v>7.3918077677363789E-2</v>
      </c>
      <c r="Q79" s="5">
        <f t="shared" si="230"/>
        <v>0.11306764149516932</v>
      </c>
      <c r="R79" s="5">
        <f t="shared" si="231"/>
        <v>1.2081003316387002E-2</v>
      </c>
      <c r="S79" s="5">
        <f t="shared" si="232"/>
        <v>3.786857676001168E-2</v>
      </c>
      <c r="T79" s="5">
        <f t="shared" si="233"/>
        <v>9.2538755784085408E-2</v>
      </c>
      <c r="U79" s="5">
        <f t="shared" si="234"/>
        <v>3.0248649603727983E-2</v>
      </c>
      <c r="V79" s="5">
        <f t="shared" si="235"/>
        <v>8.6223328485240669E-3</v>
      </c>
      <c r="W79" s="5">
        <f t="shared" si="236"/>
        <v>9.436698204439517E-2</v>
      </c>
      <c r="X79" s="5">
        <f t="shared" si="237"/>
        <v>7.7233441769991709E-2</v>
      </c>
      <c r="Y79" s="5">
        <f t="shared" si="238"/>
        <v>3.160535813698296E-2</v>
      </c>
      <c r="Z79" s="5">
        <f t="shared" si="239"/>
        <v>3.2958472195295787E-3</v>
      </c>
      <c r="AA79" s="5">
        <f t="shared" si="240"/>
        <v>8.2522059699911242E-3</v>
      </c>
      <c r="AB79" s="5">
        <f t="shared" si="241"/>
        <v>1.0331016402646999E-2</v>
      </c>
      <c r="AC79" s="5">
        <f t="shared" si="242"/>
        <v>1.1043153568937227E-3</v>
      </c>
      <c r="AD79" s="5">
        <f t="shared" si="243"/>
        <v>5.9069468389068201E-2</v>
      </c>
      <c r="AE79" s="5">
        <f t="shared" si="244"/>
        <v>4.8344646065561318E-2</v>
      </c>
      <c r="AF79" s="5">
        <f t="shared" si="245"/>
        <v>1.9783526641971038E-2</v>
      </c>
      <c r="AG79" s="5">
        <f t="shared" si="246"/>
        <v>5.3971909093829835E-3</v>
      </c>
      <c r="AH79" s="5">
        <f t="shared" si="247"/>
        <v>6.7436093323556016E-4</v>
      </c>
      <c r="AI79" s="5">
        <f t="shared" si="248"/>
        <v>1.6884779386010407E-3</v>
      </c>
      <c r="AJ79" s="5">
        <f t="shared" si="249"/>
        <v>2.1138218486824452E-3</v>
      </c>
      <c r="AK79" s="5">
        <f t="shared" si="250"/>
        <v>1.7642093334739701E-3</v>
      </c>
      <c r="AL79" s="5">
        <f t="shared" si="251"/>
        <v>9.0519347199086489E-5</v>
      </c>
      <c r="AM79" s="5">
        <f t="shared" si="252"/>
        <v>2.9579855328005483E-2</v>
      </c>
      <c r="AN79" s="5">
        <f t="shared" si="253"/>
        <v>2.4209251843674694E-2</v>
      </c>
      <c r="AO79" s="5">
        <f t="shared" si="254"/>
        <v>9.9068752759512799E-3</v>
      </c>
      <c r="AP79" s="5">
        <f t="shared" si="255"/>
        <v>2.7027181830321088E-3</v>
      </c>
      <c r="AQ79" s="5">
        <f t="shared" si="256"/>
        <v>5.5300122693259849E-4</v>
      </c>
      <c r="AR79" s="5">
        <f t="shared" si="257"/>
        <v>1.1038440509733215E-4</v>
      </c>
      <c r="AS79" s="5">
        <f t="shared" si="258"/>
        <v>2.7638260697901499E-4</v>
      </c>
      <c r="AT79" s="5">
        <f t="shared" si="259"/>
        <v>3.4600605662168346E-4</v>
      </c>
      <c r="AU79" s="5">
        <f t="shared" si="260"/>
        <v>2.8877888404407357E-4</v>
      </c>
      <c r="AV79" s="5">
        <f t="shared" si="261"/>
        <v>1.807625378381478E-4</v>
      </c>
      <c r="AW79" s="5">
        <f t="shared" si="262"/>
        <v>5.1526094162972059E-6</v>
      </c>
      <c r="AX79" s="5">
        <f t="shared" si="263"/>
        <v>1.2343768914349205E-2</v>
      </c>
      <c r="AY79" s="5">
        <f t="shared" si="264"/>
        <v>1.0102598779943142E-2</v>
      </c>
      <c r="AZ79" s="5">
        <f t="shared" si="265"/>
        <v>4.1341709658005883E-3</v>
      </c>
      <c r="BA79" s="5">
        <f t="shared" si="266"/>
        <v>1.1278530040805183E-3</v>
      </c>
      <c r="BB79" s="5">
        <f t="shared" si="267"/>
        <v>2.307691933890149E-4</v>
      </c>
      <c r="BC79" s="5">
        <f t="shared" si="268"/>
        <v>3.7774015177328708E-5</v>
      </c>
      <c r="BD79" s="5">
        <f t="shared" si="269"/>
        <v>1.5057115915446638E-5</v>
      </c>
      <c r="BE79" s="5">
        <f t="shared" si="270"/>
        <v>3.7700297851194726E-5</v>
      </c>
      <c r="BF79" s="5">
        <f t="shared" si="271"/>
        <v>4.7197367213289408E-5</v>
      </c>
      <c r="BG79" s="5">
        <f t="shared" si="272"/>
        <v>3.9391226751196476E-5</v>
      </c>
      <c r="BH79" s="5">
        <f t="shared" si="273"/>
        <v>2.4657128722117666E-5</v>
      </c>
      <c r="BI79" s="5">
        <f t="shared" si="274"/>
        <v>1.2347399092882787E-5</v>
      </c>
      <c r="BJ79" s="8">
        <f t="shared" si="275"/>
        <v>0.72665178239106376</v>
      </c>
      <c r="BK79" s="8">
        <f t="shared" si="276"/>
        <v>0.16777776721994597</v>
      </c>
      <c r="BL79" s="8">
        <f t="shared" si="277"/>
        <v>9.8054539567397792E-2</v>
      </c>
      <c r="BM79" s="8">
        <f t="shared" si="278"/>
        <v>0.63070615766983462</v>
      </c>
      <c r="BN79" s="8">
        <f t="shared" si="279"/>
        <v>0.3549763325575756</v>
      </c>
    </row>
    <row r="80" spans="1:66" x14ac:dyDescent="0.25">
      <c r="A80" t="s">
        <v>21</v>
      </c>
      <c r="B80" t="s">
        <v>23</v>
      </c>
      <c r="C80" t="s">
        <v>266</v>
      </c>
      <c r="D80" s="11">
        <v>44355</v>
      </c>
      <c r="E80">
        <f>VLOOKUP(A80,home!$A$2:$E$405,3,FALSE)</f>
        <v>1.3974</v>
      </c>
      <c r="F80">
        <f>VLOOKUP(B80,home!$B$2:$E$405,3,FALSE)</f>
        <v>1.6194999999999999</v>
      </c>
      <c r="G80">
        <f>VLOOKUP(C80,away!$B$2:$E$405,4,FALSE)</f>
        <v>0.97929999999999995</v>
      </c>
      <c r="H80">
        <f>VLOOKUP(A80,away!$A$2:$E$405,3,FALSE)</f>
        <v>1.3632</v>
      </c>
      <c r="I80">
        <f>VLOOKUP(C80,away!$B$2:$E$405,3,FALSE)</f>
        <v>1.0038</v>
      </c>
      <c r="J80">
        <f>VLOOKUP(B80,home!$B$2:$E$405,4,FALSE)</f>
        <v>0.81079999999999997</v>
      </c>
      <c r="K80" s="3">
        <f t="shared" si="224"/>
        <v>2.2162433514899997</v>
      </c>
      <c r="L80" s="3">
        <f t="shared" si="225"/>
        <v>1.1094826337279999</v>
      </c>
      <c r="M80" s="5">
        <f t="shared" si="226"/>
        <v>3.5946412714006414E-2</v>
      </c>
      <c r="N80" s="5">
        <f t="shared" si="227"/>
        <v>7.9665998187332318E-2</v>
      </c>
      <c r="O80" s="5">
        <f t="shared" si="228"/>
        <v>3.9881920651009505E-2</v>
      </c>
      <c r="P80" s="5">
        <f t="shared" si="229"/>
        <v>8.8388041487451538E-2</v>
      </c>
      <c r="Q80" s="5">
        <f t="shared" si="230"/>
        <v>8.827961941124482E-2</v>
      </c>
      <c r="R80" s="5">
        <f t="shared" si="231"/>
        <v>2.212414918100657E-2</v>
      </c>
      <c r="S80" s="5">
        <f t="shared" si="232"/>
        <v>5.4333974436782666E-2</v>
      </c>
      <c r="T80" s="5">
        <f t="shared" si="233"/>
        <v>9.7944704648893377E-2</v>
      </c>
      <c r="U80" s="5">
        <f t="shared" si="234"/>
        <v>4.9032498529778736E-2</v>
      </c>
      <c r="V80" s="5">
        <f t="shared" si="235"/>
        <v>1.4844545978622491E-2</v>
      </c>
      <c r="W80" s="5">
        <f t="shared" si="236"/>
        <v>6.5216373197412955E-2</v>
      </c>
      <c r="X80" s="5">
        <f t="shared" si="237"/>
        <v>7.2356433497253875E-2</v>
      </c>
      <c r="Y80" s="5">
        <f t="shared" si="238"/>
        <v>4.0139103201849054E-2</v>
      </c>
      <c r="Z80" s="5">
        <f t="shared" si="239"/>
        <v>8.1821197674447795E-3</v>
      </c>
      <c r="AA80" s="5">
        <f t="shared" si="240"/>
        <v>1.8133568535694394E-2</v>
      </c>
      <c r="AB80" s="5">
        <f t="shared" si="241"/>
        <v>2.0094200353010478E-2</v>
      </c>
      <c r="AC80" s="5">
        <f t="shared" si="242"/>
        <v>2.281313083067428E-3</v>
      </c>
      <c r="AD80" s="5">
        <f t="shared" si="243"/>
        <v>3.6133838376764267E-2</v>
      </c>
      <c r="AE80" s="5">
        <f t="shared" si="244"/>
        <v>4.0089866168954304E-2</v>
      </c>
      <c r="AF80" s="5">
        <f t="shared" si="245"/>
        <v>2.2239505151467234E-2</v>
      </c>
      <c r="AG80" s="5">
        <f t="shared" si="246"/>
        <v>8.2247815827524284E-3</v>
      </c>
      <c r="AH80" s="5">
        <f t="shared" si="247"/>
        <v>2.2694799472656414E-3</v>
      </c>
      <c r="AI80" s="5">
        <f t="shared" si="248"/>
        <v>5.0297198444673522E-3</v>
      </c>
      <c r="AJ80" s="5">
        <f t="shared" si="249"/>
        <v>5.5735415825790436E-3</v>
      </c>
      <c r="AK80" s="5">
        <f t="shared" si="250"/>
        <v>4.1174414922146184E-3</v>
      </c>
      <c r="AL80" s="5">
        <f t="shared" si="251"/>
        <v>2.2437932489821014E-4</v>
      </c>
      <c r="AM80" s="5">
        <f t="shared" si="252"/>
        <v>1.6016275813263602E-2</v>
      </c>
      <c r="AN80" s="5">
        <f t="shared" si="253"/>
        <v>1.7769779871813766E-2</v>
      </c>
      <c r="AO80" s="5">
        <f t="shared" si="254"/>
        <v>9.8576310864733705E-3</v>
      </c>
      <c r="AP80" s="5">
        <f t="shared" si="255"/>
        <v>3.6456235000464927E-3</v>
      </c>
      <c r="AQ80" s="5">
        <f t="shared" si="256"/>
        <v>1.0111889906030682E-3</v>
      </c>
      <c r="AR80" s="5">
        <f t="shared" si="257"/>
        <v>5.035897178170336E-4</v>
      </c>
      <c r="AS80" s="5">
        <f t="shared" si="258"/>
        <v>1.1160773639907258E-3</v>
      </c>
      <c r="AT80" s="5">
        <f t="shared" si="259"/>
        <v>1.2367495188464655E-3</v>
      </c>
      <c r="AU80" s="5">
        <f t="shared" si="260"/>
        <v>9.1364596620064503E-4</v>
      </c>
      <c r="AV80" s="5">
        <f t="shared" si="261"/>
        <v>5.0621544955195921E-4</v>
      </c>
      <c r="AW80" s="5">
        <f t="shared" si="262"/>
        <v>1.5325628391951765E-5</v>
      </c>
      <c r="AX80" s="5">
        <f t="shared" si="263"/>
        <v>5.9159941311292558E-3</v>
      </c>
      <c r="AY80" s="5">
        <f t="shared" si="264"/>
        <v>6.5636927497246785E-3</v>
      </c>
      <c r="AZ80" s="5">
        <f t="shared" si="265"/>
        <v>3.6411515594729576E-3</v>
      </c>
      <c r="BA80" s="5">
        <f t="shared" si="266"/>
        <v>1.3465981406689566E-3</v>
      </c>
      <c r="BB80" s="5">
        <f t="shared" si="267"/>
        <v>3.735068129206555E-4</v>
      </c>
      <c r="BC80" s="5">
        <f t="shared" si="268"/>
        <v>8.2879864502912118E-5</v>
      </c>
      <c r="BD80" s="5">
        <f t="shared" si="269"/>
        <v>9.312067440699702E-5</v>
      </c>
      <c r="BE80" s="5">
        <f t="shared" si="270"/>
        <v>2.0637807554077211E-4</v>
      </c>
      <c r="BF80" s="5">
        <f t="shared" si="271"/>
        <v>2.2869201890526861E-4</v>
      </c>
      <c r="BG80" s="5">
        <f t="shared" si="272"/>
        <v>1.6894572214587561E-4</v>
      </c>
      <c r="BH80" s="5">
        <f t="shared" si="273"/>
        <v>9.3606208367118411E-5</v>
      </c>
      <c r="BI80" s="5">
        <f t="shared" si="274"/>
        <v>4.149082739036275E-5</v>
      </c>
      <c r="BJ80" s="8">
        <f t="shared" si="275"/>
        <v>0.61651454594454436</v>
      </c>
      <c r="BK80" s="8">
        <f t="shared" si="276"/>
        <v>0.20258235977455344</v>
      </c>
      <c r="BL80" s="8">
        <f t="shared" si="277"/>
        <v>0.1713650316601896</v>
      </c>
      <c r="BM80" s="8">
        <f t="shared" si="278"/>
        <v>0.63780954839334836</v>
      </c>
      <c r="BN80" s="8">
        <f t="shared" si="279"/>
        <v>0.35428614163205119</v>
      </c>
    </row>
    <row r="81" spans="1:66" x14ac:dyDescent="0.25">
      <c r="A81" t="s">
        <v>32</v>
      </c>
      <c r="B81" t="s">
        <v>33</v>
      </c>
      <c r="C81" t="s">
        <v>508</v>
      </c>
      <c r="D81" s="11">
        <v>44355</v>
      </c>
      <c r="E81">
        <f>VLOOKUP(A81,home!$A$2:$E$405,3,FALSE)</f>
        <v>1.268</v>
      </c>
      <c r="F81">
        <f>VLOOKUP(B81,home!$B$2:$E$405,3,FALSE)</f>
        <v>1.5772999999999999</v>
      </c>
      <c r="G81" t="e">
        <f>VLOOKUP(C81,away!$B$2:$E$405,4,FALSE)</f>
        <v>#N/A</v>
      </c>
      <c r="H81">
        <f>VLOOKUP(A81,away!$A$2:$E$405,3,FALSE)</f>
        <v>1.1471</v>
      </c>
      <c r="I81" t="e">
        <f>VLOOKUP(C81,away!$B$2:$E$405,3,FALSE)</f>
        <v>#N/A</v>
      </c>
      <c r="J81">
        <f>VLOOKUP(B81,home!$B$2:$E$405,4,FALSE)</f>
        <v>0.51280000000000003</v>
      </c>
      <c r="K81" s="3" t="e">
        <f t="shared" si="224"/>
        <v>#N/A</v>
      </c>
      <c r="L81" s="3" t="e">
        <f t="shared" si="225"/>
        <v>#N/A</v>
      </c>
      <c r="M81" s="5" t="e">
        <f t="shared" si="226"/>
        <v>#N/A</v>
      </c>
      <c r="N81" s="5" t="e">
        <f t="shared" si="227"/>
        <v>#N/A</v>
      </c>
      <c r="O81" s="5" t="e">
        <f t="shared" si="228"/>
        <v>#N/A</v>
      </c>
      <c r="P81" s="5" t="e">
        <f t="shared" si="229"/>
        <v>#N/A</v>
      </c>
      <c r="Q81" s="5" t="e">
        <f t="shared" si="230"/>
        <v>#N/A</v>
      </c>
      <c r="R81" s="5" t="e">
        <f t="shared" si="231"/>
        <v>#N/A</v>
      </c>
      <c r="S81" s="5" t="e">
        <f t="shared" si="232"/>
        <v>#N/A</v>
      </c>
      <c r="T81" s="5" t="e">
        <f t="shared" si="233"/>
        <v>#N/A</v>
      </c>
      <c r="U81" s="5" t="e">
        <f t="shared" si="234"/>
        <v>#N/A</v>
      </c>
      <c r="V81" s="5" t="e">
        <f t="shared" si="235"/>
        <v>#N/A</v>
      </c>
      <c r="W81" s="5" t="e">
        <f t="shared" si="236"/>
        <v>#N/A</v>
      </c>
      <c r="X81" s="5" t="e">
        <f t="shared" si="237"/>
        <v>#N/A</v>
      </c>
      <c r="Y81" s="5" t="e">
        <f t="shared" si="238"/>
        <v>#N/A</v>
      </c>
      <c r="Z81" s="5" t="e">
        <f t="shared" si="239"/>
        <v>#N/A</v>
      </c>
      <c r="AA81" s="5" t="e">
        <f t="shared" si="240"/>
        <v>#N/A</v>
      </c>
      <c r="AB81" s="5" t="e">
        <f t="shared" si="241"/>
        <v>#N/A</v>
      </c>
      <c r="AC81" s="5" t="e">
        <f t="shared" si="242"/>
        <v>#N/A</v>
      </c>
      <c r="AD81" s="5" t="e">
        <f t="shared" si="243"/>
        <v>#N/A</v>
      </c>
      <c r="AE81" s="5" t="e">
        <f t="shared" si="244"/>
        <v>#N/A</v>
      </c>
      <c r="AF81" s="5" t="e">
        <f t="shared" si="245"/>
        <v>#N/A</v>
      </c>
      <c r="AG81" s="5" t="e">
        <f t="shared" si="246"/>
        <v>#N/A</v>
      </c>
      <c r="AH81" s="5" t="e">
        <f t="shared" si="247"/>
        <v>#N/A</v>
      </c>
      <c r="AI81" s="5" t="e">
        <f t="shared" si="248"/>
        <v>#N/A</v>
      </c>
      <c r="AJ81" s="5" t="e">
        <f t="shared" si="249"/>
        <v>#N/A</v>
      </c>
      <c r="AK81" s="5" t="e">
        <f t="shared" si="250"/>
        <v>#N/A</v>
      </c>
      <c r="AL81" s="5" t="e">
        <f t="shared" si="251"/>
        <v>#N/A</v>
      </c>
      <c r="AM81" s="5" t="e">
        <f t="shared" si="252"/>
        <v>#N/A</v>
      </c>
      <c r="AN81" s="5" t="e">
        <f t="shared" si="253"/>
        <v>#N/A</v>
      </c>
      <c r="AO81" s="5" t="e">
        <f t="shared" si="254"/>
        <v>#N/A</v>
      </c>
      <c r="AP81" s="5" t="e">
        <f t="shared" si="255"/>
        <v>#N/A</v>
      </c>
      <c r="AQ81" s="5" t="e">
        <f t="shared" si="256"/>
        <v>#N/A</v>
      </c>
      <c r="AR81" s="5" t="e">
        <f t="shared" si="257"/>
        <v>#N/A</v>
      </c>
      <c r="AS81" s="5" t="e">
        <f t="shared" si="258"/>
        <v>#N/A</v>
      </c>
      <c r="AT81" s="5" t="e">
        <f t="shared" si="259"/>
        <v>#N/A</v>
      </c>
      <c r="AU81" s="5" t="e">
        <f t="shared" si="260"/>
        <v>#N/A</v>
      </c>
      <c r="AV81" s="5" t="e">
        <f t="shared" si="261"/>
        <v>#N/A</v>
      </c>
      <c r="AW81" s="5" t="e">
        <f t="shared" si="262"/>
        <v>#N/A</v>
      </c>
      <c r="AX81" s="5" t="e">
        <f t="shared" si="263"/>
        <v>#N/A</v>
      </c>
      <c r="AY81" s="5" t="e">
        <f t="shared" si="264"/>
        <v>#N/A</v>
      </c>
      <c r="AZ81" s="5" t="e">
        <f t="shared" si="265"/>
        <v>#N/A</v>
      </c>
      <c r="BA81" s="5" t="e">
        <f t="shared" si="266"/>
        <v>#N/A</v>
      </c>
      <c r="BB81" s="5" t="e">
        <f t="shared" si="267"/>
        <v>#N/A</v>
      </c>
      <c r="BC81" s="5" t="e">
        <f t="shared" si="268"/>
        <v>#N/A</v>
      </c>
      <c r="BD81" s="5" t="e">
        <f t="shared" si="269"/>
        <v>#N/A</v>
      </c>
      <c r="BE81" s="5" t="e">
        <f t="shared" si="270"/>
        <v>#N/A</v>
      </c>
      <c r="BF81" s="5" t="e">
        <f t="shared" si="271"/>
        <v>#N/A</v>
      </c>
      <c r="BG81" s="5" t="e">
        <f t="shared" si="272"/>
        <v>#N/A</v>
      </c>
      <c r="BH81" s="5" t="e">
        <f t="shared" si="273"/>
        <v>#N/A</v>
      </c>
      <c r="BI81" s="5" t="e">
        <f t="shared" si="274"/>
        <v>#N/A</v>
      </c>
      <c r="BJ81" s="8" t="e">
        <f t="shared" si="275"/>
        <v>#N/A</v>
      </c>
      <c r="BK81" s="8" t="e">
        <f t="shared" si="276"/>
        <v>#N/A</v>
      </c>
      <c r="BL81" s="8" t="e">
        <f t="shared" si="277"/>
        <v>#N/A</v>
      </c>
      <c r="BM81" s="8" t="e">
        <f t="shared" si="278"/>
        <v>#N/A</v>
      </c>
      <c r="BN81" s="8" t="e">
        <f t="shared" si="279"/>
        <v>#N/A</v>
      </c>
    </row>
    <row r="82" spans="1:66" x14ac:dyDescent="0.25">
      <c r="A82" t="s">
        <v>10</v>
      </c>
      <c r="B82" t="s">
        <v>244</v>
      </c>
      <c r="C82" t="s">
        <v>499</v>
      </c>
      <c r="D82" s="11">
        <v>44385</v>
      </c>
      <c r="E82">
        <f>VLOOKUP(A82,home!$A$2:$E$405,3,FALSE)</f>
        <v>1.5425</v>
      </c>
      <c r="F82">
        <f>VLOOKUP(B82,home!$B$2:$E$405,3,FALSE)</f>
        <v>1.2202999999999999</v>
      </c>
      <c r="G82" t="e">
        <f>VLOOKUP(C82,away!$B$2:$E$405,4,FALSE)</f>
        <v>#N/A</v>
      </c>
      <c r="H82">
        <f>VLOOKUP(A82,away!$A$2:$E$405,3,FALSE)</f>
        <v>1.4443999999999999</v>
      </c>
      <c r="I82" t="e">
        <f>VLOOKUP(C82,away!$B$2:$E$405,3,FALSE)</f>
        <v>#N/A</v>
      </c>
      <c r="J82">
        <f>VLOOKUP(B82,home!$B$2:$E$405,4,FALSE)</f>
        <v>1.181</v>
      </c>
      <c r="K82" s="3" t="e">
        <f t="shared" si="224"/>
        <v>#N/A</v>
      </c>
      <c r="L82" s="3" t="e">
        <f t="shared" si="225"/>
        <v>#N/A</v>
      </c>
      <c r="M82" s="5" t="e">
        <f t="shared" si="226"/>
        <v>#N/A</v>
      </c>
      <c r="N82" s="5" t="e">
        <f t="shared" si="227"/>
        <v>#N/A</v>
      </c>
      <c r="O82" s="5" t="e">
        <f t="shared" si="228"/>
        <v>#N/A</v>
      </c>
      <c r="P82" s="5" t="e">
        <f t="shared" si="229"/>
        <v>#N/A</v>
      </c>
      <c r="Q82" s="5" t="e">
        <f t="shared" si="230"/>
        <v>#N/A</v>
      </c>
      <c r="R82" s="5" t="e">
        <f t="shared" si="231"/>
        <v>#N/A</v>
      </c>
      <c r="S82" s="5" t="e">
        <f t="shared" si="232"/>
        <v>#N/A</v>
      </c>
      <c r="T82" s="5" t="e">
        <f t="shared" si="233"/>
        <v>#N/A</v>
      </c>
      <c r="U82" s="5" t="e">
        <f t="shared" si="234"/>
        <v>#N/A</v>
      </c>
      <c r="V82" s="5" t="e">
        <f t="shared" si="235"/>
        <v>#N/A</v>
      </c>
      <c r="W82" s="5" t="e">
        <f t="shared" si="236"/>
        <v>#N/A</v>
      </c>
      <c r="X82" s="5" t="e">
        <f t="shared" si="237"/>
        <v>#N/A</v>
      </c>
      <c r="Y82" s="5" t="e">
        <f t="shared" si="238"/>
        <v>#N/A</v>
      </c>
      <c r="Z82" s="5" t="e">
        <f t="shared" si="239"/>
        <v>#N/A</v>
      </c>
      <c r="AA82" s="5" t="e">
        <f t="shared" si="240"/>
        <v>#N/A</v>
      </c>
      <c r="AB82" s="5" t="e">
        <f t="shared" si="241"/>
        <v>#N/A</v>
      </c>
      <c r="AC82" s="5" t="e">
        <f t="shared" si="242"/>
        <v>#N/A</v>
      </c>
      <c r="AD82" s="5" t="e">
        <f t="shared" si="243"/>
        <v>#N/A</v>
      </c>
      <c r="AE82" s="5" t="e">
        <f t="shared" si="244"/>
        <v>#N/A</v>
      </c>
      <c r="AF82" s="5" t="e">
        <f t="shared" si="245"/>
        <v>#N/A</v>
      </c>
      <c r="AG82" s="5" t="e">
        <f t="shared" si="246"/>
        <v>#N/A</v>
      </c>
      <c r="AH82" s="5" t="e">
        <f t="shared" si="247"/>
        <v>#N/A</v>
      </c>
      <c r="AI82" s="5" t="e">
        <f t="shared" si="248"/>
        <v>#N/A</v>
      </c>
      <c r="AJ82" s="5" t="e">
        <f t="shared" si="249"/>
        <v>#N/A</v>
      </c>
      <c r="AK82" s="5" t="e">
        <f t="shared" si="250"/>
        <v>#N/A</v>
      </c>
      <c r="AL82" s="5" t="e">
        <f t="shared" si="251"/>
        <v>#N/A</v>
      </c>
      <c r="AM82" s="5" t="e">
        <f t="shared" si="252"/>
        <v>#N/A</v>
      </c>
      <c r="AN82" s="5" t="e">
        <f t="shared" si="253"/>
        <v>#N/A</v>
      </c>
      <c r="AO82" s="5" t="e">
        <f t="shared" si="254"/>
        <v>#N/A</v>
      </c>
      <c r="AP82" s="5" t="e">
        <f t="shared" si="255"/>
        <v>#N/A</v>
      </c>
      <c r="AQ82" s="5" t="e">
        <f t="shared" si="256"/>
        <v>#N/A</v>
      </c>
      <c r="AR82" s="5" t="e">
        <f t="shared" si="257"/>
        <v>#N/A</v>
      </c>
      <c r="AS82" s="5" t="e">
        <f t="shared" si="258"/>
        <v>#N/A</v>
      </c>
      <c r="AT82" s="5" t="e">
        <f t="shared" si="259"/>
        <v>#N/A</v>
      </c>
      <c r="AU82" s="5" t="e">
        <f t="shared" si="260"/>
        <v>#N/A</v>
      </c>
      <c r="AV82" s="5" t="e">
        <f t="shared" si="261"/>
        <v>#N/A</v>
      </c>
      <c r="AW82" s="5" t="e">
        <f t="shared" si="262"/>
        <v>#N/A</v>
      </c>
      <c r="AX82" s="5" t="e">
        <f t="shared" si="263"/>
        <v>#N/A</v>
      </c>
      <c r="AY82" s="5" t="e">
        <f t="shared" si="264"/>
        <v>#N/A</v>
      </c>
      <c r="AZ82" s="5" t="e">
        <f t="shared" si="265"/>
        <v>#N/A</v>
      </c>
      <c r="BA82" s="5" t="e">
        <f t="shared" si="266"/>
        <v>#N/A</v>
      </c>
      <c r="BB82" s="5" t="e">
        <f t="shared" si="267"/>
        <v>#N/A</v>
      </c>
      <c r="BC82" s="5" t="e">
        <f t="shared" si="268"/>
        <v>#N/A</v>
      </c>
      <c r="BD82" s="5" t="e">
        <f t="shared" si="269"/>
        <v>#N/A</v>
      </c>
      <c r="BE82" s="5" t="e">
        <f t="shared" si="270"/>
        <v>#N/A</v>
      </c>
      <c r="BF82" s="5" t="e">
        <f t="shared" si="271"/>
        <v>#N/A</v>
      </c>
      <c r="BG82" s="5" t="e">
        <f t="shared" si="272"/>
        <v>#N/A</v>
      </c>
      <c r="BH82" s="5" t="e">
        <f t="shared" si="273"/>
        <v>#N/A</v>
      </c>
      <c r="BI82" s="5" t="e">
        <f t="shared" si="274"/>
        <v>#N/A</v>
      </c>
      <c r="BJ82" s="8" t="e">
        <f t="shared" si="275"/>
        <v>#N/A</v>
      </c>
      <c r="BK82" s="8" t="e">
        <f t="shared" si="276"/>
        <v>#N/A</v>
      </c>
      <c r="BL82" s="8" t="e">
        <f t="shared" si="277"/>
        <v>#N/A</v>
      </c>
      <c r="BM82" s="8" t="e">
        <f t="shared" si="278"/>
        <v>#N/A</v>
      </c>
      <c r="BN82" s="8" t="e">
        <f t="shared" si="279"/>
        <v>#N/A</v>
      </c>
    </row>
    <row r="83" spans="1:66" x14ac:dyDescent="0.25">
      <c r="A83" t="s">
        <v>10</v>
      </c>
      <c r="B83" t="s">
        <v>50</v>
      </c>
      <c r="C83" t="s">
        <v>11</v>
      </c>
      <c r="D83" s="11">
        <v>44385</v>
      </c>
      <c r="E83">
        <f>VLOOKUP(A83,home!$A$2:$E$405,3,FALSE)</f>
        <v>1.5425</v>
      </c>
      <c r="F83">
        <f>VLOOKUP(B83,home!$B$2:$E$405,3,FALSE)</f>
        <v>1.1059000000000001</v>
      </c>
      <c r="G83">
        <f>VLOOKUP(C83,away!$B$2:$E$405,4,FALSE)</f>
        <v>0.95340000000000003</v>
      </c>
      <c r="H83">
        <f>VLOOKUP(A83,away!$A$2:$E$405,3,FALSE)</f>
        <v>1.4443999999999999</v>
      </c>
      <c r="I83">
        <f>VLOOKUP(C83,away!$B$2:$E$405,3,FALSE)</f>
        <v>0.8145</v>
      </c>
      <c r="J83">
        <f>VLOOKUP(B83,home!$B$2:$E$405,4,FALSE)</f>
        <v>1.2218</v>
      </c>
      <c r="K83" s="3">
        <f t="shared" si="224"/>
        <v>1.6263581050500002</v>
      </c>
      <c r="L83" s="3">
        <f t="shared" si="225"/>
        <v>1.4374034708399999</v>
      </c>
      <c r="M83" s="5">
        <f t="shared" si="226"/>
        <v>4.6711654898199173E-2</v>
      </c>
      <c r="N83" s="5">
        <f t="shared" si="227"/>
        <v>7.5969878543984765E-2</v>
      </c>
      <c r="O83" s="5">
        <f t="shared" si="228"/>
        <v>6.714349487935177E-2</v>
      </c>
      <c r="P83" s="5">
        <f t="shared" si="229"/>
        <v>0.10919936709841692</v>
      </c>
      <c r="Q83" s="5">
        <f t="shared" si="230"/>
        <v>6.1777113854836883E-2</v>
      </c>
      <c r="R83" s="5">
        <f t="shared" si="231"/>
        <v>4.8256146291954002E-2</v>
      </c>
      <c r="S83" s="5">
        <f t="shared" si="232"/>
        <v>6.381973514255937E-2</v>
      </c>
      <c r="T83" s="5">
        <f t="shared" si="233"/>
        <v>8.8798637873420377E-2</v>
      </c>
      <c r="U83" s="5">
        <f t="shared" si="234"/>
        <v>7.8481774640397892E-2</v>
      </c>
      <c r="V83" s="5">
        <f t="shared" si="235"/>
        <v>1.6577054130504594E-2</v>
      </c>
      <c r="W83" s="5">
        <f t="shared" si="236"/>
        <v>3.3490569941470205E-2</v>
      </c>
      <c r="X83" s="5">
        <f t="shared" si="237"/>
        <v>4.8139461474279034E-2</v>
      </c>
      <c r="Y83" s="5">
        <f t="shared" si="238"/>
        <v>3.4597914503748578E-2</v>
      </c>
      <c r="Z83" s="5">
        <f t="shared" si="239"/>
        <v>2.3121184056472489E-2</v>
      </c>
      <c r="AA83" s="5">
        <f t="shared" si="240"/>
        <v>3.7603325088596873E-2</v>
      </c>
      <c r="AB83" s="5">
        <f t="shared" si="241"/>
        <v>3.0578236267334781E-2</v>
      </c>
      <c r="AC83" s="5">
        <f t="shared" si="242"/>
        <v>2.4220451825036501E-3</v>
      </c>
      <c r="AD83" s="5">
        <f t="shared" si="243"/>
        <v>1.3616914966763498E-2</v>
      </c>
      <c r="AE83" s="5">
        <f t="shared" si="244"/>
        <v>1.957300083535899E-2</v>
      </c>
      <c r="AF83" s="5">
        <f t="shared" si="245"/>
        <v>1.4067149667749617E-2</v>
      </c>
      <c r="AG83" s="5">
        <f t="shared" si="246"/>
        <v>6.7400565857496835E-3</v>
      </c>
      <c r="AH83" s="5">
        <f t="shared" si="247"/>
        <v>8.308617553176011E-3</v>
      </c>
      <c r="AI83" s="5">
        <f t="shared" si="248"/>
        <v>1.3512787499368505E-2</v>
      </c>
      <c r="AJ83" s="5">
        <f t="shared" si="249"/>
        <v>1.0988315735708151E-2</v>
      </c>
      <c r="AK83" s="5">
        <f t="shared" si="250"/>
        <v>5.9569787858724677E-3</v>
      </c>
      <c r="AL83" s="5">
        <f t="shared" si="251"/>
        <v>2.2648377719828095E-4</v>
      </c>
      <c r="AM83" s="5">
        <f t="shared" si="252"/>
        <v>4.4291960043944924E-3</v>
      </c>
      <c r="AN83" s="5">
        <f t="shared" si="253"/>
        <v>6.3665417097473016E-3</v>
      </c>
      <c r="AO83" s="5">
        <f t="shared" si="254"/>
        <v>4.5756445754192004E-3</v>
      </c>
      <c r="AP83" s="5">
        <f t="shared" si="255"/>
        <v>2.1923491313459251E-3</v>
      </c>
      <c r="AQ83" s="5">
        <f t="shared" si="256"/>
        <v>7.8782256267242339E-4</v>
      </c>
      <c r="AR83" s="5">
        <f t="shared" si="257"/>
        <v>2.3885671417634693E-3</v>
      </c>
      <c r="AS83" s="5">
        <f t="shared" si="258"/>
        <v>3.8846655304631307E-3</v>
      </c>
      <c r="AT83" s="5">
        <f t="shared" si="259"/>
        <v>3.1589286354385365E-3</v>
      </c>
      <c r="AU83" s="5">
        <f t="shared" si="260"/>
        <v>1.7125163965066668E-3</v>
      </c>
      <c r="AV83" s="5">
        <f t="shared" si="261"/>
        <v>6.9629123037240944E-4</v>
      </c>
      <c r="AW83" s="5">
        <f t="shared" si="262"/>
        <v>1.4707181978703209E-5</v>
      </c>
      <c r="AX83" s="5">
        <f t="shared" si="263"/>
        <v>1.2005764701003433E-3</v>
      </c>
      <c r="AY83" s="5">
        <f t="shared" si="264"/>
        <v>1.7257127851310688E-3</v>
      </c>
      <c r="AZ83" s="5">
        <f t="shared" si="265"/>
        <v>1.2402727735101808E-3</v>
      </c>
      <c r="BA83" s="5">
        <f t="shared" si="266"/>
        <v>5.9425746314396225E-4</v>
      </c>
      <c r="BB83" s="5">
        <f t="shared" si="267"/>
        <v>2.1354693502392629E-4</v>
      </c>
      <c r="BC83" s="5">
        <f t="shared" si="268"/>
        <v>6.1390621118127112E-5</v>
      </c>
      <c r="BD83" s="5">
        <f t="shared" si="269"/>
        <v>5.7222244998419774E-4</v>
      </c>
      <c r="BE83" s="5">
        <f t="shared" si="270"/>
        <v>9.306386194233683E-4</v>
      </c>
      <c r="BF83" s="5">
        <f t="shared" si="271"/>
        <v>7.5677583078586903E-4</v>
      </c>
      <c r="BG83" s="5">
        <f t="shared" si="272"/>
        <v>4.1026283536818174E-4</v>
      </c>
      <c r="BH83" s="5">
        <f t="shared" si="273"/>
        <v>1.668085718754591E-4</v>
      </c>
      <c r="BI83" s="5">
        <f t="shared" si="274"/>
        <v>5.4258094572293676E-5</v>
      </c>
      <c r="BJ83" s="8">
        <f t="shared" si="275"/>
        <v>0.42015800927896862</v>
      </c>
      <c r="BK83" s="8">
        <f t="shared" si="276"/>
        <v>0.24068205301451306</v>
      </c>
      <c r="BL83" s="8">
        <f t="shared" si="277"/>
        <v>0.31556161207831396</v>
      </c>
      <c r="BM83" s="8">
        <f t="shared" si="278"/>
        <v>0.58875419725837219</v>
      </c>
      <c r="BN83" s="8">
        <f t="shared" si="279"/>
        <v>0.40905765556674351</v>
      </c>
    </row>
    <row r="84" spans="1:66" x14ac:dyDescent="0.25">
      <c r="A84" t="s">
        <v>10</v>
      </c>
      <c r="B84" t="s">
        <v>246</v>
      </c>
      <c r="C84" t="s">
        <v>48</v>
      </c>
      <c r="D84" s="11">
        <v>44385</v>
      </c>
      <c r="E84">
        <f>VLOOKUP(A84,home!$A$2:$E$405,3,FALSE)</f>
        <v>1.5425</v>
      </c>
      <c r="F84">
        <f>VLOOKUP(B84,home!$B$2:$E$405,3,FALSE)</f>
        <v>0.76270000000000004</v>
      </c>
      <c r="G84">
        <f>VLOOKUP(C84,away!$B$2:$E$405,4,FALSE)</f>
        <v>1.1821999999999999</v>
      </c>
      <c r="H84">
        <f>VLOOKUP(A84,away!$A$2:$E$405,3,FALSE)</f>
        <v>1.4443999999999999</v>
      </c>
      <c r="I84">
        <f>VLOOKUP(C84,away!$B$2:$E$405,3,FALSE)</f>
        <v>1.2218</v>
      </c>
      <c r="J84">
        <f>VLOOKUP(B84,home!$B$2:$E$405,4,FALSE)</f>
        <v>0.8145</v>
      </c>
      <c r="K84" s="3">
        <f t="shared" si="224"/>
        <v>1.39081662745</v>
      </c>
      <c r="L84" s="3">
        <f t="shared" si="225"/>
        <v>1.4374034708399999</v>
      </c>
      <c r="M84" s="5">
        <f t="shared" si="226"/>
        <v>5.9117984281929631E-2</v>
      </c>
      <c r="N84" s="5">
        <f t="shared" si="227"/>
        <v>8.2222275520635477E-2</v>
      </c>
      <c r="O84" s="5">
        <f t="shared" si="228"/>
        <v>8.4976395795910195E-2</v>
      </c>
      <c r="P84" s="5">
        <f t="shared" si="229"/>
        <v>0.11818658421372417</v>
      </c>
      <c r="Q84" s="5">
        <f t="shared" si="230"/>
        <v>5.7178053970437473E-2</v>
      </c>
      <c r="R84" s="5">
        <f t="shared" si="231"/>
        <v>6.1072683128257456E-2</v>
      </c>
      <c r="S84" s="5">
        <f t="shared" si="232"/>
        <v>5.9068610245128446E-2</v>
      </c>
      <c r="T84" s="5">
        <f t="shared" si="233"/>
        <v>8.2187933232983651E-2</v>
      </c>
      <c r="U84" s="5">
        <f t="shared" si="234"/>
        <v>8.4940903177765537E-2</v>
      </c>
      <c r="V84" s="5">
        <f t="shared" si="235"/>
        <v>1.3120875264982448E-2</v>
      </c>
      <c r="W84" s="5">
        <f t="shared" si="236"/>
        <v>2.6508062729105976E-2</v>
      </c>
      <c r="X84" s="5">
        <f t="shared" si="237"/>
        <v>3.810278137206137E-2</v>
      </c>
      <c r="Y84" s="5">
        <f t="shared" si="238"/>
        <v>2.7384535096429356E-2</v>
      </c>
      <c r="Z84" s="5">
        <f t="shared" si="239"/>
        <v>2.9262028900689591E-2</v>
      </c>
      <c r="AA84" s="5">
        <f t="shared" si="240"/>
        <v>4.0698116348001523E-2</v>
      </c>
      <c r="AB84" s="5">
        <f t="shared" si="241"/>
        <v>2.83018084613476E-2</v>
      </c>
      <c r="AC84" s="5">
        <f t="shared" si="242"/>
        <v>1.6394243734565016E-3</v>
      </c>
      <c r="AD84" s="5">
        <f t="shared" si="243"/>
        <v>9.2169636012820605E-3</v>
      </c>
      <c r="AE84" s="5">
        <f t="shared" si="244"/>
        <v>1.3248495471088776E-2</v>
      </c>
      <c r="AF84" s="5">
        <f t="shared" si="245"/>
        <v>9.5217166867755144E-3</v>
      </c>
      <c r="AG84" s="5">
        <f t="shared" si="246"/>
        <v>4.5621828713087566E-3</v>
      </c>
      <c r="AH84" s="5">
        <f t="shared" si="247"/>
        <v>1.0515335476417908E-2</v>
      </c>
      <c r="AI84" s="5">
        <f t="shared" si="248"/>
        <v>1.4624903423816891E-2</v>
      </c>
      <c r="AJ84" s="5">
        <f t="shared" si="249"/>
        <v>1.0170279428347485E-2</v>
      </c>
      <c r="AK84" s="5">
        <f t="shared" si="250"/>
        <v>4.7149979115861211E-3</v>
      </c>
      <c r="AL84" s="5">
        <f t="shared" si="251"/>
        <v>1.3109916999302961E-4</v>
      </c>
      <c r="AM84" s="5">
        <f t="shared" si="252"/>
        <v>2.5638212462529009E-3</v>
      </c>
      <c r="AN84" s="5">
        <f t="shared" si="253"/>
        <v>3.6852455579772536E-3</v>
      </c>
      <c r="AO84" s="5">
        <f t="shared" si="254"/>
        <v>2.6485923779670986E-3</v>
      </c>
      <c r="AP84" s="5">
        <f t="shared" si="255"/>
        <v>1.2690319589767588E-3</v>
      </c>
      <c r="AQ84" s="5">
        <f t="shared" si="256"/>
        <v>4.5602773561001958E-4</v>
      </c>
      <c r="AR84" s="5">
        <f t="shared" si="257"/>
        <v>3.0229559421700164E-3</v>
      </c>
      <c r="AS84" s="5">
        <f t="shared" si="258"/>
        <v>4.2043773884188392E-3</v>
      </c>
      <c r="AT84" s="5">
        <f t="shared" si="259"/>
        <v>2.923758989943865E-3</v>
      </c>
      <c r="AU84" s="5">
        <f t="shared" si="260"/>
        <v>1.3554708726234482E-3</v>
      </c>
      <c r="AV84" s="5">
        <f t="shared" si="261"/>
        <v>4.7130285691721351E-4</v>
      </c>
      <c r="AW84" s="5">
        <f t="shared" si="262"/>
        <v>7.2802451660995974E-6</v>
      </c>
      <c r="AX84" s="5">
        <f t="shared" si="263"/>
        <v>5.9430086984968596E-4</v>
      </c>
      <c r="AY84" s="5">
        <f t="shared" si="264"/>
        <v>8.5425013304516947E-4</v>
      </c>
      <c r="AZ84" s="5">
        <f t="shared" si="265"/>
        <v>6.1395105310232923E-4</v>
      </c>
      <c r="BA84" s="5">
        <f t="shared" si="266"/>
        <v>2.9416512488505373E-4</v>
      </c>
      <c r="BB84" s="5">
        <f t="shared" si="267"/>
        <v>1.0570849287746462E-4</v>
      </c>
      <c r="BC84" s="5">
        <f t="shared" si="268"/>
        <v>3.0389150911866608E-5</v>
      </c>
      <c r="BD84" s="5">
        <f t="shared" si="269"/>
        <v>7.2420122724526346E-4</v>
      </c>
      <c r="BE84" s="5">
        <f t="shared" si="270"/>
        <v>1.0072311084724083E-3</v>
      </c>
      <c r="BF84" s="5">
        <f t="shared" si="271"/>
        <v>7.0043688667416023E-4</v>
      </c>
      <c r="BG84" s="5">
        <f t="shared" si="272"/>
        <v>3.2472642282191112E-4</v>
      </c>
      <c r="BH84" s="5">
        <f t="shared" si="273"/>
        <v>1.1290872705826835E-4</v>
      </c>
      <c r="BI84" s="5">
        <f t="shared" si="274"/>
        <v>3.1407066995370629E-5</v>
      </c>
      <c r="BJ84" s="8">
        <f t="shared" si="275"/>
        <v>0.36324848425356399</v>
      </c>
      <c r="BK84" s="8">
        <f t="shared" si="276"/>
        <v>0.25211882768225941</v>
      </c>
      <c r="BL84" s="8">
        <f t="shared" si="277"/>
        <v>0.35489420064079141</v>
      </c>
      <c r="BM84" s="8">
        <f t="shared" si="278"/>
        <v>0.53592259467853109</v>
      </c>
      <c r="BN84" s="8">
        <f t="shared" si="279"/>
        <v>0.46275397691089443</v>
      </c>
    </row>
    <row r="85" spans="1:66" x14ac:dyDescent="0.25">
      <c r="A85" t="s">
        <v>10</v>
      </c>
      <c r="B85" t="s">
        <v>44</v>
      </c>
      <c r="C85" t="s">
        <v>46</v>
      </c>
      <c r="D85" s="11">
        <v>44385</v>
      </c>
      <c r="E85">
        <f>VLOOKUP(A85,home!$A$2:$E$405,3,FALSE)</f>
        <v>1.5425</v>
      </c>
      <c r="F85">
        <f>VLOOKUP(B85,home!$B$2:$E$405,3,FALSE)</f>
        <v>0.91520000000000001</v>
      </c>
      <c r="G85">
        <f>VLOOKUP(C85,away!$B$2:$E$405,4,FALSE)</f>
        <v>1.0678000000000001</v>
      </c>
      <c r="H85">
        <f>VLOOKUP(A85,away!$A$2:$E$405,3,FALSE)</f>
        <v>1.4443999999999999</v>
      </c>
      <c r="I85">
        <f>VLOOKUP(C85,away!$B$2:$E$405,3,FALSE)</f>
        <v>1.181</v>
      </c>
      <c r="J85">
        <f>VLOOKUP(B85,home!$B$2:$E$405,4,FALSE)</f>
        <v>1.4254</v>
      </c>
      <c r="K85" s="3">
        <f t="shared" si="224"/>
        <v>1.5074089888000002</v>
      </c>
      <c r="L85" s="3">
        <f t="shared" si="225"/>
        <v>2.4314992045599997</v>
      </c>
      <c r="M85" s="5">
        <f t="shared" si="226"/>
        <v>1.9469460031142142E-2</v>
      </c>
      <c r="N85" s="5">
        <f t="shared" si="227"/>
        <v>2.9348439058025994E-2</v>
      </c>
      <c r="O85" s="5">
        <f t="shared" si="228"/>
        <v>4.7339976578934823E-2</v>
      </c>
      <c r="P85" s="5">
        <f t="shared" si="229"/>
        <v>7.1360706224667836E-2</v>
      </c>
      <c r="Q85" s="5">
        <f t="shared" si="230"/>
        <v>2.21200504216587E-2</v>
      </c>
      <c r="R85" s="5">
        <f t="shared" si="231"/>
        <v>5.7553557697784523E-2</v>
      </c>
      <c r="S85" s="5">
        <f t="shared" si="232"/>
        <v>6.538895255361396E-2</v>
      </c>
      <c r="T85" s="5">
        <f t="shared" si="233"/>
        <v>5.3784885005090217E-2</v>
      </c>
      <c r="U85" s="5">
        <f t="shared" si="234"/>
        <v>8.675675021105983E-2</v>
      </c>
      <c r="V85" s="5">
        <f t="shared" si="235"/>
        <v>2.6629750879659297E-2</v>
      </c>
      <c r="W85" s="5">
        <f t="shared" si="236"/>
        <v>1.1114654279439187E-2</v>
      </c>
      <c r="X85" s="5">
        <f t="shared" si="237"/>
        <v>2.7025273039415782E-2</v>
      </c>
      <c r="Y85" s="5">
        <f t="shared" si="238"/>
        <v>3.285596494917814E-2</v>
      </c>
      <c r="Z85" s="5">
        <f t="shared" si="239"/>
        <v>4.6647143253920373E-2</v>
      </c>
      <c r="AA85" s="5">
        <f t="shared" si="240"/>
        <v>7.031632304280086E-2</v>
      </c>
      <c r="AB85" s="5">
        <f t="shared" si="241"/>
        <v>5.2997728707041308E-2</v>
      </c>
      <c r="AC85" s="5">
        <f t="shared" si="242"/>
        <v>6.1003162976779575E-3</v>
      </c>
      <c r="AD85" s="5">
        <f t="shared" si="243"/>
        <v>4.1885824420577538E-3</v>
      </c>
      <c r="AE85" s="5">
        <f t="shared" si="244"/>
        <v>1.018453487609741E-2</v>
      </c>
      <c r="AF85" s="5">
        <f t="shared" si="245"/>
        <v>1.2381844225022216E-2</v>
      </c>
      <c r="AG85" s="5">
        <f t="shared" si="246"/>
        <v>1.0035481461375782E-2</v>
      </c>
      <c r="AH85" s="5">
        <f t="shared" si="247"/>
        <v>2.8355622929225933E-2</v>
      </c>
      <c r="AI85" s="5">
        <f t="shared" si="248"/>
        <v>4.2743520886538558E-2</v>
      </c>
      <c r="AJ85" s="5">
        <f t="shared" si="249"/>
        <v>3.2215983798664395E-2</v>
      </c>
      <c r="AK85" s="5">
        <f t="shared" si="250"/>
        <v>1.6187554520380631E-2</v>
      </c>
      <c r="AL85" s="5">
        <f t="shared" si="251"/>
        <v>8.9437072933678662E-4</v>
      </c>
      <c r="AM85" s="5">
        <f t="shared" si="252"/>
        <v>1.2627813646975436E-3</v>
      </c>
      <c r="AN85" s="5">
        <f t="shared" si="253"/>
        <v>3.070451883795268E-3</v>
      </c>
      <c r="AO85" s="5">
        <f t="shared" si="254"/>
        <v>3.7329006565439736E-3</v>
      </c>
      <c r="AP85" s="5">
        <f t="shared" si="255"/>
        <v>3.0255149923627245E-3</v>
      </c>
      <c r="AQ85" s="5">
        <f t="shared" si="256"/>
        <v>1.839134324328579E-3</v>
      </c>
      <c r="AR85" s="5">
        <f t="shared" si="257"/>
        <v>1.378933491944323E-2</v>
      </c>
      <c r="AS85" s="5">
        <f t="shared" si="258"/>
        <v>2.0786167407142449E-2</v>
      </c>
      <c r="AT85" s="5">
        <f t="shared" si="259"/>
        <v>1.5666627796114066E-2</v>
      </c>
      <c r="AU85" s="5">
        <f t="shared" si="260"/>
        <v>7.8720051880154275E-3</v>
      </c>
      <c r="AV85" s="5">
        <f t="shared" si="261"/>
        <v>2.9665828450736718E-3</v>
      </c>
      <c r="AW85" s="5">
        <f t="shared" si="262"/>
        <v>9.1058461659749811E-5</v>
      </c>
      <c r="AX85" s="5">
        <f t="shared" si="263"/>
        <v>3.1725466333903479E-4</v>
      </c>
      <c r="AY85" s="5">
        <f t="shared" si="264"/>
        <v>7.7140446155181354E-4</v>
      </c>
      <c r="AZ85" s="5">
        <f t="shared" si="265"/>
        <v>9.3783466732863486E-4</v>
      </c>
      <c r="BA85" s="5">
        <f t="shared" si="266"/>
        <v>7.6011474920612259E-4</v>
      </c>
      <c r="BB85" s="5">
        <f t="shared" si="267"/>
        <v>4.6205460201725255E-4</v>
      </c>
      <c r="BC85" s="5">
        <f t="shared" si="268"/>
        <v>2.246970794536474E-4</v>
      </c>
      <c r="BD85" s="5">
        <f t="shared" si="269"/>
        <v>5.5881261480062753E-3</v>
      </c>
      <c r="BE85" s="5">
        <f t="shared" si="270"/>
        <v>8.4235915860529781E-3</v>
      </c>
      <c r="BF85" s="5">
        <f t="shared" si="271"/>
        <v>6.3488988373981564E-3</v>
      </c>
      <c r="BG85" s="5">
        <f t="shared" si="272"/>
        <v>3.1901290588252844E-3</v>
      </c>
      <c r="BH85" s="5">
        <f t="shared" si="273"/>
        <v>1.2022073046763291E-3</v>
      </c>
      <c r="BI85" s="5">
        <f t="shared" si="274"/>
        <v>3.62443619494024E-4</v>
      </c>
      <c r="BJ85" s="8">
        <f t="shared" si="275"/>
        <v>0.22944385320198576</v>
      </c>
      <c r="BK85" s="8">
        <f t="shared" si="276"/>
        <v>0.19061496117764978</v>
      </c>
      <c r="BL85" s="8">
        <f t="shared" si="277"/>
        <v>0.52066313308267287</v>
      </c>
      <c r="BM85" s="8">
        <f t="shared" si="278"/>
        <v>0.73949655470412268</v>
      </c>
      <c r="BN85" s="8">
        <f t="shared" si="279"/>
        <v>0.24719219001221404</v>
      </c>
    </row>
    <row r="86" spans="1:66" x14ac:dyDescent="0.25">
      <c r="A86" t="s">
        <v>80</v>
      </c>
      <c r="B86" t="s">
        <v>83</v>
      </c>
      <c r="C86" t="s">
        <v>98</v>
      </c>
      <c r="D86" s="11">
        <v>44385</v>
      </c>
      <c r="E86">
        <f>VLOOKUP(A86,home!$A$2:$E$405,3,FALSE)</f>
        <v>1.2518</v>
      </c>
      <c r="F86">
        <f>VLOOKUP(B86,home!$B$2:$E$405,3,FALSE)</f>
        <v>1.2850999999999999</v>
      </c>
      <c r="G86">
        <f>VLOOKUP(C86,away!$B$2:$E$405,4,FALSE)</f>
        <v>0.79879999999999995</v>
      </c>
      <c r="H86">
        <f>VLOOKUP(A86,away!$A$2:$E$405,3,FALSE)</f>
        <v>1.0562</v>
      </c>
      <c r="I86">
        <f>VLOOKUP(C86,away!$B$2:$E$405,3,FALSE)</f>
        <v>1.1938</v>
      </c>
      <c r="J86">
        <f>VLOOKUP(B86,home!$B$2:$E$405,4,FALSE)</f>
        <v>1.1526000000000001</v>
      </c>
      <c r="K86" s="3">
        <f t="shared" si="224"/>
        <v>1.2850201181839997</v>
      </c>
      <c r="L86" s="3">
        <f t="shared" si="225"/>
        <v>1.4533036120559999</v>
      </c>
      <c r="M86" s="5">
        <f t="shared" si="226"/>
        <v>6.4678674981241593E-2</v>
      </c>
      <c r="N86" s="5">
        <f t="shared" si="227"/>
        <v>8.3113398568379585E-2</v>
      </c>
      <c r="O86" s="5">
        <f t="shared" si="228"/>
        <v>9.3997751973234414E-2</v>
      </c>
      <c r="P86" s="5">
        <f t="shared" si="229"/>
        <v>0.120789002349676</v>
      </c>
      <c r="Q86" s="5">
        <f t="shared" si="230"/>
        <v>5.3401194625506514E-2</v>
      </c>
      <c r="R86" s="5">
        <f t="shared" si="231"/>
        <v>6.8303636233922799E-2</v>
      </c>
      <c r="S86" s="5">
        <f t="shared" si="232"/>
        <v>5.6394101660483517E-2</v>
      </c>
      <c r="T86" s="5">
        <f t="shared" si="233"/>
        <v>7.7608149037354038E-2</v>
      </c>
      <c r="U86" s="5">
        <f t="shared" si="234"/>
        <v>8.7771546705712425E-2</v>
      </c>
      <c r="V86" s="5">
        <f t="shared" si="235"/>
        <v>1.1701928855653817E-2</v>
      </c>
      <c r="W86" s="5">
        <f t="shared" si="236"/>
        <v>2.2873869809611719E-2</v>
      </c>
      <c r="X86" s="5">
        <f t="shared" si="237"/>
        <v>3.3242677616007389E-2</v>
      </c>
      <c r="Y86" s="5">
        <f t="shared" si="238"/>
        <v>2.4155851726878345E-2</v>
      </c>
      <c r="Z86" s="5">
        <f t="shared" si="239"/>
        <v>3.3088640418439681E-2</v>
      </c>
      <c r="AA86" s="5">
        <f t="shared" si="240"/>
        <v>4.2519568621051239E-2</v>
      </c>
      <c r="AB86" s="5">
        <f t="shared" si="241"/>
        <v>2.7319250547277976E-2</v>
      </c>
      <c r="AC86" s="5">
        <f t="shared" si="242"/>
        <v>1.365852338938655E-3</v>
      </c>
      <c r="AD86" s="5">
        <f t="shared" si="243"/>
        <v>7.3483457215181664E-3</v>
      </c>
      <c r="AE86" s="5">
        <f t="shared" si="244"/>
        <v>1.0679377379718601E-2</v>
      </c>
      <c r="AF86" s="5">
        <f t="shared" si="245"/>
        <v>7.7601888602270939E-3</v>
      </c>
      <c r="AG86" s="5">
        <f t="shared" si="246"/>
        <v>3.7593035002682546E-3</v>
      </c>
      <c r="AH86" s="5">
        <f t="shared" si="247"/>
        <v>1.202196015953514E-2</v>
      </c>
      <c r="AI86" s="5">
        <f t="shared" si="248"/>
        <v>1.5448460665009184E-2</v>
      </c>
      <c r="AJ86" s="5">
        <f t="shared" si="249"/>
        <v>9.9257913747554868E-3</v>
      </c>
      <c r="AK86" s="5">
        <f t="shared" si="250"/>
        <v>4.2516138684860075E-3</v>
      </c>
      <c r="AL86" s="5">
        <f t="shared" si="251"/>
        <v>1.0203050166084565E-4</v>
      </c>
      <c r="AM86" s="5">
        <f t="shared" si="252"/>
        <v>1.888554417504432E-3</v>
      </c>
      <c r="AN86" s="5">
        <f t="shared" si="253"/>
        <v>2.7446429565235052E-3</v>
      </c>
      <c r="AO86" s="5">
        <f t="shared" si="254"/>
        <v>1.9943997612598351E-3</v>
      </c>
      <c r="AP86" s="5">
        <f t="shared" si="255"/>
        <v>9.6615612564084703E-4</v>
      </c>
      <c r="AQ86" s="5">
        <f t="shared" si="256"/>
        <v>3.5102954680096848E-4</v>
      </c>
      <c r="AR86" s="5">
        <f t="shared" si="257"/>
        <v>3.4943116247691491E-3</v>
      </c>
      <c r="AS86" s="5">
        <f t="shared" si="258"/>
        <v>4.4902607370325767E-3</v>
      </c>
      <c r="AT86" s="5">
        <f t="shared" si="259"/>
        <v>2.8850376914892882E-3</v>
      </c>
      <c r="AU86" s="5">
        <f t="shared" si="260"/>
        <v>1.2357771584276197E-3</v>
      </c>
      <c r="AV86" s="5">
        <f t="shared" si="261"/>
        <v>3.9699962754293671E-4</v>
      </c>
      <c r="AW86" s="5">
        <f t="shared" si="262"/>
        <v>5.2929013690562557E-6</v>
      </c>
      <c r="AX86" s="5">
        <f t="shared" si="263"/>
        <v>4.0447173679640996E-4</v>
      </c>
      <c r="AY86" s="5">
        <f t="shared" si="264"/>
        <v>5.8782023606078612E-4</v>
      </c>
      <c r="AZ86" s="5">
        <f t="shared" si="265"/>
        <v>4.2714063615337564E-4</v>
      </c>
      <c r="BA86" s="5">
        <f t="shared" si="266"/>
        <v>2.0692167645919941E-4</v>
      </c>
      <c r="BB86" s="5">
        <f t="shared" si="267"/>
        <v>7.5180004952709394E-5</v>
      </c>
      <c r="BC86" s="5">
        <f t="shared" si="268"/>
        <v>2.1851874550432108E-5</v>
      </c>
      <c r="BD86" s="5">
        <f t="shared" si="269"/>
        <v>8.4638261765437829E-4</v>
      </c>
      <c r="BE86" s="5">
        <f t="shared" si="270"/>
        <v>1.0876186913671125E-3</v>
      </c>
      <c r="BF86" s="5">
        <f t="shared" si="271"/>
        <v>6.9880594965984701E-4</v>
      </c>
      <c r="BG86" s="5">
        <f t="shared" si="272"/>
        <v>2.9932656800652635E-4</v>
      </c>
      <c r="BH86" s="5">
        <f t="shared" si="273"/>
        <v>9.6160165448839336E-5</v>
      </c>
      <c r="BI86" s="5">
        <f t="shared" si="274"/>
        <v>2.4713549433932093E-5</v>
      </c>
      <c r="BJ86" s="8">
        <f t="shared" si="275"/>
        <v>0.33361052581817219</v>
      </c>
      <c r="BK86" s="8">
        <f t="shared" si="276"/>
        <v>0.25561941092371521</v>
      </c>
      <c r="BL86" s="8">
        <f t="shared" si="277"/>
        <v>0.37711497452981674</v>
      </c>
      <c r="BM86" s="8">
        <f t="shared" si="278"/>
        <v>0.51456736562349115</v>
      </c>
      <c r="BN86" s="8">
        <f t="shared" si="279"/>
        <v>0.48428365873196089</v>
      </c>
    </row>
    <row r="87" spans="1:66" x14ac:dyDescent="0.25">
      <c r="A87" t="s">
        <v>80</v>
      </c>
      <c r="B87" t="s">
        <v>87</v>
      </c>
      <c r="C87" t="s">
        <v>111</v>
      </c>
      <c r="D87" s="11">
        <v>44385</v>
      </c>
      <c r="E87">
        <f>VLOOKUP(A87,home!$A$2:$E$405,3,FALSE)</f>
        <v>1.2518</v>
      </c>
      <c r="F87">
        <f>VLOOKUP(B87,home!$B$2:$E$405,3,FALSE)</f>
        <v>0.62519999999999998</v>
      </c>
      <c r="G87">
        <f>VLOOKUP(C87,away!$B$2:$E$405,4,FALSE)</f>
        <v>0.6129</v>
      </c>
      <c r="H87">
        <f>VLOOKUP(A87,away!$A$2:$E$405,3,FALSE)</f>
        <v>1.0562</v>
      </c>
      <c r="I87">
        <f>VLOOKUP(C87,away!$B$2:$E$405,3,FALSE)</f>
        <v>1.0241</v>
      </c>
      <c r="J87">
        <f>VLOOKUP(B87,home!$B$2:$E$405,4,FALSE)</f>
        <v>1.2349000000000001</v>
      </c>
      <c r="K87" s="3">
        <f t="shared" si="224"/>
        <v>0.47967108314399998</v>
      </c>
      <c r="L87" s="3">
        <f t="shared" si="225"/>
        <v>1.3357350432580002</v>
      </c>
      <c r="M87" s="5">
        <f t="shared" si="226"/>
        <v>0.16277178904366818</v>
      </c>
      <c r="N87" s="5">
        <f t="shared" si="227"/>
        <v>7.8076920355862986E-2</v>
      </c>
      <c r="O87" s="5">
        <f t="shared" si="228"/>
        <v>0.21741998267942619</v>
      </c>
      <c r="P87" s="5">
        <f t="shared" si="229"/>
        <v>0.10429007858899009</v>
      </c>
      <c r="Q87" s="5">
        <f t="shared" si="230"/>
        <v>1.8725620477822304E-2</v>
      </c>
      <c r="R87" s="5">
        <f t="shared" si="231"/>
        <v>0.14520774498472852</v>
      </c>
      <c r="S87" s="5">
        <f t="shared" si="232"/>
        <v>1.6705014665010249E-2</v>
      </c>
      <c r="T87" s="5">
        <f t="shared" si="233"/>
        <v>2.5012467478976869E-2</v>
      </c>
      <c r="U87" s="5">
        <f t="shared" si="234"/>
        <v>6.965195631772246E-2</v>
      </c>
      <c r="V87" s="5">
        <f t="shared" si="235"/>
        <v>1.1892364439807916E-3</v>
      </c>
      <c r="W87" s="5">
        <f t="shared" si="236"/>
        <v>2.9940462190468312E-3</v>
      </c>
      <c r="X87" s="5">
        <f t="shared" si="237"/>
        <v>3.9992524559149707E-3</v>
      </c>
      <c r="Y87" s="5">
        <f t="shared" si="238"/>
        <v>2.6709708261006236E-3</v>
      </c>
      <c r="Z87" s="5">
        <f t="shared" si="239"/>
        <v>6.4653024509524371E-2</v>
      </c>
      <c r="AA87" s="5">
        <f t="shared" si="240"/>
        <v>3.1012186295019131E-2</v>
      </c>
      <c r="AB87" s="5">
        <f t="shared" si="241"/>
        <v>7.4378244953976673E-3</v>
      </c>
      <c r="AC87" s="5">
        <f t="shared" si="242"/>
        <v>4.7622488413200386E-5</v>
      </c>
      <c r="AD87" s="5">
        <f t="shared" si="243"/>
        <v>3.5903934821834784E-4</v>
      </c>
      <c r="AE87" s="5">
        <f t="shared" si="244"/>
        <v>4.7958143932375899E-4</v>
      </c>
      <c r="AF87" s="5">
        <f t="shared" si="245"/>
        <v>3.2029686730042763E-4</v>
      </c>
      <c r="AG87" s="5">
        <f t="shared" si="246"/>
        <v>1.4261058329964629E-4</v>
      </c>
      <c r="AH87" s="5">
        <f t="shared" si="247"/>
        <v>2.1589827622497504E-2</v>
      </c>
      <c r="AI87" s="5">
        <f t="shared" si="248"/>
        <v>1.0356016000575627E-2</v>
      </c>
      <c r="AJ87" s="5">
        <f t="shared" si="249"/>
        <v>2.4837407060263523E-3</v>
      </c>
      <c r="AK87" s="5">
        <f t="shared" si="250"/>
        <v>3.9712619823616797E-4</v>
      </c>
      <c r="AL87" s="5">
        <f t="shared" si="251"/>
        <v>1.2204948015613492E-6</v>
      </c>
      <c r="AM87" s="5">
        <f t="shared" si="252"/>
        <v>3.4444158610242159E-5</v>
      </c>
      <c r="AN87" s="5">
        <f t="shared" si="253"/>
        <v>4.6008269691237222E-5</v>
      </c>
      <c r="AO87" s="5">
        <f t="shared" si="254"/>
        <v>3.0727429053125248E-5</v>
      </c>
      <c r="AP87" s="5">
        <f t="shared" si="255"/>
        <v>1.3681234591827802E-5</v>
      </c>
      <c r="AQ87" s="5">
        <f t="shared" si="256"/>
        <v>4.5686261198344869E-6</v>
      </c>
      <c r="AR87" s="5">
        <f t="shared" si="257"/>
        <v>5.7676578666538926E-3</v>
      </c>
      <c r="AS87" s="5">
        <f t="shared" si="258"/>
        <v>2.7665786961018853E-3</v>
      </c>
      <c r="AT87" s="5">
        <f t="shared" si="259"/>
        <v>6.6352389988115306E-4</v>
      </c>
      <c r="AU87" s="5">
        <f t="shared" si="260"/>
        <v>1.0609107591597458E-4</v>
      </c>
      <c r="AV87" s="5">
        <f t="shared" si="261"/>
        <v>1.2722205324131964E-5</v>
      </c>
      <c r="AW87" s="5">
        <f t="shared" si="262"/>
        <v>2.1721874042200489E-8</v>
      </c>
      <c r="AX87" s="5">
        <f t="shared" si="263"/>
        <v>2.7536444780930961E-6</v>
      </c>
      <c r="AY87" s="5">
        <f t="shared" si="264"/>
        <v>3.6781394260628347E-6</v>
      </c>
      <c r="AZ87" s="5">
        <f t="shared" si="265"/>
        <v>2.4565098626904984E-6</v>
      </c>
      <c r="BA87" s="5">
        <f t="shared" si="266"/>
        <v>1.0937487692348661E-6</v>
      </c>
      <c r="BB87" s="5">
        <f t="shared" si="267"/>
        <v>3.6523963989682935E-7</v>
      </c>
      <c r="BC87" s="5">
        <f t="shared" si="268"/>
        <v>9.7572677239425538E-8</v>
      </c>
      <c r="BD87" s="5">
        <f t="shared" si="269"/>
        <v>1.2840104550020468E-3</v>
      </c>
      <c r="BE87" s="5">
        <f t="shared" si="270"/>
        <v>6.1590268571905206E-4</v>
      </c>
      <c r="BF87" s="5">
        <f t="shared" si="271"/>
        <v>1.4771535418507811E-4</v>
      </c>
      <c r="BG87" s="5">
        <f t="shared" si="272"/>
        <v>2.3618261312985342E-5</v>
      </c>
      <c r="BH87" s="5">
        <f t="shared" si="273"/>
        <v>2.8322492464944274E-6</v>
      </c>
      <c r="BI87" s="5">
        <f t="shared" si="274"/>
        <v>2.7170961275995215E-7</v>
      </c>
      <c r="BJ87" s="8">
        <f t="shared" si="275"/>
        <v>0.13292068062478626</v>
      </c>
      <c r="BK87" s="8">
        <f t="shared" si="276"/>
        <v>0.28500863986429015</v>
      </c>
      <c r="BL87" s="8">
        <f t="shared" si="277"/>
        <v>0.51694732975858515</v>
      </c>
      <c r="BM87" s="8">
        <f t="shared" si="278"/>
        <v>0.27303388220913555</v>
      </c>
      <c r="BN87" s="8">
        <f t="shared" si="279"/>
        <v>0.72649213613049834</v>
      </c>
    </row>
    <row r="88" spans="1:66" x14ac:dyDescent="0.25">
      <c r="A88" t="s">
        <v>80</v>
      </c>
      <c r="B88" t="s">
        <v>89</v>
      </c>
      <c r="C88" t="s">
        <v>97</v>
      </c>
      <c r="D88" s="11">
        <v>44385</v>
      </c>
      <c r="E88">
        <f>VLOOKUP(A88,home!$A$2:$E$405,3,FALSE)</f>
        <v>1.2518</v>
      </c>
      <c r="F88">
        <f>VLOOKUP(B88,home!$B$2:$E$405,3,FALSE)</f>
        <v>1.2850999999999999</v>
      </c>
      <c r="G88">
        <f>VLOOKUP(C88,away!$B$2:$E$405,4,FALSE)</f>
        <v>0.97250000000000003</v>
      </c>
      <c r="H88">
        <f>VLOOKUP(A88,away!$A$2:$E$405,3,FALSE)</f>
        <v>1.0562</v>
      </c>
      <c r="I88">
        <f>VLOOKUP(C88,away!$B$2:$E$405,3,FALSE)</f>
        <v>1.1526000000000001</v>
      </c>
      <c r="J88">
        <f>VLOOKUP(B88,home!$B$2:$E$405,4,FALSE)</f>
        <v>1.0703</v>
      </c>
      <c r="K88" s="3">
        <f t="shared" si="224"/>
        <v>1.56444925505</v>
      </c>
      <c r="L88" s="3">
        <f t="shared" si="225"/>
        <v>1.3029576612360003</v>
      </c>
      <c r="M88" s="5">
        <f t="shared" si="226"/>
        <v>5.6846142431985727E-2</v>
      </c>
      <c r="N88" s="5">
        <f t="shared" si="227"/>
        <v>8.8932905180186275E-2</v>
      </c>
      <c r="O88" s="5">
        <f t="shared" si="228"/>
        <v>7.4068116793468683E-2</v>
      </c>
      <c r="P88" s="5">
        <f t="shared" si="229"/>
        <v>0.11587581014049847</v>
      </c>
      <c r="Q88" s="5">
        <f t="shared" si="230"/>
        <v>6.956550862928737E-2</v>
      </c>
      <c r="R88" s="5">
        <f t="shared" si="231"/>
        <v>4.8253810114686449E-2</v>
      </c>
      <c r="S88" s="5">
        <f t="shared" si="232"/>
        <v>5.9050635633640408E-2</v>
      </c>
      <c r="T88" s="5">
        <f t="shared" si="233"/>
        <v>9.0640912426309062E-2</v>
      </c>
      <c r="U88" s="5">
        <f t="shared" si="234"/>
        <v>7.549063728724538E-2</v>
      </c>
      <c r="V88" s="5">
        <f t="shared" si="235"/>
        <v>1.3374385960697541E-2</v>
      </c>
      <c r="W88" s="5">
        <f t="shared" si="236"/>
        <v>3.6277236050754315E-2</v>
      </c>
      <c r="X88" s="5">
        <f t="shared" si="237"/>
        <v>4.7267702640797153E-2</v>
      </c>
      <c r="Y88" s="5">
        <f t="shared" si="238"/>
        <v>3.0793907642425896E-2</v>
      </c>
      <c r="Z88" s="5">
        <f t="shared" si="239"/>
        <v>2.0957557190919296E-2</v>
      </c>
      <c r="AA88" s="5">
        <f t="shared" si="240"/>
        <v>3.2787034735001462E-2</v>
      </c>
      <c r="AB88" s="5">
        <f t="shared" si="241"/>
        <v>2.5646826033235766E-2</v>
      </c>
      <c r="AC88" s="5">
        <f t="shared" si="242"/>
        <v>1.7039060853840881E-3</v>
      </c>
      <c r="AD88" s="5">
        <f t="shared" si="243"/>
        <v>1.4188473728718903E-2</v>
      </c>
      <c r="AE88" s="5">
        <f t="shared" si="244"/>
        <v>1.8486980546080011E-2</v>
      </c>
      <c r="AF88" s="5">
        <f t="shared" si="245"/>
        <v>1.2043876467817929E-2</v>
      </c>
      <c r="AG88" s="5">
        <f t="shared" si="246"/>
        <v>5.2308870382411143E-3</v>
      </c>
      <c r="AH88" s="5">
        <f t="shared" si="247"/>
        <v>6.8267024256749836E-3</v>
      </c>
      <c r="AI88" s="5">
        <f t="shared" si="248"/>
        <v>1.0680029524295257E-2</v>
      </c>
      <c r="AJ88" s="5">
        <f t="shared" si="249"/>
        <v>8.3541821165978615E-3</v>
      </c>
      <c r="AK88" s="5">
        <f t="shared" si="250"/>
        <v>4.3565646629545179E-3</v>
      </c>
      <c r="AL88" s="5">
        <f t="shared" si="251"/>
        <v>1.3893044600761639E-4</v>
      </c>
      <c r="AM88" s="5">
        <f t="shared" si="252"/>
        <v>4.4394294310381574E-3</v>
      </c>
      <c r="AN88" s="5">
        <f t="shared" si="253"/>
        <v>5.7843885886877441E-3</v>
      </c>
      <c r="AO88" s="5">
        <f t="shared" si="254"/>
        <v>3.7684067135983971E-3</v>
      </c>
      <c r="AP88" s="5">
        <f t="shared" si="255"/>
        <v>1.6366914660454026E-3</v>
      </c>
      <c r="AQ88" s="5">
        <f t="shared" si="256"/>
        <v>5.331349211908597E-4</v>
      </c>
      <c r="AR88" s="5">
        <f t="shared" si="257"/>
        <v>1.7789808453023213E-3</v>
      </c>
      <c r="AS88" s="5">
        <f t="shared" si="258"/>
        <v>2.7831252581814359E-3</v>
      </c>
      <c r="AT88" s="5">
        <f t="shared" si="259"/>
        <v>2.177029118436394E-3</v>
      </c>
      <c r="AU88" s="5">
        <f t="shared" si="260"/>
        <v>1.1352838608533246E-3</v>
      </c>
      <c r="AV88" s="5">
        <f t="shared" si="261"/>
        <v>4.4402349759556798E-4</v>
      </c>
      <c r="AW88" s="5">
        <f t="shared" si="262"/>
        <v>7.8665935881102077E-6</v>
      </c>
      <c r="AX88" s="5">
        <f t="shared" si="263"/>
        <v>1.1575436777057808E-3</v>
      </c>
      <c r="AY88" s="5">
        <f t="shared" si="264"/>
        <v>1.5082304030820425E-3</v>
      </c>
      <c r="AZ88" s="5">
        <f t="shared" si="265"/>
        <v>9.8258017930240456E-4</v>
      </c>
      <c r="BA88" s="5">
        <f t="shared" si="266"/>
        <v>4.2675345746690343E-4</v>
      </c>
      <c r="BB88" s="5">
        <f t="shared" si="267"/>
        <v>1.3901042171636339E-4</v>
      </c>
      <c r="BC88" s="5">
        <f t="shared" si="268"/>
        <v>3.6224938793396588E-5</v>
      </c>
      <c r="BD88" s="5">
        <f t="shared" si="269"/>
        <v>3.863227869297923E-4</v>
      </c>
      <c r="BE88" s="5">
        <f t="shared" si="270"/>
        <v>6.0438239622115342E-4</v>
      </c>
      <c r="BF88" s="5">
        <f t="shared" si="271"/>
        <v>4.7276279476675886E-4</v>
      </c>
      <c r="BG88" s="5">
        <f t="shared" si="272"/>
        <v>2.4653780069607055E-4</v>
      </c>
      <c r="BH88" s="5">
        <f t="shared" si="273"/>
        <v>9.6423969660158274E-5</v>
      </c>
      <c r="BI88" s="5">
        <f t="shared" si="274"/>
        <v>3.0170081500759687E-5</v>
      </c>
      <c r="BJ88" s="8">
        <f t="shared" si="275"/>
        <v>0.43384078454924546</v>
      </c>
      <c r="BK88" s="8">
        <f t="shared" si="276"/>
        <v>0.24849804110129589</v>
      </c>
      <c r="BL88" s="8">
        <f t="shared" si="277"/>
        <v>0.29661894610330403</v>
      </c>
      <c r="BM88" s="8">
        <f t="shared" si="278"/>
        <v>0.54487267184515786</v>
      </c>
      <c r="BN88" s="8">
        <f t="shared" si="279"/>
        <v>0.45354229329011297</v>
      </c>
    </row>
    <row r="89" spans="1:66" x14ac:dyDescent="0.25">
      <c r="A89" t="s">
        <v>80</v>
      </c>
      <c r="B89" t="s">
        <v>91</v>
      </c>
      <c r="C89" t="s">
        <v>96</v>
      </c>
      <c r="D89" s="11">
        <v>44385</v>
      </c>
      <c r="E89">
        <f>VLOOKUP(A89,home!$A$2:$E$405,3,FALSE)</f>
        <v>1.2518</v>
      </c>
      <c r="F89">
        <f>VLOOKUP(B89,home!$B$2:$E$405,3,FALSE)</f>
        <v>0.69469999999999998</v>
      </c>
      <c r="G89">
        <f>VLOOKUP(C89,away!$B$2:$E$405,4,FALSE)</f>
        <v>1.6672</v>
      </c>
      <c r="H89">
        <f>VLOOKUP(A89,away!$A$2:$E$405,3,FALSE)</f>
        <v>1.0562</v>
      </c>
      <c r="I89">
        <f>VLOOKUP(C89,away!$B$2:$E$405,3,FALSE)</f>
        <v>0.90559999999999996</v>
      </c>
      <c r="J89">
        <f>VLOOKUP(B89,home!$B$2:$E$405,4,FALSE)</f>
        <v>1.0703</v>
      </c>
      <c r="K89" s="3">
        <f t="shared" si="224"/>
        <v>1.4498395669119999</v>
      </c>
      <c r="L89" s="3">
        <f t="shared" si="225"/>
        <v>1.0237362988160001</v>
      </c>
      <c r="M89" s="5">
        <f t="shared" si="226"/>
        <v>8.428293504463874E-2</v>
      </c>
      <c r="N89" s="5">
        <f t="shared" si="227"/>
        <v>0.12219673404319126</v>
      </c>
      <c r="O89" s="5">
        <f t="shared" si="228"/>
        <v>8.6283499975947822E-2</v>
      </c>
      <c r="P89" s="5">
        <f t="shared" si="229"/>
        <v>0.12509723223677974</v>
      </c>
      <c r="Q89" s="5">
        <f t="shared" si="230"/>
        <v>8.8582829981620634E-2</v>
      </c>
      <c r="R89" s="5">
        <f t="shared" si="231"/>
        <v>4.416577545713362E-2</v>
      </c>
      <c r="S89" s="5">
        <f t="shared" si="232"/>
        <v>4.6418997822674481E-2</v>
      </c>
      <c r="T89" s="5">
        <f t="shared" si="233"/>
        <v>9.0685458504031327E-2</v>
      </c>
      <c r="U89" s="5">
        <f t="shared" si="234"/>
        <v>6.4033288761103244E-2</v>
      </c>
      <c r="V89" s="5">
        <f t="shared" si="235"/>
        <v>7.6552838862816094E-3</v>
      </c>
      <c r="W89" s="5">
        <f t="shared" si="236"/>
        <v>4.2810297285464052E-2</v>
      </c>
      <c r="X89" s="5">
        <f t="shared" si="237"/>
        <v>4.3826455294233624E-2</v>
      </c>
      <c r="Y89" s="5">
        <f t="shared" si="238"/>
        <v>2.2433366566571807E-2</v>
      </c>
      <c r="Z89" s="5">
        <f t="shared" si="239"/>
        <v>1.5071369166941505E-2</v>
      </c>
      <c r="AA89" s="5">
        <f t="shared" si="240"/>
        <v>2.1851067345769342E-2</v>
      </c>
      <c r="AB89" s="5">
        <f t="shared" si="241"/>
        <v>1.5840271008577586E-2</v>
      </c>
      <c r="AC89" s="5">
        <f t="shared" si="242"/>
        <v>7.1014881723495253E-4</v>
      </c>
      <c r="AD89" s="5">
        <f t="shared" si="243"/>
        <v>1.5517015718932799E-2</v>
      </c>
      <c r="AE89" s="5">
        <f t="shared" si="244"/>
        <v>1.5885332240769962E-2</v>
      </c>
      <c r="AF89" s="5">
        <f t="shared" si="245"/>
        <v>8.1311956168141561E-3</v>
      </c>
      <c r="AG89" s="5">
        <f t="shared" si="246"/>
        <v>2.7747333685687364E-3</v>
      </c>
      <c r="AH89" s="5">
        <f t="shared" si="247"/>
        <v>3.8572769222635691E-3</v>
      </c>
      <c r="AI89" s="5">
        <f t="shared" si="248"/>
        <v>5.5924327024342649E-3</v>
      </c>
      <c r="AJ89" s="5">
        <f t="shared" si="249"/>
        <v>4.0540651036409005E-3</v>
      </c>
      <c r="AK89" s="5">
        <f t="shared" si="250"/>
        <v>1.9592479980319248E-3</v>
      </c>
      <c r="AL89" s="5">
        <f t="shared" si="251"/>
        <v>4.2161631635283795E-5</v>
      </c>
      <c r="AM89" s="5">
        <f t="shared" si="252"/>
        <v>4.4994366699408405E-3</v>
      </c>
      <c r="AN89" s="5">
        <f t="shared" si="253"/>
        <v>4.6062366432422256E-3</v>
      </c>
      <c r="AO89" s="5">
        <f t="shared" si="254"/>
        <v>2.3577858263117155E-3</v>
      </c>
      <c r="AP89" s="5">
        <f t="shared" si="255"/>
        <v>8.0458364507639355E-4</v>
      </c>
      <c r="AQ89" s="5">
        <f t="shared" si="256"/>
        <v>2.059203707245983E-4</v>
      </c>
      <c r="AR89" s="5">
        <f t="shared" si="257"/>
        <v>7.8976687998129607E-4</v>
      </c>
      <c r="AS89" s="5">
        <f t="shared" si="258"/>
        <v>1.1450352712335237E-3</v>
      </c>
      <c r="AT89" s="5">
        <f t="shared" si="259"/>
        <v>8.3005872087208821E-4</v>
      </c>
      <c r="AU89" s="5">
        <f t="shared" si="260"/>
        <v>4.0115065879357223E-4</v>
      </c>
      <c r="AV89" s="5">
        <f t="shared" si="261"/>
        <v>1.4540102435293414E-4</v>
      </c>
      <c r="AW89" s="5">
        <f t="shared" si="262"/>
        <v>1.738292910318225E-6</v>
      </c>
      <c r="AX89" s="5">
        <f t="shared" si="263"/>
        <v>1.0872435521491661E-3</v>
      </c>
      <c r="AY89" s="5">
        <f t="shared" si="264"/>
        <v>1.1130506899887482E-3</v>
      </c>
      <c r="AZ89" s="5">
        <f t="shared" si="265"/>
        <v>5.6973519688183801E-4</v>
      </c>
      <c r="BA89" s="5">
        <f t="shared" si="266"/>
        <v>1.9441953392033935E-4</v>
      </c>
      <c r="BB89" s="5">
        <f t="shared" si="267"/>
        <v>4.9758583518284988E-5</v>
      </c>
      <c r="BC89" s="5">
        <f t="shared" si="268"/>
        <v>1.0187933625067184E-5</v>
      </c>
      <c r="BD89" s="5">
        <f t="shared" si="269"/>
        <v>1.3475217043991863E-4</v>
      </c>
      <c r="BE89" s="5">
        <f t="shared" si="270"/>
        <v>1.9536902843106363E-4</v>
      </c>
      <c r="BF89" s="5">
        <f t="shared" si="271"/>
        <v>1.4162687378425578E-4</v>
      </c>
      <c r="BG89" s="5">
        <f t="shared" si="272"/>
        <v>6.8445415116821938E-5</v>
      </c>
      <c r="BH89" s="5">
        <f t="shared" si="273"/>
        <v>2.4808717752521307E-5</v>
      </c>
      <c r="BI89" s="5">
        <f t="shared" si="274"/>
        <v>7.1937321203915002E-6</v>
      </c>
      <c r="BJ89" s="8">
        <f t="shared" si="275"/>
        <v>0.46834177726557769</v>
      </c>
      <c r="BK89" s="8">
        <f t="shared" si="276"/>
        <v>0.26531981012923356</v>
      </c>
      <c r="BL89" s="8">
        <f t="shared" si="277"/>
        <v>0.25152053376778061</v>
      </c>
      <c r="BM89" s="8">
        <f t="shared" si="278"/>
        <v>0.44853317119314318</v>
      </c>
      <c r="BN89" s="8">
        <f t="shared" si="279"/>
        <v>0.55060900673931179</v>
      </c>
    </row>
    <row r="90" spans="1:66" x14ac:dyDescent="0.25">
      <c r="A90" t="s">
        <v>80</v>
      </c>
      <c r="B90" t="s">
        <v>86</v>
      </c>
      <c r="C90" t="s">
        <v>114</v>
      </c>
      <c r="D90" s="11">
        <v>44385</v>
      </c>
      <c r="E90">
        <f>VLOOKUP(A90,home!$A$2:$E$405,3,FALSE)</f>
        <v>1.2518</v>
      </c>
      <c r="F90">
        <f>VLOOKUP(B90,home!$B$2:$E$405,3,FALSE)</f>
        <v>0.86829999999999996</v>
      </c>
      <c r="G90">
        <f>VLOOKUP(C90,away!$B$2:$E$405,4,FALSE)</f>
        <v>0.7742</v>
      </c>
      <c r="H90">
        <f>VLOOKUP(A90,away!$A$2:$E$405,3,FALSE)</f>
        <v>1.0562</v>
      </c>
      <c r="I90">
        <f>VLOOKUP(C90,away!$B$2:$E$405,3,FALSE)</f>
        <v>1.0583</v>
      </c>
      <c r="J90">
        <f>VLOOKUP(B90,home!$B$2:$E$405,4,FALSE)</f>
        <v>0.94679999999999997</v>
      </c>
      <c r="K90" s="3">
        <f t="shared" si="224"/>
        <v>0.84150735314799996</v>
      </c>
      <c r="L90" s="3">
        <f t="shared" si="225"/>
        <v>1.058310752328</v>
      </c>
      <c r="M90" s="5">
        <f t="shared" si="226"/>
        <v>0.14959582740986904</v>
      </c>
      <c r="N90" s="5">
        <f t="shared" si="227"/>
        <v>0.1258859887656639</v>
      </c>
      <c r="O90" s="5">
        <f t="shared" si="228"/>
        <v>0.15831887265126812</v>
      </c>
      <c r="P90" s="5">
        <f t="shared" si="229"/>
        <v>0.13322649547814391</v>
      </c>
      <c r="Q90" s="5">
        <f t="shared" si="230"/>
        <v>5.2966992602306334E-2</v>
      </c>
      <c r="R90" s="5">
        <f t="shared" si="231"/>
        <v>8.3775282611642188E-2</v>
      </c>
      <c r="S90" s="5">
        <f t="shared" si="232"/>
        <v>2.9662089185077355E-2</v>
      </c>
      <c r="T90" s="5">
        <f t="shared" si="233"/>
        <v>5.6055537789498421E-2</v>
      </c>
      <c r="U90" s="5">
        <f t="shared" si="234"/>
        <v>7.0497516329748683E-2</v>
      </c>
      <c r="V90" s="5">
        <f t="shared" si="235"/>
        <v>2.9351503381625206E-3</v>
      </c>
      <c r="W90" s="5">
        <f t="shared" si="236"/>
        <v>1.4857371249658838E-2</v>
      </c>
      <c r="X90" s="5">
        <f t="shared" si="237"/>
        <v>1.5723715744842839E-2</v>
      </c>
      <c r="Y90" s="5">
        <f t="shared" si="238"/>
        <v>8.3202887196581234E-3</v>
      </c>
      <c r="Z90" s="5">
        <f t="shared" si="239"/>
        <v>2.9553427455739294E-2</v>
      </c>
      <c r="AA90" s="5">
        <f t="shared" si="240"/>
        <v>2.4869426514730602E-2</v>
      </c>
      <c r="AB90" s="5">
        <f t="shared" si="241"/>
        <v>1.0463902640359818E-2</v>
      </c>
      <c r="AC90" s="5">
        <f t="shared" si="242"/>
        <v>1.6337345433752222E-4</v>
      </c>
      <c r="AD90" s="5">
        <f t="shared" si="243"/>
        <v>3.1256467887594E-3</v>
      </c>
      <c r="AE90" s="5">
        <f t="shared" si="244"/>
        <v>3.3079056045235574E-3</v>
      </c>
      <c r="AF90" s="5">
        <f t="shared" si="245"/>
        <v>1.7503960344766667E-3</v>
      </c>
      <c r="AG90" s="5">
        <f t="shared" si="246"/>
        <v>6.1748764803964983E-4</v>
      </c>
      <c r="AH90" s="5">
        <f t="shared" si="247"/>
        <v>7.8191775111386037E-3</v>
      </c>
      <c r="AI90" s="5">
        <f t="shared" si="248"/>
        <v>6.5798953711926119E-3</v>
      </c>
      <c r="AJ90" s="5">
        <f t="shared" si="249"/>
        <v>2.7685151689015352E-3</v>
      </c>
      <c r="AK90" s="5">
        <f t="shared" si="250"/>
        <v>7.7657529064413999E-4</v>
      </c>
      <c r="AL90" s="5">
        <f t="shared" si="251"/>
        <v>5.8198609285838307E-6</v>
      </c>
      <c r="AM90" s="5">
        <f t="shared" si="252"/>
        <v>5.2605095121689379E-4</v>
      </c>
      <c r="AN90" s="5">
        <f t="shared" si="253"/>
        <v>5.5672537794521082E-4</v>
      </c>
      <c r="AO90" s="5">
        <f t="shared" si="254"/>
        <v>2.9459422678664309E-4</v>
      </c>
      <c r="AP90" s="5">
        <f t="shared" si="255"/>
        <v>1.0392407926068592E-4</v>
      </c>
      <c r="AQ90" s="5">
        <f t="shared" si="256"/>
        <v>2.7495992626842799E-5</v>
      </c>
      <c r="AR90" s="5">
        <f t="shared" si="257"/>
        <v>1.6550239268798555E-3</v>
      </c>
      <c r="AS90" s="5">
        <f t="shared" si="258"/>
        <v>1.392714804105276E-3</v>
      </c>
      <c r="AT90" s="5">
        <f t="shared" si="259"/>
        <v>5.8598987424633296E-4</v>
      </c>
      <c r="AU90" s="5">
        <f t="shared" si="260"/>
        <v>1.6437159601618705E-4</v>
      </c>
      <c r="AV90" s="5">
        <f t="shared" si="261"/>
        <v>3.4579976674073467E-5</v>
      </c>
      <c r="AW90" s="5">
        <f t="shared" si="262"/>
        <v>1.4397305821925624E-7</v>
      </c>
      <c r="AX90" s="5">
        <f t="shared" si="263"/>
        <v>7.3779290596585979E-5</v>
      </c>
      <c r="AY90" s="5">
        <f t="shared" si="264"/>
        <v>7.8081416537499032E-5</v>
      </c>
      <c r="AZ90" s="5">
        <f t="shared" si="265"/>
        <v>4.1317201339318269E-5</v>
      </c>
      <c r="BA90" s="5">
        <f t="shared" si="266"/>
        <v>1.4575479477833792E-5</v>
      </c>
      <c r="BB90" s="5">
        <f t="shared" si="267"/>
        <v>3.8563466629319005E-6</v>
      </c>
      <c r="BC90" s="5">
        <f t="shared" si="268"/>
        <v>8.162426276170066E-7</v>
      </c>
      <c r="BD90" s="5">
        <f t="shared" si="269"/>
        <v>2.919216028628433E-4</v>
      </c>
      <c r="BE90" s="5">
        <f t="shared" si="270"/>
        <v>2.4565417535183287E-4</v>
      </c>
      <c r="BF90" s="5">
        <f t="shared" si="271"/>
        <v>1.0335989744503774E-4</v>
      </c>
      <c r="BG90" s="5">
        <f t="shared" si="272"/>
        <v>2.8992704573540824E-5</v>
      </c>
      <c r="BH90" s="5">
        <f t="shared" si="273"/>
        <v>6.0993935215705615E-6</v>
      </c>
      <c r="BI90" s="5">
        <f t="shared" si="274"/>
        <v>1.0265368996289806E-6</v>
      </c>
      <c r="BJ90" s="8">
        <f t="shared" si="275"/>
        <v>0.2843325475525057</v>
      </c>
      <c r="BK90" s="8">
        <f t="shared" si="276"/>
        <v>0.31566683714305638</v>
      </c>
      <c r="BL90" s="8">
        <f t="shared" si="277"/>
        <v>0.3703788985782025</v>
      </c>
      <c r="BM90" s="8">
        <f t="shared" si="278"/>
        <v>0.29608431376713112</v>
      </c>
      <c r="BN90" s="8">
        <f t="shared" si="279"/>
        <v>0.70376945951889347</v>
      </c>
    </row>
    <row r="91" spans="1:66" x14ac:dyDescent="0.25">
      <c r="A91" t="s">
        <v>80</v>
      </c>
      <c r="B91" t="s">
        <v>88</v>
      </c>
      <c r="C91" t="s">
        <v>110</v>
      </c>
      <c r="D91" s="11">
        <v>44385</v>
      </c>
      <c r="E91">
        <f>VLOOKUP(A91,home!$A$2:$E$405,3,FALSE)</f>
        <v>1.2518</v>
      </c>
      <c r="F91">
        <f>VLOOKUP(B91,home!$B$2:$E$405,3,FALSE)</f>
        <v>0.72940000000000005</v>
      </c>
      <c r="G91">
        <f>VLOOKUP(C91,away!$B$2:$E$405,4,FALSE)</f>
        <v>0.7742</v>
      </c>
      <c r="H91">
        <f>VLOOKUP(A91,away!$A$2:$E$405,3,FALSE)</f>
        <v>1.0562</v>
      </c>
      <c r="I91">
        <f>VLOOKUP(C91,away!$B$2:$E$405,3,FALSE)</f>
        <v>1.6386000000000001</v>
      </c>
      <c r="J91">
        <f>VLOOKUP(B91,home!$B$2:$E$405,4,FALSE)</f>
        <v>0.98799999999999999</v>
      </c>
      <c r="K91" s="3">
        <f t="shared" si="224"/>
        <v>0.70689331266400013</v>
      </c>
      <c r="L91" s="3">
        <f t="shared" si="225"/>
        <v>1.7099210481600002</v>
      </c>
      <c r="M91" s="5">
        <f t="shared" si="226"/>
        <v>8.9205341328551804E-2</v>
      </c>
      <c r="N91" s="5">
        <f t="shared" si="227"/>
        <v>6.3058659239062814E-2</v>
      </c>
      <c r="O91" s="5">
        <f t="shared" si="228"/>
        <v>0.15253409074598789</v>
      </c>
      <c r="P91" s="5">
        <f t="shared" si="229"/>
        <v>0.10782532870162258</v>
      </c>
      <c r="Q91" s="5">
        <f t="shared" si="230"/>
        <v>2.2287872260825736E-2</v>
      </c>
      <c r="R91" s="5">
        <f t="shared" si="231"/>
        <v>0.13041062616425611</v>
      </c>
      <c r="S91" s="5">
        <f t="shared" si="232"/>
        <v>3.2582974675227618E-2</v>
      </c>
      <c r="T91" s="5">
        <f t="shared" si="233"/>
        <v>3.8110501897487339E-2</v>
      </c>
      <c r="U91" s="5">
        <f t="shared" si="234"/>
        <v>9.2186399535837529E-2</v>
      </c>
      <c r="V91" s="5">
        <f t="shared" si="235"/>
        <v>4.3760084593207809E-3</v>
      </c>
      <c r="W91" s="5">
        <f t="shared" si="236"/>
        <v>5.2517159515623954E-3</v>
      </c>
      <c r="X91" s="5">
        <f t="shared" si="237"/>
        <v>8.9800196445341627E-3</v>
      </c>
      <c r="Y91" s="5">
        <f t="shared" si="238"/>
        <v>7.6775623015396264E-3</v>
      </c>
      <c r="Z91" s="5">
        <f t="shared" si="239"/>
        <v>7.4330624860662275E-2</v>
      </c>
      <c r="AA91" s="5">
        <f t="shared" si="240"/>
        <v>5.2543821640138634E-2</v>
      </c>
      <c r="AB91" s="5">
        <f t="shared" si="241"/>
        <v>1.8571438069611989E-2</v>
      </c>
      <c r="AC91" s="5">
        <f t="shared" si="242"/>
        <v>3.3058877381953497E-4</v>
      </c>
      <c r="AD91" s="5">
        <f t="shared" si="243"/>
        <v>9.2810072154257792E-4</v>
      </c>
      <c r="AE91" s="5">
        <f t="shared" si="244"/>
        <v>1.5869789585781374E-3</v>
      </c>
      <c r="AF91" s="5">
        <f t="shared" si="245"/>
        <v>1.3568043621298973E-3</v>
      </c>
      <c r="AG91" s="5">
        <f t="shared" si="246"/>
        <v>7.7334277901373839E-4</v>
      </c>
      <c r="AH91" s="5">
        <f t="shared" si="247"/>
        <v>3.1774874993032873E-2</v>
      </c>
      <c r="AI91" s="5">
        <f t="shared" si="248"/>
        <v>2.2461446643309506E-2</v>
      </c>
      <c r="AJ91" s="5">
        <f t="shared" si="249"/>
        <v>7.9389232124573699E-3</v>
      </c>
      <c r="AK91" s="5">
        <f t="shared" si="250"/>
        <v>1.8706572428797057E-3</v>
      </c>
      <c r="AL91" s="5">
        <f t="shared" si="251"/>
        <v>1.5983725938952765E-5</v>
      </c>
      <c r="AM91" s="5">
        <f t="shared" si="252"/>
        <v>1.3121363870741639E-4</v>
      </c>
      <c r="AN91" s="5">
        <f t="shared" si="253"/>
        <v>2.2436496263147302E-4</v>
      </c>
      <c r="AO91" s="5">
        <f t="shared" si="254"/>
        <v>1.9182318603659385E-4</v>
      </c>
      <c r="AP91" s="5">
        <f t="shared" si="255"/>
        <v>1.093341677763611E-4</v>
      </c>
      <c r="AQ91" s="5">
        <f t="shared" si="256"/>
        <v>4.6738198690964207E-5</v>
      </c>
      <c r="AR91" s="5">
        <f t="shared" si="257"/>
        <v>1.0866505510647943E-2</v>
      </c>
      <c r="AS91" s="5">
        <f t="shared" si="258"/>
        <v>7.6814600775035368E-3</v>
      </c>
      <c r="AT91" s="5">
        <f t="shared" si="259"/>
        <v>2.714986380141371E-3</v>
      </c>
      <c r="AU91" s="5">
        <f t="shared" si="260"/>
        <v>6.3973523869859214E-4</v>
      </c>
      <c r="AV91" s="5">
        <f t="shared" si="261"/>
        <v>1.1305614052788563E-4</v>
      </c>
      <c r="AW91" s="5">
        <f t="shared" si="262"/>
        <v>5.3666769699130956E-7</v>
      </c>
      <c r="AX91" s="5">
        <f t="shared" si="263"/>
        <v>1.5459007288763803E-5</v>
      </c>
      <c r="AY91" s="5">
        <f t="shared" si="264"/>
        <v>2.6433681946716086E-5</v>
      </c>
      <c r="AZ91" s="5">
        <f t="shared" si="265"/>
        <v>2.2599754570528428E-5</v>
      </c>
      <c r="BA91" s="5">
        <f t="shared" si="266"/>
        <v>1.2881265341132244E-5</v>
      </c>
      <c r="BB91" s="5">
        <f t="shared" si="267"/>
        <v>5.5064866834339856E-6</v>
      </c>
      <c r="BC91" s="5">
        <f t="shared" si="268"/>
        <v>1.8831314962833039E-6</v>
      </c>
      <c r="BD91" s="5">
        <f t="shared" si="269"/>
        <v>3.0968110821005929E-3</v>
      </c>
      <c r="BE91" s="5">
        <f t="shared" si="270"/>
        <v>2.1891150445206746E-3</v>
      </c>
      <c r="BF91" s="5">
        <f t="shared" si="271"/>
        <v>7.7373539281190996E-4</v>
      </c>
      <c r="BG91" s="5">
        <f t="shared" si="272"/>
        <v>1.8231612498339749E-4</v>
      </c>
      <c r="BH91" s="5">
        <f t="shared" si="273"/>
        <v>3.2219512385394419E-5</v>
      </c>
      <c r="BI91" s="5">
        <f t="shared" si="274"/>
        <v>4.555151568506051E-6</v>
      </c>
      <c r="BJ91" s="8">
        <f t="shared" si="275"/>
        <v>0.15079979559744611</v>
      </c>
      <c r="BK91" s="8">
        <f t="shared" si="276"/>
        <v>0.23436265934642797</v>
      </c>
      <c r="BL91" s="8">
        <f t="shared" si="277"/>
        <v>0.53858677390340159</v>
      </c>
      <c r="BM91" s="8">
        <f t="shared" si="278"/>
        <v>0.43273203825338119</v>
      </c>
      <c r="BN91" s="8">
        <f t="shared" si="279"/>
        <v>0.56532191844030699</v>
      </c>
    </row>
    <row r="92" spans="1:66" x14ac:dyDescent="0.25">
      <c r="A92" t="s">
        <v>80</v>
      </c>
      <c r="B92" t="s">
        <v>410</v>
      </c>
      <c r="C92" t="s">
        <v>94</v>
      </c>
      <c r="D92" s="11">
        <v>44385</v>
      </c>
      <c r="E92">
        <f>VLOOKUP(A92,home!$A$2:$E$405,3,FALSE)</f>
        <v>1.2518</v>
      </c>
      <c r="F92">
        <f>VLOOKUP(B92,home!$B$2:$E$405,3,FALSE)</f>
        <v>1.1113999999999999</v>
      </c>
      <c r="G92">
        <f>VLOOKUP(C92,away!$B$2:$E$405,4,FALSE)</f>
        <v>0.97250000000000003</v>
      </c>
      <c r="H92">
        <f>VLOOKUP(A92,away!$A$2:$E$405,3,FALSE)</f>
        <v>1.0562</v>
      </c>
      <c r="I92">
        <f>VLOOKUP(C92,away!$B$2:$E$405,3,FALSE)</f>
        <v>0.94679999999999997</v>
      </c>
      <c r="J92">
        <f>VLOOKUP(B92,home!$B$2:$E$405,4,FALSE)</f>
        <v>1.1113999999999999</v>
      </c>
      <c r="K92" s="3">
        <f t="shared" si="224"/>
        <v>1.3529911307</v>
      </c>
      <c r="L92" s="3">
        <f t="shared" si="225"/>
        <v>1.111411291824</v>
      </c>
      <c r="M92" s="5">
        <f t="shared" si="226"/>
        <v>8.5059656922465046E-2</v>
      </c>
      <c r="N92" s="5">
        <f t="shared" si="227"/>
        <v>0.11508496139648004</v>
      </c>
      <c r="O92" s="5">
        <f t="shared" si="228"/>
        <v>9.4536263182303112E-2</v>
      </c>
      <c r="P92" s="5">
        <f t="shared" si="229"/>
        <v>0.12790672561517707</v>
      </c>
      <c r="Q92" s="5">
        <f t="shared" si="230"/>
        <v>7.7854466023194721E-2</v>
      </c>
      <c r="R92" s="5">
        <f t="shared" si="231"/>
        <v>5.2534335193828594E-2</v>
      </c>
      <c r="S92" s="5">
        <f t="shared" si="232"/>
        <v>4.8084282988905817E-2</v>
      </c>
      <c r="T92" s="5">
        <f t="shared" si="233"/>
        <v>8.6528332657106563E-2</v>
      </c>
      <c r="U92" s="5">
        <f t="shared" si="234"/>
        <v>7.1078489574470952E-2</v>
      </c>
      <c r="V92" s="5">
        <f t="shared" si="235"/>
        <v>8.0339734006669924E-3</v>
      </c>
      <c r="W92" s="5">
        <f t="shared" si="236"/>
        <v>3.5112134004922302E-2</v>
      </c>
      <c r="X92" s="5">
        <f t="shared" si="237"/>
        <v>3.9024022213108099E-2</v>
      </c>
      <c r="Y92" s="5">
        <f t="shared" si="238"/>
        <v>2.1685869470019478E-2</v>
      </c>
      <c r="Z92" s="5">
        <f t="shared" si="239"/>
        <v>1.9462417780962679E-2</v>
      </c>
      <c r="AA92" s="5">
        <f t="shared" si="240"/>
        <v>2.6332478639620478E-2</v>
      </c>
      <c r="AB92" s="5">
        <f t="shared" si="241"/>
        <v>1.781380502437686E-2</v>
      </c>
      <c r="AC92" s="5">
        <f t="shared" si="242"/>
        <v>7.5505773575438857E-4</v>
      </c>
      <c r="AD92" s="5">
        <f t="shared" si="243"/>
        <v>1.1876601472152437E-2</v>
      </c>
      <c r="AE92" s="5">
        <f t="shared" si="244"/>
        <v>1.3199788984643763E-2</v>
      </c>
      <c r="AF92" s="5">
        <f t="shared" si="245"/>
        <v>7.3351972636135666E-3</v>
      </c>
      <c r="AG92" s="5">
        <f t="shared" si="246"/>
        <v>2.7174736888455398E-3</v>
      </c>
      <c r="AH92" s="5">
        <f t="shared" si="247"/>
        <v>5.4076877219895328E-3</v>
      </c>
      <c r="AI92" s="5">
        <f t="shared" si="248"/>
        <v>7.316553525447125E-3</v>
      </c>
      <c r="AJ92" s="5">
        <f t="shared" si="249"/>
        <v>4.9496160136108898E-3</v>
      </c>
      <c r="AK92" s="5">
        <f t="shared" si="250"/>
        <v>2.2322621889287408E-3</v>
      </c>
      <c r="AL92" s="5">
        <f t="shared" si="251"/>
        <v>4.5416107294571787E-5</v>
      </c>
      <c r="AM92" s="5">
        <f t="shared" si="252"/>
        <v>3.2137872909361628E-3</v>
      </c>
      <c r="AN92" s="5">
        <f t="shared" si="253"/>
        <v>3.5718394846669141E-3</v>
      </c>
      <c r="AO92" s="5">
        <f t="shared" si="254"/>
        <v>1.9848913679208131E-3</v>
      </c>
      <c r="AP92" s="5">
        <f t="shared" si="255"/>
        <v>7.3534355978372551E-4</v>
      </c>
      <c r="AQ92" s="5">
        <f t="shared" si="256"/>
        <v>2.0431728392842242E-4</v>
      </c>
      <c r="AR92" s="5">
        <f t="shared" si="257"/>
        <v>1.202033039375434E-3</v>
      </c>
      <c r="AS92" s="5">
        <f t="shared" si="258"/>
        <v>1.6263400410833262E-3</v>
      </c>
      <c r="AT92" s="5">
        <f t="shared" si="259"/>
        <v>1.1002118255440073E-3</v>
      </c>
      <c r="AU92" s="5">
        <f t="shared" si="260"/>
        <v>4.9619228061743229E-4</v>
      </c>
      <c r="AV92" s="5">
        <f t="shared" si="261"/>
        <v>1.6783593869929787E-4</v>
      </c>
      <c r="AW92" s="5">
        <f t="shared" si="262"/>
        <v>1.8970429383890991E-6</v>
      </c>
      <c r="AX92" s="5">
        <f t="shared" si="263"/>
        <v>7.2470428343216788E-4</v>
      </c>
      <c r="AY92" s="5">
        <f t="shared" si="264"/>
        <v>8.05444523839732E-4</v>
      </c>
      <c r="AZ92" s="5">
        <f t="shared" si="265"/>
        <v>4.4759006936664165E-4</v>
      </c>
      <c r="BA92" s="5">
        <f t="shared" si="266"/>
        <v>1.6581888573412426E-4</v>
      </c>
      <c r="BB92" s="5">
        <f t="shared" si="267"/>
        <v>4.6073245500644849E-5</v>
      </c>
      <c r="BC92" s="5">
        <f t="shared" si="268"/>
        <v>1.0241265060079197E-5</v>
      </c>
      <c r="BD92" s="5">
        <f t="shared" si="269"/>
        <v>2.2265884885122963E-4</v>
      </c>
      <c r="BE92" s="5">
        <f t="shared" si="270"/>
        <v>3.0125544766758557E-4</v>
      </c>
      <c r="BF92" s="5">
        <f t="shared" si="271"/>
        <v>2.0379797438465068E-4</v>
      </c>
      <c r="BG92" s="5">
        <f t="shared" si="272"/>
        <v>9.1912283932352697E-5</v>
      </c>
      <c r="BH92" s="5">
        <f t="shared" si="273"/>
        <v>3.1089126240713331E-5</v>
      </c>
      <c r="BI92" s="5">
        <f t="shared" si="274"/>
        <v>8.4126624129795542E-6</v>
      </c>
      <c r="BJ92" s="8">
        <f t="shared" si="275"/>
        <v>0.42232889843425603</v>
      </c>
      <c r="BK92" s="8">
        <f t="shared" si="276"/>
        <v>0.27069055729410363</v>
      </c>
      <c r="BL92" s="8">
        <f t="shared" si="277"/>
        <v>0.28765323053338526</v>
      </c>
      <c r="BM92" s="8">
        <f t="shared" si="278"/>
        <v>0.4463551482283577</v>
      </c>
      <c r="BN92" s="8">
        <f t="shared" si="279"/>
        <v>0.55297640833344852</v>
      </c>
    </row>
    <row r="93" spans="1:66" x14ac:dyDescent="0.25">
      <c r="A93" t="s">
        <v>80</v>
      </c>
      <c r="B93" t="s">
        <v>84</v>
      </c>
      <c r="C93" t="s">
        <v>412</v>
      </c>
      <c r="D93" s="11">
        <v>44385</v>
      </c>
      <c r="E93">
        <f>VLOOKUP(A93,home!$A$2:$E$405,3,FALSE)</f>
        <v>1.2518</v>
      </c>
      <c r="F93">
        <f>VLOOKUP(B93,home!$B$2:$E$405,3,FALSE)</f>
        <v>1.0072000000000001</v>
      </c>
      <c r="G93">
        <f>VLOOKUP(C93,away!$B$2:$E$405,4,FALSE)</f>
        <v>0.93779999999999997</v>
      </c>
      <c r="H93">
        <f>VLOOKUP(A93,away!$A$2:$E$405,3,FALSE)</f>
        <v>1.0562</v>
      </c>
      <c r="I93">
        <f>VLOOKUP(C93,away!$B$2:$E$405,3,FALSE)</f>
        <v>1.0290999999999999</v>
      </c>
      <c r="J93">
        <f>VLOOKUP(B93,home!$B$2:$E$405,4,FALSE)</f>
        <v>1.1526000000000001</v>
      </c>
      <c r="K93" s="3">
        <f t="shared" si="224"/>
        <v>1.182390393888</v>
      </c>
      <c r="L93" s="3">
        <f t="shared" si="225"/>
        <v>1.252801765092</v>
      </c>
      <c r="M93" s="5">
        <f t="shared" si="226"/>
        <v>8.758091597150762E-2</v>
      </c>
      <c r="N93" s="5">
        <f t="shared" si="227"/>
        <v>0.10355483373262271</v>
      </c>
      <c r="O93" s="5">
        <f t="shared" si="228"/>
        <v>0.10972152611747886</v>
      </c>
      <c r="P93" s="5">
        <f t="shared" si="229"/>
        <v>0.1297336784840383</v>
      </c>
      <c r="Q93" s="5">
        <f t="shared" si="230"/>
        <v>6.1221120323061089E-2</v>
      </c>
      <c r="R93" s="5">
        <f t="shared" si="231"/>
        <v>6.8729660794282763E-2</v>
      </c>
      <c r="S93" s="5">
        <f t="shared" si="232"/>
        <v>4.8043649539116919E-2</v>
      </c>
      <c r="T93" s="5">
        <f t="shared" si="233"/>
        <v>7.6697927601640625E-2</v>
      </c>
      <c r="U93" s="5">
        <f t="shared" si="234"/>
        <v>8.1265290698340625E-2</v>
      </c>
      <c r="V93" s="5">
        <f t="shared" si="235"/>
        <v>7.9074550195074329E-3</v>
      </c>
      <c r="W93" s="5">
        <f t="shared" si="236"/>
        <v>2.4129088191016276E-2</v>
      </c>
      <c r="X93" s="5">
        <f t="shared" si="237"/>
        <v>3.0228964275765716E-2</v>
      </c>
      <c r="Y93" s="5">
        <f t="shared" si="238"/>
        <v>1.8935449900791154E-2</v>
      </c>
      <c r="Z93" s="5">
        <f t="shared" si="239"/>
        <v>2.8701546785750626E-2</v>
      </c>
      <c r="AA93" s="5">
        <f t="shared" si="240"/>
        <v>3.3936433209198542E-2</v>
      </c>
      <c r="AB93" s="5">
        <f t="shared" si="241"/>
        <v>2.0063056314689041E-2</v>
      </c>
      <c r="AC93" s="5">
        <f t="shared" si="242"/>
        <v>7.3208245180199415E-4</v>
      </c>
      <c r="AD93" s="5">
        <f t="shared" si="243"/>
        <v>7.1325005225835042E-3</v>
      </c>
      <c r="AE93" s="5">
        <f t="shared" si="244"/>
        <v>8.935609244212224E-3</v>
      </c>
      <c r="AF93" s="5">
        <f t="shared" si="245"/>
        <v>5.5972735166607349E-3</v>
      </c>
      <c r="AG93" s="5">
        <f t="shared" si="246"/>
        <v>2.3374247137917582E-3</v>
      </c>
      <c r="AH93" s="5">
        <f t="shared" si="247"/>
        <v>8.9893371185147484E-3</v>
      </c>
      <c r="AI93" s="5">
        <f t="shared" si="248"/>
        <v>1.0628905856352672E-2</v>
      </c>
      <c r="AJ93" s="5">
        <f t="shared" si="249"/>
        <v>6.2837580910456549E-3</v>
      </c>
      <c r="AK93" s="5">
        <f t="shared" si="250"/>
        <v>2.4766184014561256E-3</v>
      </c>
      <c r="AL93" s="5">
        <f t="shared" si="251"/>
        <v>4.3377372055247533E-5</v>
      </c>
      <c r="AM93" s="5">
        <f t="shared" si="252"/>
        <v>1.6866800204607751E-3</v>
      </c>
      <c r="AN93" s="5">
        <f t="shared" si="253"/>
        <v>2.1130757067786693E-3</v>
      </c>
      <c r="AO93" s="5">
        <f t="shared" si="254"/>
        <v>1.3236324876126715E-3</v>
      </c>
      <c r="AP93" s="5">
        <f t="shared" si="255"/>
        <v>5.5274970560475654E-4</v>
      </c>
      <c r="AQ93" s="5">
        <f t="shared" si="256"/>
        <v>1.7312145170893055E-4</v>
      </c>
      <c r="AR93" s="5">
        <f t="shared" si="257"/>
        <v>2.2523714818164621E-3</v>
      </c>
      <c r="AS93" s="5">
        <f t="shared" si="258"/>
        <v>2.6631824035670648E-3</v>
      </c>
      <c r="AT93" s="5">
        <f t="shared" si="259"/>
        <v>1.5744606455746269E-3</v>
      </c>
      <c r="AU93" s="5">
        <f t="shared" si="260"/>
        <v>6.2054238096071249E-4</v>
      </c>
      <c r="AV93" s="5">
        <f t="shared" si="261"/>
        <v>1.8343083756208349E-4</v>
      </c>
      <c r="AW93" s="5">
        <f t="shared" si="262"/>
        <v>1.784859298168196E-6</v>
      </c>
      <c r="AX93" s="5">
        <f t="shared" si="263"/>
        <v>3.3238570895927235E-4</v>
      </c>
      <c r="AY93" s="5">
        <f t="shared" si="264"/>
        <v>4.1641340287553211E-4</v>
      </c>
      <c r="AZ93" s="5">
        <f t="shared" si="265"/>
        <v>2.6084172306521647E-4</v>
      </c>
      <c r="BA93" s="5">
        <f t="shared" si="266"/>
        <v>1.0892765702191393E-4</v>
      </c>
      <c r="BB93" s="5">
        <f t="shared" si="267"/>
        <v>3.411619024609743E-5</v>
      </c>
      <c r="BC93" s="5">
        <f t="shared" si="268"/>
        <v>8.5481646717050677E-6</v>
      </c>
      <c r="BD93" s="5">
        <f t="shared" si="269"/>
        <v>4.7029582801042408E-4</v>
      </c>
      <c r="BE93" s="5">
        <f t="shared" si="270"/>
        <v>5.5607326932512842E-4</v>
      </c>
      <c r="BF93" s="5">
        <f t="shared" si="271"/>
        <v>3.2874784597396341E-4</v>
      </c>
      <c r="BG93" s="5">
        <f t="shared" si="272"/>
        <v>1.2956943169699535E-4</v>
      </c>
      <c r="BH93" s="5">
        <f t="shared" si="273"/>
        <v>3.8300412845013651E-5</v>
      </c>
      <c r="BI93" s="5">
        <f t="shared" si="274"/>
        <v>9.0572080459777417E-6</v>
      </c>
      <c r="BJ93" s="8">
        <f t="shared" si="275"/>
        <v>0.34578068424115144</v>
      </c>
      <c r="BK93" s="8">
        <f t="shared" si="276"/>
        <v>0.27445757224090306</v>
      </c>
      <c r="BL93" s="8">
        <f t="shared" si="277"/>
        <v>0.35092061834673749</v>
      </c>
      <c r="BM93" s="8">
        <f t="shared" si="278"/>
        <v>0.43890405764797391</v>
      </c>
      <c r="BN93" s="8">
        <f t="shared" si="279"/>
        <v>0.56054173542299135</v>
      </c>
    </row>
    <row r="94" spans="1:66" x14ac:dyDescent="0.25">
      <c r="A94" t="s">
        <v>80</v>
      </c>
      <c r="B94" t="s">
        <v>258</v>
      </c>
      <c r="C94" t="s">
        <v>82</v>
      </c>
      <c r="D94" s="11">
        <v>44385</v>
      </c>
      <c r="E94">
        <f>VLOOKUP(A94,home!$A$2:$E$405,3,FALSE)</f>
        <v>1.2518</v>
      </c>
      <c r="F94">
        <f>VLOOKUP(B94,home!$B$2:$E$405,3,FALSE)</f>
        <v>0.46689999999999998</v>
      </c>
      <c r="G94">
        <f>VLOOKUP(C94,away!$B$2:$E$405,4,FALSE)</f>
        <v>0.83360000000000001</v>
      </c>
      <c r="H94">
        <f>VLOOKUP(A94,away!$A$2:$E$405,3,FALSE)</f>
        <v>1.0562</v>
      </c>
      <c r="I94">
        <f>VLOOKUP(C94,away!$B$2:$E$405,3,FALSE)</f>
        <v>0.78210000000000002</v>
      </c>
      <c r="J94">
        <f>VLOOKUP(B94,home!$B$2:$E$405,4,FALSE)</f>
        <v>1.0588</v>
      </c>
      <c r="K94" s="3">
        <f t="shared" si="224"/>
        <v>0.48721037411200002</v>
      </c>
      <c r="L94" s="3">
        <f t="shared" si="225"/>
        <v>0.87462599637600003</v>
      </c>
      <c r="M94" s="5">
        <f t="shared" si="226"/>
        <v>0.25618988517554392</v>
      </c>
      <c r="N94" s="5">
        <f t="shared" si="227"/>
        <v>0.12481836980008708</v>
      </c>
      <c r="O94" s="5">
        <f t="shared" si="228"/>
        <v>0.22407033358311312</v>
      </c>
      <c r="P94" s="5">
        <f t="shared" si="229"/>
        <v>0.10916939105242918</v>
      </c>
      <c r="Q94" s="5">
        <f t="shared" si="230"/>
        <v>3.0406402323175197E-2</v>
      </c>
      <c r="R94" s="5">
        <f t="shared" si="231"/>
        <v>9.7988869384216512E-2</v>
      </c>
      <c r="S94" s="5">
        <f t="shared" si="232"/>
        <v>1.1630002424365722E-2</v>
      </c>
      <c r="T94" s="5">
        <f t="shared" si="233"/>
        <v>2.6594229928116626E-2</v>
      </c>
      <c r="U94" s="5">
        <f t="shared" si="234"/>
        <v>4.774119371149603E-2</v>
      </c>
      <c r="V94" s="5">
        <f t="shared" si="235"/>
        <v>5.5065071134695928E-4</v>
      </c>
      <c r="W94" s="5">
        <f t="shared" si="236"/>
        <v>4.9381048837580594E-3</v>
      </c>
      <c r="X94" s="5">
        <f t="shared" si="237"/>
        <v>4.3189949041660836E-3</v>
      </c>
      <c r="Y94" s="5">
        <f t="shared" si="238"/>
        <v>1.8887526106995641E-3</v>
      </c>
      <c r="Z94" s="5">
        <f t="shared" si="239"/>
        <v>2.8567870839642701E-2</v>
      </c>
      <c r="AA94" s="5">
        <f t="shared" si="240"/>
        <v>1.3918563039365615E-2</v>
      </c>
      <c r="AB94" s="5">
        <f t="shared" si="241"/>
        <v>3.3906341527553891E-3</v>
      </c>
      <c r="AC94" s="5">
        <f t="shared" si="242"/>
        <v>1.4665441123666826E-5</v>
      </c>
      <c r="AD94" s="5">
        <f t="shared" si="243"/>
        <v>6.0147398195501431E-4</v>
      </c>
      <c r="AE94" s="5">
        <f t="shared" si="244"/>
        <v>5.260647807616446E-4</v>
      </c>
      <c r="AF94" s="5">
        <f t="shared" si="245"/>
        <v>2.3005496651598773E-4</v>
      </c>
      <c r="AG94" s="5">
        <f t="shared" si="246"/>
        <v>6.7070684770097701E-5</v>
      </c>
      <c r="AH94" s="5">
        <f t="shared" si="247"/>
        <v>6.2465506243658429E-3</v>
      </c>
      <c r="AI94" s="5">
        <f t="shared" si="248"/>
        <v>3.0433842666068292E-3</v>
      </c>
      <c r="AJ94" s="5">
        <f t="shared" si="249"/>
        <v>7.4138419355004414E-4</v>
      </c>
      <c r="AK94" s="5">
        <f t="shared" si="250"/>
        <v>1.2040335676674683E-4</v>
      </c>
      <c r="AL94" s="5">
        <f t="shared" si="251"/>
        <v>2.4997353441786789E-7</v>
      </c>
      <c r="AM94" s="5">
        <f t="shared" si="252"/>
        <v>5.8608872753387387E-5</v>
      </c>
      <c r="AN94" s="5">
        <f t="shared" si="253"/>
        <v>5.1260843728405644E-5</v>
      </c>
      <c r="AO94" s="5">
        <f t="shared" si="254"/>
        <v>2.2417033260515607E-5</v>
      </c>
      <c r="AP94" s="5">
        <f t="shared" si="255"/>
        <v>6.5355066837574661E-6</v>
      </c>
      <c r="AQ94" s="5">
        <f t="shared" si="256"/>
        <v>1.4290310112758453E-6</v>
      </c>
      <c r="AR94" s="5">
        <f t="shared" si="257"/>
        <v>1.0926791127498204E-3</v>
      </c>
      <c r="AS94" s="5">
        <f t="shared" si="258"/>
        <v>5.3236459930720826E-4</v>
      </c>
      <c r="AT94" s="5">
        <f t="shared" si="259"/>
        <v>1.2968677779622497E-4</v>
      </c>
      <c r="AU94" s="5">
        <f t="shared" si="260"/>
        <v>2.1061581175826198E-5</v>
      </c>
      <c r="AV94" s="5">
        <f t="shared" si="261"/>
        <v>2.5653552110161337E-6</v>
      </c>
      <c r="AW94" s="5">
        <f t="shared" si="262"/>
        <v>2.9589010286173577E-9</v>
      </c>
      <c r="AX94" s="5">
        <f t="shared" si="263"/>
        <v>4.7591418034100783E-6</v>
      </c>
      <c r="AY94" s="5">
        <f t="shared" si="264"/>
        <v>4.1624691417022133E-6</v>
      </c>
      <c r="AZ94" s="5">
        <f t="shared" si="265"/>
        <v>1.8203018602228259E-6</v>
      </c>
      <c r="BA94" s="5">
        <f t="shared" si="266"/>
        <v>5.3069444273415852E-7</v>
      </c>
      <c r="BB94" s="5">
        <f t="shared" si="267"/>
        <v>1.1603978893689237E-7</v>
      </c>
      <c r="BC94" s="5">
        <f t="shared" si="268"/>
        <v>2.0298283203638051E-8</v>
      </c>
      <c r="BD94" s="5">
        <f t="shared" si="269"/>
        <v>1.5928092628467579E-4</v>
      </c>
      <c r="BE94" s="5">
        <f t="shared" si="270"/>
        <v>7.7603319684062773E-5</v>
      </c>
      <c r="BF94" s="5">
        <f t="shared" si="271"/>
        <v>1.8904571207802684E-5</v>
      </c>
      <c r="BG94" s="5">
        <f t="shared" si="272"/>
        <v>3.0701677368601638E-6</v>
      </c>
      <c r="BH94" s="5">
        <f t="shared" si="273"/>
        <v>3.73954392915558E-7</v>
      </c>
      <c r="BI94" s="5">
        <f t="shared" si="274"/>
        <v>3.6438891934642982E-8</v>
      </c>
      <c r="BJ94" s="8">
        <f t="shared" si="275"/>
        <v>0.19454117909676291</v>
      </c>
      <c r="BK94" s="8">
        <f t="shared" si="276"/>
        <v>0.37755900724748559</v>
      </c>
      <c r="BL94" s="8">
        <f t="shared" si="277"/>
        <v>0.39929894311667452</v>
      </c>
      <c r="BM94" s="8">
        <f t="shared" si="278"/>
        <v>0.15731958947175997</v>
      </c>
      <c r="BN94" s="8">
        <f t="shared" si="279"/>
        <v>0.84264325131856499</v>
      </c>
    </row>
    <row r="95" spans="1:66" x14ac:dyDescent="0.25">
      <c r="A95" t="s">
        <v>99</v>
      </c>
      <c r="B95" t="s">
        <v>125</v>
      </c>
      <c r="C95" t="s">
        <v>115</v>
      </c>
      <c r="D95" s="11">
        <v>44385</v>
      </c>
      <c r="E95">
        <f>VLOOKUP(A95,home!$A$2:$E$405,3,FALSE)</f>
        <v>1.3478000000000001</v>
      </c>
      <c r="F95">
        <f>VLOOKUP(B95,home!$B$2:$E$405,3,FALSE)</f>
        <v>0.93100000000000005</v>
      </c>
      <c r="G95">
        <f>VLOOKUP(C95,away!$B$2:$E$405,4,FALSE)</f>
        <v>1.0968</v>
      </c>
      <c r="H95">
        <f>VLOOKUP(A95,away!$A$2:$E$405,3,FALSE)</f>
        <v>1.2736000000000001</v>
      </c>
      <c r="I95">
        <f>VLOOKUP(C95,away!$B$2:$E$405,3,FALSE)</f>
        <v>0.95589999999999997</v>
      </c>
      <c r="J95">
        <f>VLOOKUP(B95,home!$B$2:$E$405,4,FALSE)</f>
        <v>0.90939999999999999</v>
      </c>
      <c r="K95" s="3">
        <f t="shared" si="224"/>
        <v>1.3762666142400002</v>
      </c>
      <c r="L95" s="3">
        <f t="shared" si="225"/>
        <v>1.1071346978559999</v>
      </c>
      <c r="M95" s="5">
        <f t="shared" si="226"/>
        <v>8.345887260679366E-2</v>
      </c>
      <c r="N95" s="5">
        <f t="shared" si="227"/>
        <v>0.1148616600308394</v>
      </c>
      <c r="O95" s="5">
        <f t="shared" si="228"/>
        <v>9.2400213706924889E-2</v>
      </c>
      <c r="P95" s="5">
        <f t="shared" si="229"/>
        <v>0.12716732927348198</v>
      </c>
      <c r="Q95" s="5">
        <f t="shared" si="230"/>
        <v>7.9040133978314664E-2</v>
      </c>
      <c r="R95" s="5">
        <f t="shared" si="231"/>
        <v>5.1149741342123071E-2</v>
      </c>
      <c r="S95" s="5">
        <f t="shared" si="232"/>
        <v>4.8441613004828112E-2</v>
      </c>
      <c r="T95" s="5">
        <f t="shared" si="233"/>
        <v>8.7508074850579168E-2</v>
      </c>
      <c r="U95" s="5">
        <f t="shared" si="234"/>
        <v>7.0395681336175478E-2</v>
      </c>
      <c r="V95" s="5">
        <f t="shared" si="235"/>
        <v>8.2012324808259547E-3</v>
      </c>
      <c r="W95" s="5">
        <f t="shared" si="236"/>
        <v>3.6260099193137059E-2</v>
      </c>
      <c r="X95" s="5">
        <f t="shared" si="237"/>
        <v>4.0144813964422384E-2</v>
      </c>
      <c r="Y95" s="5">
        <f t="shared" si="238"/>
        <v>2.2222858239493059E-2</v>
      </c>
      <c r="Z95" s="5">
        <f t="shared" si="239"/>
        <v>1.8876551142074652E-2</v>
      </c>
      <c r="AA95" s="5">
        <f t="shared" si="240"/>
        <v>2.5979167128831294E-2</v>
      </c>
      <c r="AB95" s="5">
        <f t="shared" si="241"/>
        <v>1.7877130192585879E-2</v>
      </c>
      <c r="AC95" s="5">
        <f t="shared" si="242"/>
        <v>7.8102003924376145E-4</v>
      </c>
      <c r="AD95" s="5">
        <f t="shared" si="243"/>
        <v>1.2475890987136315E-2</v>
      </c>
      <c r="AE95" s="5">
        <f t="shared" si="244"/>
        <v>1.3812491798527558E-2</v>
      </c>
      <c r="AF95" s="5">
        <f t="shared" si="245"/>
        <v>7.6461444670006444E-3</v>
      </c>
      <c r="AG95" s="5">
        <f t="shared" si="246"/>
        <v>2.8217706147453609E-3</v>
      </c>
      <c r="AH95" s="5">
        <f t="shared" si="247"/>
        <v>5.2247211863110403E-3</v>
      </c>
      <c r="AI95" s="5">
        <f t="shared" si="248"/>
        <v>7.1906093374322928E-3</v>
      </c>
      <c r="AJ95" s="5">
        <f t="shared" si="249"/>
        <v>4.9480977835752379E-3</v>
      </c>
      <c r="AK95" s="5">
        <f t="shared" si="250"/>
        <v>2.2699672611765148E-3</v>
      </c>
      <c r="AL95" s="5">
        <f t="shared" si="251"/>
        <v>4.7602000553079286E-5</v>
      </c>
      <c r="AM95" s="5">
        <f t="shared" si="252"/>
        <v>3.4340304496986839E-3</v>
      </c>
      <c r="AN95" s="5">
        <f t="shared" si="253"/>
        <v>3.8019342643554562E-3</v>
      </c>
      <c r="AO95" s="5">
        <f t="shared" si="254"/>
        <v>2.1046266715177763E-3</v>
      </c>
      <c r="AP95" s="5">
        <f t="shared" si="255"/>
        <v>7.7670173802350383E-4</v>
      </c>
      <c r="AQ95" s="5">
        <f t="shared" si="256"/>
        <v>2.1497836101272059E-4</v>
      </c>
      <c r="AR95" s="5">
        <f t="shared" si="257"/>
        <v>1.1568940223976628E-3</v>
      </c>
      <c r="AS95" s="5">
        <f t="shared" si="258"/>
        <v>1.5921946192397265E-3</v>
      </c>
      <c r="AT95" s="5">
        <f t="shared" si="259"/>
        <v>1.0956421489161025E-3</v>
      </c>
      <c r="AU95" s="5">
        <f t="shared" si="260"/>
        <v>5.0263190356913436E-4</v>
      </c>
      <c r="AV95" s="5">
        <f t="shared" si="261"/>
        <v>1.7293887703352456E-4</v>
      </c>
      <c r="AW95" s="5">
        <f t="shared" si="262"/>
        <v>2.0147712311380838E-6</v>
      </c>
      <c r="AX95" s="5">
        <f t="shared" si="263"/>
        <v>7.8769024336731259E-4</v>
      </c>
      <c r="AY95" s="5">
        <f t="shared" si="264"/>
        <v>8.7207919959458868E-4</v>
      </c>
      <c r="AZ95" s="5">
        <f t="shared" si="265"/>
        <v>4.8275457057482876E-4</v>
      </c>
      <c r="BA95" s="5">
        <f t="shared" si="266"/>
        <v>1.7815811187732198E-4</v>
      </c>
      <c r="BB95" s="5">
        <f t="shared" si="267"/>
        <v>4.9311256840973595E-5</v>
      </c>
      <c r="BC95" s="5">
        <f t="shared" si="268"/>
        <v>1.091884068870618E-5</v>
      </c>
      <c r="BD95" s="5">
        <f t="shared" si="269"/>
        <v>2.1347291898977458E-4</v>
      </c>
      <c r="BE95" s="5">
        <f t="shared" si="270"/>
        <v>2.9379565144998691E-4</v>
      </c>
      <c r="BF95" s="5">
        <f t="shared" si="271"/>
        <v>2.0217057324975438E-4</v>
      </c>
      <c r="BG95" s="5">
        <f t="shared" si="272"/>
        <v>9.274687011513318E-5</v>
      </c>
      <c r="BH95" s="5">
        <f t="shared" si="273"/>
        <v>3.1911105228677822E-5</v>
      </c>
      <c r="BI95" s="5">
        <f t="shared" si="274"/>
        <v>8.7836377499457526E-6</v>
      </c>
      <c r="BJ95" s="8">
        <f t="shared" si="275"/>
        <v>0.4295071218317475</v>
      </c>
      <c r="BK95" s="8">
        <f t="shared" si="276"/>
        <v>0.26896974860532114</v>
      </c>
      <c r="BL95" s="8">
        <f t="shared" si="277"/>
        <v>0.28279851160307506</v>
      </c>
      <c r="BM95" s="8">
        <f t="shared" si="278"/>
        <v>0.45120391781537722</v>
      </c>
      <c r="BN95" s="8">
        <f t="shared" si="279"/>
        <v>0.54807795093847755</v>
      </c>
    </row>
    <row r="96" spans="1:66" x14ac:dyDescent="0.25">
      <c r="A96" t="s">
        <v>99</v>
      </c>
      <c r="B96" t="s">
        <v>130</v>
      </c>
      <c r="C96" t="s">
        <v>113</v>
      </c>
      <c r="D96" s="11">
        <v>44385</v>
      </c>
      <c r="E96">
        <f>VLOOKUP(A96,home!$A$2:$E$405,3,FALSE)</f>
        <v>1.3478000000000001</v>
      </c>
      <c r="F96">
        <f>VLOOKUP(B96,home!$B$2:$E$405,3,FALSE)</f>
        <v>1.0345</v>
      </c>
      <c r="G96">
        <f>VLOOKUP(C96,away!$B$2:$E$405,4,FALSE)</f>
        <v>1.1291</v>
      </c>
      <c r="H96">
        <f>VLOOKUP(A96,away!$A$2:$E$405,3,FALSE)</f>
        <v>1.2736000000000001</v>
      </c>
      <c r="I96">
        <f>VLOOKUP(C96,away!$B$2:$E$405,3,FALSE)</f>
        <v>1.2971999999999999</v>
      </c>
      <c r="J96">
        <f>VLOOKUP(B96,home!$B$2:$E$405,4,FALSE)</f>
        <v>0.79079999999999995</v>
      </c>
      <c r="K96" s="3">
        <f t="shared" si="224"/>
        <v>1.5743031138100001</v>
      </c>
      <c r="L96" s="3">
        <f t="shared" si="225"/>
        <v>1.3064916879359998</v>
      </c>
      <c r="M96" s="5">
        <f t="shared" si="226"/>
        <v>5.6090164552365727E-2</v>
      </c>
      <c r="N96" s="5">
        <f t="shared" si="227"/>
        <v>8.8302920708904664E-2</v>
      </c>
      <c r="O96" s="5">
        <f t="shared" si="228"/>
        <v>7.3281333762628298E-2</v>
      </c>
      <c r="P96" s="5">
        <f t="shared" si="229"/>
        <v>0.11536703192665562</v>
      </c>
      <c r="Q96" s="5">
        <f t="shared" si="230"/>
        <v>6.9507781515273093E-2</v>
      </c>
      <c r="R96" s="5">
        <f t="shared" si="231"/>
        <v>4.7870726720868804E-2</v>
      </c>
      <c r="S96" s="5">
        <f t="shared" si="232"/>
        <v>5.9322129654033155E-2</v>
      </c>
      <c r="T96" s="5">
        <f t="shared" si="233"/>
        <v>9.0811338796575838E-2</v>
      </c>
      <c r="U96" s="5">
        <f t="shared" si="234"/>
        <v>7.5363034137011342E-2</v>
      </c>
      <c r="V96" s="5">
        <f t="shared" si="235"/>
        <v>1.3557175864118774E-2</v>
      </c>
      <c r="W96" s="5">
        <f t="shared" si="236"/>
        <v>3.6475438957839876E-2</v>
      </c>
      <c r="X96" s="5">
        <f t="shared" si="237"/>
        <v>4.7654857812234747E-2</v>
      </c>
      <c r="Y96" s="5">
        <f t="shared" si="238"/>
        <v>3.1130337810728322E-2</v>
      </c>
      <c r="Z96" s="5">
        <f t="shared" si="239"/>
        <v>2.0847568852090288E-2</v>
      </c>
      <c r="AA96" s="5">
        <f t="shared" si="240"/>
        <v>3.2820392559214109E-2</v>
      </c>
      <c r="AB96" s="5">
        <f t="shared" si="241"/>
        <v>2.583462310121867E-2</v>
      </c>
      <c r="AC96" s="5">
        <f t="shared" si="242"/>
        <v>1.7427867626539032E-3</v>
      </c>
      <c r="AD96" s="5">
        <f t="shared" si="243"/>
        <v>1.4355849282228468E-2</v>
      </c>
      <c r="AE96" s="5">
        <f t="shared" si="244"/>
        <v>1.8755797760493485E-2</v>
      </c>
      <c r="AF96" s="5">
        <f t="shared" si="245"/>
        <v>1.225214693734669E-2</v>
      </c>
      <c r="AG96" s="5">
        <f t="shared" si="246"/>
        <v>5.3357760443379894E-3</v>
      </c>
      <c r="AH96" s="5">
        <f t="shared" si="247"/>
        <v>6.8092938547323545E-3</v>
      </c>
      <c r="AI96" s="5">
        <f t="shared" si="248"/>
        <v>1.0719892518352444E-2</v>
      </c>
      <c r="AJ96" s="5">
        <f t="shared" si="249"/>
        <v>8.4381800856753904E-3</v>
      </c>
      <c r="AK96" s="5">
        <f t="shared" si="250"/>
        <v>4.4280843945894346E-3</v>
      </c>
      <c r="AL96" s="5">
        <f t="shared" si="251"/>
        <v>1.433835237910459E-4</v>
      </c>
      <c r="AM96" s="5">
        <f t="shared" si="252"/>
        <v>4.5200916452798629E-3</v>
      </c>
      <c r="AN96" s="5">
        <f t="shared" si="253"/>
        <v>5.9054621632670988E-3</v>
      </c>
      <c r="AO96" s="5">
        <f t="shared" si="254"/>
        <v>3.8577186148645065E-3</v>
      </c>
      <c r="AP96" s="5">
        <f t="shared" si="255"/>
        <v>1.6800257682388188E-3</v>
      </c>
      <c r="AQ96" s="5">
        <f t="shared" si="256"/>
        <v>5.4873492543057738E-4</v>
      </c>
      <c r="AR96" s="5">
        <f t="shared" si="257"/>
        <v>1.7792571643842994E-3</v>
      </c>
      <c r="AS96" s="5">
        <f t="shared" si="258"/>
        <v>2.8010900941589541E-3</v>
      </c>
      <c r="AT96" s="5">
        <f t="shared" si="259"/>
        <v>2.2048824286483941E-3</v>
      </c>
      <c r="AU96" s="5">
        <f t="shared" si="260"/>
        <v>1.1570510910020411E-3</v>
      </c>
      <c r="AV96" s="5">
        <f t="shared" si="261"/>
        <v>4.5538728385044258E-4</v>
      </c>
      <c r="AW96" s="5">
        <f t="shared" si="262"/>
        <v>8.1920341506152857E-6</v>
      </c>
      <c r="AX96" s="5">
        <f t="shared" si="263"/>
        <v>1.1859990586451101E-3</v>
      </c>
      <c r="AY96" s="5">
        <f t="shared" si="264"/>
        <v>1.549497912019757E-3</v>
      </c>
      <c r="AZ96" s="5">
        <f t="shared" si="265"/>
        <v>1.0122030712639998E-3</v>
      </c>
      <c r="BA96" s="5">
        <f t="shared" si="266"/>
        <v>4.4081163303656874E-4</v>
      </c>
      <c r="BB96" s="5">
        <f t="shared" si="267"/>
        <v>1.4397918362694283E-4</v>
      </c>
      <c r="BC96" s="5">
        <f t="shared" si="268"/>
        <v>3.762152132888233E-5</v>
      </c>
      <c r="BD96" s="5">
        <f t="shared" si="269"/>
        <v>3.8743078266144409E-4</v>
      </c>
      <c r="BE96" s="5">
        <f t="shared" si="270"/>
        <v>6.0993348752975691E-4</v>
      </c>
      <c r="BF96" s="5">
        <f t="shared" si="271"/>
        <v>4.8011009431754467E-4</v>
      </c>
      <c r="BG96" s="5">
        <f t="shared" si="272"/>
        <v>2.5194627215190785E-4</v>
      </c>
      <c r="BH96" s="5">
        <f t="shared" si="273"/>
        <v>9.9159950190392531E-5</v>
      </c>
      <c r="BI96" s="5">
        <f t="shared" si="274"/>
        <v>3.1221563669995863E-5</v>
      </c>
      <c r="BJ96" s="8">
        <f t="shared" si="275"/>
        <v>0.43546439112296531</v>
      </c>
      <c r="BK96" s="8">
        <f t="shared" si="276"/>
        <v>0.24777217019563799</v>
      </c>
      <c r="BL96" s="8">
        <f t="shared" si="277"/>
        <v>0.29582303134685595</v>
      </c>
      <c r="BM96" s="8">
        <f t="shared" si="278"/>
        <v>0.5479458964529843</v>
      </c>
      <c r="BN96" s="8">
        <f t="shared" si="279"/>
        <v>0.45041995918669619</v>
      </c>
    </row>
    <row r="97" spans="1:66" x14ac:dyDescent="0.25">
      <c r="A97" t="s">
        <v>99</v>
      </c>
      <c r="B97" t="s">
        <v>117</v>
      </c>
      <c r="C97" t="s">
        <v>126</v>
      </c>
      <c r="D97" s="11">
        <v>44385</v>
      </c>
      <c r="E97">
        <f>VLOOKUP(A97,home!$A$2:$E$405,3,FALSE)</f>
        <v>1.3478000000000001</v>
      </c>
      <c r="F97">
        <f>VLOOKUP(B97,home!$B$2:$E$405,3,FALSE)</f>
        <v>1.0323</v>
      </c>
      <c r="G97">
        <f>VLOOKUP(C97,away!$B$2:$E$405,4,FALSE)</f>
        <v>0.62070000000000003</v>
      </c>
      <c r="H97">
        <f>VLOOKUP(A97,away!$A$2:$E$405,3,FALSE)</f>
        <v>1.2736000000000001</v>
      </c>
      <c r="I97">
        <f>VLOOKUP(C97,away!$B$2:$E$405,3,FALSE)</f>
        <v>0.94899999999999995</v>
      </c>
      <c r="J97">
        <f>VLOOKUP(B97,home!$B$2:$E$405,4,FALSE)</f>
        <v>1.0241</v>
      </c>
      <c r="K97" s="3">
        <f t="shared" si="224"/>
        <v>0.86360097655800017</v>
      </c>
      <c r="L97" s="3">
        <f t="shared" si="225"/>
        <v>1.2377747782399999</v>
      </c>
      <c r="M97" s="5">
        <f t="shared" si="226"/>
        <v>0.12228807406785956</v>
      </c>
      <c r="N97" s="5">
        <f t="shared" si="227"/>
        <v>0.10560810018640059</v>
      </c>
      <c r="O97" s="5">
        <f t="shared" si="228"/>
        <v>0.15136509376074153</v>
      </c>
      <c r="P97" s="5">
        <f t="shared" si="229"/>
        <v>0.13071904278856966</v>
      </c>
      <c r="Q97" s="5">
        <f t="shared" si="230"/>
        <v>4.5601629226705326E-2</v>
      </c>
      <c r="R97" s="5">
        <f t="shared" si="231"/>
        <v>9.3677947681489335E-2</v>
      </c>
      <c r="S97" s="5">
        <f t="shared" si="232"/>
        <v>3.4932818015593656E-2</v>
      </c>
      <c r="T97" s="5">
        <f t="shared" si="233"/>
        <v>5.6444546503467884E-2</v>
      </c>
      <c r="U97" s="5">
        <f t="shared" si="234"/>
        <v>8.0900367099683443E-2</v>
      </c>
      <c r="V97" s="5">
        <f t="shared" si="235"/>
        <v>4.1490232230674776E-3</v>
      </c>
      <c r="W97" s="5">
        <f t="shared" si="236"/>
        <v>1.3127203844272855E-2</v>
      </c>
      <c r="X97" s="5">
        <f t="shared" si="237"/>
        <v>1.6248521827256106E-2</v>
      </c>
      <c r="Y97" s="5">
        <f t="shared" si="238"/>
        <v>1.0056005250729862E-2</v>
      </c>
      <c r="Z97" s="5">
        <f t="shared" si="239"/>
        <v>3.8650733639144598E-2</v>
      </c>
      <c r="AA97" s="5">
        <f t="shared" si="240"/>
        <v>3.3378811315448426E-2</v>
      </c>
      <c r="AB97" s="5">
        <f t="shared" si="241"/>
        <v>1.4412987024183243E-2</v>
      </c>
      <c r="AC97" s="5">
        <f t="shared" si="242"/>
        <v>2.7719196473216832E-4</v>
      </c>
      <c r="AD97" s="5">
        <f t="shared" si="243"/>
        <v>2.8341665148474927E-3</v>
      </c>
      <c r="AE97" s="5">
        <f t="shared" si="244"/>
        <v>3.5080598294105884E-3</v>
      </c>
      <c r="AF97" s="5">
        <f t="shared" si="245"/>
        <v>2.1710939887006715E-3</v>
      </c>
      <c r="AG97" s="5">
        <f t="shared" si="246"/>
        <v>8.957751268007237E-4</v>
      </c>
      <c r="AH97" s="5">
        <f t="shared" si="247"/>
        <v>1.1960225814751375E-2</v>
      </c>
      <c r="AI97" s="5">
        <f t="shared" si="248"/>
        <v>1.0328862693473492E-2</v>
      </c>
      <c r="AJ97" s="5">
        <f t="shared" si="249"/>
        <v>4.460007954408601E-3</v>
      </c>
      <c r="AK97" s="5">
        <f t="shared" si="250"/>
        <v>1.2838890749612391E-3</v>
      </c>
      <c r="AL97" s="5">
        <f t="shared" si="251"/>
        <v>1.1852102038458813E-5</v>
      </c>
      <c r="AM97" s="5">
        <f t="shared" si="252"/>
        <v>4.8951779399005575E-4</v>
      </c>
      <c r="AN97" s="5">
        <f t="shared" si="253"/>
        <v>6.0591277890057523E-4</v>
      </c>
      <c r="AO97" s="5">
        <f t="shared" si="254"/>
        <v>3.7499177776822079E-4</v>
      </c>
      <c r="AP97" s="5">
        <f t="shared" si="255"/>
        <v>1.5471845485629432E-4</v>
      </c>
      <c r="AQ97" s="5">
        <f t="shared" si="256"/>
        <v>4.787665028734627E-5</v>
      </c>
      <c r="AR97" s="5">
        <f t="shared" si="257"/>
        <v>2.9608131711108413E-3</v>
      </c>
      <c r="AS97" s="5">
        <f t="shared" si="258"/>
        <v>2.5569611459771119E-3</v>
      </c>
      <c r="AT97" s="5">
        <f t="shared" si="259"/>
        <v>1.1040970713433484E-3</v>
      </c>
      <c r="AU97" s="5">
        <f t="shared" si="260"/>
        <v>3.1783310300898123E-4</v>
      </c>
      <c r="AV97" s="5">
        <f t="shared" si="261"/>
        <v>6.8620244535253907E-5</v>
      </c>
      <c r="AW97" s="5">
        <f t="shared" si="262"/>
        <v>3.5192298670107193E-7</v>
      </c>
      <c r="AX97" s="5">
        <f t="shared" si="263"/>
        <v>7.0458007488721688E-5</v>
      </c>
      <c r="AY97" s="5">
        <f t="shared" si="264"/>
        <v>8.7211144594584721E-5</v>
      </c>
      <c r="AZ97" s="5">
        <f t="shared" si="265"/>
        <v>5.3973877580309339E-5</v>
      </c>
      <c r="BA97" s="5">
        <f t="shared" si="266"/>
        <v>2.2269168117573438E-5</v>
      </c>
      <c r="BB97" s="5">
        <f t="shared" si="267"/>
        <v>6.8910536570796828E-6</v>
      </c>
      <c r="BC97" s="5">
        <f t="shared" si="268"/>
        <v>1.7059144824463489E-6</v>
      </c>
      <c r="BD97" s="5">
        <f t="shared" si="269"/>
        <v>6.108033110469647E-4</v>
      </c>
      <c r="BE97" s="5">
        <f t="shared" si="270"/>
        <v>5.2749033590501868E-4</v>
      </c>
      <c r="BF97" s="5">
        <f t="shared" si="271"/>
        <v>2.2777058460624083E-4</v>
      </c>
      <c r="BG97" s="5">
        <f t="shared" si="272"/>
        <v>6.5567633099045401E-5</v>
      </c>
      <c r="BH97" s="5">
        <f t="shared" si="273"/>
        <v>1.4156067993733063E-5</v>
      </c>
      <c r="BI97" s="5">
        <f t="shared" si="274"/>
        <v>2.4450388287218653E-6</v>
      </c>
      <c r="BJ97" s="8">
        <f t="shared" si="275"/>
        <v>0.25841062892031541</v>
      </c>
      <c r="BK97" s="8">
        <f t="shared" si="276"/>
        <v>0.29246521330645564</v>
      </c>
      <c r="BL97" s="8">
        <f t="shared" si="277"/>
        <v>0.41022475012659604</v>
      </c>
      <c r="BM97" s="8">
        <f t="shared" si="278"/>
        <v>0.35040457905913769</v>
      </c>
      <c r="BN97" s="8">
        <f t="shared" si="279"/>
        <v>0.64925988771176601</v>
      </c>
    </row>
    <row r="98" spans="1:66" x14ac:dyDescent="0.25">
      <c r="A98" t="s">
        <v>99</v>
      </c>
      <c r="B98" t="s">
        <v>121</v>
      </c>
      <c r="C98" t="s">
        <v>100</v>
      </c>
      <c r="D98" s="11">
        <v>44385</v>
      </c>
      <c r="E98">
        <f>VLOOKUP(A98,home!$A$2:$E$405,3,FALSE)</f>
        <v>1.3478000000000001</v>
      </c>
      <c r="F98">
        <f>VLOOKUP(B98,home!$B$2:$E$405,3,FALSE)</f>
        <v>1.0968</v>
      </c>
      <c r="G98">
        <f>VLOOKUP(C98,away!$B$2:$E$405,4,FALSE)</f>
        <v>1.3549</v>
      </c>
      <c r="H98">
        <f>VLOOKUP(A98,away!$A$2:$E$405,3,FALSE)</f>
        <v>1.2736000000000001</v>
      </c>
      <c r="I98">
        <f>VLOOKUP(C98,away!$B$2:$E$405,3,FALSE)</f>
        <v>1.0924</v>
      </c>
      <c r="J98">
        <f>VLOOKUP(B98,home!$B$2:$E$405,4,FALSE)</f>
        <v>1.0924</v>
      </c>
      <c r="K98" s="3">
        <f t="shared" si="224"/>
        <v>2.0029040124960003</v>
      </c>
      <c r="L98" s="3">
        <f t="shared" si="225"/>
        <v>1.5198349711360002</v>
      </c>
      <c r="M98" s="5">
        <f t="shared" si="226"/>
        <v>2.9518473726097238E-2</v>
      </c>
      <c r="N98" s="5">
        <f t="shared" si="227"/>
        <v>5.9122669468757917E-2</v>
      </c>
      <c r="O98" s="5">
        <f t="shared" si="228"/>
        <v>4.4863208663481771E-2</v>
      </c>
      <c r="P98" s="5">
        <f t="shared" si="229"/>
        <v>8.9856700645532958E-2</v>
      </c>
      <c r="Q98" s="5">
        <f t="shared" si="230"/>
        <v>5.9208515954225008E-2</v>
      </c>
      <c r="R98" s="5">
        <f t="shared" si="231"/>
        <v>3.4092336722065589E-2</v>
      </c>
      <c r="S98" s="5">
        <f t="shared" si="232"/>
        <v>6.8382826343105566E-2</v>
      </c>
      <c r="T98" s="5">
        <f t="shared" si="233"/>
        <v>8.9987173136294965E-2</v>
      </c>
      <c r="U98" s="5">
        <f t="shared" si="234"/>
        <v>6.8283678015989904E-2</v>
      </c>
      <c r="V98" s="5">
        <f t="shared" si="235"/>
        <v>2.3129226399502052E-2</v>
      </c>
      <c r="W98" s="5">
        <f t="shared" si="236"/>
        <v>3.9529658059550235E-2</v>
      </c>
      <c r="X98" s="5">
        <f t="shared" si="237"/>
        <v>6.007855671595249E-2</v>
      </c>
      <c r="Y98" s="5">
        <f t="shared" si="238"/>
        <v>4.5654745756141105E-2</v>
      </c>
      <c r="Z98" s="5">
        <f t="shared" si="239"/>
        <v>1.7271575199313122E-2</v>
      </c>
      <c r="AA98" s="5">
        <f t="shared" si="240"/>
        <v>3.4593307268830656E-2</v>
      </c>
      <c r="AB98" s="5">
        <f t="shared" si="241"/>
        <v>3.4643536967123995E-2</v>
      </c>
      <c r="AC98" s="5">
        <f t="shared" si="242"/>
        <v>4.4004561178102568E-3</v>
      </c>
      <c r="AD98" s="5">
        <f t="shared" si="243"/>
        <v>1.9793527685017007E-2</v>
      </c>
      <c r="AE98" s="5">
        <f t="shared" si="244"/>
        <v>3.0082895577837443E-2</v>
      </c>
      <c r="AF98" s="5">
        <f t="shared" si="245"/>
        <v>2.286051836611494E-2</v>
      </c>
      <c r="AG98" s="5">
        <f t="shared" si="246"/>
        <v>1.1581405090372771E-2</v>
      </c>
      <c r="AH98" s="5">
        <f t="shared" si="247"/>
        <v>6.5624859986303302E-3</v>
      </c>
      <c r="AI98" s="5">
        <f t="shared" si="248"/>
        <v>1.3144029538605509E-2</v>
      </c>
      <c r="AJ98" s="5">
        <f t="shared" si="249"/>
        <v>1.3163114751619465E-2</v>
      </c>
      <c r="AK98" s="5">
        <f t="shared" si="250"/>
        <v>8.7881517843213051E-3</v>
      </c>
      <c r="AL98" s="5">
        <f t="shared" si="251"/>
        <v>5.3581424534466832E-4</v>
      </c>
      <c r="AM98" s="5">
        <f t="shared" si="252"/>
        <v>7.928907204354246E-3</v>
      </c>
      <c r="AN98" s="5">
        <f t="shared" si="253"/>
        <v>1.205063045206976E-2</v>
      </c>
      <c r="AO98" s="5">
        <f t="shared" si="254"/>
        <v>9.1574847926460257E-3</v>
      </c>
      <c r="AP98" s="5">
        <f t="shared" si="255"/>
        <v>4.6392885451698451E-3</v>
      </c>
      <c r="AQ98" s="5">
        <f t="shared" si="256"/>
        <v>1.7627382430349474E-3</v>
      </c>
      <c r="AR98" s="5">
        <f t="shared" si="257"/>
        <v>1.9947791436617456E-3</v>
      </c>
      <c r="AS98" s="5">
        <f t="shared" si="258"/>
        <v>3.9953511508834458E-3</v>
      </c>
      <c r="AT98" s="5">
        <f t="shared" si="259"/>
        <v>4.0011524257174838E-3</v>
      </c>
      <c r="AU98" s="5">
        <f t="shared" si="260"/>
        <v>2.6713080826925506E-3</v>
      </c>
      <c r="AV98" s="5">
        <f t="shared" si="261"/>
        <v>1.3375934193594768E-3</v>
      </c>
      <c r="AW98" s="5">
        <f t="shared" si="262"/>
        <v>4.5307314904163216E-5</v>
      </c>
      <c r="AX98" s="5">
        <f t="shared" si="263"/>
        <v>2.6468066757182607E-3</v>
      </c>
      <c r="AY98" s="5">
        <f t="shared" si="264"/>
        <v>4.0227093475928349E-3</v>
      </c>
      <c r="AZ98" s="5">
        <f t="shared" si="265"/>
        <v>3.0569271725936374E-3</v>
      </c>
      <c r="BA98" s="5">
        <f t="shared" si="266"/>
        <v>1.5486749403745691E-3</v>
      </c>
      <c r="BB98" s="5">
        <f t="shared" si="267"/>
        <v>5.8843258332580753E-4</v>
      </c>
      <c r="BC98" s="5">
        <f t="shared" si="268"/>
        <v>1.7886408365889206E-4</v>
      </c>
      <c r="BD98" s="5">
        <f t="shared" si="269"/>
        <v>5.05289183704974E-4</v>
      </c>
      <c r="BE98" s="5">
        <f t="shared" si="270"/>
        <v>1.012045733513521E-3</v>
      </c>
      <c r="BF98" s="5">
        <f t="shared" si="271"/>
        <v>1.0135152302418447E-3</v>
      </c>
      <c r="BG98" s="5">
        <f t="shared" si="272"/>
        <v>6.766579071257326E-4</v>
      </c>
      <c r="BH98" s="5">
        <f t="shared" si="273"/>
        <v>3.3882020931731894E-4</v>
      </c>
      <c r="BI98" s="5">
        <f t="shared" si="274"/>
        <v>1.3572487135127858E-4</v>
      </c>
      <c r="BJ98" s="8">
        <f t="shared" si="275"/>
        <v>0.48548112985080272</v>
      </c>
      <c r="BK98" s="8">
        <f t="shared" si="276"/>
        <v>0.21984620682498554</v>
      </c>
      <c r="BL98" s="8">
        <f t="shared" si="277"/>
        <v>0.27581608706823785</v>
      </c>
      <c r="BM98" s="8">
        <f t="shared" si="278"/>
        <v>0.6777756917304899</v>
      </c>
      <c r="BN98" s="8">
        <f t="shared" si="279"/>
        <v>0.31666190518016046</v>
      </c>
    </row>
    <row r="99" spans="1:66" x14ac:dyDescent="0.25">
      <c r="A99" t="s">
        <v>99</v>
      </c>
      <c r="B99" t="s">
        <v>108</v>
      </c>
      <c r="C99" t="s">
        <v>109</v>
      </c>
      <c r="D99" s="11">
        <v>44385</v>
      </c>
      <c r="E99">
        <f>VLOOKUP(A99,home!$A$2:$E$405,3,FALSE)</f>
        <v>1.3478000000000001</v>
      </c>
      <c r="F99">
        <f>VLOOKUP(B99,home!$B$2:$E$405,3,FALSE)</f>
        <v>0.8387</v>
      </c>
      <c r="G99">
        <f>VLOOKUP(C99,away!$B$2:$E$405,4,FALSE)</f>
        <v>0.871</v>
      </c>
      <c r="H99">
        <f>VLOOKUP(A99,away!$A$2:$E$405,3,FALSE)</f>
        <v>1.2736000000000001</v>
      </c>
      <c r="I99">
        <f>VLOOKUP(C99,away!$B$2:$E$405,3,FALSE)</f>
        <v>1.2290000000000001</v>
      </c>
      <c r="J99">
        <f>VLOOKUP(B99,home!$B$2:$E$405,4,FALSE)</f>
        <v>0.58030000000000004</v>
      </c>
      <c r="K99" s="3">
        <f t="shared" si="224"/>
        <v>0.98457827805999998</v>
      </c>
      <c r="L99" s="3">
        <f t="shared" si="225"/>
        <v>0.90831712832000011</v>
      </c>
      <c r="M99" s="5">
        <f t="shared" si="226"/>
        <v>0.15063502719254904</v>
      </c>
      <c r="N99" s="5">
        <f t="shared" si="227"/>
        <v>0.1483119756887612</v>
      </c>
      <c r="O99" s="5">
        <f t="shared" si="228"/>
        <v>0.13682437532394126</v>
      </c>
      <c r="P99" s="5">
        <f t="shared" si="229"/>
        <v>0.13471430785308122</v>
      </c>
      <c r="Q99" s="5">
        <f t="shared" si="230"/>
        <v>7.301237481965854E-2</v>
      </c>
      <c r="R99" s="5">
        <f t="shared" si="231"/>
        <v>6.2139961839210105E-2</v>
      </c>
      <c r="S99" s="5">
        <f t="shared" si="232"/>
        <v>3.0119065065021627E-2</v>
      </c>
      <c r="T99" s="5">
        <f t="shared" si="233"/>
        <v>6.6318390628015728E-2</v>
      </c>
      <c r="U99" s="5">
        <f t="shared" si="234"/>
        <v>6.1181656626363594E-2</v>
      </c>
      <c r="V99" s="5">
        <f t="shared" si="235"/>
        <v>2.9928622689608972E-3</v>
      </c>
      <c r="W99" s="5">
        <f t="shared" si="236"/>
        <v>2.3962132759003576E-2</v>
      </c>
      <c r="X99" s="5">
        <f t="shared" si="237"/>
        <v>2.1765215616080726E-2</v>
      </c>
      <c r="Y99" s="5">
        <f t="shared" si="238"/>
        <v>9.8848590728320331E-3</v>
      </c>
      <c r="Z99" s="5">
        <f t="shared" si="239"/>
        <v>1.8814263897235242E-2</v>
      </c>
      <c r="AA99" s="5">
        <f t="shared" si="240"/>
        <v>1.8524115550906297E-2</v>
      </c>
      <c r="AB99" s="5">
        <f t="shared" si="241"/>
        <v>9.1192208958478949E-3</v>
      </c>
      <c r="AC99" s="5">
        <f t="shared" si="242"/>
        <v>1.6728403769069233E-4</v>
      </c>
      <c r="AD99" s="5">
        <f t="shared" si="243"/>
        <v>5.8981488526262124E-3</v>
      </c>
      <c r="AE99" s="5">
        <f t="shared" si="244"/>
        <v>5.3573896282213445E-3</v>
      </c>
      <c r="AF99" s="5">
        <f t="shared" si="245"/>
        <v>2.4331043811986822E-3</v>
      </c>
      <c r="AG99" s="5">
        <f t="shared" si="246"/>
        <v>7.3667679481106605E-4</v>
      </c>
      <c r="AH99" s="5">
        <f t="shared" si="247"/>
        <v>4.2723295386478408E-3</v>
      </c>
      <c r="AI99" s="5">
        <f t="shared" si="248"/>
        <v>4.206442860466765E-3</v>
      </c>
      <c r="AJ99" s="5">
        <f t="shared" si="249"/>
        <v>2.0707861341580742E-3</v>
      </c>
      <c r="AK99" s="5">
        <f t="shared" si="250"/>
        <v>6.7961701539996037E-4</v>
      </c>
      <c r="AL99" s="5">
        <f t="shared" si="251"/>
        <v>5.9841469205072321E-6</v>
      </c>
      <c r="AM99" s="5">
        <f t="shared" si="252"/>
        <v>1.1614378482120566E-3</v>
      </c>
      <c r="AN99" s="5">
        <f t="shared" si="253"/>
        <v>1.0549538910101352E-3</v>
      </c>
      <c r="AO99" s="5">
        <f t="shared" si="254"/>
        <v>4.7911634439616818E-4</v>
      </c>
      <c r="AP99" s="5">
        <f t="shared" si="255"/>
        <v>1.4506319402436791E-4</v>
      </c>
      <c r="AQ99" s="5">
        <f t="shared" si="256"/>
        <v>3.2940845955285206E-5</v>
      </c>
      <c r="AR99" s="5">
        <f t="shared" si="257"/>
        <v>7.7612601955626386E-4</v>
      </c>
      <c r="AS99" s="5">
        <f t="shared" si="258"/>
        <v>7.6415681989226811E-4</v>
      </c>
      <c r="AT99" s="5">
        <f t="shared" si="259"/>
        <v>3.7618610294866742E-4</v>
      </c>
      <c r="AU99" s="5">
        <f t="shared" si="260"/>
        <v>1.2346155515710031E-4</v>
      </c>
      <c r="AV99" s="5">
        <f t="shared" si="261"/>
        <v>3.0389391345796874E-5</v>
      </c>
      <c r="AW99" s="5">
        <f t="shared" si="262"/>
        <v>1.4865773133761583E-7</v>
      </c>
      <c r="AX99" s="5">
        <f t="shared" si="263"/>
        <v>1.905877461110563E-4</v>
      </c>
      <c r="AY99" s="5">
        <f t="shared" si="264"/>
        <v>1.7311411424057588E-4</v>
      </c>
      <c r="AZ99" s="5">
        <f t="shared" si="265"/>
        <v>7.8621257559330165E-5</v>
      </c>
      <c r="BA99" s="5">
        <f t="shared" si="266"/>
        <v>2.3804344963732629E-5</v>
      </c>
      <c r="BB99" s="5">
        <f t="shared" si="267"/>
        <v>5.4054735647490689E-6</v>
      </c>
      <c r="BC99" s="5">
        <f t="shared" si="268"/>
        <v>9.8197684510850984E-7</v>
      </c>
      <c r="BD99" s="5">
        <f t="shared" si="269"/>
        <v>1.174947595496296E-4</v>
      </c>
      <c r="BE99" s="5">
        <f t="shared" si="270"/>
        <v>1.1568278803844804E-4</v>
      </c>
      <c r="BF99" s="5">
        <f t="shared" si="271"/>
        <v>5.6949380124037566E-5</v>
      </c>
      <c r="BG99" s="5">
        <f t="shared" si="272"/>
        <v>1.8690374206369768E-5</v>
      </c>
      <c r="BH99" s="5">
        <f t="shared" si="273"/>
        <v>4.6005341131011457E-6</v>
      </c>
      <c r="BI99" s="5">
        <f t="shared" si="274"/>
        <v>9.0591719104668324E-7</v>
      </c>
      <c r="BJ99" s="8">
        <f t="shared" si="275"/>
        <v>0.36102629527809177</v>
      </c>
      <c r="BK99" s="8">
        <f t="shared" si="276"/>
        <v>0.31880764467846456</v>
      </c>
      <c r="BL99" s="8">
        <f t="shared" si="277"/>
        <v>0.30140314942706459</v>
      </c>
      <c r="BM99" s="8">
        <f t="shared" si="278"/>
        <v>0.29424036510714546</v>
      </c>
      <c r="BN99" s="8">
        <f t="shared" si="279"/>
        <v>0.70563802271720133</v>
      </c>
    </row>
    <row r="100" spans="1:66" s="15" customFormat="1" x14ac:dyDescent="0.25">
      <c r="A100" t="s">
        <v>99</v>
      </c>
      <c r="B100" t="s">
        <v>103</v>
      </c>
      <c r="C100" t="s">
        <v>395</v>
      </c>
      <c r="D100" s="11">
        <v>44385</v>
      </c>
      <c r="E100">
        <f>VLOOKUP(A100,home!$A$2:$E$405,3,FALSE)</f>
        <v>1.3478000000000001</v>
      </c>
      <c r="F100">
        <f>VLOOKUP(B100,home!$B$2:$E$405,3,FALSE)</f>
        <v>1</v>
      </c>
      <c r="G100">
        <f>VLOOKUP(C100,away!$B$2:$E$405,4,FALSE)</f>
        <v>0.6452</v>
      </c>
      <c r="H100">
        <f>VLOOKUP(A100,away!$A$2:$E$405,3,FALSE)</f>
        <v>1.2736000000000001</v>
      </c>
      <c r="I100">
        <f>VLOOKUP(C100,away!$B$2:$E$405,3,FALSE)</f>
        <v>1.1607000000000001</v>
      </c>
      <c r="J100">
        <f>VLOOKUP(B100,home!$B$2:$E$405,4,FALSE)</f>
        <v>1.0241</v>
      </c>
      <c r="K100" s="3">
        <f t="shared" si="224"/>
        <v>0.86960056000000008</v>
      </c>
      <c r="L100" s="3">
        <f t="shared" si="225"/>
        <v>1.5138937672320001</v>
      </c>
      <c r="M100" s="5">
        <f t="shared" si="226"/>
        <v>9.2227739885659174E-2</v>
      </c>
      <c r="N100" s="5">
        <f t="shared" si="227"/>
        <v>8.0201294252103553E-2</v>
      </c>
      <c r="O100" s="5">
        <f t="shared" si="228"/>
        <v>0.13962300057879354</v>
      </c>
      <c r="P100" s="5">
        <f t="shared" si="229"/>
        <v>0.12141623949219918</v>
      </c>
      <c r="Q100" s="5">
        <f t="shared" si="230"/>
        <v>3.4871545197177015E-2</v>
      </c>
      <c r="R100" s="5">
        <f t="shared" si="231"/>
        <v>0.10568719516923276</v>
      </c>
      <c r="S100" s="5">
        <f t="shared" si="232"/>
        <v>3.9960599789996991E-2</v>
      </c>
      <c r="T100" s="5">
        <f t="shared" si="233"/>
        <v>5.2791814927755268E-2</v>
      </c>
      <c r="U100" s="5">
        <f t="shared" si="234"/>
        <v>9.1905644103994114E-2</v>
      </c>
      <c r="V100" s="5">
        <f t="shared" si="235"/>
        <v>5.8452716676847738E-3</v>
      </c>
      <c r="W100" s="5">
        <f t="shared" si="236"/>
        <v>1.0108105077176818E-2</v>
      </c>
      <c r="X100" s="5">
        <f t="shared" si="237"/>
        <v>1.5302597274864117E-2</v>
      </c>
      <c r="Y100" s="5">
        <f t="shared" si="238"/>
        <v>1.1583253318439091E-2</v>
      </c>
      <c r="Z100" s="5">
        <f t="shared" si="239"/>
        <v>5.3333062014311143E-2</v>
      </c>
      <c r="AA100" s="5">
        <f t="shared" si="240"/>
        <v>4.6378460594159697E-2</v>
      </c>
      <c r="AB100" s="5">
        <f t="shared" si="241"/>
        <v>2.0165367652309602E-2</v>
      </c>
      <c r="AC100" s="5">
        <f t="shared" si="242"/>
        <v>4.8095000049636424E-4</v>
      </c>
      <c r="AD100" s="5">
        <f t="shared" si="243"/>
        <v>2.1975034589129506E-3</v>
      </c>
      <c r="AE100" s="5">
        <f t="shared" si="244"/>
        <v>3.3267867899190772E-3</v>
      </c>
      <c r="AF100" s="5">
        <f t="shared" si="245"/>
        <v>2.5182008930841227E-3</v>
      </c>
      <c r="AG100" s="5">
        <f t="shared" si="246"/>
        <v>1.2707628788927031E-3</v>
      </c>
      <c r="AH100" s="5">
        <f t="shared" si="247"/>
        <v>2.0185147542715852E-2</v>
      </c>
      <c r="AI100" s="5">
        <f t="shared" si="248"/>
        <v>1.7553015606828329E-2</v>
      </c>
      <c r="AJ100" s="5">
        <f t="shared" si="249"/>
        <v>7.6320561006933277E-3</v>
      </c>
      <c r="AK100" s="5">
        <f t="shared" si="250"/>
        <v>2.2122800863714452E-3</v>
      </c>
      <c r="AL100" s="5">
        <f t="shared" si="251"/>
        <v>2.5326497436210049E-5</v>
      </c>
      <c r="AM100" s="5">
        <f t="shared" si="252"/>
        <v>3.8219004769452793E-4</v>
      </c>
      <c r="AN100" s="5">
        <f t="shared" si="253"/>
        <v>5.7859513110284657E-4</v>
      </c>
      <c r="AO100" s="5">
        <f t="shared" si="254"/>
        <v>4.3796578136369083E-4</v>
      </c>
      <c r="AP100" s="5">
        <f t="shared" si="255"/>
        <v>2.2101122222246145E-4</v>
      </c>
      <c r="AQ100" s="5">
        <f t="shared" si="256"/>
        <v>8.3646877952727762E-5</v>
      </c>
      <c r="AR100" s="5">
        <f t="shared" si="257"/>
        <v>6.1116338111151646E-3</v>
      </c>
      <c r="AS100" s="5">
        <f t="shared" si="258"/>
        <v>5.3146801846606813E-3</v>
      </c>
      <c r="AT100" s="5">
        <f t="shared" si="259"/>
        <v>2.3108244324009162E-3</v>
      </c>
      <c r="AU100" s="5">
        <f t="shared" si="260"/>
        <v>6.698314068258398E-4</v>
      </c>
      <c r="AV100" s="5">
        <f t="shared" si="261"/>
        <v>1.4562144162033451E-4</v>
      </c>
      <c r="AW100" s="5">
        <f t="shared" si="262"/>
        <v>9.2616388820211953E-7</v>
      </c>
      <c r="AX100" s="5">
        <f t="shared" si="263"/>
        <v>5.539211325026467E-5</v>
      </c>
      <c r="AY100" s="5">
        <f t="shared" si="264"/>
        <v>8.3857775003384757E-5</v>
      </c>
      <c r="AZ100" s="5">
        <f t="shared" si="265"/>
        <v>6.3475881455783822E-5</v>
      </c>
      <c r="BA100" s="5">
        <f t="shared" si="266"/>
        <v>3.2031913768489469E-5</v>
      </c>
      <c r="BB100" s="5">
        <f t="shared" si="267"/>
        <v>1.2123228651657279E-5</v>
      </c>
      <c r="BC100" s="5">
        <f t="shared" si="268"/>
        <v>3.6706560588944684E-6</v>
      </c>
      <c r="BD100" s="5">
        <f t="shared" si="269"/>
        <v>1.5420607223752684E-3</v>
      </c>
      <c r="BE100" s="5">
        <f t="shared" si="270"/>
        <v>1.3409768677315379E-3</v>
      </c>
      <c r="BF100" s="5">
        <f t="shared" si="271"/>
        <v>5.8305711756319561E-4</v>
      </c>
      <c r="BG100" s="5">
        <f t="shared" si="272"/>
        <v>1.6900893198164697E-4</v>
      </c>
      <c r="BH100" s="5">
        <f t="shared" si="273"/>
        <v>3.6742565474060522E-5</v>
      </c>
      <c r="BI100" s="5">
        <f t="shared" si="274"/>
        <v>6.3902711024159415E-6</v>
      </c>
      <c r="BJ100" s="8">
        <f t="shared" si="275"/>
        <v>0.21612582469684941</v>
      </c>
      <c r="BK100" s="8">
        <f t="shared" si="276"/>
        <v>0.26003998510847603</v>
      </c>
      <c r="BL100" s="8">
        <f t="shared" si="277"/>
        <v>0.4695729951879497</v>
      </c>
      <c r="BM100" s="8">
        <f t="shared" si="278"/>
        <v>0.42496192082130596</v>
      </c>
      <c r="BN100" s="8">
        <f t="shared" si="279"/>
        <v>0.57402701457516525</v>
      </c>
    </row>
    <row r="101" spans="1:66" x14ac:dyDescent="0.25">
      <c r="A101" t="s">
        <v>99</v>
      </c>
      <c r="B101" t="s">
        <v>107</v>
      </c>
      <c r="C101" t="s">
        <v>138</v>
      </c>
      <c r="D101" s="11">
        <v>44385</v>
      </c>
      <c r="E101">
        <f>VLOOKUP(A101,home!$A$2:$E$405,3,FALSE)</f>
        <v>1.3478000000000001</v>
      </c>
      <c r="F101">
        <f>VLOOKUP(B101,home!$B$2:$E$405,3,FALSE)</f>
        <v>0.80649999999999999</v>
      </c>
      <c r="G101">
        <f>VLOOKUP(C101,away!$B$2:$E$405,4,FALSE)</f>
        <v>1.0689</v>
      </c>
      <c r="H101">
        <f>VLOOKUP(A101,away!$A$2:$E$405,3,FALSE)</f>
        <v>1.2736000000000001</v>
      </c>
      <c r="I101">
        <f>VLOOKUP(C101,away!$B$2:$E$405,3,FALSE)</f>
        <v>1.2257</v>
      </c>
      <c r="J101">
        <f>VLOOKUP(B101,home!$B$2:$E$405,4,FALSE)</f>
        <v>0.61450000000000005</v>
      </c>
      <c r="K101" s="3">
        <f t="shared" si="224"/>
        <v>1.1618950482300001</v>
      </c>
      <c r="L101" s="3">
        <f t="shared" si="225"/>
        <v>0.95926615904000012</v>
      </c>
      <c r="M101" s="5">
        <f t="shared" si="226"/>
        <v>0.11989232780594801</v>
      </c>
      <c r="N101" s="5">
        <f t="shared" si="227"/>
        <v>0.13930230199849894</v>
      </c>
      <c r="O101" s="5">
        <f t="shared" si="228"/>
        <v>0.11500865279277636</v>
      </c>
      <c r="P101" s="5">
        <f t="shared" si="229"/>
        <v>0.13362798418353022</v>
      </c>
      <c r="Q101" s="5">
        <f t="shared" si="230"/>
        <v>8.0927327449548017E-2</v>
      </c>
      <c r="R101" s="5">
        <f t="shared" si="231"/>
        <v>5.5161954310445772E-2</v>
      </c>
      <c r="S101" s="5">
        <f t="shared" si="232"/>
        <v>3.723432200318811E-2</v>
      </c>
      <c r="T101" s="5">
        <f t="shared" si="233"/>
        <v>7.7630846563900305E-2</v>
      </c>
      <c r="U101" s="5">
        <f t="shared" si="234"/>
        <v>6.4092401563996454E-2</v>
      </c>
      <c r="V101" s="5">
        <f t="shared" si="235"/>
        <v>4.6111257425539304E-3</v>
      </c>
      <c r="W101" s="5">
        <f t="shared" si="236"/>
        <v>3.1343020343372524E-2</v>
      </c>
      <c r="X101" s="5">
        <f t="shared" si="237"/>
        <v>3.0066298737499549E-2</v>
      </c>
      <c r="Y101" s="5">
        <f t="shared" si="238"/>
        <v>1.4420791453235196E-2</v>
      </c>
      <c r="Z101" s="5">
        <f t="shared" si="239"/>
        <v>1.7638332012173769E-2</v>
      </c>
      <c r="AA101" s="5">
        <f t="shared" si="240"/>
        <v>2.0493890623981392E-2</v>
      </c>
      <c r="AB101" s="5">
        <f t="shared" si="241"/>
        <v>1.190587501748561E-2</v>
      </c>
      <c r="AC101" s="5">
        <f t="shared" si="242"/>
        <v>3.2121292135117783E-4</v>
      </c>
      <c r="AD101" s="5">
        <f t="shared" si="243"/>
        <v>9.1043250333841773E-3</v>
      </c>
      <c r="AE101" s="5">
        <f t="shared" si="244"/>
        <v>8.7334709054261613E-3</v>
      </c>
      <c r="AF101" s="5">
        <f t="shared" si="245"/>
        <v>4.188861545267872E-3</v>
      </c>
      <c r="AG101" s="5">
        <f t="shared" si="246"/>
        <v>1.3394110417598239E-3</v>
      </c>
      <c r="AH101" s="5">
        <f t="shared" si="247"/>
        <v>4.2299637502975513E-3</v>
      </c>
      <c r="AI101" s="5">
        <f t="shared" si="248"/>
        <v>4.914773935663125E-3</v>
      </c>
      <c r="AJ101" s="5">
        <f t="shared" si="249"/>
        <v>2.8552257495084283E-3</v>
      </c>
      <c r="AK101" s="5">
        <f t="shared" si="250"/>
        <v>1.105824219977544E-3</v>
      </c>
      <c r="AL101" s="5">
        <f t="shared" si="251"/>
        <v>1.4320527746640769E-5</v>
      </c>
      <c r="AM101" s="5">
        <f t="shared" si="252"/>
        <v>2.1156540347531004E-3</v>
      </c>
      <c r="AN101" s="5">
        <f t="shared" si="253"/>
        <v>2.029475319775086E-3</v>
      </c>
      <c r="AO101" s="5">
        <f t="shared" si="254"/>
        <v>9.734034974335611E-4</v>
      </c>
      <c r="AP101" s="5">
        <f t="shared" si="255"/>
        <v>3.1125101139306495E-4</v>
      </c>
      <c r="AQ101" s="5">
        <f t="shared" si="256"/>
        <v>7.4643140549085171E-5</v>
      </c>
      <c r="AR101" s="5">
        <f t="shared" si="257"/>
        <v>8.1153221592527344E-4</v>
      </c>
      <c r="AS101" s="5">
        <f t="shared" si="258"/>
        <v>9.4291526316269433E-4</v>
      </c>
      <c r="AT101" s="5">
        <f t="shared" si="259"/>
        <v>5.4778428758461123E-4</v>
      </c>
      <c r="AU101" s="5">
        <f t="shared" si="260"/>
        <v>2.1215595041425265E-4</v>
      </c>
      <c r="AV101" s="5">
        <f t="shared" si="261"/>
        <v>6.1625737059712424E-5</v>
      </c>
      <c r="AW101" s="5">
        <f t="shared" si="262"/>
        <v>4.4336616451508813E-7</v>
      </c>
      <c r="AX101" s="5">
        <f t="shared" si="263"/>
        <v>4.0969465779124134E-4</v>
      </c>
      <c r="AY101" s="5">
        <f t="shared" si="264"/>
        <v>3.9300622075861137E-4</v>
      </c>
      <c r="AZ101" s="5">
        <f t="shared" si="265"/>
        <v>1.8849878393296972E-4</v>
      </c>
      <c r="BA101" s="5">
        <f t="shared" si="266"/>
        <v>6.0273501482363587E-5</v>
      </c>
      <c r="BB101" s="5">
        <f t="shared" si="267"/>
        <v>1.4454582564719667E-5</v>
      </c>
      <c r="BC101" s="5">
        <f t="shared" si="268"/>
        <v>2.7731583794770387E-6</v>
      </c>
      <c r="BD101" s="5">
        <f t="shared" si="269"/>
        <v>1.2974589861797613E-4</v>
      </c>
      <c r="BE101" s="5">
        <f t="shared" si="270"/>
        <v>1.5075111713237806E-4</v>
      </c>
      <c r="BF101" s="5">
        <f t="shared" si="271"/>
        <v>8.7578488255625445E-5</v>
      </c>
      <c r="BG101" s="5">
        <f t="shared" si="272"/>
        <v>3.3919003945226793E-5</v>
      </c>
      <c r="BH101" s="5">
        <f t="shared" si="273"/>
        <v>9.8525806812132169E-6</v>
      </c>
      <c r="BI101" s="5">
        <f t="shared" si="274"/>
        <v>2.2895329411576386E-6</v>
      </c>
      <c r="BJ101" s="8">
        <f t="shared" si="275"/>
        <v>0.40362978298070579</v>
      </c>
      <c r="BK101" s="8">
        <f t="shared" si="276"/>
        <v>0.2960942994050767</v>
      </c>
      <c r="BL101" s="8">
        <f t="shared" si="277"/>
        <v>0.28275871203985242</v>
      </c>
      <c r="BM101" s="8">
        <f t="shared" si="278"/>
        <v>0.35580801504246723</v>
      </c>
      <c r="BN101" s="8">
        <f t="shared" si="279"/>
        <v>0.64392054854074743</v>
      </c>
    </row>
    <row r="102" spans="1:66" x14ac:dyDescent="0.25">
      <c r="A102" t="s">
        <v>99</v>
      </c>
      <c r="B102" t="s">
        <v>92</v>
      </c>
      <c r="C102" t="s">
        <v>116</v>
      </c>
      <c r="D102" s="11">
        <v>44385</v>
      </c>
      <c r="E102">
        <f>VLOOKUP(A102,home!$A$2:$E$405,3,FALSE)</f>
        <v>1.3478000000000001</v>
      </c>
      <c r="F102">
        <f>VLOOKUP(B102,home!$B$2:$E$405,3,FALSE)</f>
        <v>0.90300000000000002</v>
      </c>
      <c r="G102">
        <f>VLOOKUP(C102,away!$B$2:$E$405,4,FALSE)</f>
        <v>1.3226</v>
      </c>
      <c r="H102">
        <f>VLOOKUP(A102,away!$A$2:$E$405,3,FALSE)</f>
        <v>1.2736000000000001</v>
      </c>
      <c r="I102">
        <f>VLOOKUP(C102,away!$B$2:$E$405,3,FALSE)</f>
        <v>0.751</v>
      </c>
      <c r="J102">
        <f>VLOOKUP(B102,home!$B$2:$E$405,4,FALSE)</f>
        <v>1.4408000000000001</v>
      </c>
      <c r="K102" s="3">
        <f t="shared" si="224"/>
        <v>1.6096880528400004</v>
      </c>
      <c r="L102" s="3">
        <f t="shared" si="225"/>
        <v>1.3780871628800002</v>
      </c>
      <c r="M102" s="5">
        <f t="shared" si="226"/>
        <v>5.0399439967626102E-2</v>
      </c>
      <c r="N102" s="5">
        <f t="shared" si="227"/>
        <v>8.1127376385714545E-2</v>
      </c>
      <c r="O102" s="5">
        <f t="shared" si="228"/>
        <v>6.9454821235726744E-2</v>
      </c>
      <c r="P102" s="5">
        <f t="shared" si="229"/>
        <v>0.11180059595528728</v>
      </c>
      <c r="Q102" s="5">
        <f t="shared" si="230"/>
        <v>6.5294884263169345E-2</v>
      </c>
      <c r="R102" s="5">
        <f t="shared" si="231"/>
        <v>4.7857398772540131E-2</v>
      </c>
      <c r="S102" s="5">
        <f t="shared" si="232"/>
        <v>6.2001548350469428E-2</v>
      </c>
      <c r="T102" s="5">
        <f t="shared" si="233"/>
        <v>8.9982041804809024E-2</v>
      </c>
      <c r="U102" s="5">
        <f t="shared" si="234"/>
        <v>7.7035483044157554E-2</v>
      </c>
      <c r="V102" s="5">
        <f t="shared" si="235"/>
        <v>1.5281938009597073E-2</v>
      </c>
      <c r="W102" s="5">
        <f t="shared" si="236"/>
        <v>3.503479836999808E-2</v>
      </c>
      <c r="X102" s="5">
        <f t="shared" si="237"/>
        <v>4.8281005887783515E-2</v>
      </c>
      <c r="Y102" s="5">
        <f t="shared" si="238"/>
        <v>3.3267717212444092E-2</v>
      </c>
      <c r="Z102" s="5">
        <f t="shared" si="239"/>
        <v>2.1983888965755545E-2</v>
      </c>
      <c r="AA102" s="5">
        <f t="shared" si="240"/>
        <v>3.5387203423137815E-2</v>
      </c>
      <c r="AB102" s="5">
        <f t="shared" si="241"/>
        <v>2.8481179286821857E-2</v>
      </c>
      <c r="AC102" s="5">
        <f t="shared" si="242"/>
        <v>2.1187360637367442E-3</v>
      </c>
      <c r="AD102" s="5">
        <f t="shared" si="243"/>
        <v>1.4098774092461066E-2</v>
      </c>
      <c r="AE102" s="5">
        <f t="shared" si="244"/>
        <v>1.942933958916572E-2</v>
      </c>
      <c r="AF102" s="5">
        <f t="shared" si="245"/>
        <v>1.3387661735532731E-2</v>
      </c>
      <c r="AG102" s="5">
        <f t="shared" si="246"/>
        <v>6.1497882595724796E-3</v>
      </c>
      <c r="AH102" s="5">
        <f t="shared" si="247"/>
        <v>7.5739287934717542E-3</v>
      </c>
      <c r="AI102" s="5">
        <f t="shared" si="248"/>
        <v>1.2191662691912361E-2</v>
      </c>
      <c r="AJ102" s="5">
        <f t="shared" si="249"/>
        <v>9.8123868897132451E-3</v>
      </c>
      <c r="AK102" s="5">
        <f t="shared" si="250"/>
        <v>5.2649606487384197E-3</v>
      </c>
      <c r="AL102" s="5">
        <f t="shared" si="251"/>
        <v>1.8799887836046115E-4</v>
      </c>
      <c r="AM102" s="5">
        <f t="shared" si="252"/>
        <v>4.5389256432649388E-3</v>
      </c>
      <c r="AN102" s="5">
        <f t="shared" si="253"/>
        <v>6.2550351622502592E-3</v>
      </c>
      <c r="AO102" s="5">
        <f t="shared" si="254"/>
        <v>4.3099918302300514E-3</v>
      </c>
      <c r="AP102" s="5">
        <f t="shared" si="255"/>
        <v>1.9798481377859035E-3</v>
      </c>
      <c r="AQ102" s="5">
        <f t="shared" si="256"/>
        <v>6.8210082578365721E-4</v>
      </c>
      <c r="AR102" s="5">
        <f t="shared" si="257"/>
        <v>2.0875068085701269E-3</v>
      </c>
      <c r="AS102" s="5">
        <f t="shared" si="258"/>
        <v>3.3602347699774912E-3</v>
      </c>
      <c r="AT102" s="5">
        <f t="shared" si="259"/>
        <v>2.7044648819851678E-3</v>
      </c>
      <c r="AU102" s="5">
        <f t="shared" si="260"/>
        <v>1.4511149366189552E-3</v>
      </c>
      <c r="AV102" s="5">
        <f t="shared" si="261"/>
        <v>5.83960594193302E-4</v>
      </c>
      <c r="AW102" s="5">
        <f t="shared" si="262"/>
        <v>1.1584336526317553E-5</v>
      </c>
      <c r="AX102" s="5">
        <f t="shared" si="263"/>
        <v>1.2177090634487814E-3</v>
      </c>
      <c r="AY102" s="5">
        <f t="shared" si="264"/>
        <v>1.6781092284613934E-3</v>
      </c>
      <c r="AZ102" s="5">
        <f t="shared" si="265"/>
        <v>1.156290392826554E-3</v>
      </c>
      <c r="BA102" s="5">
        <f t="shared" si="266"/>
        <v>5.3115631563858219E-4</v>
      </c>
      <c r="BB102" s="5">
        <f t="shared" si="267"/>
        <v>1.82994925016042E-4</v>
      </c>
      <c r="BC102" s="5">
        <f t="shared" si="268"/>
        <v>5.043659140735915E-5</v>
      </c>
      <c r="BD102" s="5">
        <f t="shared" si="269"/>
        <v>4.7946105588584796E-4</v>
      </c>
      <c r="BE102" s="5">
        <f t="shared" si="270"/>
        <v>7.7178273346150122E-4</v>
      </c>
      <c r="BF102" s="5">
        <f t="shared" si="271"/>
        <v>6.2116472272058857E-4</v>
      </c>
      <c r="BG102" s="5">
        <f t="shared" si="272"/>
        <v>3.3329381100300094E-4</v>
      </c>
      <c r="BH102" s="5">
        <f t="shared" si="273"/>
        <v>1.34124766414261E-4</v>
      </c>
      <c r="BI102" s="5">
        <f t="shared" si="274"/>
        <v>4.3179806817398333E-5</v>
      </c>
      <c r="BJ102" s="8">
        <f t="shared" si="275"/>
        <v>0.42863598571676409</v>
      </c>
      <c r="BK102" s="8">
        <f t="shared" si="276"/>
        <v>0.24346836645353848</v>
      </c>
      <c r="BL102" s="8">
        <f t="shared" si="277"/>
        <v>0.30562931367386759</v>
      </c>
      <c r="BM102" s="8">
        <f t="shared" si="278"/>
        <v>0.57211651333792657</v>
      </c>
      <c r="BN102" s="8">
        <f t="shared" si="279"/>
        <v>0.4259345165800642</v>
      </c>
    </row>
    <row r="103" spans="1:66" x14ac:dyDescent="0.25">
      <c r="A103" t="s">
        <v>99</v>
      </c>
      <c r="B103" t="s">
        <v>417</v>
      </c>
      <c r="C103" t="s">
        <v>106</v>
      </c>
      <c r="D103" s="11">
        <v>44385</v>
      </c>
      <c r="E103">
        <f>VLOOKUP(A103,home!$A$2:$E$405,3,FALSE)</f>
        <v>1.3478000000000001</v>
      </c>
      <c r="F103">
        <f>VLOOKUP(B103,home!$B$2:$E$405,3,FALSE)</f>
        <v>0.9032</v>
      </c>
      <c r="G103">
        <f>VLOOKUP(C103,away!$B$2:$E$405,4,FALSE)</f>
        <v>1</v>
      </c>
      <c r="H103">
        <f>VLOOKUP(A103,away!$A$2:$E$405,3,FALSE)</f>
        <v>1.2736000000000001</v>
      </c>
      <c r="I103">
        <f>VLOOKUP(C103,away!$B$2:$E$405,3,FALSE)</f>
        <v>0.99</v>
      </c>
      <c r="J103">
        <f>VLOOKUP(B103,home!$B$2:$E$405,4,FALSE)</f>
        <v>1.0583</v>
      </c>
      <c r="K103" s="3">
        <f t="shared" si="224"/>
        <v>1.21733296</v>
      </c>
      <c r="L103" s="3">
        <f t="shared" si="225"/>
        <v>1.3343723712</v>
      </c>
      <c r="M103" s="5">
        <f t="shared" si="226"/>
        <v>7.7948624372235889E-2</v>
      </c>
      <c r="N103" s="5">
        <f t="shared" si="227"/>
        <v>9.4889429634982037E-2</v>
      </c>
      <c r="O103" s="5">
        <f t="shared" si="228"/>
        <v>0.10401249073535851</v>
      </c>
      <c r="P103" s="5">
        <f t="shared" si="229"/>
        <v>0.12661783322384654</v>
      </c>
      <c r="Q103" s="5">
        <f t="shared" si="230"/>
        <v>5.7756015125132218E-2</v>
      </c>
      <c r="R103" s="5">
        <f t="shared" si="231"/>
        <v>6.9395696948479205E-2</v>
      </c>
      <c r="S103" s="5">
        <f t="shared" si="232"/>
        <v>5.1418725536906996E-2</v>
      </c>
      <c r="T103" s="5">
        <f t="shared" si="233"/>
        <v>7.7068030853585739E-2</v>
      </c>
      <c r="U103" s="5">
        <f t="shared" si="234"/>
        <v>8.4477669177555142E-2</v>
      </c>
      <c r="V103" s="5">
        <f t="shared" si="235"/>
        <v>9.2803684863627528E-3</v>
      </c>
      <c r="W103" s="5">
        <f t="shared" si="236"/>
        <v>2.3436100283360656E-2</v>
      </c>
      <c r="X103" s="5">
        <f t="shared" si="237"/>
        <v>3.127248470678895E-2</v>
      </c>
      <c r="Y103" s="5">
        <f t="shared" si="238"/>
        <v>2.0864569785756862E-2</v>
      </c>
      <c r="Z103" s="5">
        <f t="shared" si="239"/>
        <v>3.0866566896072933E-2</v>
      </c>
      <c r="AA103" s="5">
        <f t="shared" si="240"/>
        <v>3.7574889244634473E-2</v>
      </c>
      <c r="AB103" s="5">
        <f t="shared" si="241"/>
        <v>2.2870575572921527E-2</v>
      </c>
      <c r="AC103" s="5">
        <f t="shared" si="242"/>
        <v>9.421751816705721E-4</v>
      </c>
      <c r="AD103" s="5">
        <f t="shared" si="243"/>
        <v>7.1323843322000681E-3</v>
      </c>
      <c r="AE103" s="5">
        <f t="shared" si="244"/>
        <v>9.5172565936675335E-3</v>
      </c>
      <c r="AF103" s="5">
        <f t="shared" si="245"/>
        <v>6.3497821241054924E-3</v>
      </c>
      <c r="AG103" s="5">
        <f t="shared" si="246"/>
        <v>2.8243246098486729E-3</v>
      </c>
      <c r="AH103" s="5">
        <f t="shared" si="247"/>
        <v>1.0296873514979066E-2</v>
      </c>
      <c r="AI103" s="5">
        <f t="shared" si="248"/>
        <v>1.2534723514735068E-2</v>
      </c>
      <c r="AJ103" s="5">
        <f t="shared" si="249"/>
        <v>7.6294660394870244E-3</v>
      </c>
      <c r="AK103" s="5">
        <f t="shared" si="250"/>
        <v>3.0958668256894054E-3</v>
      </c>
      <c r="AL103" s="5">
        <f t="shared" si="251"/>
        <v>6.1217850080701761E-5</v>
      </c>
      <c r="AM103" s="5">
        <f t="shared" si="252"/>
        <v>1.7364973061949466E-3</v>
      </c>
      <c r="AN103" s="5">
        <f t="shared" si="253"/>
        <v>2.3171340280497632E-3</v>
      </c>
      <c r="AO103" s="5">
        <f t="shared" si="254"/>
        <v>1.5459598136984853E-3</v>
      </c>
      <c r="AP103" s="5">
        <f t="shared" si="255"/>
        <v>6.8762868746158605E-4</v>
      </c>
      <c r="AQ103" s="5">
        <f t="shared" si="256"/>
        <v>2.2938818054831509E-4</v>
      </c>
      <c r="AR103" s="5">
        <f t="shared" si="257"/>
        <v>2.7479727056258182E-3</v>
      </c>
      <c r="AS103" s="5">
        <f t="shared" si="258"/>
        <v>3.3451977477386855E-3</v>
      </c>
      <c r="AT103" s="5">
        <f t="shared" si="259"/>
        <v>2.0361097380200343E-3</v>
      </c>
      <c r="AU103" s="5">
        <f t="shared" si="260"/>
        <v>8.2620783142291752E-4</v>
      </c>
      <c r="AV103" s="5">
        <f t="shared" si="261"/>
        <v>2.5144250625031033E-4</v>
      </c>
      <c r="AW103" s="5">
        <f t="shared" si="262"/>
        <v>2.7622437193821511E-6</v>
      </c>
      <c r="AX103" s="5">
        <f t="shared" si="263"/>
        <v>3.5231590096371983E-4</v>
      </c>
      <c r="AY103" s="5">
        <f t="shared" si="264"/>
        <v>4.7012060418042317E-4</v>
      </c>
      <c r="AZ103" s="5">
        <f t="shared" si="265"/>
        <v>3.1365797267510404E-4</v>
      </c>
      <c r="BA103" s="5">
        <f t="shared" si="266"/>
        <v>1.3951217758142114E-4</v>
      </c>
      <c r="BB103" s="5">
        <f t="shared" si="267"/>
        <v>4.6540298802649099E-5</v>
      </c>
      <c r="BC103" s="5">
        <f t="shared" si="268"/>
        <v>1.2420417773929478E-5</v>
      </c>
      <c r="BD103" s="5">
        <f t="shared" si="269"/>
        <v>6.111364758664673E-4</v>
      </c>
      <c r="BE103" s="5">
        <f t="shared" si="270"/>
        <v>7.4395657513049514E-4</v>
      </c>
      <c r="BF103" s="5">
        <f t="shared" si="271"/>
        <v>4.5282142985753412E-4</v>
      </c>
      <c r="BG103" s="5">
        <f t="shared" si="272"/>
        <v>1.8374481718663477E-4</v>
      </c>
      <c r="BH103" s="5">
        <f t="shared" si="273"/>
        <v>5.5919655547616256E-5</v>
      </c>
      <c r="BI103" s="5">
        <f t="shared" si="274"/>
        <v>1.3614567961992025E-5</v>
      </c>
      <c r="BJ103" s="8">
        <f t="shared" si="275"/>
        <v>0.33896155343735862</v>
      </c>
      <c r="BK103" s="8">
        <f t="shared" si="276"/>
        <v>0.2667390652552839</v>
      </c>
      <c r="BL103" s="8">
        <f t="shared" si="277"/>
        <v>0.36315637562444791</v>
      </c>
      <c r="BM103" s="8">
        <f t="shared" si="278"/>
        <v>0.46863611281266776</v>
      </c>
      <c r="BN103" s="8">
        <f t="shared" si="279"/>
        <v>0.53062009004003441</v>
      </c>
    </row>
    <row r="104" spans="1:66" s="10" customFormat="1" x14ac:dyDescent="0.25">
      <c r="A104" t="s">
        <v>99</v>
      </c>
      <c r="B104" t="s">
        <v>101</v>
      </c>
      <c r="C104" t="s">
        <v>119</v>
      </c>
      <c r="D104" s="11">
        <v>44385</v>
      </c>
      <c r="E104">
        <f>VLOOKUP(A104,home!$A$2:$E$405,3,FALSE)</f>
        <v>1.3478000000000001</v>
      </c>
      <c r="F104">
        <f>VLOOKUP(B104,home!$B$2:$E$405,3,FALSE)</f>
        <v>1.0323</v>
      </c>
      <c r="G104">
        <f>VLOOKUP(C104,away!$B$2:$E$405,4,FALSE)</f>
        <v>1.1291</v>
      </c>
      <c r="H104">
        <f>VLOOKUP(A104,away!$A$2:$E$405,3,FALSE)</f>
        <v>1.2736000000000001</v>
      </c>
      <c r="I104">
        <f>VLOOKUP(C104,away!$B$2:$E$405,3,FALSE)</f>
        <v>0.95589999999999997</v>
      </c>
      <c r="J104">
        <f>VLOOKUP(B104,home!$B$2:$E$405,4,FALSE)</f>
        <v>0.85350000000000004</v>
      </c>
      <c r="K104" s="3">
        <f t="shared" si="224"/>
        <v>1.5709551516540001</v>
      </c>
      <c r="L104" s="3">
        <f t="shared" si="225"/>
        <v>1.03908012384</v>
      </c>
      <c r="M104" s="5">
        <f t="shared" si="226"/>
        <v>7.3531949841450964E-2</v>
      </c>
      <c r="N104" s="5">
        <f t="shared" si="227"/>
        <v>0.11551539541459094</v>
      </c>
      <c r="O104" s="5">
        <f t="shared" si="228"/>
        <v>7.6405587547451539E-2</v>
      </c>
      <c r="P104" s="5">
        <f t="shared" si="229"/>
        <v>0.12002975137281972</v>
      </c>
      <c r="Q104" s="5">
        <f t="shared" si="230"/>
        <v>9.0734752760950277E-2</v>
      </c>
      <c r="R104" s="5">
        <f t="shared" si="231"/>
        <v>3.9695763685436952E-2</v>
      </c>
      <c r="S104" s="5">
        <f t="shared" si="232"/>
        <v>4.8982589356346085E-2</v>
      </c>
      <c r="T104" s="5">
        <f t="shared" si="233"/>
        <v>9.4280678135439999E-2</v>
      </c>
      <c r="U104" s="5">
        <f t="shared" si="234"/>
        <v>6.2360264460476961E-2</v>
      </c>
      <c r="V104" s="5">
        <f t="shared" si="235"/>
        <v>8.8840716854165589E-3</v>
      </c>
      <c r="W104" s="5">
        <f t="shared" si="236"/>
        <v>4.7513409094622275E-2</v>
      </c>
      <c r="X104" s="5">
        <f t="shared" si="237"/>
        <v>4.9370239006100693E-2</v>
      </c>
      <c r="Y104" s="5">
        <f t="shared" si="238"/>
        <v>2.5649817030234754E-2</v>
      </c>
      <c r="Z104" s="5">
        <f t="shared" si="239"/>
        <v>1.3749026348729073E-2</v>
      </c>
      <c r="AA104" s="5">
        <f t="shared" si="240"/>
        <v>2.1599103772762526E-2</v>
      </c>
      <c r="AB104" s="5">
        <f t="shared" si="241"/>
        <v>1.6965611671465323E-2</v>
      </c>
      <c r="AC104" s="5">
        <f t="shared" si="242"/>
        <v>9.0636869234914108E-4</v>
      </c>
      <c r="AD104" s="5">
        <f t="shared" si="243"/>
        <v>1.8660358697460223E-2</v>
      </c>
      <c r="AE104" s="5">
        <f t="shared" si="244"/>
        <v>1.9389607826255789E-2</v>
      </c>
      <c r="AF104" s="5">
        <f t="shared" si="245"/>
        <v>1.007367805065745E-2</v>
      </c>
      <c r="AG104" s="5">
        <f t="shared" si="246"/>
        <v>3.4891195454671456E-3</v>
      </c>
      <c r="AH104" s="5">
        <f t="shared" si="247"/>
        <v>3.5715850002792054E-3</v>
      </c>
      <c r="AI104" s="5">
        <f t="shared" si="248"/>
        <v>5.6107998557587717E-3</v>
      </c>
      <c r="AJ104" s="5">
        <f t="shared" si="249"/>
        <v>4.4071574691518824E-3</v>
      </c>
      <c r="AK104" s="5">
        <f t="shared" si="250"/>
        <v>2.3078155767715181E-3</v>
      </c>
      <c r="AL104" s="5">
        <f t="shared" si="251"/>
        <v>5.9180374805428053E-5</v>
      </c>
      <c r="AM104" s="5">
        <f t="shared" si="252"/>
        <v>5.8629173254973292E-3</v>
      </c>
      <c r="AN104" s="5">
        <f t="shared" si="253"/>
        <v>6.0920408606414461E-3</v>
      </c>
      <c r="AO104" s="5">
        <f t="shared" si="254"/>
        <v>3.1650592859568272E-3</v>
      </c>
      <c r="AP104" s="5">
        <f t="shared" si="255"/>
        <v>1.0962500649376542E-3</v>
      </c>
      <c r="AQ104" s="5">
        <f t="shared" si="256"/>
        <v>2.8477291330875634E-4</v>
      </c>
      <c r="AR104" s="5">
        <f t="shared" si="257"/>
        <v>7.4223259687904099E-4</v>
      </c>
      <c r="AS104" s="5">
        <f t="shared" si="258"/>
        <v>1.1660141217926562E-3</v>
      </c>
      <c r="AT104" s="5">
        <f t="shared" si="259"/>
        <v>9.1587794576574431E-4</v>
      </c>
      <c r="AU104" s="5">
        <f t="shared" si="260"/>
        <v>4.7960105906232623E-4</v>
      </c>
      <c r="AV104" s="5">
        <f t="shared" si="261"/>
        <v>1.8835793861816897E-4</v>
      </c>
      <c r="AW104" s="5">
        <f t="shared" si="262"/>
        <v>2.6834161844545592E-6</v>
      </c>
      <c r="AX104" s="5">
        <f t="shared" si="263"/>
        <v>1.5350633627019207E-3</v>
      </c>
      <c r="AY104" s="5">
        <f t="shared" si="264"/>
        <v>1.5950538290185586E-3</v>
      </c>
      <c r="AZ104" s="5">
        <f t="shared" si="265"/>
        <v>8.2869436509403502E-4</v>
      </c>
      <c r="BA104" s="5">
        <f t="shared" si="266"/>
        <v>2.8702661450247344E-4</v>
      </c>
      <c r="BB104" s="5">
        <f t="shared" si="267"/>
        <v>7.4560912535651485E-5</v>
      </c>
      <c r="BC104" s="5">
        <f t="shared" si="268"/>
        <v>1.5494952446233638E-5</v>
      </c>
      <c r="BD104" s="5">
        <f t="shared" si="269"/>
        <v>1.2853985644719308E-4</v>
      </c>
      <c r="BE104" s="5">
        <f t="shared" si="270"/>
        <v>2.0193034967858363E-4</v>
      </c>
      <c r="BF104" s="5">
        <f t="shared" si="271"/>
        <v>1.5861176155143234E-4</v>
      </c>
      <c r="BG104" s="5">
        <f t="shared" si="272"/>
        <v>8.3057321307379494E-5</v>
      </c>
      <c r="BH104" s="5">
        <f t="shared" si="273"/>
        <v>3.261983169760235E-5</v>
      </c>
      <c r="BI104" s="5">
        <f t="shared" si="274"/>
        <v>1.0248858530286963E-5</v>
      </c>
      <c r="BJ104" s="8">
        <f t="shared" si="275"/>
        <v>0.49551399004842045</v>
      </c>
      <c r="BK104" s="8">
        <f t="shared" si="276"/>
        <v>0.25398896515220643</v>
      </c>
      <c r="BL104" s="8">
        <f t="shared" si="277"/>
        <v>0.23703078068088507</v>
      </c>
      <c r="BM104" s="8">
        <f t="shared" si="278"/>
        <v>0.48277719119470663</v>
      </c>
      <c r="BN104" s="8">
        <f t="shared" si="279"/>
        <v>0.51591320062270041</v>
      </c>
    </row>
    <row r="105" spans="1:66" x14ac:dyDescent="0.25">
      <c r="A105" t="s">
        <v>99</v>
      </c>
      <c r="B105" t="s">
        <v>435</v>
      </c>
      <c r="C105" t="s">
        <v>102</v>
      </c>
      <c r="D105" s="11">
        <v>44385</v>
      </c>
      <c r="E105">
        <f>VLOOKUP(A105,home!$A$2:$E$405,3,FALSE)</f>
        <v>1.3478000000000001</v>
      </c>
      <c r="F105">
        <f>VLOOKUP(B105,home!$B$2:$E$405,3,FALSE)</f>
        <v>0.59050000000000002</v>
      </c>
      <c r="G105">
        <f>VLOOKUP(C105,away!$B$2:$E$405,4,FALSE)</f>
        <v>1</v>
      </c>
      <c r="H105">
        <f>VLOOKUP(A105,away!$A$2:$E$405,3,FALSE)</f>
        <v>1.2736000000000001</v>
      </c>
      <c r="I105">
        <f>VLOOKUP(C105,away!$B$2:$E$405,3,FALSE)</f>
        <v>0.751</v>
      </c>
      <c r="J105">
        <f>VLOOKUP(B105,home!$B$2:$E$405,4,FALSE)</f>
        <v>1.1526000000000001</v>
      </c>
      <c r="K105" s="3">
        <f t="shared" si="224"/>
        <v>0.79587590000000008</v>
      </c>
      <c r="L105" s="3">
        <f t="shared" si="225"/>
        <v>1.1024314713600001</v>
      </c>
      <c r="M105" s="5">
        <f t="shared" si="226"/>
        <v>0.14982199772854052</v>
      </c>
      <c r="N105" s="5">
        <f t="shared" si="227"/>
        <v>0.11923971728200014</v>
      </c>
      <c r="O105" s="5">
        <f t="shared" si="228"/>
        <v>0.16516848539796947</v>
      </c>
      <c r="P105" s="5">
        <f t="shared" si="229"/>
        <v>0.13145361696774582</v>
      </c>
      <c r="Q105" s="5">
        <f t="shared" si="230"/>
        <v>4.7450008653778714E-2</v>
      </c>
      <c r="R105" s="5">
        <f t="shared" si="231"/>
        <v>9.1043468189793128E-2</v>
      </c>
      <c r="S105" s="5">
        <f t="shared" si="232"/>
        <v>2.883430616979929E-2</v>
      </c>
      <c r="T105" s="5">
        <f t="shared" si="233"/>
        <v>5.2310382856229992E-2</v>
      </c>
      <c r="U105" s="5">
        <f t="shared" si="234"/>
        <v>7.2459302184672975E-2</v>
      </c>
      <c r="V105" s="5">
        <f t="shared" si="235"/>
        <v>2.8110201114519393E-3</v>
      </c>
      <c r="W105" s="5">
        <f t="shared" si="236"/>
        <v>1.2588106114111309E-2</v>
      </c>
      <c r="X105" s="5">
        <f t="shared" si="237"/>
        <v>1.3877524345015541E-2</v>
      </c>
      <c r="Y105" s="5">
        <f t="shared" si="238"/>
        <v>7.6495097912548547E-3</v>
      </c>
      <c r="Z105" s="5">
        <f t="shared" si="239"/>
        <v>3.3456394864730336E-2</v>
      </c>
      <c r="AA105" s="5">
        <f t="shared" si="240"/>
        <v>2.6627138373722634E-2</v>
      </c>
      <c r="AB105" s="5">
        <f t="shared" si="241"/>
        <v>1.0595948858805521E-2</v>
      </c>
      <c r="AC105" s="5">
        <f t="shared" si="242"/>
        <v>1.5414907632963089E-4</v>
      </c>
      <c r="AD105" s="5">
        <f t="shared" si="243"/>
        <v>2.5046425707159598E-3</v>
      </c>
      <c r="AE105" s="5">
        <f t="shared" si="244"/>
        <v>2.7611967944652883E-3</v>
      </c>
      <c r="AF105" s="5">
        <f t="shared" si="245"/>
        <v>1.5220151224184424E-3</v>
      </c>
      <c r="AG105" s="5">
        <f t="shared" si="246"/>
        <v>5.5930579027997803E-4</v>
      </c>
      <c r="AH105" s="5">
        <f t="shared" si="247"/>
        <v>9.2208456542814503E-3</v>
      </c>
      <c r="AI105" s="5">
        <f t="shared" si="248"/>
        <v>7.3386488338623383E-3</v>
      </c>
      <c r="AJ105" s="5">
        <f t="shared" si="249"/>
        <v>2.92032687271707E-3</v>
      </c>
      <c r="AK105" s="5">
        <f t="shared" si="250"/>
        <v>7.7473925937262785E-4</v>
      </c>
      <c r="AL105" s="5">
        <f t="shared" si="251"/>
        <v>5.4100075938066369E-6</v>
      </c>
      <c r="AM105" s="5">
        <f t="shared" si="252"/>
        <v>3.9867693202937581E-4</v>
      </c>
      <c r="AN105" s="5">
        <f t="shared" si="253"/>
        <v>4.3951399677443544E-4</v>
      </c>
      <c r="AO105" s="5">
        <f t="shared" si="254"/>
        <v>2.4226703107367771E-4</v>
      </c>
      <c r="AP105" s="5">
        <f t="shared" si="255"/>
        <v>8.9027599842857798E-5</v>
      </c>
      <c r="AQ105" s="5">
        <f t="shared" si="256"/>
        <v>2.453670697160275E-5</v>
      </c>
      <c r="AR105" s="5">
        <f t="shared" si="257"/>
        <v>2.0330700883665919E-3</v>
      </c>
      <c r="AS105" s="5">
        <f t="shared" si="258"/>
        <v>1.6180714863418409E-3</v>
      </c>
      <c r="AT105" s="5">
        <f t="shared" si="259"/>
        <v>6.4389205022832526E-4</v>
      </c>
      <c r="AU105" s="5">
        <f t="shared" si="260"/>
        <v>1.7081938832610454E-4</v>
      </c>
      <c r="AV105" s="5">
        <f t="shared" si="261"/>
        <v>3.3987758605371986E-5</v>
      </c>
      <c r="AW105" s="5">
        <f t="shared" si="262"/>
        <v>1.3185370284049408E-7</v>
      </c>
      <c r="AX105" s="5">
        <f t="shared" si="263"/>
        <v>5.2882893681353034E-5</v>
      </c>
      <c r="AY105" s="5">
        <f t="shared" si="264"/>
        <v>5.8299766290908466E-5</v>
      </c>
      <c r="AZ105" s="5">
        <f t="shared" si="265"/>
        <v>3.2135748566015187E-5</v>
      </c>
      <c r="BA105" s="5">
        <f t="shared" si="266"/>
        <v>1.1809153524962381E-5</v>
      </c>
      <c r="BB105" s="5">
        <f t="shared" si="267"/>
        <v>3.254695624010101E-6</v>
      </c>
      <c r="BC105" s="5">
        <f t="shared" si="268"/>
        <v>7.1761577712128164E-7</v>
      </c>
      <c r="BD105" s="5">
        <f t="shared" si="269"/>
        <v>3.7355340814933127E-4</v>
      </c>
      <c r="BE105" s="5">
        <f t="shared" si="270"/>
        <v>2.9730215490891636E-4</v>
      </c>
      <c r="BF105" s="5">
        <f t="shared" si="271"/>
        <v>1.1830781005503663E-4</v>
      </c>
      <c r="BG105" s="5">
        <f t="shared" si="272"/>
        <v>3.1386111601527113E-5</v>
      </c>
      <c r="BH105" s="5">
        <f t="shared" si="273"/>
        <v>6.2448624545914574E-6</v>
      </c>
      <c r="BI105" s="5">
        <f t="shared" si="274"/>
        <v>9.9402710528483759E-7</v>
      </c>
      <c r="BJ105" s="8">
        <f t="shared" si="275"/>
        <v>0.26181553146042658</v>
      </c>
      <c r="BK105" s="8">
        <f t="shared" si="276"/>
        <v>0.313138799827752</v>
      </c>
      <c r="BL105" s="8">
        <f t="shared" si="277"/>
        <v>0.3914765327713402</v>
      </c>
      <c r="BM105" s="8">
        <f t="shared" si="278"/>
        <v>0.29565179679183312</v>
      </c>
      <c r="BN105" s="8">
        <f t="shared" si="279"/>
        <v>0.70417729421982778</v>
      </c>
    </row>
    <row r="106" spans="1:66" x14ac:dyDescent="0.25">
      <c r="A106" t="s">
        <v>99</v>
      </c>
      <c r="B106" t="s">
        <v>105</v>
      </c>
      <c r="C106" t="s">
        <v>416</v>
      </c>
      <c r="D106" s="11">
        <v>44385</v>
      </c>
      <c r="E106">
        <f>VLOOKUP(A106,home!$A$2:$E$405,3,FALSE)</f>
        <v>1.3478000000000001</v>
      </c>
      <c r="F106">
        <f>VLOOKUP(B106,home!$B$2:$E$405,3,FALSE)</f>
        <v>1.1613</v>
      </c>
      <c r="G106">
        <f>VLOOKUP(C106,away!$B$2:$E$405,4,FALSE)</f>
        <v>1.5282</v>
      </c>
      <c r="H106">
        <f>VLOOKUP(A106,away!$A$2:$E$405,3,FALSE)</f>
        <v>1.2736000000000001</v>
      </c>
      <c r="I106">
        <f>VLOOKUP(C106,away!$B$2:$E$405,3,FALSE)</f>
        <v>0.74099999999999999</v>
      </c>
      <c r="J106">
        <f>VLOOKUP(B106,home!$B$2:$E$405,4,FALSE)</f>
        <v>1.2630999999999999</v>
      </c>
      <c r="K106" s="3">
        <f t="shared" si="224"/>
        <v>2.3919388539480004</v>
      </c>
      <c r="L106" s="3">
        <f t="shared" si="225"/>
        <v>1.19203496256</v>
      </c>
      <c r="M106" s="5">
        <f t="shared" si="226"/>
        <v>2.7765145149706828E-2</v>
      </c>
      <c r="N106" s="5">
        <f t="shared" si="227"/>
        <v>6.6412529469089626E-2</v>
      </c>
      <c r="O106" s="5">
        <f t="shared" si="228"/>
        <v>3.3097023759003738E-2</v>
      </c>
      <c r="P106" s="5">
        <f t="shared" si="229"/>
        <v>7.9166057079201144E-2</v>
      </c>
      <c r="Q106" s="5">
        <f t="shared" si="230"/>
        <v>7.9427354813041043E-2</v>
      </c>
      <c r="R106" s="5">
        <f t="shared" si="231"/>
        <v>1.9726404738705728E-2</v>
      </c>
      <c r="S106" s="5">
        <f t="shared" si="232"/>
        <v>5.6431044747604284E-2</v>
      </c>
      <c r="T106" s="5">
        <f t="shared" si="233"/>
        <v>9.4680183920803199E-2</v>
      </c>
      <c r="U106" s="5">
        <f t="shared" si="234"/>
        <v>4.7184353943214186E-2</v>
      </c>
      <c r="V106" s="5">
        <f t="shared" si="235"/>
        <v>1.7877823618384789E-2</v>
      </c>
      <c r="W106" s="5">
        <f t="shared" si="236"/>
        <v>6.3328458681208857E-2</v>
      </c>
      <c r="X106" s="5">
        <f t="shared" si="237"/>
        <v>7.5489736873037283E-2</v>
      </c>
      <c r="Y106" s="5">
        <f t="shared" si="238"/>
        <v>4.4993202833557636E-2</v>
      </c>
      <c r="Z106" s="5">
        <f t="shared" si="239"/>
        <v>7.8381880447154963E-3</v>
      </c>
      <c r="AA106" s="5">
        <f t="shared" si="240"/>
        <v>1.8748466528705703E-2</v>
      </c>
      <c r="AB106" s="5">
        <f t="shared" si="241"/>
        <v>2.2422592770977388E-2</v>
      </c>
      <c r="AC106" s="5">
        <f t="shared" si="242"/>
        <v>3.1859116830510372E-3</v>
      </c>
      <c r="AD106" s="5">
        <f t="shared" si="243"/>
        <v>3.7869450220056E-2</v>
      </c>
      <c r="AE106" s="5">
        <f t="shared" si="244"/>
        <v>4.5141708675232234E-2</v>
      </c>
      <c r="AF106" s="5">
        <f t="shared" si="245"/>
        <v>2.6905247505287444E-2</v>
      </c>
      <c r="AG106" s="5">
        <f t="shared" si="246"/>
        <v>1.0690665234210951E-2</v>
      </c>
      <c r="AH106" s="5">
        <f t="shared" si="247"/>
        <v>2.3358485481051699E-3</v>
      </c>
      <c r="AI106" s="5">
        <f t="shared" si="248"/>
        <v>5.5872068991507807E-3</v>
      </c>
      <c r="AJ106" s="5">
        <f t="shared" si="249"/>
        <v>6.6821286335625408E-3</v>
      </c>
      <c r="AK106" s="5">
        <f t="shared" si="250"/>
        <v>5.3277477018989E-3</v>
      </c>
      <c r="AL106" s="5">
        <f t="shared" si="251"/>
        <v>3.6335638051202473E-4</v>
      </c>
      <c r="AM106" s="5">
        <f t="shared" si="252"/>
        <v>1.8116281871800324E-2</v>
      </c>
      <c r="AN106" s="5">
        <f t="shared" si="253"/>
        <v>2.1595241382777904E-2</v>
      </c>
      <c r="AO106" s="5">
        <f t="shared" si="254"/>
        <v>1.2871141376596913E-2</v>
      </c>
      <c r="AP106" s="5">
        <f t="shared" si="255"/>
        <v>5.1142835096520557E-3</v>
      </c>
      <c r="AQ106" s="5">
        <f t="shared" si="256"/>
        <v>1.5241011879873288E-3</v>
      </c>
      <c r="AR106" s="5">
        <f t="shared" si="257"/>
        <v>5.5688262731727427E-4</v>
      </c>
      <c r="AS106" s="5">
        <f t="shared" si="258"/>
        <v>1.3320291933688324E-3</v>
      </c>
      <c r="AT106" s="5">
        <f t="shared" si="259"/>
        <v>1.5930661911059626E-3</v>
      </c>
      <c r="AU106" s="5">
        <f t="shared" si="260"/>
        <v>1.270172306472434E-3</v>
      </c>
      <c r="AV106" s="5">
        <f t="shared" si="261"/>
        <v>7.5954362276504049E-4</v>
      </c>
      <c r="AW106" s="5">
        <f t="shared" si="262"/>
        <v>2.8778579727094605E-5</v>
      </c>
      <c r="AX106" s="5">
        <f t="shared" si="263"/>
        <v>7.222173083038832E-3</v>
      </c>
      <c r="AY106" s="5">
        <f t="shared" si="264"/>
        <v>8.6090828206420323E-3</v>
      </c>
      <c r="AZ106" s="5">
        <f t="shared" si="265"/>
        <v>5.1311638588899828E-3</v>
      </c>
      <c r="BA106" s="5">
        <f t="shared" si="266"/>
        <v>2.0388422394737155E-3</v>
      </c>
      <c r="BB106" s="5">
        <f t="shared" si="267"/>
        <v>6.0759280814919937E-4</v>
      </c>
      <c r="BC106" s="5">
        <f t="shared" si="268"/>
        <v>1.4485437406277097E-4</v>
      </c>
      <c r="BD106" s="5">
        <f t="shared" si="269"/>
        <v>1.1063726030074371E-4</v>
      </c>
      <c r="BE106" s="5">
        <f t="shared" si="270"/>
        <v>2.6463756160770752E-4</v>
      </c>
      <c r="BF106" s="5">
        <f t="shared" si="271"/>
        <v>3.1649843291176667E-4</v>
      </c>
      <c r="BG106" s="5">
        <f t="shared" si="272"/>
        <v>2.5234829963176976E-4</v>
      </c>
      <c r="BH106" s="5">
        <f t="shared" si="273"/>
        <v>1.5090042565423547E-4</v>
      </c>
      <c r="BI106" s="5">
        <f t="shared" si="274"/>
        <v>7.2188918239931513E-5</v>
      </c>
      <c r="BJ106" s="8">
        <f t="shared" si="275"/>
        <v>0.62791329673859519</v>
      </c>
      <c r="BK106" s="8">
        <f t="shared" si="276"/>
        <v>0.19339842147910216</v>
      </c>
      <c r="BL106" s="8">
        <f t="shared" si="277"/>
        <v>0.16779067836269987</v>
      </c>
      <c r="BM106" s="8">
        <f t="shared" si="278"/>
        <v>0.68276576537544964</v>
      </c>
      <c r="BN106" s="8">
        <f t="shared" si="279"/>
        <v>0.30559451500874812</v>
      </c>
    </row>
    <row r="107" spans="1:66" x14ac:dyDescent="0.25">
      <c r="A107" t="s">
        <v>122</v>
      </c>
      <c r="B107" t="s">
        <v>362</v>
      </c>
      <c r="C107" t="s">
        <v>129</v>
      </c>
      <c r="D107" s="11">
        <v>44385</v>
      </c>
      <c r="E107">
        <f>VLOOKUP(A107,home!$A$2:$E$405,3,FALSE)</f>
        <v>1.2608999999999999</v>
      </c>
      <c r="F107">
        <f>VLOOKUP(B107,home!$B$2:$E$405,3,FALSE)</f>
        <v>1.3103</v>
      </c>
      <c r="G107">
        <f>VLOOKUP(C107,away!$B$2:$E$405,4,FALSE)</f>
        <v>1.2069000000000001</v>
      </c>
      <c r="H107">
        <f>VLOOKUP(A107,away!$A$2:$E$405,3,FALSE)</f>
        <v>1.0995999999999999</v>
      </c>
      <c r="I107">
        <f>VLOOKUP(C107,away!$B$2:$E$405,3,FALSE)</f>
        <v>0.47449999999999998</v>
      </c>
      <c r="J107">
        <f>VLOOKUP(B107,home!$B$2:$E$405,4,FALSE)</f>
        <v>0.98850000000000005</v>
      </c>
      <c r="K107" s="3">
        <f t="shared" si="224"/>
        <v>1.9939886091630001</v>
      </c>
      <c r="L107" s="3">
        <f t="shared" si="225"/>
        <v>0.51575995769999994</v>
      </c>
      <c r="M107" s="5">
        <f t="shared" si="226"/>
        <v>8.1288675338270847E-2</v>
      </c>
      <c r="N107" s="5">
        <f t="shared" si="227"/>
        <v>0.16208869267846135</v>
      </c>
      <c r="O107" s="5">
        <f t="shared" si="228"/>
        <v>4.1925443753955606E-2</v>
      </c>
      <c r="P107" s="5">
        <f t="shared" si="229"/>
        <v>8.3598857279491526E-2</v>
      </c>
      <c r="Q107" s="5">
        <f t="shared" si="230"/>
        <v>0.16160150343748714</v>
      </c>
      <c r="R107" s="5">
        <f t="shared" si="231"/>
        <v>1.0811732548546933E-2</v>
      </c>
      <c r="S107" s="5">
        <f t="shared" si="232"/>
        <v>2.1493673347960408E-2</v>
      </c>
      <c r="T107" s="5">
        <f t="shared" si="233"/>
        <v>8.3347584577174755E-2</v>
      </c>
      <c r="U107" s="5">
        <f t="shared" si="234"/>
        <v>2.1558471547119439E-2</v>
      </c>
      <c r="V107" s="5">
        <f t="shared" si="235"/>
        <v>2.4560569314658748E-3</v>
      </c>
      <c r="W107" s="5">
        <f t="shared" si="236"/>
        <v>0.10741051902598822</v>
      </c>
      <c r="X107" s="5">
        <f t="shared" si="237"/>
        <v>5.5398044749378726E-2</v>
      </c>
      <c r="Y107" s="5">
        <f t="shared" si="238"/>
        <v>1.4286046608301137E-2</v>
      </c>
      <c r="Z107" s="5">
        <f t="shared" si="239"/>
        <v>1.8587529073007603E-3</v>
      </c>
      <c r="AA107" s="5">
        <f t="shared" si="240"/>
        <v>3.7063321244063261E-3</v>
      </c>
      <c r="AB107" s="5">
        <f t="shared" si="241"/>
        <v>3.6951920189205604E-3</v>
      </c>
      <c r="AC107" s="5">
        <f t="shared" si="242"/>
        <v>1.5786604962922095E-4</v>
      </c>
      <c r="AD107" s="5">
        <f t="shared" si="243"/>
        <v>5.3543837860526557E-2</v>
      </c>
      <c r="AE107" s="5">
        <f t="shared" si="244"/>
        <v>2.7615767550040835E-2</v>
      </c>
      <c r="AF107" s="5">
        <f t="shared" si="245"/>
        <v>7.1215535517310446E-3</v>
      </c>
      <c r="AG107" s="5">
        <f t="shared" si="246"/>
        <v>1.2243373861996964E-3</v>
      </c>
      <c r="AH107" s="5">
        <f t="shared" si="247"/>
        <v>2.3966758021104796E-4</v>
      </c>
      <c r="AI107" s="5">
        <f t="shared" si="248"/>
        <v>4.7789442492648926E-4</v>
      </c>
      <c r="AJ107" s="5">
        <f t="shared" si="249"/>
        <v>4.7645801984296123E-4</v>
      </c>
      <c r="AK107" s="5">
        <f t="shared" si="250"/>
        <v>3.1668395477040776E-4</v>
      </c>
      <c r="AL107" s="5">
        <f t="shared" si="251"/>
        <v>6.4941008312959935E-6</v>
      </c>
      <c r="AM107" s="5">
        <f t="shared" si="252"/>
        <v>2.1353160556952112E-2</v>
      </c>
      <c r="AN107" s="5">
        <f t="shared" si="253"/>
        <v>1.1013105185614928E-2</v>
      </c>
      <c r="AO107" s="5">
        <f t="shared" si="254"/>
        <v>2.8400593323392024E-3</v>
      </c>
      <c r="AP107" s="5">
        <f t="shared" si="255"/>
        <v>4.8826296037091923E-4</v>
      </c>
      <c r="AQ107" s="5">
        <f t="shared" si="256"/>
        <v>6.2956620946845495E-5</v>
      </c>
      <c r="AR107" s="5">
        <f t="shared" si="257"/>
        <v>2.472218820634229E-5</v>
      </c>
      <c r="AS107" s="5">
        <f t="shared" si="258"/>
        <v>4.9295761677030389E-5</v>
      </c>
      <c r="AT107" s="5">
        <f t="shared" si="259"/>
        <v>4.9147593632006293E-5</v>
      </c>
      <c r="AU107" s="5">
        <f t="shared" si="260"/>
        <v>3.2666580623330843E-5</v>
      </c>
      <c r="AV107" s="5">
        <f t="shared" si="261"/>
        <v>1.6284197415806621E-5</v>
      </c>
      <c r="AW107" s="5">
        <f t="shared" si="262"/>
        <v>1.855183279066669E-7</v>
      </c>
      <c r="AX107" s="5">
        <f t="shared" si="263"/>
        <v>7.0963264866985296E-3</v>
      </c>
      <c r="AY107" s="5">
        <f t="shared" si="264"/>
        <v>3.6600010486050228E-3</v>
      </c>
      <c r="AZ107" s="5">
        <f t="shared" si="265"/>
        <v>9.438409930052409E-4</v>
      </c>
      <c r="BA107" s="5">
        <f t="shared" si="266"/>
        <v>1.6226513020930306E-4</v>
      </c>
      <c r="BB107" s="5">
        <f t="shared" si="267"/>
        <v>2.0922464173233776E-5</v>
      </c>
      <c r="BC107" s="5">
        <f t="shared" si="268"/>
        <v>2.1581938473933635E-6</v>
      </c>
      <c r="BD107" s="5">
        <f t="shared" si="269"/>
        <v>2.1251191239257564E-6</v>
      </c>
      <c r="BE107" s="5">
        <f t="shared" si="270"/>
        <v>4.237463326222412E-6</v>
      </c>
      <c r="BF107" s="5">
        <f t="shared" si="271"/>
        <v>4.2247268021167254E-6</v>
      </c>
      <c r="BG107" s="5">
        <f t="shared" si="272"/>
        <v>2.8080190400821259E-6</v>
      </c>
      <c r="BH107" s="5">
        <f t="shared" si="273"/>
        <v>1.3997894950591452E-6</v>
      </c>
      <c r="BI107" s="5">
        <f t="shared" si="274"/>
        <v>5.5823286167479271E-7</v>
      </c>
      <c r="BJ107" s="8">
        <f t="shared" si="275"/>
        <v>0.72128094639805207</v>
      </c>
      <c r="BK107" s="8">
        <f t="shared" si="276"/>
        <v>0.1926616240962542</v>
      </c>
      <c r="BL107" s="8">
        <f t="shared" si="277"/>
        <v>8.3395345644903376E-2</v>
      </c>
      <c r="BM107" s="8">
        <f t="shared" si="278"/>
        <v>0.45422194848002007</v>
      </c>
      <c r="BN107" s="8">
        <f t="shared" si="279"/>
        <v>0.54131490503621349</v>
      </c>
    </row>
    <row r="108" spans="1:66" x14ac:dyDescent="0.25">
      <c r="A108" t="s">
        <v>122</v>
      </c>
      <c r="B108" t="s">
        <v>136</v>
      </c>
      <c r="C108" t="s">
        <v>127</v>
      </c>
      <c r="D108" s="11">
        <v>44385</v>
      </c>
      <c r="E108">
        <f>VLOOKUP(A108,home!$A$2:$E$405,3,FALSE)</f>
        <v>1.2608999999999999</v>
      </c>
      <c r="F108">
        <f>VLOOKUP(B108,home!$B$2:$E$405,3,FALSE)</f>
        <v>1.3103</v>
      </c>
      <c r="G108">
        <f>VLOOKUP(C108,away!$B$2:$E$405,4,FALSE)</f>
        <v>1.1724000000000001</v>
      </c>
      <c r="H108">
        <f>VLOOKUP(A108,away!$A$2:$E$405,3,FALSE)</f>
        <v>1.0995999999999999</v>
      </c>
      <c r="I108">
        <f>VLOOKUP(C108,away!$B$2:$E$405,3,FALSE)</f>
        <v>1.028</v>
      </c>
      <c r="J108">
        <f>VLOOKUP(B108,home!$B$2:$E$405,4,FALSE)</f>
        <v>0.79079999999999995</v>
      </c>
      <c r="K108" s="3">
        <f t="shared" si="224"/>
        <v>1.9369891833480002</v>
      </c>
      <c r="L108" s="3">
        <f t="shared" si="225"/>
        <v>0.89391146303999991</v>
      </c>
      <c r="M108" s="5">
        <f t="shared" si="226"/>
        <v>5.895972788330972E-2</v>
      </c>
      <c r="N108" s="5">
        <f t="shared" si="227"/>
        <v>0.11420435516311241</v>
      </c>
      <c r="O108" s="5">
        <f t="shared" si="228"/>
        <v>5.2704776612609666E-2</v>
      </c>
      <c r="P108" s="5">
        <f t="shared" si="229"/>
        <v>0.10208858220939757</v>
      </c>
      <c r="Q108" s="5">
        <f t="shared" si="230"/>
        <v>0.11060630032109105</v>
      </c>
      <c r="R108" s="5">
        <f t="shared" si="231"/>
        <v>2.3556701985487136E-2</v>
      </c>
      <c r="S108" s="5">
        <f t="shared" si="232"/>
        <v>4.4191514240668688E-2</v>
      </c>
      <c r="T108" s="5">
        <f t="shared" si="233"/>
        <v>9.8872239741468096E-2</v>
      </c>
      <c r="U108" s="5">
        <f t="shared" si="234"/>
        <v>4.5629076941240944E-2</v>
      </c>
      <c r="V108" s="5">
        <f t="shared" si="235"/>
        <v>8.5019407813134076E-3</v>
      </c>
      <c r="W108" s="5">
        <f t="shared" si="236"/>
        <v>7.1414402444031272E-2</v>
      </c>
      <c r="X108" s="5">
        <f t="shared" si="237"/>
        <v>6.3838152970871337E-2</v>
      </c>
      <c r="Y108" s="5">
        <f t="shared" si="238"/>
        <v>2.8532828359981454E-2</v>
      </c>
      <c r="Z108" s="5">
        <f t="shared" si="239"/>
        <v>7.0192019787480263E-3</v>
      </c>
      <c r="AA108" s="5">
        <f t="shared" si="240"/>
        <v>1.3596118308569806E-2</v>
      </c>
      <c r="AB108" s="5">
        <f t="shared" si="241"/>
        <v>1.3167767049609713E-2</v>
      </c>
      <c r="AC108" s="5">
        <f t="shared" si="242"/>
        <v>9.2006772202030726E-4</v>
      </c>
      <c r="AD108" s="5">
        <f t="shared" si="243"/>
        <v>3.4582231267337379E-2</v>
      </c>
      <c r="AE108" s="5">
        <f t="shared" si="244"/>
        <v>3.0913452947373184E-2</v>
      </c>
      <c r="AF108" s="5">
        <f t="shared" si="245"/>
        <v>1.381694497590228E-2</v>
      </c>
      <c r="AG108" s="5">
        <f t="shared" si="246"/>
        <v>4.1170418327173275E-3</v>
      </c>
      <c r="AH108" s="5">
        <f t="shared" si="247"/>
        <v>1.5686362775489775E-3</v>
      </c>
      <c r="AI108" s="5">
        <f t="shared" si="248"/>
        <v>3.0384315022196407E-3</v>
      </c>
      <c r="AJ108" s="5">
        <f t="shared" si="249"/>
        <v>2.94270447707163E-3</v>
      </c>
      <c r="AK108" s="5">
        <f t="shared" si="250"/>
        <v>1.899995580625827E-3</v>
      </c>
      <c r="AL108" s="5">
        <f t="shared" si="251"/>
        <v>6.372377393842924E-5</v>
      </c>
      <c r="AM108" s="5">
        <f t="shared" si="252"/>
        <v>1.3397081580174299E-2</v>
      </c>
      <c r="AN108" s="5">
        <f t="shared" si="253"/>
        <v>1.1975804795799841E-2</v>
      </c>
      <c r="AO108" s="5">
        <f t="shared" si="254"/>
        <v>5.3526545930474411E-3</v>
      </c>
      <c r="AP108" s="5">
        <f t="shared" si="255"/>
        <v>1.5949330994729379E-3</v>
      </c>
      <c r="AQ108" s="5">
        <f t="shared" si="256"/>
        <v>3.5643224510019389E-4</v>
      </c>
      <c r="AR108" s="5">
        <f t="shared" si="257"/>
        <v>2.8044438996828523E-4</v>
      </c>
      <c r="AS108" s="5">
        <f t="shared" si="258"/>
        <v>5.4321774989919691E-4</v>
      </c>
      <c r="AT108" s="5">
        <f t="shared" si="259"/>
        <v>5.2610345287869189E-4</v>
      </c>
      <c r="AU108" s="5">
        <f t="shared" si="260"/>
        <v>3.3968556584935354E-4</v>
      </c>
      <c r="AV108" s="5">
        <f t="shared" si="261"/>
        <v>1.6449181669741061E-4</v>
      </c>
      <c r="AW108" s="5">
        <f t="shared" si="262"/>
        <v>3.0649309131827667E-6</v>
      </c>
      <c r="AX108" s="5">
        <f t="shared" si="263"/>
        <v>4.3250003515380572E-3</v>
      </c>
      <c r="AY108" s="5">
        <f t="shared" si="264"/>
        <v>3.8661673918918981E-3</v>
      </c>
      <c r="AZ108" s="5">
        <f t="shared" si="265"/>
        <v>1.7280056748218136E-3</v>
      </c>
      <c r="BA108" s="5">
        <f t="shared" si="266"/>
        <v>5.1489469364046322E-4</v>
      </c>
      <c r="BB108" s="5">
        <f t="shared" si="267"/>
        <v>1.1506756722591975E-4</v>
      </c>
      <c r="BC108" s="5">
        <f t="shared" si="268"/>
        <v>2.05720434734751E-5</v>
      </c>
      <c r="BD108" s="5">
        <f t="shared" si="269"/>
        <v>4.1782075822985004E-5</v>
      </c>
      <c r="BE108" s="5">
        <f t="shared" si="270"/>
        <v>8.0931428926947943E-5</v>
      </c>
      <c r="BF108" s="5">
        <f t="shared" si="271"/>
        <v>7.8381651212197821E-5</v>
      </c>
      <c r="BG108" s="5">
        <f t="shared" si="272"/>
        <v>5.0608136856994291E-5</v>
      </c>
      <c r="BH108" s="5">
        <f t="shared" si="273"/>
        <v>2.4506853420348291E-5</v>
      </c>
      <c r="BI108" s="5">
        <f t="shared" si="274"/>
        <v>9.4939019986219141E-6</v>
      </c>
      <c r="BJ108" s="8">
        <f t="shared" si="275"/>
        <v>0.6141445640600719</v>
      </c>
      <c r="BK108" s="8">
        <f t="shared" si="276"/>
        <v>0.21859172400254004</v>
      </c>
      <c r="BL108" s="8">
        <f t="shared" si="277"/>
        <v>0.16024385575851438</v>
      </c>
      <c r="BM108" s="8">
        <f t="shared" si="278"/>
        <v>0.53401579916388842</v>
      </c>
      <c r="BN108" s="8">
        <f t="shared" si="279"/>
        <v>0.46212044417500753</v>
      </c>
    </row>
    <row r="109" spans="1:66" x14ac:dyDescent="0.25">
      <c r="A109" t="s">
        <v>122</v>
      </c>
      <c r="B109" t="s">
        <v>131</v>
      </c>
      <c r="C109" t="s">
        <v>425</v>
      </c>
      <c r="D109" s="11">
        <v>44385</v>
      </c>
      <c r="E109">
        <f>VLOOKUP(A109,home!$A$2:$E$405,3,FALSE)</f>
        <v>1.2608999999999999</v>
      </c>
      <c r="F109">
        <f>VLOOKUP(B109,home!$B$2:$E$405,3,FALSE)</f>
        <v>1.0689</v>
      </c>
      <c r="G109">
        <f>VLOOKUP(C109,away!$B$2:$E$405,4,FALSE)</f>
        <v>0.62470000000000003</v>
      </c>
      <c r="H109">
        <f>VLOOKUP(A109,away!$A$2:$E$405,3,FALSE)</f>
        <v>1.0995999999999999</v>
      </c>
      <c r="I109">
        <f>VLOOKUP(C109,away!$B$2:$E$405,3,FALSE)</f>
        <v>1.1436999999999999</v>
      </c>
      <c r="J109">
        <f>VLOOKUP(B109,home!$B$2:$E$405,4,FALSE)</f>
        <v>1.0676000000000001</v>
      </c>
      <c r="K109" s="3">
        <f t="shared" si="224"/>
        <v>0.84195567344699995</v>
      </c>
      <c r="L109" s="3">
        <f t="shared" si="225"/>
        <v>1.342627126352</v>
      </c>
      <c r="M109" s="5">
        <f t="shared" si="226"/>
        <v>0.11252466917745226</v>
      </c>
      <c r="N109" s="5">
        <f t="shared" si="227"/>
        <v>9.4740783616702684E-2</v>
      </c>
      <c r="O109" s="5">
        <f t="shared" si="228"/>
        <v>0.15107867322143217</v>
      </c>
      <c r="P109" s="5">
        <f t="shared" si="229"/>
        <v>0.12720154605563017</v>
      </c>
      <c r="Q109" s="5">
        <f t="shared" si="230"/>
        <v>3.9883770136448699E-2</v>
      </c>
      <c r="R109" s="5">
        <f t="shared" si="231"/>
        <v>0.10142116244018218</v>
      </c>
      <c r="S109" s="5">
        <f t="shared" si="232"/>
        <v>3.5948191266010857E-2</v>
      </c>
      <c r="T109" s="5">
        <f t="shared" si="233"/>
        <v>5.3549031686383829E-2</v>
      </c>
      <c r="U109" s="5">
        <f t="shared" si="234"/>
        <v>8.539212312410116E-2</v>
      </c>
      <c r="V109" s="5">
        <f t="shared" si="235"/>
        <v>4.5152227411957855E-3</v>
      </c>
      <c r="W109" s="5">
        <f t="shared" si="236"/>
        <v>1.1193455514946337E-2</v>
      </c>
      <c r="X109" s="5">
        <f t="shared" si="237"/>
        <v>1.5028637011981347E-2</v>
      </c>
      <c r="Y109" s="5">
        <f t="shared" si="238"/>
        <v>1.0088927862191913E-2</v>
      </c>
      <c r="Z109" s="5">
        <f t="shared" si="239"/>
        <v>4.5390267959447068E-2</v>
      </c>
      <c r="AA109" s="5">
        <f t="shared" si="240"/>
        <v>3.8216593627736044E-2</v>
      </c>
      <c r="AB109" s="5">
        <f t="shared" si="241"/>
        <v>1.6088338912345412E-2</v>
      </c>
      <c r="AC109" s="5">
        <f t="shared" si="242"/>
        <v>3.1900966564935018E-4</v>
      </c>
      <c r="AD109" s="5">
        <f t="shared" si="243"/>
        <v>2.3560983440714194E-3</v>
      </c>
      <c r="AE109" s="5">
        <f t="shared" si="244"/>
        <v>3.1633615491033157E-3</v>
      </c>
      <c r="AF109" s="5">
        <f t="shared" si="245"/>
        <v>2.1236075131424981E-3</v>
      </c>
      <c r="AG109" s="5">
        <f t="shared" si="246"/>
        <v>9.5040435095667655E-4</v>
      </c>
      <c r="AH109" s="5">
        <f t="shared" si="247"/>
        <v>1.5235551258684924E-2</v>
      </c>
      <c r="AI109" s="5">
        <f t="shared" si="248"/>
        <v>1.2827658820342352E-2</v>
      </c>
      <c r="AJ109" s="5">
        <f t="shared" si="249"/>
        <v>5.4001600604148461E-3</v>
      </c>
      <c r="AK109" s="5">
        <f t="shared" si="250"/>
        <v>1.5155651334627248E-3</v>
      </c>
      <c r="AL109" s="5">
        <f t="shared" si="251"/>
        <v>1.4424756090877937E-5</v>
      </c>
      <c r="AM109" s="5">
        <f t="shared" si="252"/>
        <v>3.9674607359800281E-4</v>
      </c>
      <c r="AN109" s="5">
        <f t="shared" si="253"/>
        <v>5.3268204068632554E-4</v>
      </c>
      <c r="AO109" s="5">
        <f t="shared" si="254"/>
        <v>3.5759667877300027E-4</v>
      </c>
      <c r="AP109" s="5">
        <f t="shared" si="255"/>
        <v>1.6003966707133754E-4</v>
      </c>
      <c r="AQ109" s="5">
        <f t="shared" si="256"/>
        <v>5.37183995755802E-5</v>
      </c>
      <c r="AR109" s="5">
        <f t="shared" si="257"/>
        <v>4.0911328809673441E-3</v>
      </c>
      <c r="AS109" s="5">
        <f t="shared" si="258"/>
        <v>3.4445525399560252E-3</v>
      </c>
      <c r="AT109" s="5">
        <f t="shared" si="259"/>
        <v>1.4500802767511245E-3</v>
      </c>
      <c r="AU109" s="5">
        <f t="shared" si="260"/>
        <v>4.0696777198806841E-4</v>
      </c>
      <c r="AV109" s="5">
        <f t="shared" si="261"/>
        <v>8.5662206133859799E-5</v>
      </c>
      <c r="AW109" s="5">
        <f t="shared" si="262"/>
        <v>4.5295037416330279E-7</v>
      </c>
      <c r="AX109" s="5">
        <f t="shared" si="263"/>
        <v>5.5673767930609883E-5</v>
      </c>
      <c r="AY109" s="5">
        <f t="shared" si="264"/>
        <v>7.474911104986288E-5</v>
      </c>
      <c r="AZ109" s="5">
        <f t="shared" si="265"/>
        <v>5.0180092083121968E-5</v>
      </c>
      <c r="BA109" s="5">
        <f t="shared" si="266"/>
        <v>2.2457717611213601E-5</v>
      </c>
      <c r="BB109" s="5">
        <f t="shared" si="267"/>
        <v>7.5380852151921064E-6</v>
      </c>
      <c r="BC109" s="5">
        <f t="shared" si="268"/>
        <v>2.0241675381339737E-6</v>
      </c>
      <c r="BD109" s="5">
        <f t="shared" si="269"/>
        <v>9.1547766391622651E-4</v>
      </c>
      <c r="BE109" s="5">
        <f t="shared" si="270"/>
        <v>7.7079161304827268E-4</v>
      </c>
      <c r="BF109" s="5">
        <f t="shared" si="271"/>
        <v>3.2448618582567887E-4</v>
      </c>
      <c r="BG109" s="5">
        <f t="shared" si="272"/>
        <v>9.1067661703702628E-5</v>
      </c>
      <c r="BH109" s="5">
        <f t="shared" si="273"/>
        <v>1.9168733609746125E-5</v>
      </c>
      <c r="BI109" s="5">
        <f t="shared" si="274"/>
        <v>3.2278448031039892E-6</v>
      </c>
      <c r="BJ109" s="8">
        <f t="shared" si="275"/>
        <v>0.23479148338706113</v>
      </c>
      <c r="BK109" s="8">
        <f t="shared" si="276"/>
        <v>0.28059781277307916</v>
      </c>
      <c r="BL109" s="8">
        <f t="shared" si="277"/>
        <v>0.43877844197740506</v>
      </c>
      <c r="BM109" s="8">
        <f t="shared" si="278"/>
        <v>0.37263310528846849</v>
      </c>
      <c r="BN109" s="8">
        <f t="shared" si="279"/>
        <v>0.62685060464784814</v>
      </c>
    </row>
    <row r="110" spans="1:66" x14ac:dyDescent="0.25">
      <c r="A110" t="s">
        <v>122</v>
      </c>
      <c r="B110" t="s">
        <v>135</v>
      </c>
      <c r="C110" t="s">
        <v>118</v>
      </c>
      <c r="D110" s="11">
        <v>44385</v>
      </c>
      <c r="E110">
        <f>VLOOKUP(A110,home!$A$2:$E$405,3,FALSE)</f>
        <v>1.2608999999999999</v>
      </c>
      <c r="F110">
        <f>VLOOKUP(B110,home!$B$2:$E$405,3,FALSE)</f>
        <v>0.8276</v>
      </c>
      <c r="G110">
        <f>VLOOKUP(C110,away!$B$2:$E$405,4,FALSE)</f>
        <v>1.1613</v>
      </c>
      <c r="H110">
        <f>VLOOKUP(A110,away!$A$2:$E$405,3,FALSE)</f>
        <v>1.0995999999999999</v>
      </c>
      <c r="I110">
        <f>VLOOKUP(C110,away!$B$2:$E$405,3,FALSE)</f>
        <v>1.1607000000000001</v>
      </c>
      <c r="J110">
        <f>VLOOKUP(B110,home!$B$2:$E$405,4,FALSE)</f>
        <v>1.1467000000000001</v>
      </c>
      <c r="K110" s="3">
        <f t="shared" si="224"/>
        <v>1.211840751492</v>
      </c>
      <c r="L110" s="3">
        <f t="shared" si="225"/>
        <v>1.463539769124</v>
      </c>
      <c r="M110" s="5">
        <f t="shared" si="226"/>
        <v>6.8880612913956987E-2</v>
      </c>
      <c r="N110" s="5">
        <f t="shared" si="227"/>
        <v>8.3472333716879191E-2</v>
      </c>
      <c r="O110" s="5">
        <f t="shared" si="228"/>
        <v>0.10080951632121223</v>
      </c>
      <c r="P110" s="5">
        <f t="shared" si="229"/>
        <v>0.12216508001624286</v>
      </c>
      <c r="Q110" s="5">
        <f t="shared" si="230"/>
        <v>5.0577587810126945E-2</v>
      </c>
      <c r="R110" s="5">
        <f t="shared" si="231"/>
        <v>7.3769368121124529E-2</v>
      </c>
      <c r="S110" s="5">
        <f t="shared" si="232"/>
        <v>5.4167298111944401E-2</v>
      </c>
      <c r="T110" s="5">
        <f t="shared" si="233"/>
        <v>7.4022311186482032E-2</v>
      </c>
      <c r="U110" s="5">
        <f t="shared" si="234"/>
        <v>8.9396726500993534E-2</v>
      </c>
      <c r="V110" s="5">
        <f t="shared" si="235"/>
        <v>1.0674431258127275E-2</v>
      </c>
      <c r="W110" s="5">
        <f t="shared" si="236"/>
        <v>2.043066067349229E-2</v>
      </c>
      <c r="X110" s="5">
        <f t="shared" si="237"/>
        <v>2.9901084405133695E-2</v>
      </c>
      <c r="Y110" s="5">
        <f t="shared" si="238"/>
        <v>2.1880713083423303E-2</v>
      </c>
      <c r="Z110" s="5">
        <f t="shared" si="239"/>
        <v>3.5988134662804643E-2</v>
      </c>
      <c r="AA110" s="5">
        <f t="shared" si="240"/>
        <v>4.3611888154568478E-2</v>
      </c>
      <c r="AB110" s="5">
        <f t="shared" si="241"/>
        <v>2.6425331657608658E-2</v>
      </c>
      <c r="AC110" s="5">
        <f t="shared" si="242"/>
        <v>1.1832454496357731E-3</v>
      </c>
      <c r="AD110" s="5">
        <f t="shared" si="243"/>
        <v>6.1896767960107364E-3</v>
      </c>
      <c r="AE110" s="5">
        <f t="shared" si="244"/>
        <v>9.0588381489857331E-3</v>
      </c>
      <c r="AF110" s="5">
        <f t="shared" si="245"/>
        <v>6.6289849465491326E-3</v>
      </c>
      <c r="AG110" s="5">
        <f t="shared" si="246"/>
        <v>3.2339276993996625E-3</v>
      </c>
      <c r="AH110" s="5">
        <f t="shared" si="247"/>
        <v>1.3167516573901139E-2</v>
      </c>
      <c r="AI110" s="5">
        <f t="shared" si="248"/>
        <v>1.5956933180199723E-2</v>
      </c>
      <c r="AJ110" s="5">
        <f t="shared" si="249"/>
        <v>9.6686309483004305E-3</v>
      </c>
      <c r="AK110" s="5">
        <f t="shared" si="250"/>
        <v>3.9056136647624014E-3</v>
      </c>
      <c r="AL110" s="5">
        <f t="shared" si="251"/>
        <v>8.3943082918949802E-5</v>
      </c>
      <c r="AM110" s="5">
        <f t="shared" si="252"/>
        <v>1.5001805159940483E-3</v>
      </c>
      <c r="AN110" s="5">
        <f t="shared" si="253"/>
        <v>2.1955738460222528E-3</v>
      </c>
      <c r="AO110" s="5">
        <f t="shared" si="254"/>
        <v>1.6066548198510507E-3</v>
      </c>
      <c r="AP110" s="5">
        <f t="shared" si="255"/>
        <v>7.8380107470225598E-4</v>
      </c>
      <c r="AQ110" s="5">
        <f t="shared" si="256"/>
        <v>2.8678101097722082E-4</v>
      </c>
      <c r="AR110" s="5">
        <f t="shared" si="257"/>
        <v>3.8542368333007431E-3</v>
      </c>
      <c r="AS110" s="5">
        <f t="shared" si="258"/>
        <v>4.670721260495319E-3</v>
      </c>
      <c r="AT110" s="5">
        <f t="shared" si="259"/>
        <v>2.8300851811641544E-3</v>
      </c>
      <c r="AU110" s="5">
        <f t="shared" si="260"/>
        <v>1.1432041842427808E-3</v>
      </c>
      <c r="AV110" s="5">
        <f t="shared" si="261"/>
        <v>3.4634535443539257E-4</v>
      </c>
      <c r="AW110" s="5">
        <f t="shared" si="262"/>
        <v>4.1355425664845038E-6</v>
      </c>
      <c r="AX110" s="5">
        <f t="shared" si="263"/>
        <v>3.0299664731264753E-4</v>
      </c>
      <c r="AY110" s="5">
        <f t="shared" si="264"/>
        <v>4.4344764325329825E-4</v>
      </c>
      <c r="AZ110" s="5">
        <f t="shared" si="265"/>
        <v>3.2450163071275708E-4</v>
      </c>
      <c r="BA110" s="5">
        <f t="shared" si="266"/>
        <v>1.5830701389790328E-4</v>
      </c>
      <c r="BB110" s="5">
        <f t="shared" si="267"/>
        <v>5.7922152642711837E-5</v>
      </c>
      <c r="BC110" s="5">
        <f t="shared" si="268"/>
        <v>1.6954274781175912E-5</v>
      </c>
      <c r="BD110" s="5">
        <f t="shared" si="269"/>
        <v>9.4013814752636328E-4</v>
      </c>
      <c r="BE110" s="5">
        <f t="shared" si="270"/>
        <v>1.1392977192046449E-3</v>
      </c>
      <c r="BF110" s="5">
        <f t="shared" si="271"/>
        <v>6.9032370210703924E-4</v>
      </c>
      <c r="BG110" s="5">
        <f t="shared" si="272"/>
        <v>2.7885413131137804E-4</v>
      </c>
      <c r="BH110" s="5">
        <f t="shared" si="273"/>
        <v>8.44817000112573E-5</v>
      </c>
      <c r="BI110" s="5">
        <f t="shared" si="274"/>
        <v>2.0475673365792741E-5</v>
      </c>
      <c r="BJ110" s="8">
        <f t="shared" si="275"/>
        <v>0.31307323909663004</v>
      </c>
      <c r="BK110" s="8">
        <f t="shared" si="276"/>
        <v>0.25759805847607953</v>
      </c>
      <c r="BL110" s="8">
        <f t="shared" si="277"/>
        <v>0.39270968900983605</v>
      </c>
      <c r="BM110" s="8">
        <f t="shared" si="278"/>
        <v>0.4992553102451206</v>
      </c>
      <c r="BN110" s="8">
        <f t="shared" si="279"/>
        <v>0.49967449889954274</v>
      </c>
    </row>
    <row r="111" spans="1:66" x14ac:dyDescent="0.25">
      <c r="A111" t="s">
        <v>122</v>
      </c>
      <c r="B111" t="s">
        <v>389</v>
      </c>
      <c r="C111" t="s">
        <v>128</v>
      </c>
      <c r="D111" s="11">
        <v>44385</v>
      </c>
      <c r="E111">
        <f>VLOOKUP(A111,home!$A$2:$E$405,3,FALSE)</f>
        <v>1.2608999999999999</v>
      </c>
      <c r="F111">
        <f>VLOOKUP(B111,home!$B$2:$E$405,3,FALSE)</f>
        <v>1.1106</v>
      </c>
      <c r="G111">
        <f>VLOOKUP(C111,away!$B$2:$E$405,4,FALSE)</f>
        <v>1.2069000000000001</v>
      </c>
      <c r="H111">
        <f>VLOOKUP(A111,away!$A$2:$E$405,3,FALSE)</f>
        <v>1.0995999999999999</v>
      </c>
      <c r="I111">
        <f>VLOOKUP(C111,away!$B$2:$E$405,3,FALSE)</f>
        <v>1.028</v>
      </c>
      <c r="J111">
        <f>VLOOKUP(B111,home!$B$2:$E$405,4,FALSE)</f>
        <v>0.74929999999999997</v>
      </c>
      <c r="K111" s="3">
        <f t="shared" si="224"/>
        <v>1.690089101226</v>
      </c>
      <c r="L111" s="3">
        <f t="shared" si="225"/>
        <v>0.8470003278399999</v>
      </c>
      <c r="M111" s="5">
        <f t="shared" si="226"/>
        <v>7.9096280421231069E-2</v>
      </c>
      <c r="N111" s="5">
        <f t="shared" si="227"/>
        <v>0.13367976148743804</v>
      </c>
      <c r="O111" s="5">
        <f t="shared" si="228"/>
        <v>6.6994575447707275E-2</v>
      </c>
      <c r="P111" s="5">
        <f t="shared" si="229"/>
        <v>0.11322680180543301</v>
      </c>
      <c r="Q111" s="5">
        <f t="shared" si="230"/>
        <v>0.11296535397220513</v>
      </c>
      <c r="R111" s="5">
        <f t="shared" si="231"/>
        <v>2.8372213683854834E-2</v>
      </c>
      <c r="S111" s="5">
        <f t="shared" si="232"/>
        <v>4.0521212182202629E-2</v>
      </c>
      <c r="T111" s="5">
        <f t="shared" si="233"/>
        <v>9.5681691849019382E-2</v>
      </c>
      <c r="U111" s="5">
        <f t="shared" si="234"/>
        <v>4.7951569124738226E-2</v>
      </c>
      <c r="V111" s="5">
        <f t="shared" si="235"/>
        <v>6.4451510322975671E-3</v>
      </c>
      <c r="W111" s="5">
        <f t="shared" si="236"/>
        <v>6.3640504521520369E-2</v>
      </c>
      <c r="X111" s="5">
        <f t="shared" si="237"/>
        <v>5.3903528193630749E-2</v>
      </c>
      <c r="Y111" s="5">
        <f t="shared" si="238"/>
        <v>2.282815302586896E-2</v>
      </c>
      <c r="Z111" s="5">
        <f t="shared" si="239"/>
        <v>8.0104247639238603E-3</v>
      </c>
      <c r="AA111" s="5">
        <f t="shared" si="240"/>
        <v>1.3538331589698568E-2</v>
      </c>
      <c r="AB111" s="5">
        <f t="shared" si="241"/>
        <v>1.144049333426661E-2</v>
      </c>
      <c r="AC111" s="5">
        <f t="shared" si="242"/>
        <v>5.7664203254379203E-4</v>
      </c>
      <c r="AD111" s="5">
        <f t="shared" si="243"/>
        <v>2.6889530772086397E-2</v>
      </c>
      <c r="AE111" s="5">
        <f t="shared" si="244"/>
        <v>2.2775441379420943E-2</v>
      </c>
      <c r="AF111" s="5">
        <f t="shared" si="245"/>
        <v>9.6454031575351189E-3</v>
      </c>
      <c r="AG111" s="5">
        <f t="shared" si="246"/>
        <v>2.7232198788604061E-3</v>
      </c>
      <c r="AH111" s="5">
        <f t="shared" si="247"/>
        <v>1.6962081002952906E-3</v>
      </c>
      <c r="AI111" s="5">
        <f t="shared" si="248"/>
        <v>2.8667428237203279E-3</v>
      </c>
      <c r="AJ111" s="5">
        <f t="shared" si="249"/>
        <v>2.4225254011937874E-3</v>
      </c>
      <c r="AK111" s="5">
        <f t="shared" si="250"/>
        <v>1.3647612593335877E-3</v>
      </c>
      <c r="AL111" s="5">
        <f t="shared" si="251"/>
        <v>3.3018661703840336E-5</v>
      </c>
      <c r="AM111" s="5">
        <f t="shared" si="252"/>
        <v>9.0891405789968651E-3</v>
      </c>
      <c r="AN111" s="5">
        <f t="shared" si="253"/>
        <v>7.6985050501941913E-3</v>
      </c>
      <c r="AO111" s="5">
        <f t="shared" si="254"/>
        <v>3.2603181506961872E-3</v>
      </c>
      <c r="AP111" s="5">
        <f t="shared" si="255"/>
        <v>9.2049684750079115E-4</v>
      </c>
      <c r="AQ111" s="5">
        <f t="shared" si="256"/>
        <v>1.9491528290221409E-4</v>
      </c>
      <c r="AR111" s="5">
        <f t="shared" si="257"/>
        <v>2.8733776340699498E-4</v>
      </c>
      <c r="AS111" s="5">
        <f t="shared" si="258"/>
        <v>4.8562642230481705E-4</v>
      </c>
      <c r="AT111" s="5">
        <f t="shared" si="259"/>
        <v>4.1037596180237319E-4</v>
      </c>
      <c r="AU111" s="5">
        <f t="shared" si="260"/>
        <v>2.3119064681577606E-4</v>
      </c>
      <c r="AV111" s="5">
        <f t="shared" si="261"/>
        <v>9.7683198122183176E-5</v>
      </c>
      <c r="AW111" s="5">
        <f t="shared" si="262"/>
        <v>1.312955919289226E-6</v>
      </c>
      <c r="AX111" s="5">
        <f t="shared" si="263"/>
        <v>2.5602429053455957E-3</v>
      </c>
      <c r="AY111" s="5">
        <f t="shared" si="264"/>
        <v>2.1685265801777531E-3</v>
      </c>
      <c r="AZ111" s="5">
        <f t="shared" si="265"/>
        <v>9.1837136217015538E-4</v>
      </c>
      <c r="BA111" s="5">
        <f t="shared" si="266"/>
        <v>2.5928694827899635E-4</v>
      </c>
      <c r="BB111" s="5">
        <f t="shared" si="267"/>
        <v>5.4904032549235742E-5</v>
      </c>
      <c r="BC111" s="5">
        <f t="shared" si="268"/>
        <v>9.3007467137881422E-6</v>
      </c>
      <c r="BD111" s="5">
        <f t="shared" si="269"/>
        <v>4.0562529967756165E-5</v>
      </c>
      <c r="BE111" s="5">
        <f t="shared" si="270"/>
        <v>6.85542898166577E-5</v>
      </c>
      <c r="BF111" s="5">
        <f t="shared" si="271"/>
        <v>5.7931429030710879E-5</v>
      </c>
      <c r="BG111" s="5">
        <f t="shared" si="272"/>
        <v>3.2636425607750652E-5</v>
      </c>
      <c r="BH111" s="5">
        <f t="shared" si="273"/>
        <v>1.3789616805658132E-5</v>
      </c>
      <c r="BI111" s="5">
        <f t="shared" si="274"/>
        <v>4.6611362146651348E-6</v>
      </c>
      <c r="BJ111" s="8">
        <f t="shared" si="275"/>
        <v>0.57186659672311124</v>
      </c>
      <c r="BK111" s="8">
        <f t="shared" si="276"/>
        <v>0.24206763271558968</v>
      </c>
      <c r="BL111" s="8">
        <f t="shared" si="277"/>
        <v>0.17837777018470383</v>
      </c>
      <c r="BM111" s="8">
        <f t="shared" si="278"/>
        <v>0.46382022394520095</v>
      </c>
      <c r="BN111" s="8">
        <f t="shared" si="279"/>
        <v>0.53433498681786928</v>
      </c>
    </row>
    <row r="112" spans="1:66" x14ac:dyDescent="0.25">
      <c r="A112" t="s">
        <v>122</v>
      </c>
      <c r="B112" t="s">
        <v>401</v>
      </c>
      <c r="C112" t="s">
        <v>104</v>
      </c>
      <c r="D112" s="11">
        <v>44385</v>
      </c>
      <c r="E112">
        <f>VLOOKUP(A112,home!$A$2:$E$405,3,FALSE)</f>
        <v>1.2608999999999999</v>
      </c>
      <c r="F112">
        <f>VLOOKUP(B112,home!$B$2:$E$405,3,FALSE)</f>
        <v>1.1378999999999999</v>
      </c>
      <c r="G112">
        <f>VLOOKUP(C112,away!$B$2:$E$405,4,FALSE)</f>
        <v>1.2258</v>
      </c>
      <c r="H112">
        <f>VLOOKUP(A112,away!$A$2:$E$405,3,FALSE)</f>
        <v>1.0995999999999999</v>
      </c>
      <c r="I112">
        <f>VLOOKUP(C112,away!$B$2:$E$405,3,FALSE)</f>
        <v>0.58030000000000004</v>
      </c>
      <c r="J112">
        <f>VLOOKUP(B112,home!$B$2:$E$405,4,FALSE)</f>
        <v>1.2257</v>
      </c>
      <c r="K112" s="3">
        <f t="shared" si="224"/>
        <v>1.7587510072379999</v>
      </c>
      <c r="L112" s="3">
        <f t="shared" si="225"/>
        <v>0.782116571516</v>
      </c>
      <c r="M112" s="5">
        <f t="shared" si="226"/>
        <v>7.879800665031976E-2</v>
      </c>
      <c r="N112" s="5">
        <f t="shared" si="227"/>
        <v>0.13858607356459646</v>
      </c>
      <c r="O112" s="5">
        <f t="shared" si="228"/>
        <v>6.1629226803643057E-2</v>
      </c>
      <c r="P112" s="5">
        <f t="shared" si="229"/>
        <v>0.10839046471620635</v>
      </c>
      <c r="Q112" s="5">
        <f t="shared" si="230"/>
        <v>0.12186919823544683</v>
      </c>
      <c r="R112" s="5">
        <f t="shared" si="231"/>
        <v>2.4100619786423638E-2</v>
      </c>
      <c r="S112" s="5">
        <f t="shared" si="232"/>
        <v>3.7274080084066137E-2</v>
      </c>
      <c r="T112" s="5">
        <f t="shared" si="233"/>
        <v>9.5315919497311427E-2</v>
      </c>
      <c r="U112" s="5">
        <f t="shared" si="234"/>
        <v>4.2386989324432633E-2</v>
      </c>
      <c r="V112" s="5">
        <f t="shared" si="235"/>
        <v>5.696921976592534E-3</v>
      </c>
      <c r="W112" s="5">
        <f t="shared" si="236"/>
        <v>7.1445858382626543E-2</v>
      </c>
      <c r="X112" s="5">
        <f t="shared" si="237"/>
        <v>5.5878989807237538E-2</v>
      </c>
      <c r="Y112" s="5">
        <f t="shared" si="238"/>
        <v>2.1851941963907065E-2</v>
      </c>
      <c r="Z112" s="5">
        <f t="shared" si="239"/>
        <v>6.2831647062561091E-3</v>
      </c>
      <c r="AA112" s="5">
        <f t="shared" si="240"/>
        <v>1.1050522255770181E-2</v>
      </c>
      <c r="AB112" s="5">
        <f t="shared" si="241"/>
        <v>9.7175585739208738E-3</v>
      </c>
      <c r="AC112" s="5">
        <f t="shared" si="242"/>
        <v>4.8977446158240479E-4</v>
      </c>
      <c r="AD112" s="5">
        <f t="shared" si="243"/>
        <v>3.1413868848356986E-2</v>
      </c>
      <c r="AE112" s="5">
        <f t="shared" si="244"/>
        <v>2.4569307401730241E-2</v>
      </c>
      <c r="AF112" s="5">
        <f t="shared" si="245"/>
        <v>9.6080312347819694E-3</v>
      </c>
      <c r="AG112" s="5">
        <f t="shared" si="246"/>
        <v>2.5048668161221045E-3</v>
      </c>
      <c r="AH112" s="5">
        <f t="shared" si="247"/>
        <v>1.2285418095818409E-3</v>
      </c>
      <c r="AI112" s="5">
        <f t="shared" si="248"/>
        <v>2.1606991450360572E-3</v>
      </c>
      <c r="AJ112" s="5">
        <f t="shared" si="249"/>
        <v>1.9000658988352259E-3</v>
      </c>
      <c r="AK112" s="5">
        <f t="shared" si="250"/>
        <v>1.1139142711316765E-3</v>
      </c>
      <c r="AL112" s="5">
        <f t="shared" si="251"/>
        <v>2.6948337275905555E-5</v>
      </c>
      <c r="AM112" s="5">
        <f t="shared" si="252"/>
        <v>1.104983469565806E-2</v>
      </c>
      <c r="AN112" s="5">
        <f t="shared" si="253"/>
        <v>8.6422588279866253E-3</v>
      </c>
      <c r="AO112" s="5">
        <f t="shared" si="254"/>
        <v>3.3796269223493915E-3</v>
      </c>
      <c r="AP112" s="5">
        <f t="shared" si="255"/>
        <v>8.8108740717035897E-4</v>
      </c>
      <c r="AQ112" s="5">
        <f t="shared" si="256"/>
        <v>1.7227826552550075E-4</v>
      </c>
      <c r="AR112" s="5">
        <f t="shared" si="257"/>
        <v>1.9217258161484242E-4</v>
      </c>
      <c r="AS112" s="5">
        <f t="shared" si="258"/>
        <v>3.3798372147863078E-4</v>
      </c>
      <c r="AT112" s="5">
        <f t="shared" si="259"/>
        <v>2.9721460529029485E-4</v>
      </c>
      <c r="AU112" s="5">
        <f t="shared" si="260"/>
        <v>1.7424216214005021E-4</v>
      </c>
      <c r="AV112" s="5">
        <f t="shared" si="261"/>
        <v>7.6612144541785067E-5</v>
      </c>
      <c r="AW112" s="5">
        <f t="shared" si="262"/>
        <v>1.0296872150398266E-6</v>
      </c>
      <c r="AX112" s="5">
        <f t="shared" si="263"/>
        <v>3.238984650133669E-3</v>
      </c>
      <c r="AY112" s="5">
        <f t="shared" si="264"/>
        <v>2.5332635697554958E-3</v>
      </c>
      <c r="AZ112" s="5">
        <f t="shared" si="265"/>
        <v>9.9065370896177576E-4</v>
      </c>
      <c r="BA112" s="5">
        <f t="shared" si="266"/>
        <v>2.5826889413759781E-4</v>
      </c>
      <c r="BB112" s="5">
        <f t="shared" si="267"/>
        <v>5.0499095503031683E-5</v>
      </c>
      <c r="BC112" s="5">
        <f t="shared" si="268"/>
        <v>7.8992358878980412E-6</v>
      </c>
      <c r="BD112" s="5">
        <f t="shared" si="269"/>
        <v>2.50502267786632E-5</v>
      </c>
      <c r="BE112" s="5">
        <f t="shared" si="270"/>
        <v>4.4057111578514212E-5</v>
      </c>
      <c r="BF112" s="5">
        <f t="shared" si="271"/>
        <v>3.8742744682354419E-5</v>
      </c>
      <c r="BG112" s="5">
        <f t="shared" si="272"/>
        <v>2.2712947077751837E-5</v>
      </c>
      <c r="BH112" s="5">
        <f t="shared" si="273"/>
        <v>9.9866046375848602E-6</v>
      </c>
      <c r="BI112" s="5">
        <f t="shared" si="274"/>
        <v>3.5127901930480119E-6</v>
      </c>
      <c r="BJ112" s="8">
        <f t="shared" si="275"/>
        <v>0.6042487110251864</v>
      </c>
      <c r="BK112" s="8">
        <f t="shared" si="276"/>
        <v>0.23320945979579857</v>
      </c>
      <c r="BL112" s="8">
        <f t="shared" si="277"/>
        <v>0.15651042550878871</v>
      </c>
      <c r="BM112" s="8">
        <f t="shared" si="278"/>
        <v>0.46434593739685354</v>
      </c>
      <c r="BN112" s="8">
        <f t="shared" si="279"/>
        <v>0.53337358975663607</v>
      </c>
    </row>
    <row r="113" spans="1:66" x14ac:dyDescent="0.25">
      <c r="A113" t="s">
        <v>122</v>
      </c>
      <c r="B113" t="s">
        <v>112</v>
      </c>
      <c r="C113" t="s">
        <v>132</v>
      </c>
      <c r="D113" s="11">
        <v>44385</v>
      </c>
      <c r="E113">
        <f>VLOOKUP(A113,home!$A$2:$E$405,3,FALSE)</f>
        <v>1.2608999999999999</v>
      </c>
      <c r="F113">
        <f>VLOOKUP(B113,home!$B$2:$E$405,3,FALSE)</f>
        <v>0.6452</v>
      </c>
      <c r="G113">
        <f>VLOOKUP(C113,away!$B$2:$E$405,4,FALSE)</f>
        <v>1.1033999999999999</v>
      </c>
      <c r="H113">
        <f>VLOOKUP(A113,away!$A$2:$E$405,3,FALSE)</f>
        <v>1.0995999999999999</v>
      </c>
      <c r="I113">
        <f>VLOOKUP(C113,away!$B$2:$E$405,3,FALSE)</f>
        <v>1.1861999999999999</v>
      </c>
      <c r="J113">
        <f>VLOOKUP(B113,home!$B$2:$E$405,4,FALSE)</f>
        <v>0.88759999999999994</v>
      </c>
      <c r="K113" s="3">
        <f t="shared" si="224"/>
        <v>0.8976519591119998</v>
      </c>
      <c r="L113" s="3">
        <f t="shared" si="225"/>
        <v>1.1577370835519998</v>
      </c>
      <c r="M113" s="5">
        <f t="shared" si="226"/>
        <v>0.12804301169197668</v>
      </c>
      <c r="N113" s="5">
        <f t="shared" si="227"/>
        <v>0.11493806029590355</v>
      </c>
      <c r="O113" s="5">
        <f t="shared" si="228"/>
        <v>0.14824014292548368</v>
      </c>
      <c r="P113" s="5">
        <f t="shared" si="229"/>
        <v>0.13306805471610325</v>
      </c>
      <c r="Q113" s="5">
        <f t="shared" si="230"/>
        <v>5.1587187500575483E-2</v>
      </c>
      <c r="R113" s="5">
        <f t="shared" si="231"/>
        <v>8.5811555367940565E-2</v>
      </c>
      <c r="S113" s="5">
        <f t="shared" si="232"/>
        <v>3.4572576339668773E-2</v>
      </c>
      <c r="T113" s="5">
        <f t="shared" si="233"/>
        <v>5.9724400005566433E-2</v>
      </c>
      <c r="U113" s="5">
        <f t="shared" si="234"/>
        <v>7.7028910790479674E-2</v>
      </c>
      <c r="V113" s="5">
        <f t="shared" si="235"/>
        <v>3.9921528618062163E-3</v>
      </c>
      <c r="W113" s="5">
        <f t="shared" si="236"/>
        <v>1.5435779974989888E-2</v>
      </c>
      <c r="X113" s="5">
        <f t="shared" si="237"/>
        <v>1.787057489059515E-2</v>
      </c>
      <c r="Y113" s="5">
        <f t="shared" si="238"/>
        <v>1.0344713627617616E-2</v>
      </c>
      <c r="Z113" s="5">
        <f t="shared" si="239"/>
        <v>3.3115739948913495E-2</v>
      </c>
      <c r="AA113" s="5">
        <f t="shared" si="240"/>
        <v>2.9726408842585712E-2</v>
      </c>
      <c r="AB113" s="5">
        <f t="shared" si="241"/>
        <v>1.3341984567455669E-2</v>
      </c>
      <c r="AC113" s="5">
        <f t="shared" si="242"/>
        <v>2.5930154662003936E-4</v>
      </c>
      <c r="AD113" s="5">
        <f t="shared" si="243"/>
        <v>3.4639895337428609E-3</v>
      </c>
      <c r="AE113" s="5">
        <f t="shared" si="244"/>
        <v>4.0103891402501106E-3</v>
      </c>
      <c r="AF113" s="5">
        <f t="shared" si="245"/>
        <v>2.3214881135708884E-3</v>
      </c>
      <c r="AG113" s="5">
        <f t="shared" si="246"/>
        <v>8.9589095936873147E-4</v>
      </c>
      <c r="AH113" s="5">
        <f t="shared" si="247"/>
        <v>9.5848300470303821E-3</v>
      </c>
      <c r="AI113" s="5">
        <f t="shared" si="248"/>
        <v>8.6038414694723821E-3</v>
      </c>
      <c r="AJ113" s="5">
        <f t="shared" si="249"/>
        <v>3.8616275754804756E-3</v>
      </c>
      <c r="AK113" s="5">
        <f t="shared" si="250"/>
        <v>1.1554658528303238E-3</v>
      </c>
      <c r="AL113" s="5">
        <f t="shared" si="251"/>
        <v>1.0779113030115557E-5</v>
      </c>
      <c r="AM113" s="5">
        <f t="shared" si="252"/>
        <v>6.218913982615487E-4</v>
      </c>
      <c r="AN113" s="5">
        <f t="shared" si="253"/>
        <v>7.1998673370940046E-4</v>
      </c>
      <c r="AO113" s="5">
        <f t="shared" si="254"/>
        <v>4.1677767064042591E-4</v>
      </c>
      <c r="AP113" s="5">
        <f t="shared" si="255"/>
        <v>1.6083965496561427E-4</v>
      </c>
      <c r="AQ113" s="5">
        <f t="shared" si="256"/>
        <v>4.6552508264850005E-5</v>
      </c>
      <c r="AR113" s="5">
        <f t="shared" si="257"/>
        <v>2.2193426369981053E-3</v>
      </c>
      <c r="AS113" s="5">
        <f t="shared" si="258"/>
        <v>1.9921972660421408E-3</v>
      </c>
      <c r="AT113" s="5">
        <f t="shared" si="259"/>
        <v>8.941498894001487E-4</v>
      </c>
      <c r="AU113" s="5">
        <f t="shared" si="260"/>
        <v>2.6754513331994054E-4</v>
      </c>
      <c r="AV113" s="5">
        <f t="shared" si="261"/>
        <v>6.0040603268881431E-5</v>
      </c>
      <c r="AW113" s="5">
        <f t="shared" si="262"/>
        <v>3.1117052507259538E-7</v>
      </c>
      <c r="AX113" s="5">
        <f t="shared" si="263"/>
        <v>9.304033866739662E-5</v>
      </c>
      <c r="AY113" s="5">
        <f t="shared" si="264"/>
        <v>1.0771625034148211E-4</v>
      </c>
      <c r="AZ113" s="5">
        <f t="shared" si="265"/>
        <v>6.2353548760752311E-5</v>
      </c>
      <c r="BA113" s="5">
        <f t="shared" si="266"/>
        <v>2.4063005230463604E-5</v>
      </c>
      <c r="BB113" s="5">
        <f t="shared" si="267"/>
        <v>6.9646583742533573E-6</v>
      </c>
      <c r="BC113" s="5">
        <f t="shared" si="268"/>
        <v>1.6126486548288181E-6</v>
      </c>
      <c r="BD113" s="5">
        <f t="shared" si="269"/>
        <v>4.2823587866013202E-4</v>
      </c>
      <c r="BE113" s="5">
        <f t="shared" si="270"/>
        <v>3.8440677544131609E-4</v>
      </c>
      <c r="BF113" s="5">
        <f t="shared" si="271"/>
        <v>1.7253174753541195E-4</v>
      </c>
      <c r="BG113" s="5">
        <f t="shared" si="272"/>
        <v>5.1624487061393176E-5</v>
      </c>
      <c r="BH113" s="5">
        <f t="shared" si="273"/>
        <v>1.1585205487202913E-5</v>
      </c>
      <c r="BI113" s="5">
        <f t="shared" si="274"/>
        <v>2.0798964804605582E-6</v>
      </c>
      <c r="BJ113" s="8">
        <f t="shared" si="275"/>
        <v>0.28285427245805178</v>
      </c>
      <c r="BK113" s="8">
        <f t="shared" si="276"/>
        <v>0.3000535925195465</v>
      </c>
      <c r="BL113" s="8">
        <f t="shared" si="277"/>
        <v>0.38383850695845406</v>
      </c>
      <c r="BM113" s="8">
        <f t="shared" si="278"/>
        <v>0.33806669430716618</v>
      </c>
      <c r="BN113" s="8">
        <f t="shared" si="279"/>
        <v>0.66168801249798326</v>
      </c>
    </row>
    <row r="114" spans="1:66" x14ac:dyDescent="0.25">
      <c r="A114" t="s">
        <v>122</v>
      </c>
      <c r="B114" t="s">
        <v>144</v>
      </c>
      <c r="C114" t="s">
        <v>139</v>
      </c>
      <c r="D114" s="11">
        <v>44385</v>
      </c>
      <c r="E114">
        <f>VLOOKUP(A114,home!$A$2:$E$405,3,FALSE)</f>
        <v>1.2608999999999999</v>
      </c>
      <c r="F114">
        <f>VLOOKUP(B114,home!$B$2:$E$405,3,FALSE)</f>
        <v>1.0689</v>
      </c>
      <c r="G114">
        <f>VLOOKUP(C114,away!$B$2:$E$405,4,FALSE)</f>
        <v>0.86199999999999999</v>
      </c>
      <c r="H114">
        <f>VLOOKUP(A114,away!$A$2:$E$405,3,FALSE)</f>
        <v>1.0995999999999999</v>
      </c>
      <c r="I114">
        <f>VLOOKUP(C114,away!$B$2:$E$405,3,FALSE)</f>
        <v>1.1861999999999999</v>
      </c>
      <c r="J114">
        <f>VLOOKUP(B114,home!$B$2:$E$405,4,FALSE)</f>
        <v>1.6607000000000001</v>
      </c>
      <c r="K114" s="3">
        <f t="shared" si="224"/>
        <v>1.1617829206199999</v>
      </c>
      <c r="L114" s="3">
        <f t="shared" si="225"/>
        <v>2.1661266050639996</v>
      </c>
      <c r="M114" s="5">
        <f t="shared" si="226"/>
        <v>3.5868007898433488E-2</v>
      </c>
      <c r="N114" s="5">
        <f t="shared" si="227"/>
        <v>4.1670838973063271E-2</v>
      </c>
      <c r="O114" s="5">
        <f t="shared" si="228"/>
        <v>7.7694646179442453E-2</v>
      </c>
      <c r="P114" s="5">
        <f t="shared" si="229"/>
        <v>9.0264312954890152E-2</v>
      </c>
      <c r="Q114" s="5">
        <f t="shared" si="230"/>
        <v>2.4206234503405588E-2</v>
      </c>
      <c r="R114" s="5">
        <f t="shared" si="231"/>
        <v>8.4148220080162164E-2</v>
      </c>
      <c r="S114" s="5">
        <f t="shared" si="232"/>
        <v>5.6789090547555869E-2</v>
      </c>
      <c r="T114" s="5">
        <f t="shared" si="233"/>
        <v>5.2433768566245001E-2</v>
      </c>
      <c r="U114" s="5">
        <f t="shared" si="234"/>
        <v>9.7761964889705302E-2</v>
      </c>
      <c r="V114" s="5">
        <f t="shared" si="235"/>
        <v>1.5879295419049318E-2</v>
      </c>
      <c r="W114" s="5">
        <f t="shared" si="236"/>
        <v>9.3741299395263822E-3</v>
      </c>
      <c r="X114" s="5">
        <f t="shared" si="237"/>
        <v>2.030555226133508E-2</v>
      </c>
      <c r="Y114" s="5">
        <f t="shared" si="238"/>
        <v>2.1992198491897687E-2</v>
      </c>
      <c r="Z114" s="5">
        <f t="shared" si="239"/>
        <v>6.0758566094806656E-2</v>
      </c>
      <c r="AA114" s="5">
        <f t="shared" si="240"/>
        <v>7.0588264370307768E-2</v>
      </c>
      <c r="AB114" s="5">
        <f t="shared" si="241"/>
        <v>4.1004119970816426E-2</v>
      </c>
      <c r="AC114" s="5">
        <f t="shared" si="242"/>
        <v>2.4975838065549889E-3</v>
      </c>
      <c r="AD114" s="5">
        <f t="shared" si="243"/>
        <v>2.7226760148535882E-3</v>
      </c>
      <c r="AE114" s="5">
        <f t="shared" si="244"/>
        <v>5.8976609527439825E-3</v>
      </c>
      <c r="AF114" s="5">
        <f t="shared" si="245"/>
        <v>6.3875401486929188E-3</v>
      </c>
      <c r="AG114" s="5">
        <f t="shared" si="246"/>
        <v>4.6120735523327294E-3</v>
      </c>
      <c r="AH114" s="5">
        <f t="shared" si="247"/>
        <v>3.290268662587504E-2</v>
      </c>
      <c r="AI114" s="5">
        <f t="shared" si="248"/>
        <v>3.8225779364453712E-2</v>
      </c>
      <c r="AJ114" s="5">
        <f t="shared" si="249"/>
        <v>2.2205028796505381E-2</v>
      </c>
      <c r="AK114" s="5">
        <f t="shared" si="250"/>
        <v>8.5991410692184047E-3</v>
      </c>
      <c r="AL114" s="5">
        <f t="shared" si="251"/>
        <v>2.5141366867580231E-4</v>
      </c>
      <c r="AM114" s="5">
        <f t="shared" si="252"/>
        <v>6.3263169848772494E-4</v>
      </c>
      <c r="AN114" s="5">
        <f t="shared" si="253"/>
        <v>1.3703603533010873E-3</v>
      </c>
      <c r="AO114" s="5">
        <f t="shared" si="254"/>
        <v>1.4841870099051937E-3</v>
      </c>
      <c r="AP114" s="5">
        <f t="shared" si="255"/>
        <v>1.0716456563486755E-3</v>
      </c>
      <c r="AQ114" s="5">
        <f t="shared" si="256"/>
        <v>5.8033004185453448E-4</v>
      </c>
      <c r="AR114" s="5">
        <f t="shared" si="257"/>
        <v>1.4254276975678274E-2</v>
      </c>
      <c r="AS114" s="5">
        <f t="shared" si="258"/>
        <v>1.656037553612992E-2</v>
      </c>
      <c r="AT114" s="5">
        <f t="shared" si="259"/>
        <v>9.6197807284645106E-3</v>
      </c>
      <c r="AU114" s="5">
        <f t="shared" si="260"/>
        <v>3.7253656501464948E-3</v>
      </c>
      <c r="AV114" s="5">
        <f t="shared" si="261"/>
        <v>1.0820165463511558E-3</v>
      </c>
      <c r="AW114" s="5">
        <f t="shared" si="262"/>
        <v>1.7574994945318145E-5</v>
      </c>
      <c r="AX114" s="5">
        <f t="shared" si="263"/>
        <v>1.2249678372430972E-4</v>
      </c>
      <c r="AY114" s="5">
        <f t="shared" si="264"/>
        <v>2.65343542259998E-4</v>
      </c>
      <c r="AZ114" s="5">
        <f t="shared" si="265"/>
        <v>2.8738385318565266E-4</v>
      </c>
      <c r="BA114" s="5">
        <f t="shared" si="266"/>
        <v>2.075032700837496E-4</v>
      </c>
      <c r="BB114" s="5">
        <f t="shared" si="267"/>
        <v>1.1236958849154767E-4</v>
      </c>
      <c r="BC114" s="5">
        <f t="shared" si="268"/>
        <v>4.8681351046326967E-5</v>
      </c>
      <c r="BD114" s="5">
        <f t="shared" si="269"/>
        <v>5.1460947654946446E-3</v>
      </c>
      <c r="BE114" s="5">
        <f t="shared" si="270"/>
        <v>5.978645006443661E-3</v>
      </c>
      <c r="BF114" s="5">
        <f t="shared" si="271"/>
        <v>3.4729438284681479E-3</v>
      </c>
      <c r="BG114" s="5">
        <f t="shared" si="272"/>
        <v>1.3449356080623093E-3</v>
      </c>
      <c r="BH114" s="5">
        <f t="shared" si="273"/>
        <v>3.9063080469511658E-4</v>
      </c>
      <c r="BI114" s="5">
        <f t="shared" si="274"/>
        <v>9.0765639432566686E-5</v>
      </c>
      <c r="BJ114" s="8">
        <f t="shared" si="275"/>
        <v>0.19578560655278504</v>
      </c>
      <c r="BK114" s="8">
        <f t="shared" si="276"/>
        <v>0.20181504783741963</v>
      </c>
      <c r="BL114" s="8">
        <f t="shared" si="277"/>
        <v>0.5347956824358534</v>
      </c>
      <c r="BM114" s="8">
        <f t="shared" si="278"/>
        <v>0.63905487378415304</v>
      </c>
      <c r="BN114" s="8">
        <f t="shared" si="279"/>
        <v>0.35385226058939706</v>
      </c>
    </row>
    <row r="115" spans="1:66" x14ac:dyDescent="0.25">
      <c r="A115" t="s">
        <v>122</v>
      </c>
      <c r="B115" t="s">
        <v>140</v>
      </c>
      <c r="C115" t="s">
        <v>137</v>
      </c>
      <c r="D115" s="11">
        <v>44385</v>
      </c>
      <c r="E115">
        <f>VLOOKUP(A115,home!$A$2:$E$405,3,FALSE)</f>
        <v>1.2608999999999999</v>
      </c>
      <c r="F115">
        <f>VLOOKUP(B115,home!$B$2:$E$405,3,FALSE)</f>
        <v>1.2413000000000001</v>
      </c>
      <c r="G115">
        <f>VLOOKUP(C115,away!$B$2:$E$405,4,FALSE)</f>
        <v>1.0345</v>
      </c>
      <c r="H115">
        <f>VLOOKUP(A115,away!$A$2:$E$405,3,FALSE)</f>
        <v>1.0995999999999999</v>
      </c>
      <c r="I115">
        <f>VLOOKUP(C115,away!$B$2:$E$405,3,FALSE)</f>
        <v>0.83030000000000004</v>
      </c>
      <c r="J115">
        <f>VLOOKUP(B115,home!$B$2:$E$405,4,FALSE)</f>
        <v>0.59309999999999996</v>
      </c>
      <c r="K115" s="3">
        <f t="shared" si="224"/>
        <v>1.6191530233649998</v>
      </c>
      <c r="L115" s="3">
        <f t="shared" si="225"/>
        <v>0.54149904262799997</v>
      </c>
      <c r="M115" s="5">
        <f t="shared" si="226"/>
        <v>0.11524994596071439</v>
      </c>
      <c r="N115" s="5">
        <f t="shared" si="227"/>
        <v>0.18660729844494353</v>
      </c>
      <c r="O115" s="5">
        <f t="shared" si="228"/>
        <v>6.240773540065557E-2</v>
      </c>
      <c r="P115" s="5">
        <f t="shared" si="229"/>
        <v>0.10104767345533439</v>
      </c>
      <c r="Q115" s="5">
        <f t="shared" si="230"/>
        <v>0.1510728857295526</v>
      </c>
      <c r="R115" s="5">
        <f t="shared" si="231"/>
        <v>1.6896864486018268E-2</v>
      </c>
      <c r="S115" s="5">
        <f t="shared" si="232"/>
        <v>2.2148887415132549E-2</v>
      </c>
      <c r="T115" s="5">
        <f t="shared" si="233"/>
        <v>8.180582298960197E-2</v>
      </c>
      <c r="U115" s="5">
        <f t="shared" si="234"/>
        <v>2.7358609217925167E-2</v>
      </c>
      <c r="V115" s="5">
        <f t="shared" si="235"/>
        <v>2.1577195394918108E-3</v>
      </c>
      <c r="W115" s="5">
        <f t="shared" si="236"/>
        <v>8.1536706559160052E-2</v>
      </c>
      <c r="X115" s="5">
        <f t="shared" si="237"/>
        <v>4.4152048540825335E-2</v>
      </c>
      <c r="Y115" s="5">
        <f t="shared" si="238"/>
        <v>1.1954146007460951E-2</v>
      </c>
      <c r="Z115" s="5">
        <f t="shared" si="239"/>
        <v>3.0498786475313148E-3</v>
      </c>
      <c r="AA115" s="5">
        <f t="shared" si="240"/>
        <v>4.9382202330466845E-3</v>
      </c>
      <c r="AB115" s="5">
        <f t="shared" si="241"/>
        <v>3.9978671101898768E-3</v>
      </c>
      <c r="AC115" s="5">
        <f t="shared" si="242"/>
        <v>1.1823895968955846E-4</v>
      </c>
      <c r="AD115" s="5">
        <f t="shared" si="243"/>
        <v>3.3005101235122229E-2</v>
      </c>
      <c r="AE115" s="5">
        <f t="shared" si="244"/>
        <v>1.7872230720658903E-2</v>
      </c>
      <c r="AF115" s="5">
        <f t="shared" si="245"/>
        <v>4.8388979124317638E-3</v>
      </c>
      <c r="AG115" s="5">
        <f t="shared" si="246"/>
        <v>8.7341952898547593E-4</v>
      </c>
      <c r="AH115" s="5">
        <f t="shared" si="247"/>
        <v>4.1287659194244657E-4</v>
      </c>
      <c r="AI115" s="5">
        <f t="shared" si="248"/>
        <v>6.6851038212024959E-4</v>
      </c>
      <c r="AJ115" s="5">
        <f t="shared" si="249"/>
        <v>5.4121030318044676E-4</v>
      </c>
      <c r="AK115" s="5">
        <f t="shared" si="250"/>
        <v>2.9210076622363613E-4</v>
      </c>
      <c r="AL115" s="5">
        <f t="shared" si="251"/>
        <v>4.146734018419975E-6</v>
      </c>
      <c r="AM115" s="5">
        <f t="shared" si="252"/>
        <v>1.0688061890263207E-2</v>
      </c>
      <c r="AN115" s="5">
        <f t="shared" si="253"/>
        <v>5.787575281126338E-3</v>
      </c>
      <c r="AO115" s="5">
        <f t="shared" si="254"/>
        <v>1.566983236933695E-3</v>
      </c>
      <c r="AP115" s="5">
        <f t="shared" si="255"/>
        <v>2.8283997420457341E-4</v>
      </c>
      <c r="AQ115" s="5">
        <f t="shared" si="256"/>
        <v>3.828939381217618E-5</v>
      </c>
      <c r="AR115" s="5">
        <f t="shared" si="257"/>
        <v>4.471445585206926E-5</v>
      </c>
      <c r="AS115" s="5">
        <f t="shared" si="258"/>
        <v>7.239954638099875E-5</v>
      </c>
      <c r="AT115" s="5">
        <f t="shared" si="259"/>
        <v>5.8612972206524338E-5</v>
      </c>
      <c r="AU115" s="5">
        <f t="shared" si="260"/>
        <v>3.1634457052200851E-5</v>
      </c>
      <c r="AV115" s="5">
        <f t="shared" si="261"/>
        <v>1.2805256694645322E-5</v>
      </c>
      <c r="AW115" s="5">
        <f t="shared" si="262"/>
        <v>1.0099253349523865E-7</v>
      </c>
      <c r="AX115" s="5">
        <f t="shared" si="263"/>
        <v>2.8842679539219859E-3</v>
      </c>
      <c r="AY115" s="5">
        <f t="shared" si="264"/>
        <v>1.5618283357313756E-3</v>
      </c>
      <c r="AZ115" s="5">
        <f t="shared" si="265"/>
        <v>4.2286427427391121E-4</v>
      </c>
      <c r="BA115" s="5">
        <f t="shared" si="266"/>
        <v>7.6326866560302303E-5</v>
      </c>
      <c r="BB115" s="5">
        <f t="shared" si="267"/>
        <v>1.0332731292299701E-5</v>
      </c>
      <c r="BC115" s="5">
        <f t="shared" si="268"/>
        <v>1.1190328205025335E-6</v>
      </c>
      <c r="BD115" s="5">
        <f t="shared" si="269"/>
        <v>4.0354725059212435E-6</v>
      </c>
      <c r="BE115" s="5">
        <f t="shared" si="270"/>
        <v>6.5340475086687118E-6</v>
      </c>
      <c r="BF115" s="5">
        <f t="shared" si="271"/>
        <v>5.2898113892357456E-6</v>
      </c>
      <c r="BG115" s="5">
        <f t="shared" si="272"/>
        <v>2.8550047013038885E-6</v>
      </c>
      <c r="BH115" s="5">
        <f t="shared" si="273"/>
        <v>1.1556723734593708E-6</v>
      </c>
      <c r="BI115" s="5">
        <f t="shared" si="274"/>
        <v>3.7424208350122897E-7</v>
      </c>
      <c r="BJ115" s="8">
        <f t="shared" si="275"/>
        <v>0.63703904663968314</v>
      </c>
      <c r="BK115" s="8">
        <f t="shared" si="276"/>
        <v>0.24228844040011249</v>
      </c>
      <c r="BL115" s="8">
        <f t="shared" si="277"/>
        <v>0.11775440543005088</v>
      </c>
      <c r="BM115" s="8">
        <f t="shared" si="278"/>
        <v>0.36528764029696137</v>
      </c>
      <c r="BN115" s="8">
        <f t="shared" si="279"/>
        <v>0.63328240347721876</v>
      </c>
    </row>
    <row r="116" spans="1:66" x14ac:dyDescent="0.25">
      <c r="A116" t="s">
        <v>122</v>
      </c>
      <c r="B116" t="s">
        <v>124</v>
      </c>
      <c r="C116" t="s">
        <v>120</v>
      </c>
      <c r="D116" s="11">
        <v>44385</v>
      </c>
      <c r="E116">
        <f>VLOOKUP(A116,home!$A$2:$E$405,3,FALSE)</f>
        <v>1.2608999999999999</v>
      </c>
      <c r="F116">
        <f>VLOOKUP(B116,home!$B$2:$E$405,3,FALSE)</f>
        <v>0.75860000000000005</v>
      </c>
      <c r="G116">
        <f>VLOOKUP(C116,away!$B$2:$E$405,4,FALSE)</f>
        <v>1.6452</v>
      </c>
      <c r="H116">
        <f>VLOOKUP(A116,away!$A$2:$E$405,3,FALSE)</f>
        <v>1.0995999999999999</v>
      </c>
      <c r="I116">
        <f>VLOOKUP(C116,away!$B$2:$E$405,3,FALSE)</f>
        <v>1.0241</v>
      </c>
      <c r="J116">
        <f>VLOOKUP(B116,home!$B$2:$E$405,4,FALSE)</f>
        <v>1.1071</v>
      </c>
      <c r="K116" s="3">
        <f t="shared" si="224"/>
        <v>1.573664631048</v>
      </c>
      <c r="L116" s="3">
        <f t="shared" si="225"/>
        <v>1.2467057085559998</v>
      </c>
      <c r="M116" s="5">
        <f t="shared" si="226"/>
        <v>5.9583872354735848E-2</v>
      </c>
      <c r="N116" s="5">
        <f t="shared" si="227"/>
        <v>9.3765032505526522E-2</v>
      </c>
      <c r="O116" s="5">
        <f t="shared" si="228"/>
        <v>7.4283553802521218E-2</v>
      </c>
      <c r="P116" s="5">
        <f t="shared" si="229"/>
        <v>0.11689740128757881</v>
      </c>
      <c r="Q116" s="5">
        <f t="shared" si="230"/>
        <v>7.3777357641506572E-2</v>
      </c>
      <c r="R116" s="5">
        <f t="shared" si="231"/>
        <v>4.6304865288714983E-2</v>
      </c>
      <c r="S116" s="5">
        <f t="shared" si="232"/>
        <v>5.7335155838957125E-2</v>
      </c>
      <c r="T116" s="5">
        <f t="shared" si="233"/>
        <v>9.1978652933843871E-2</v>
      </c>
      <c r="U116" s="5">
        <f t="shared" si="234"/>
        <v>7.2868328750293004E-2</v>
      </c>
      <c r="V116" s="5">
        <f t="shared" si="235"/>
        <v>1.2498405758169939E-2</v>
      </c>
      <c r="W116" s="5">
        <f t="shared" si="236"/>
        <v>3.8700272764205929E-2</v>
      </c>
      <c r="X116" s="5">
        <f t="shared" si="237"/>
        <v>4.8247850977809821E-2</v>
      </c>
      <c r="Y116" s="5">
        <f t="shared" si="238"/>
        <v>3.0075435619797346E-2</v>
      </c>
      <c r="Z116" s="5">
        <f t="shared" si="239"/>
        <v>1.9242846629785849E-2</v>
      </c>
      <c r="AA116" s="5">
        <f t="shared" si="240"/>
        <v>3.02817871419752E-2</v>
      </c>
      <c r="AB116" s="5">
        <f t="shared" si="241"/>
        <v>2.3826688695125241E-2</v>
      </c>
      <c r="AC116" s="5">
        <f t="shared" si="242"/>
        <v>1.5325362967656829E-3</v>
      </c>
      <c r="AD116" s="5">
        <f t="shared" si="243"/>
        <v>1.522531261523527E-2</v>
      </c>
      <c r="AE116" s="5">
        <f t="shared" si="244"/>
        <v>1.8981484151963494E-2</v>
      </c>
      <c r="AF116" s="5">
        <f t="shared" si="245"/>
        <v>1.1832162324559067E-2</v>
      </c>
      <c r="AG116" s="5">
        <f t="shared" si="246"/>
        <v>4.9170747715296739E-3</v>
      </c>
      <c r="AH116" s="5">
        <f t="shared" si="247"/>
        <v>5.9975416855553992E-3</v>
      </c>
      <c r="AI116" s="5">
        <f t="shared" si="248"/>
        <v>9.4381192237945385E-3</v>
      </c>
      <c r="AJ116" s="5">
        <f t="shared" si="249"/>
        <v>7.4262172030498353E-3</v>
      </c>
      <c r="AK116" s="5">
        <f t="shared" si="250"/>
        <v>3.89545845163991E-3</v>
      </c>
      <c r="AL116" s="5">
        <f t="shared" si="251"/>
        <v>1.2026711483551889E-4</v>
      </c>
      <c r="AM116" s="5">
        <f t="shared" si="252"/>
        <v>4.7919071918489358E-3</v>
      </c>
      <c r="AN116" s="5">
        <f t="shared" si="253"/>
        <v>5.9740980509486201E-3</v>
      </c>
      <c r="AO116" s="5">
        <f t="shared" si="254"/>
        <v>3.7239710717954593E-3</v>
      </c>
      <c r="AP116" s="5">
        <f t="shared" si="255"/>
        <v>1.5475653312349352E-3</v>
      </c>
      <c r="AQ116" s="5">
        <f t="shared" si="256"/>
        <v>4.823396332034875E-4</v>
      </c>
      <c r="AR116" s="5">
        <f t="shared" si="257"/>
        <v>1.4954338913368967E-3</v>
      </c>
      <c r="AS116" s="5">
        <f t="shared" si="258"/>
        <v>2.3533114228673525E-3</v>
      </c>
      <c r="AT116" s="5">
        <f t="shared" si="259"/>
        <v>1.8516614760037983E-3</v>
      </c>
      <c r="AU116" s="5">
        <f t="shared" si="260"/>
        <v>9.7129805782043756E-4</v>
      </c>
      <c r="AV116" s="5">
        <f t="shared" si="261"/>
        <v>3.8212434994940942E-4</v>
      </c>
      <c r="AW116" s="5">
        <f t="shared" si="262"/>
        <v>6.5542125881752657E-6</v>
      </c>
      <c r="AX116" s="5">
        <f t="shared" si="263"/>
        <v>1.2568091438462006E-3</v>
      </c>
      <c r="AY116" s="5">
        <f t="shared" si="264"/>
        <v>1.5668711341984374E-3</v>
      </c>
      <c r="AZ116" s="5">
        <f t="shared" si="265"/>
        <v>9.7671359378840314E-4</v>
      </c>
      <c r="BA116" s="5">
        <f t="shared" si="266"/>
        <v>4.0589147100008282E-4</v>
      </c>
      <c r="BB116" s="5">
        <f t="shared" si="267"/>
        <v>1.2650680348749881E-4</v>
      </c>
      <c r="BC116" s="5">
        <f t="shared" si="268"/>
        <v>3.1543350815807339E-5</v>
      </c>
      <c r="BD116" s="5">
        <f t="shared" si="269"/>
        <v>3.1072766151630387E-4</v>
      </c>
      <c r="BE116" s="5">
        <f t="shared" si="270"/>
        <v>4.8898113081646214E-4</v>
      </c>
      <c r="BF116" s="5">
        <f t="shared" si="271"/>
        <v>3.8474615540786094E-4</v>
      </c>
      <c r="BG116" s="5">
        <f t="shared" si="272"/>
        <v>2.0182047223234932E-4</v>
      </c>
      <c r="BH116" s="5">
        <f t="shared" si="273"/>
        <v>7.9399434743363288E-5</v>
      </c>
      <c r="BI116" s="5">
        <f t="shared" si="274"/>
        <v>2.4989616436166917E-5</v>
      </c>
      <c r="BJ116" s="8">
        <f t="shared" si="275"/>
        <v>0.44838485308214548</v>
      </c>
      <c r="BK116" s="8">
        <f t="shared" si="276"/>
        <v>0.24953450978524133</v>
      </c>
      <c r="BL116" s="8">
        <f t="shared" si="277"/>
        <v>0.28286705391179973</v>
      </c>
      <c r="BM116" s="8">
        <f t="shared" si="278"/>
        <v>0.53385686360677786</v>
      </c>
      <c r="BN116" s="8">
        <f t="shared" si="279"/>
        <v>0.46461208288058392</v>
      </c>
    </row>
    <row r="117" spans="1:66" x14ac:dyDescent="0.25">
      <c r="A117" t="s">
        <v>122</v>
      </c>
      <c r="B117" t="s">
        <v>141</v>
      </c>
      <c r="C117" t="s">
        <v>123</v>
      </c>
      <c r="D117" s="11">
        <v>44385</v>
      </c>
      <c r="E117">
        <f>VLOOKUP(A117,home!$A$2:$E$405,3,FALSE)</f>
        <v>1.2608999999999999</v>
      </c>
      <c r="F117">
        <f>VLOOKUP(B117,home!$B$2:$E$405,3,FALSE)</f>
        <v>0.89649999999999996</v>
      </c>
      <c r="G117">
        <f>VLOOKUP(C117,away!$B$2:$E$405,4,FALSE)</f>
        <v>0.93100000000000005</v>
      </c>
      <c r="H117">
        <f>VLOOKUP(A117,away!$A$2:$E$405,3,FALSE)</f>
        <v>1.0995999999999999</v>
      </c>
      <c r="I117">
        <f>VLOOKUP(C117,away!$B$2:$E$405,3,FALSE)</f>
        <v>0.83030000000000004</v>
      </c>
      <c r="J117">
        <f>VLOOKUP(B117,home!$B$2:$E$405,4,FALSE)</f>
        <v>0.79079999999999995</v>
      </c>
      <c r="K117" s="3">
        <f t="shared" si="224"/>
        <v>1.0523994673499999</v>
      </c>
      <c r="L117" s="3">
        <f t="shared" si="225"/>
        <v>0.72199872350399985</v>
      </c>
      <c r="M117" s="5">
        <f t="shared" si="226"/>
        <v>0.1695854768869027</v>
      </c>
      <c r="N117" s="5">
        <f t="shared" si="227"/>
        <v>0.17847166554607208</v>
      </c>
      <c r="O117" s="5">
        <f t="shared" si="228"/>
        <v>0.12244049783716082</v>
      </c>
      <c r="P117" s="5">
        <f t="shared" si="229"/>
        <v>0.12885631470589684</v>
      </c>
      <c r="Q117" s="5">
        <f t="shared" si="230"/>
        <v>9.3911742878876783E-2</v>
      </c>
      <c r="R117" s="5">
        <f t="shared" si="231"/>
        <v>4.4200941571812175E-2</v>
      </c>
      <c r="S117" s="5">
        <f t="shared" si="232"/>
        <v>2.4477257935622596E-2</v>
      </c>
      <c r="T117" s="5">
        <f t="shared" si="233"/>
        <v>6.7804158480584895E-2</v>
      </c>
      <c r="U117" s="5">
        <f t="shared" si="234"/>
        <v>4.6517047366543593E-2</v>
      </c>
      <c r="V117" s="5">
        <f t="shared" si="235"/>
        <v>2.0665090153218768E-3</v>
      </c>
      <c r="W117" s="5">
        <f t="shared" si="236"/>
        <v>3.2944222727880029E-2</v>
      </c>
      <c r="X117" s="5">
        <f t="shared" si="237"/>
        <v>2.3785686756360842E-2</v>
      </c>
      <c r="Y117" s="5">
        <f t="shared" si="238"/>
        <v>8.5866177378792589E-3</v>
      </c>
      <c r="Z117" s="5">
        <f t="shared" si="239"/>
        <v>1.0637674464174428E-2</v>
      </c>
      <c r="AA117" s="5">
        <f t="shared" si="240"/>
        <v>1.1195082939939861E-2</v>
      </c>
      <c r="AB117" s="5">
        <f t="shared" si="241"/>
        <v>5.89084966146589E-3</v>
      </c>
      <c r="AC117" s="5">
        <f t="shared" si="242"/>
        <v>9.8137360031157691E-5</v>
      </c>
      <c r="AD117" s="5">
        <f t="shared" si="243"/>
        <v>8.667620612770174E-3</v>
      </c>
      <c r="AE117" s="5">
        <f t="shared" si="244"/>
        <v>6.2580110182370238E-3</v>
      </c>
      <c r="AF117" s="5">
        <f t="shared" si="245"/>
        <v>2.2591379834205482E-3</v>
      </c>
      <c r="AG117" s="5">
        <f t="shared" si="246"/>
        <v>5.4369824674967886E-4</v>
      </c>
      <c r="AH117" s="5">
        <f t="shared" si="247"/>
        <v>1.9200968460462574E-3</v>
      </c>
      <c r="AI117" s="5">
        <f t="shared" si="248"/>
        <v>2.0207088980394956E-3</v>
      </c>
      <c r="AJ117" s="5">
        <f t="shared" si="249"/>
        <v>1.0632964839830852E-3</v>
      </c>
      <c r="AK117" s="5">
        <f t="shared" si="250"/>
        <v>3.7300421779297557E-4</v>
      </c>
      <c r="AL117" s="5">
        <f t="shared" si="251"/>
        <v>2.9827126191977364E-6</v>
      </c>
      <c r="AM117" s="5">
        <f t="shared" si="252"/>
        <v>1.8243598632142429E-3</v>
      </c>
      <c r="AN117" s="5">
        <f t="shared" si="253"/>
        <v>1.3171854924526154E-3</v>
      </c>
      <c r="AO117" s="5">
        <f t="shared" si="254"/>
        <v>4.7550312208438774E-4</v>
      </c>
      <c r="AP117" s="5">
        <f t="shared" si="255"/>
        <v>1.1443754905569821E-4</v>
      </c>
      <c r="AQ117" s="5">
        <f t="shared" si="256"/>
        <v>2.0655941084785113E-5</v>
      </c>
      <c r="AR117" s="5">
        <f t="shared" si="257"/>
        <v>2.7726149436989089E-4</v>
      </c>
      <c r="AS117" s="5">
        <f t="shared" si="258"/>
        <v>2.9178984899153813E-4</v>
      </c>
      <c r="AT117" s="5">
        <f t="shared" si="259"/>
        <v>1.5353974082841579E-4</v>
      </c>
      <c r="AU117" s="5">
        <f t="shared" si="260"/>
        <v>5.386171382162728E-5</v>
      </c>
      <c r="AV117" s="5">
        <f t="shared" si="261"/>
        <v>1.4171009734109667E-5</v>
      </c>
      <c r="AW117" s="5">
        <f t="shared" si="262"/>
        <v>6.2954381306699078E-8</v>
      </c>
      <c r="AX117" s="5">
        <f t="shared" si="263"/>
        <v>3.1999255805023114E-4</v>
      </c>
      <c r="AY117" s="5">
        <f t="shared" si="264"/>
        <v>2.3103421844304647E-4</v>
      </c>
      <c r="AZ117" s="5">
        <f t="shared" si="265"/>
        <v>8.3403205400811893E-5</v>
      </c>
      <c r="BA117" s="5">
        <f t="shared" si="266"/>
        <v>2.0072335945176036E-5</v>
      </c>
      <c r="BB117" s="5">
        <f t="shared" si="267"/>
        <v>3.6230502325401368E-6</v>
      </c>
      <c r="BC117" s="5">
        <f t="shared" si="268"/>
        <v>5.2316752861696988E-7</v>
      </c>
      <c r="BD117" s="5">
        <f t="shared" si="269"/>
        <v>3.3363740835312102E-5</v>
      </c>
      <c r="BE117" s="5">
        <f t="shared" si="270"/>
        <v>3.5111983083885886E-5</v>
      </c>
      <c r="BF117" s="5">
        <f t="shared" si="271"/>
        <v>1.8475916147541858E-5</v>
      </c>
      <c r="BG117" s="5">
        <f t="shared" si="272"/>
        <v>6.4813481041587714E-6</v>
      </c>
      <c r="BH117" s="5">
        <f t="shared" si="273"/>
        <v>1.7052418231316554E-6</v>
      </c>
      <c r="BI117" s="5">
        <f t="shared" si="274"/>
        <v>3.589191172733395E-7</v>
      </c>
      <c r="BJ117" s="8">
        <f t="shared" si="275"/>
        <v>0.42764335249232344</v>
      </c>
      <c r="BK117" s="8">
        <f t="shared" si="276"/>
        <v>0.3253177128348374</v>
      </c>
      <c r="BL117" s="8">
        <f t="shared" si="277"/>
        <v>0.23650764677964103</v>
      </c>
      <c r="BM117" s="8">
        <f t="shared" si="278"/>
        <v>0.26240877588019318</v>
      </c>
      <c r="BN117" s="8">
        <f t="shared" si="279"/>
        <v>0.73746663942672153</v>
      </c>
    </row>
    <row r="118" spans="1:66" x14ac:dyDescent="0.25">
      <c r="A118" t="s">
        <v>122</v>
      </c>
      <c r="B118" t="s">
        <v>142</v>
      </c>
      <c r="C118" t="s">
        <v>143</v>
      </c>
      <c r="D118" s="11">
        <v>44385</v>
      </c>
      <c r="E118">
        <f>VLOOKUP(A118,home!$A$2:$E$405,3,FALSE)</f>
        <v>1.2608999999999999</v>
      </c>
      <c r="F118">
        <f>VLOOKUP(B118,home!$B$2:$E$405,3,FALSE)</f>
        <v>1.0345</v>
      </c>
      <c r="G118">
        <f>VLOOKUP(C118,away!$B$2:$E$405,4,FALSE)</f>
        <v>0.89649999999999996</v>
      </c>
      <c r="H118">
        <f>VLOOKUP(A118,away!$A$2:$E$405,3,FALSE)</f>
        <v>1.0995999999999999</v>
      </c>
      <c r="I118">
        <f>VLOOKUP(C118,away!$B$2:$E$405,3,FALSE)</f>
        <v>0.98850000000000005</v>
      </c>
      <c r="J118">
        <f>VLOOKUP(B118,home!$B$2:$E$405,4,FALSE)</f>
        <v>0.86990000000000001</v>
      </c>
      <c r="K118" s="3">
        <f t="shared" si="224"/>
        <v>1.1693955413249999</v>
      </c>
      <c r="L118" s="3">
        <f t="shared" si="225"/>
        <v>0.94554180653999986</v>
      </c>
      <c r="M118" s="5">
        <f t="shared" si="226"/>
        <v>0.12064084772306617</v>
      </c>
      <c r="N118" s="5">
        <f t="shared" si="227"/>
        <v>0.14107686942902184</v>
      </c>
      <c r="O118" s="5">
        <f t="shared" si="228"/>
        <v>0.114070965098585</v>
      </c>
      <c r="P118" s="5">
        <f t="shared" si="229"/>
        <v>0.13339407798092498</v>
      </c>
      <c r="Q118" s="5">
        <f t="shared" si="230"/>
        <v>8.2487331047193677E-2</v>
      </c>
      <c r="R118" s="5">
        <f t="shared" si="231"/>
        <v>5.3929433206538667E-2</v>
      </c>
      <c r="S118" s="5">
        <f t="shared" si="232"/>
        <v>3.6873870617246465E-2</v>
      </c>
      <c r="T118" s="5">
        <f t="shared" si="233"/>
        <v>7.7995220015026526E-2</v>
      </c>
      <c r="U118" s="5">
        <f t="shared" si="234"/>
        <v>6.3064838737910703E-2</v>
      </c>
      <c r="V118" s="5">
        <f t="shared" si="235"/>
        <v>4.530210552331727E-3</v>
      </c>
      <c r="W118" s="5">
        <f t="shared" si="236"/>
        <v>3.2153439047462505E-2</v>
      </c>
      <c r="X118" s="5">
        <f t="shared" si="237"/>
        <v>3.0402420843411465E-2</v>
      </c>
      <c r="Y118" s="5">
        <f t="shared" si="238"/>
        <v>1.437337996373431E-2</v>
      </c>
      <c r="Z118" s="5">
        <f t="shared" si="239"/>
        <v>1.6997511233262947E-2</v>
      </c>
      <c r="AA118" s="5">
        <f t="shared" si="240"/>
        <v>1.987681384979929E-2</v>
      </c>
      <c r="AB118" s="5">
        <f t="shared" si="241"/>
        <v>1.162192874585115E-2</v>
      </c>
      <c r="AC118" s="5">
        <f t="shared" si="242"/>
        <v>3.1306936616678745E-4</v>
      </c>
      <c r="AD118" s="5">
        <f t="shared" si="243"/>
        <v>9.4000220650919553E-3</v>
      </c>
      <c r="AE118" s="5">
        <f t="shared" si="244"/>
        <v>8.8881138449429069E-3</v>
      </c>
      <c r="AF118" s="5">
        <f t="shared" si="245"/>
        <v>4.20204161084025E-3</v>
      </c>
      <c r="AG118" s="5">
        <f t="shared" si="246"/>
        <v>1.3244020052900474E-3</v>
      </c>
      <c r="AH118" s="5">
        <f t="shared" si="247"/>
        <v>4.0179643695458468E-3</v>
      </c>
      <c r="AI118" s="5">
        <f t="shared" si="248"/>
        <v>4.6985896189496272E-3</v>
      </c>
      <c r="AJ118" s="5">
        <f t="shared" si="249"/>
        <v>2.7472548754578128E-3</v>
      </c>
      <c r="AK118" s="5">
        <f t="shared" si="250"/>
        <v>1.0708758674145779E-3</v>
      </c>
      <c r="AL118" s="5">
        <f t="shared" si="251"/>
        <v>1.384658686741189E-5</v>
      </c>
      <c r="AM118" s="5">
        <f t="shared" si="252"/>
        <v>2.1984687782550267E-3</v>
      </c>
      <c r="AN118" s="5">
        <f t="shared" si="253"/>
        <v>2.0787441402130439E-3</v>
      </c>
      <c r="AO118" s="5">
        <f t="shared" si="254"/>
        <v>9.8276974483574005E-4</v>
      </c>
      <c r="AP118" s="5">
        <f t="shared" si="255"/>
        <v>3.0974995998161358E-4</v>
      </c>
      <c r="AQ118" s="5">
        <f t="shared" si="256"/>
        <v>7.3220384184176883E-5</v>
      </c>
      <c r="AR118" s="5">
        <f t="shared" si="257"/>
        <v>7.598306577187464E-4</v>
      </c>
      <c r="AS118" s="5">
        <f t="shared" si="258"/>
        <v>8.8854258329834407E-4</v>
      </c>
      <c r="AT118" s="5">
        <f t="shared" si="259"/>
        <v>5.1952886759324053E-4</v>
      </c>
      <c r="AU118" s="5">
        <f t="shared" si="260"/>
        <v>2.0251158045105389E-4</v>
      </c>
      <c r="AV118" s="5">
        <f t="shared" si="261"/>
        <v>5.9204034811535393E-5</v>
      </c>
      <c r="AW118" s="5">
        <f t="shared" si="262"/>
        <v>4.2528728941726884E-7</v>
      </c>
      <c r="AX118" s="5">
        <f t="shared" si="263"/>
        <v>4.2847993117227514E-4</v>
      </c>
      <c r="AY118" s="5">
        <f t="shared" si="264"/>
        <v>4.0514568818676781E-4</v>
      </c>
      <c r="AZ118" s="5">
        <f t="shared" si="265"/>
        <v>1.9154109296000394E-4</v>
      </c>
      <c r="BA118" s="5">
        <f t="shared" si="266"/>
        <v>6.0370037021349405E-5</v>
      </c>
      <c r="BB118" s="5">
        <f t="shared" si="267"/>
        <v>1.4270598466513346E-5</v>
      </c>
      <c r="BC118" s="5">
        <f t="shared" si="268"/>
        <v>2.6986894908867968E-6</v>
      </c>
      <c r="BD118" s="5">
        <f t="shared" si="269"/>
        <v>1.1974194212730991E-4</v>
      </c>
      <c r="BE118" s="5">
        <f t="shared" si="270"/>
        <v>1.4002569323327236E-4</v>
      </c>
      <c r="BF118" s="5">
        <f t="shared" si="271"/>
        <v>8.187271066896548E-5</v>
      </c>
      <c r="BG118" s="5">
        <f t="shared" si="272"/>
        <v>3.1913860937493325E-5</v>
      </c>
      <c r="BH118" s="5">
        <f t="shared" si="273"/>
        <v>9.329981671692699E-6</v>
      </c>
      <c r="BI118" s="5">
        <f t="shared" si="274"/>
        <v>2.1820877935042784E-6</v>
      </c>
      <c r="BJ118" s="8">
        <f t="shared" si="275"/>
        <v>0.40904869891678286</v>
      </c>
      <c r="BK118" s="8">
        <f t="shared" si="276"/>
        <v>0.2961710685147903</v>
      </c>
      <c r="BL118" s="8">
        <f t="shared" si="277"/>
        <v>0.2779133483703578</v>
      </c>
      <c r="BM118" s="8">
        <f t="shared" si="278"/>
        <v>0.3541263821489663</v>
      </c>
      <c r="BN118" s="8">
        <f t="shared" si="279"/>
        <v>0.64559952448533031</v>
      </c>
    </row>
    <row r="119" spans="1:66" x14ac:dyDescent="0.25">
      <c r="A119" t="s">
        <v>21</v>
      </c>
      <c r="B119" t="s">
        <v>274</v>
      </c>
      <c r="C119" t="s">
        <v>264</v>
      </c>
      <c r="D119" s="11">
        <v>44385</v>
      </c>
      <c r="E119">
        <f>VLOOKUP(A119,home!$A$2:$E$405,3,FALSE)</f>
        <v>1.3974</v>
      </c>
      <c r="F119">
        <f>VLOOKUP(B119,home!$B$2:$E$405,3,FALSE)</f>
        <v>1.5819000000000001</v>
      </c>
      <c r="G119">
        <f>VLOOKUP(C119,away!$B$2:$E$405,4,FALSE)</f>
        <v>1.2428999999999999</v>
      </c>
      <c r="H119">
        <f>VLOOKUP(A119,away!$A$2:$E$405,3,FALSE)</f>
        <v>1.3632</v>
      </c>
      <c r="I119">
        <f>VLOOKUP(C119,away!$B$2:$E$405,3,FALSE)</f>
        <v>0.69499999999999995</v>
      </c>
      <c r="J119">
        <f>VLOOKUP(B119,home!$B$2:$E$405,4,FALSE)</f>
        <v>0.88800000000000001</v>
      </c>
      <c r="K119" s="3">
        <f t="shared" si="224"/>
        <v>2.7474889408739998</v>
      </c>
      <c r="L119" s="3">
        <f t="shared" si="225"/>
        <v>0.8413125119999999</v>
      </c>
      <c r="M119" s="5">
        <f t="shared" si="226"/>
        <v>2.7631428153493093E-2</v>
      </c>
      <c r="N119" s="5">
        <f t="shared" si="227"/>
        <v>7.591704327227676E-2</v>
      </c>
      <c r="O119" s="5">
        <f t="shared" si="228"/>
        <v>2.3246666229962791E-2</v>
      </c>
      <c r="P119" s="5">
        <f t="shared" si="229"/>
        <v>6.386995837901184E-2</v>
      </c>
      <c r="Q119" s="5">
        <f t="shared" si="230"/>
        <v>0.10429061840721665</v>
      </c>
      <c r="R119" s="5">
        <f t="shared" si="231"/>
        <v>9.7788555807777813E-3</v>
      </c>
      <c r="S119" s="5">
        <f t="shared" si="232"/>
        <v>3.6908801462194801E-2</v>
      </c>
      <c r="T119" s="5">
        <f t="shared" si="233"/>
        <v>8.7741002150208858E-2</v>
      </c>
      <c r="U119" s="5">
        <f t="shared" si="234"/>
        <v>2.6867297562590948E-2</v>
      </c>
      <c r="V119" s="5">
        <f t="shared" si="235"/>
        <v>9.4793974781759195E-3</v>
      </c>
      <c r="W119" s="5">
        <f t="shared" si="236"/>
        <v>9.5512440236912702E-2</v>
      </c>
      <c r="X119" s="5">
        <f t="shared" si="237"/>
        <v>8.0355811022966878E-2</v>
      </c>
      <c r="Y119" s="5">
        <f t="shared" si="238"/>
        <v>3.3802174612764774E-2</v>
      </c>
      <c r="Z119" s="5">
        <f t="shared" si="239"/>
        <v>2.7423578510497909E-3</v>
      </c>
      <c r="AA119" s="5">
        <f t="shared" si="240"/>
        <v>7.5345978676782882E-3</v>
      </c>
      <c r="AB119" s="5">
        <f t="shared" si="241"/>
        <v>1.0350612157689459E-2</v>
      </c>
      <c r="AC119" s="5">
        <f t="shared" si="242"/>
        <v>1.3694748218991953E-3</v>
      </c>
      <c r="AD119" s="5">
        <f t="shared" si="243"/>
        <v>6.5604843316701633E-2</v>
      </c>
      <c r="AE119" s="5">
        <f t="shared" si="244"/>
        <v>5.5194175530140645E-2</v>
      </c>
      <c r="AF119" s="5">
        <f t="shared" si="245"/>
        <v>2.3217775231515778E-2</v>
      </c>
      <c r="AG119" s="5">
        <f t="shared" si="246"/>
        <v>6.5111349343593061E-3</v>
      </c>
      <c r="AH119" s="5">
        <f t="shared" si="247"/>
        <v>5.767949931174052E-4</v>
      </c>
      <c r="AI119" s="5">
        <f t="shared" si="248"/>
        <v>1.5847378647415658E-3</v>
      </c>
      <c r="AJ119" s="5">
        <f t="shared" si="249"/>
        <v>2.1770248787808645E-3</v>
      </c>
      <c r="AK119" s="5">
        <f t="shared" si="250"/>
        <v>1.9937839261526613E-3</v>
      </c>
      <c r="AL119" s="5">
        <f t="shared" si="251"/>
        <v>1.2662146797468203E-4</v>
      </c>
      <c r="AM119" s="5">
        <f t="shared" si="252"/>
        <v>3.6049716296081856E-2</v>
      </c>
      <c r="AN119" s="5">
        <f t="shared" si="253"/>
        <v>3.0329077373943955E-2</v>
      </c>
      <c r="AO119" s="5">
        <f t="shared" si="254"/>
        <v>1.2758116136057575E-2</v>
      </c>
      <c r="AP119" s="5">
        <f t="shared" si="255"/>
        <v>3.5778542449381103E-3</v>
      </c>
      <c r="AQ119" s="5">
        <f t="shared" si="256"/>
        <v>7.5252338559468601E-4</v>
      </c>
      <c r="AR119" s="5">
        <f t="shared" si="257"/>
        <v>9.7052968913725407E-5</v>
      </c>
      <c r="AS119" s="5">
        <f t="shared" si="258"/>
        <v>2.6665195876944867E-4</v>
      </c>
      <c r="AT119" s="5">
        <f t="shared" si="259"/>
        <v>3.6631165389072501E-4</v>
      </c>
      <c r="AU119" s="5">
        <f t="shared" si="260"/>
        <v>3.3547907265934373E-4</v>
      </c>
      <c r="AV119" s="5">
        <f t="shared" si="261"/>
        <v>2.3043126050655301E-4</v>
      </c>
      <c r="AW119" s="5">
        <f t="shared" si="262"/>
        <v>8.1301422469080935E-6</v>
      </c>
      <c r="AX119" s="5">
        <f t="shared" si="263"/>
        <v>1.6507699474188349E-2</v>
      </c>
      <c r="AY119" s="5">
        <f t="shared" si="264"/>
        <v>1.3888134111970476E-2</v>
      </c>
      <c r="AZ119" s="5">
        <f t="shared" si="265"/>
        <v>5.8421304983673848E-3</v>
      </c>
      <c r="BA119" s="5">
        <f t="shared" si="266"/>
        <v>1.6383524950044253E-3</v>
      </c>
      <c r="BB119" s="5">
        <f t="shared" si="267"/>
        <v>3.4459161327841004E-4</v>
      </c>
      <c r="BC119" s="5">
        <f t="shared" si="268"/>
        <v>5.7981847156278361E-5</v>
      </c>
      <c r="BD119" s="5">
        <f t="shared" si="269"/>
        <v>1.3608646178977362E-5</v>
      </c>
      <c r="BE119" s="5">
        <f t="shared" si="270"/>
        <v>3.7389604877007515E-5</v>
      </c>
      <c r="BF119" s="5">
        <f t="shared" si="271"/>
        <v>5.1363762951613368E-5</v>
      </c>
      <c r="BG119" s="5">
        <f t="shared" si="272"/>
        <v>4.7040456890410458E-5</v>
      </c>
      <c r="BH119" s="5">
        <f t="shared" si="273"/>
        <v>3.2310783770015727E-5</v>
      </c>
      <c r="BI119" s="5">
        <f t="shared" si="274"/>
        <v>1.7754704215817868E-5</v>
      </c>
      <c r="BJ119" s="8">
        <f t="shared" si="275"/>
        <v>0.74989319619164552</v>
      </c>
      <c r="BK119" s="8">
        <f t="shared" si="276"/>
        <v>0.15327381587472</v>
      </c>
      <c r="BL119" s="8">
        <f t="shared" si="277"/>
        <v>8.560576593511543E-2</v>
      </c>
      <c r="BM119" s="8">
        <f t="shared" si="278"/>
        <v>0.67290056186006808</v>
      </c>
      <c r="BN119" s="8">
        <f t="shared" si="279"/>
        <v>0.3047345700227389</v>
      </c>
    </row>
    <row r="120" spans="1:66" x14ac:dyDescent="0.25">
      <c r="A120" t="s">
        <v>21</v>
      </c>
      <c r="B120" t="s">
        <v>157</v>
      </c>
      <c r="C120" t="s">
        <v>153</v>
      </c>
      <c r="D120" s="11">
        <v>44385</v>
      </c>
      <c r="E120">
        <f>VLOOKUP(A120,home!$A$2:$E$405,3,FALSE)</f>
        <v>1.3974</v>
      </c>
      <c r="F120">
        <f>VLOOKUP(B120,home!$B$2:$E$405,3,FALSE)</f>
        <v>1.2524999999999999</v>
      </c>
      <c r="G120">
        <f>VLOOKUP(C120,away!$B$2:$E$405,4,FALSE)</f>
        <v>0.52729999999999999</v>
      </c>
      <c r="H120">
        <f>VLOOKUP(A120,away!$A$2:$E$405,3,FALSE)</f>
        <v>1.3632</v>
      </c>
      <c r="I120">
        <f>VLOOKUP(C120,away!$B$2:$E$405,3,FALSE)</f>
        <v>1.6215999999999999</v>
      </c>
      <c r="J120">
        <f>VLOOKUP(B120,home!$B$2:$E$405,4,FALSE)</f>
        <v>0.75190000000000001</v>
      </c>
      <c r="K120" s="3">
        <f t="shared" si="224"/>
        <v>0.92290339754999995</v>
      </c>
      <c r="L120" s="3">
        <f t="shared" si="225"/>
        <v>1.6621239137280002</v>
      </c>
      <c r="M120" s="5">
        <f t="shared" si="226"/>
        <v>7.5394020465956599E-2</v>
      </c>
      <c r="N120" s="5">
        <f t="shared" si="227"/>
        <v>6.9581397642985571E-2</v>
      </c>
      <c r="O120" s="5">
        <f t="shared" si="228"/>
        <v>0.12531420436856472</v>
      </c>
      <c r="P120" s="5">
        <f t="shared" si="229"/>
        <v>0.11565290497302341</v>
      </c>
      <c r="Q120" s="5">
        <f t="shared" si="230"/>
        <v>3.2108454145494465E-2</v>
      </c>
      <c r="R120" s="5">
        <f t="shared" si="231"/>
        <v>0.10414386790539464</v>
      </c>
      <c r="S120" s="5">
        <f t="shared" si="232"/>
        <v>4.4352305216097343E-2</v>
      </c>
      <c r="T120" s="5">
        <f t="shared" si="233"/>
        <v>5.3368229468065291E-2</v>
      </c>
      <c r="U120" s="5">
        <f t="shared" si="234"/>
        <v>9.611472952388711E-2</v>
      </c>
      <c r="V120" s="5">
        <f t="shared" si="235"/>
        <v>7.5595045112334539E-3</v>
      </c>
      <c r="W120" s="5">
        <f t="shared" si="236"/>
        <v>9.8776671403184076E-3</v>
      </c>
      <c r="X120" s="5">
        <f t="shared" si="237"/>
        <v>1.6417906765768497E-2</v>
      </c>
      <c r="Y120" s="5">
        <f t="shared" si="238"/>
        <v>1.3644297724370275E-2</v>
      </c>
      <c r="Z120" s="5">
        <f t="shared" si="239"/>
        <v>5.7700004437895455E-2</v>
      </c>
      <c r="AA120" s="5">
        <f t="shared" si="240"/>
        <v>5.325153013438378E-2</v>
      </c>
      <c r="AB120" s="5">
        <f t="shared" si="241"/>
        <v>2.4573009042879498E-2</v>
      </c>
      <c r="AC120" s="5">
        <f t="shared" si="242"/>
        <v>7.2475795450814031E-4</v>
      </c>
      <c r="AD120" s="5">
        <f t="shared" si="243"/>
        <v>2.2790331409169627E-3</v>
      </c>
      <c r="AE120" s="5">
        <f t="shared" si="244"/>
        <v>3.7880354836967189E-3</v>
      </c>
      <c r="AF120" s="5">
        <f t="shared" si="245"/>
        <v>3.148092181751265E-3</v>
      </c>
      <c r="AG120" s="5">
        <f t="shared" si="246"/>
        <v>1.7441730993029766E-3</v>
      </c>
      <c r="AH120" s="5">
        <f t="shared" si="247"/>
        <v>2.3976139299609459E-2</v>
      </c>
      <c r="AI120" s="5">
        <f t="shared" si="248"/>
        <v>2.2127660419741645E-2</v>
      </c>
      <c r="AJ120" s="5">
        <f t="shared" si="249"/>
        <v>1.0210846490606109E-2</v>
      </c>
      <c r="AK120" s="5">
        <f t="shared" si="250"/>
        <v>3.1412083060139576E-3</v>
      </c>
      <c r="AL120" s="5">
        <f t="shared" si="251"/>
        <v>4.4470562690854759E-5</v>
      </c>
      <c r="AM120" s="5">
        <f t="shared" si="252"/>
        <v>4.2066548577626267E-4</v>
      </c>
      <c r="AN120" s="5">
        <f t="shared" si="253"/>
        <v>6.9919816358873202E-4</v>
      </c>
      <c r="AO120" s="5">
        <f t="shared" si="254"/>
        <v>5.8107699406776704E-4</v>
      </c>
      <c r="AP120" s="5">
        <f t="shared" si="255"/>
        <v>3.2194065585240618E-4</v>
      </c>
      <c r="AQ120" s="5">
        <f t="shared" si="256"/>
        <v>1.3377631572339025E-4</v>
      </c>
      <c r="AR120" s="5">
        <f t="shared" si="257"/>
        <v>7.9702628977509106E-3</v>
      </c>
      <c r="AS120" s="5">
        <f t="shared" si="258"/>
        <v>7.3557827077010227E-3</v>
      </c>
      <c r="AT120" s="5">
        <f t="shared" si="259"/>
        <v>3.3943384262884054E-3</v>
      </c>
      <c r="AU120" s="5">
        <f t="shared" si="260"/>
        <v>1.0442154886853633E-3</v>
      </c>
      <c r="AV120" s="5">
        <f t="shared" si="261"/>
        <v>2.409275055705138E-4</v>
      </c>
      <c r="AW120" s="5">
        <f t="shared" si="262"/>
        <v>1.894915143872805E-6</v>
      </c>
      <c r="AX120" s="5">
        <f t="shared" si="263"/>
        <v>6.4705601009155635E-5</v>
      </c>
      <c r="AY120" s="5">
        <f t="shared" si="264"/>
        <v>1.0754872678946021E-4</v>
      </c>
      <c r="AZ120" s="5">
        <f t="shared" si="265"/>
        <v>8.9379655343880521E-5</v>
      </c>
      <c r="BA120" s="5">
        <f t="shared" si="266"/>
        <v>4.95200208492768E-5</v>
      </c>
      <c r="BB120" s="5">
        <f t="shared" si="267"/>
        <v>2.0577102715473046E-5</v>
      </c>
      <c r="BC120" s="5">
        <f t="shared" si="268"/>
        <v>6.840338899725018E-6</v>
      </c>
      <c r="BD120" s="5">
        <f t="shared" si="269"/>
        <v>2.2079274268418029E-3</v>
      </c>
      <c r="BE120" s="5">
        <f t="shared" si="270"/>
        <v>2.0377037237761285E-3</v>
      </c>
      <c r="BF120" s="5">
        <f t="shared" si="271"/>
        <v>9.4030184493663774E-4</v>
      </c>
      <c r="BG120" s="5">
        <f t="shared" si="272"/>
        <v>2.8926925580485211E-4</v>
      </c>
      <c r="BH120" s="5">
        <f t="shared" si="273"/>
        <v>6.674189474726451E-5</v>
      </c>
      <c r="BI120" s="5">
        <f t="shared" si="274"/>
        <v>1.2319264284234984E-5</v>
      </c>
      <c r="BJ120" s="8">
        <f t="shared" si="275"/>
        <v>0.20845251585328592</v>
      </c>
      <c r="BK120" s="8">
        <f t="shared" si="276"/>
        <v>0.24383551241029924</v>
      </c>
      <c r="BL120" s="8">
        <f t="shared" si="277"/>
        <v>0.48841298592746812</v>
      </c>
      <c r="BM120" s="8">
        <f t="shared" si="278"/>
        <v>0.47610051531588382</v>
      </c>
      <c r="BN120" s="8">
        <f t="shared" si="279"/>
        <v>0.52219484950141937</v>
      </c>
    </row>
    <row r="121" spans="1:66" x14ac:dyDescent="0.25">
      <c r="A121" t="s">
        <v>154</v>
      </c>
      <c r="B121" t="s">
        <v>160</v>
      </c>
      <c r="C121" t="s">
        <v>158</v>
      </c>
      <c r="D121" s="11">
        <v>44385</v>
      </c>
      <c r="E121">
        <f>VLOOKUP(A121,home!$A$2:$E$405,3,FALSE)</f>
        <v>1.3447</v>
      </c>
      <c r="F121">
        <f>VLOOKUP(B121,home!$B$2:$E$405,3,FALSE)</f>
        <v>0.66539999999999999</v>
      </c>
      <c r="G121">
        <f>VLOOKUP(C121,away!$B$2:$E$405,4,FALSE)</f>
        <v>0.58709999999999996</v>
      </c>
      <c r="H121">
        <f>VLOOKUP(A121,away!$A$2:$E$405,3,FALSE)</f>
        <v>1.05</v>
      </c>
      <c r="I121">
        <f>VLOOKUP(C121,away!$B$2:$E$405,3,FALSE)</f>
        <v>1.0526</v>
      </c>
      <c r="J121">
        <f>VLOOKUP(B121,home!$B$2:$E$405,4,FALSE)</f>
        <v>0.95240000000000002</v>
      </c>
      <c r="K121" s="3">
        <f t="shared" si="224"/>
        <v>0.52531558039799997</v>
      </c>
      <c r="L121" s="3">
        <f t="shared" si="225"/>
        <v>1.0526210519999999</v>
      </c>
      <c r="M121" s="5">
        <f t="shared" si="226"/>
        <v>0.20640053931910163</v>
      </c>
      <c r="N121" s="5">
        <f t="shared" si="227"/>
        <v>0.10842541910687405</v>
      </c>
      <c r="O121" s="5">
        <f t="shared" si="228"/>
        <v>0.21726155283144008</v>
      </c>
      <c r="P121" s="5">
        <f t="shared" si="229"/>
        <v>0.11413087872381865</v>
      </c>
      <c r="Q121" s="5">
        <f t="shared" si="230"/>
        <v>2.8478780984011971E-2</v>
      </c>
      <c r="R121" s="5">
        <f t="shared" si="231"/>
        <v>0.11434704215029198</v>
      </c>
      <c r="S121" s="5">
        <f t="shared" si="232"/>
        <v>1.577740242496729E-2</v>
      </c>
      <c r="T121" s="5">
        <f t="shared" si="233"/>
        <v>2.9977364399068271E-2</v>
      </c>
      <c r="U121" s="5">
        <f t="shared" si="234"/>
        <v>6.006828281397518E-2</v>
      </c>
      <c r="V121" s="5">
        <f t="shared" si="235"/>
        <v>9.6936051765128843E-4</v>
      </c>
      <c r="W121" s="5">
        <f t="shared" si="236"/>
        <v>4.9867824538812576E-3</v>
      </c>
      <c r="X121" s="5">
        <f t="shared" si="237"/>
        <v>5.2491921926996303E-3</v>
      </c>
      <c r="Y121" s="5">
        <f t="shared" si="238"/>
        <v>2.7627051040148348E-3</v>
      </c>
      <c r="Z121" s="5">
        <f t="shared" si="239"/>
        <v>4.0121367933776235E-2</v>
      </c>
      <c r="AA121" s="5">
        <f t="shared" si="240"/>
        <v>2.1076379682493363E-2</v>
      </c>
      <c r="AB121" s="5">
        <f t="shared" si="241"/>
        <v>5.5358753127988077E-3</v>
      </c>
      <c r="AC121" s="5">
        <f t="shared" si="242"/>
        <v>3.3500992791942793E-5</v>
      </c>
      <c r="AD121" s="5">
        <f t="shared" si="243"/>
        <v>6.5490862976979875E-4</v>
      </c>
      <c r="AE121" s="5">
        <f t="shared" si="244"/>
        <v>6.8937061083216395E-4</v>
      </c>
      <c r="AF121" s="5">
        <f t="shared" si="245"/>
        <v>3.6282300879601743E-4</v>
      </c>
      <c r="AG121" s="5">
        <f t="shared" si="246"/>
        <v>1.2730504573622305E-4</v>
      </c>
      <c r="AH121" s="5">
        <f t="shared" si="247"/>
        <v>1.0558149130532648E-2</v>
      </c>
      <c r="AI121" s="5">
        <f t="shared" si="248"/>
        <v>5.5463602384343948E-3</v>
      </c>
      <c r="AJ121" s="5">
        <f t="shared" si="249"/>
        <v>1.4567947238747769E-3</v>
      </c>
      <c r="AK121" s="5">
        <f t="shared" si="250"/>
        <v>2.5509232196434088E-4</v>
      </c>
      <c r="AL121" s="5">
        <f t="shared" si="251"/>
        <v>7.4098599898588516E-7</v>
      </c>
      <c r="AM121" s="5">
        <f t="shared" si="252"/>
        <v>6.880674139103616E-5</v>
      </c>
      <c r="AN121" s="5">
        <f t="shared" si="253"/>
        <v>7.2427424507724413E-5</v>
      </c>
      <c r="AO121" s="5">
        <f t="shared" si="254"/>
        <v>3.811931588948571E-5</v>
      </c>
      <c r="AP121" s="5">
        <f t="shared" si="255"/>
        <v>1.3375064797703591E-5</v>
      </c>
      <c r="AQ121" s="5">
        <f t="shared" si="256"/>
        <v>3.519718694481729E-6</v>
      </c>
      <c r="AR121" s="5">
        <f t="shared" si="257"/>
        <v>2.2227460089908331E-3</v>
      </c>
      <c r="AS121" s="5">
        <f t="shared" si="258"/>
        <v>1.1676431097903573E-3</v>
      </c>
      <c r="AT121" s="5">
        <f t="shared" si="259"/>
        <v>3.0669055895862356E-4</v>
      </c>
      <c r="AU121" s="5">
        <f t="shared" si="260"/>
        <v>5.3703109660645457E-5</v>
      </c>
      <c r="AV121" s="5">
        <f t="shared" si="261"/>
        <v>7.052770055139851E-6</v>
      </c>
      <c r="AW121" s="5">
        <f t="shared" si="262"/>
        <v>1.1381508695193265E-8</v>
      </c>
      <c r="AX121" s="5">
        <f t="shared" si="263"/>
        <v>6.0242088815212075E-6</v>
      </c>
      <c r="AY121" s="5">
        <f t="shared" si="264"/>
        <v>6.3412090903345959E-6</v>
      </c>
      <c r="AZ121" s="5">
        <f t="shared" si="265"/>
        <v>3.3374450918099814E-6</v>
      </c>
      <c r="BA121" s="5">
        <f t="shared" si="266"/>
        <v>1.1710216545110866E-6</v>
      </c>
      <c r="BB121" s="5">
        <f t="shared" si="267"/>
        <v>3.0816051147156005E-7</v>
      </c>
      <c r="BC121" s="5">
        <f t="shared" si="268"/>
        <v>6.4875248354010343E-8</v>
      </c>
      <c r="BD121" s="5">
        <f t="shared" si="269"/>
        <v>3.8995154038545511E-4</v>
      </c>
      <c r="BE121" s="5">
        <f t="shared" si="270"/>
        <v>2.0484761976467941E-4</v>
      </c>
      <c r="BF121" s="5">
        <f t="shared" si="271"/>
        <v>5.3804823134915692E-5</v>
      </c>
      <c r="BG121" s="5">
        <f t="shared" si="272"/>
        <v>9.4215039644433242E-6</v>
      </c>
      <c r="BH121" s="5">
        <f t="shared" si="273"/>
        <v>1.2373157058259004E-6</v>
      </c>
      <c r="BI121" s="5">
        <f t="shared" si="274"/>
        <v>1.2999624362829879E-7</v>
      </c>
      <c r="BJ121" s="8">
        <f t="shared" si="275"/>
        <v>0.18192814672144259</v>
      </c>
      <c r="BK121" s="8">
        <f t="shared" si="276"/>
        <v>0.3373187641734201</v>
      </c>
      <c r="BL121" s="8">
        <f t="shared" si="277"/>
        <v>0.44052275756246012</v>
      </c>
      <c r="BM121" s="8">
        <f t="shared" si="278"/>
        <v>0.21084049344797914</v>
      </c>
      <c r="BN121" s="8">
        <f t="shared" si="279"/>
        <v>0.78904421311553841</v>
      </c>
    </row>
    <row r="122" spans="1:66" x14ac:dyDescent="0.25">
      <c r="A122" t="s">
        <v>154</v>
      </c>
      <c r="B122" t="s">
        <v>161</v>
      </c>
      <c r="C122" t="s">
        <v>498</v>
      </c>
      <c r="D122" s="11">
        <v>44385</v>
      </c>
      <c r="E122">
        <f>VLOOKUP(A122,home!$A$2:$E$405,3,FALSE)</f>
        <v>1.3447</v>
      </c>
      <c r="F122">
        <f>VLOOKUP(B122,home!$B$2:$E$405,3,FALSE)</f>
        <v>0.58709999999999996</v>
      </c>
      <c r="G122" t="e">
        <f>VLOOKUP(C122,away!$B$2:$E$405,4,FALSE)</f>
        <v>#N/A</v>
      </c>
      <c r="H122">
        <f>VLOOKUP(A122,away!$A$2:$E$405,3,FALSE)</f>
        <v>1.05</v>
      </c>
      <c r="I122" t="e">
        <f>VLOOKUP(C122,away!$B$2:$E$405,3,FALSE)</f>
        <v>#N/A</v>
      </c>
      <c r="J122">
        <f>VLOOKUP(B122,home!$B$2:$E$405,4,FALSE)</f>
        <v>0.60150000000000003</v>
      </c>
      <c r="K122" s="3" t="e">
        <f t="shared" si="224"/>
        <v>#N/A</v>
      </c>
      <c r="L122" s="3" t="e">
        <f t="shared" si="225"/>
        <v>#N/A</v>
      </c>
      <c r="M122" s="5" t="e">
        <f t="shared" si="226"/>
        <v>#N/A</v>
      </c>
      <c r="N122" s="5" t="e">
        <f t="shared" si="227"/>
        <v>#N/A</v>
      </c>
      <c r="O122" s="5" t="e">
        <f t="shared" si="228"/>
        <v>#N/A</v>
      </c>
      <c r="P122" s="5" t="e">
        <f t="shared" si="229"/>
        <v>#N/A</v>
      </c>
      <c r="Q122" s="5" t="e">
        <f t="shared" si="230"/>
        <v>#N/A</v>
      </c>
      <c r="R122" s="5" t="e">
        <f t="shared" si="231"/>
        <v>#N/A</v>
      </c>
      <c r="S122" s="5" t="e">
        <f t="shared" si="232"/>
        <v>#N/A</v>
      </c>
      <c r="T122" s="5" t="e">
        <f t="shared" si="233"/>
        <v>#N/A</v>
      </c>
      <c r="U122" s="5" t="e">
        <f t="shared" si="234"/>
        <v>#N/A</v>
      </c>
      <c r="V122" s="5" t="e">
        <f t="shared" si="235"/>
        <v>#N/A</v>
      </c>
      <c r="W122" s="5" t="e">
        <f t="shared" si="236"/>
        <v>#N/A</v>
      </c>
      <c r="X122" s="5" t="e">
        <f t="shared" si="237"/>
        <v>#N/A</v>
      </c>
      <c r="Y122" s="5" t="e">
        <f t="shared" si="238"/>
        <v>#N/A</v>
      </c>
      <c r="Z122" s="5" t="e">
        <f t="shared" si="239"/>
        <v>#N/A</v>
      </c>
      <c r="AA122" s="5" t="e">
        <f t="shared" si="240"/>
        <v>#N/A</v>
      </c>
      <c r="AB122" s="5" t="e">
        <f t="shared" si="241"/>
        <v>#N/A</v>
      </c>
      <c r="AC122" s="5" t="e">
        <f t="shared" si="242"/>
        <v>#N/A</v>
      </c>
      <c r="AD122" s="5" t="e">
        <f t="shared" si="243"/>
        <v>#N/A</v>
      </c>
      <c r="AE122" s="5" t="e">
        <f t="shared" si="244"/>
        <v>#N/A</v>
      </c>
      <c r="AF122" s="5" t="e">
        <f t="shared" si="245"/>
        <v>#N/A</v>
      </c>
      <c r="AG122" s="5" t="e">
        <f t="shared" si="246"/>
        <v>#N/A</v>
      </c>
      <c r="AH122" s="5" t="e">
        <f t="shared" si="247"/>
        <v>#N/A</v>
      </c>
      <c r="AI122" s="5" t="e">
        <f t="shared" si="248"/>
        <v>#N/A</v>
      </c>
      <c r="AJ122" s="5" t="e">
        <f t="shared" si="249"/>
        <v>#N/A</v>
      </c>
      <c r="AK122" s="5" t="e">
        <f t="shared" si="250"/>
        <v>#N/A</v>
      </c>
      <c r="AL122" s="5" t="e">
        <f t="shared" si="251"/>
        <v>#N/A</v>
      </c>
      <c r="AM122" s="5" t="e">
        <f t="shared" si="252"/>
        <v>#N/A</v>
      </c>
      <c r="AN122" s="5" t="e">
        <f t="shared" si="253"/>
        <v>#N/A</v>
      </c>
      <c r="AO122" s="5" t="e">
        <f t="shared" si="254"/>
        <v>#N/A</v>
      </c>
      <c r="AP122" s="5" t="e">
        <f t="shared" si="255"/>
        <v>#N/A</v>
      </c>
      <c r="AQ122" s="5" t="e">
        <f t="shared" si="256"/>
        <v>#N/A</v>
      </c>
      <c r="AR122" s="5" t="e">
        <f t="shared" si="257"/>
        <v>#N/A</v>
      </c>
      <c r="AS122" s="5" t="e">
        <f t="shared" si="258"/>
        <v>#N/A</v>
      </c>
      <c r="AT122" s="5" t="e">
        <f t="shared" si="259"/>
        <v>#N/A</v>
      </c>
      <c r="AU122" s="5" t="e">
        <f t="shared" si="260"/>
        <v>#N/A</v>
      </c>
      <c r="AV122" s="5" t="e">
        <f t="shared" si="261"/>
        <v>#N/A</v>
      </c>
      <c r="AW122" s="5" t="e">
        <f t="shared" si="262"/>
        <v>#N/A</v>
      </c>
      <c r="AX122" s="5" t="e">
        <f t="shared" si="263"/>
        <v>#N/A</v>
      </c>
      <c r="AY122" s="5" t="e">
        <f t="shared" si="264"/>
        <v>#N/A</v>
      </c>
      <c r="AZ122" s="5" t="e">
        <f t="shared" si="265"/>
        <v>#N/A</v>
      </c>
      <c r="BA122" s="5" t="e">
        <f t="shared" si="266"/>
        <v>#N/A</v>
      </c>
      <c r="BB122" s="5" t="e">
        <f t="shared" si="267"/>
        <v>#N/A</v>
      </c>
      <c r="BC122" s="5" t="e">
        <f t="shared" si="268"/>
        <v>#N/A</v>
      </c>
      <c r="BD122" s="5" t="e">
        <f t="shared" si="269"/>
        <v>#N/A</v>
      </c>
      <c r="BE122" s="5" t="e">
        <f t="shared" si="270"/>
        <v>#N/A</v>
      </c>
      <c r="BF122" s="5" t="e">
        <f t="shared" si="271"/>
        <v>#N/A</v>
      </c>
      <c r="BG122" s="5" t="e">
        <f t="shared" si="272"/>
        <v>#N/A</v>
      </c>
      <c r="BH122" s="5" t="e">
        <f t="shared" si="273"/>
        <v>#N/A</v>
      </c>
      <c r="BI122" s="5" t="e">
        <f t="shared" si="274"/>
        <v>#N/A</v>
      </c>
      <c r="BJ122" s="8" t="e">
        <f t="shared" si="275"/>
        <v>#N/A</v>
      </c>
      <c r="BK122" s="8" t="e">
        <f t="shared" si="276"/>
        <v>#N/A</v>
      </c>
      <c r="BL122" s="8" t="e">
        <f t="shared" si="277"/>
        <v>#N/A</v>
      </c>
      <c r="BM122" s="8" t="e">
        <f t="shared" si="278"/>
        <v>#N/A</v>
      </c>
      <c r="BN122" s="8" t="e">
        <f t="shared" si="279"/>
        <v>#N/A</v>
      </c>
    </row>
    <row r="123" spans="1:66" x14ac:dyDescent="0.25">
      <c r="A123" t="s">
        <v>154</v>
      </c>
      <c r="B123" t="s">
        <v>163</v>
      </c>
      <c r="C123" t="s">
        <v>159</v>
      </c>
      <c r="D123" s="11">
        <v>44385</v>
      </c>
      <c r="E123">
        <f>VLOOKUP(A123,home!$A$2:$E$405,3,FALSE)</f>
        <v>1.3447</v>
      </c>
      <c r="F123">
        <f>VLOOKUP(B123,home!$B$2:$E$405,3,FALSE)</f>
        <v>1.4873000000000001</v>
      </c>
      <c r="G123">
        <f>VLOOKUP(C123,away!$B$2:$E$405,4,FALSE)</f>
        <v>1.0176000000000001</v>
      </c>
      <c r="H123">
        <f>VLOOKUP(A123,away!$A$2:$E$405,3,FALSE)</f>
        <v>1.05</v>
      </c>
      <c r="I123">
        <f>VLOOKUP(C123,away!$B$2:$E$405,3,FALSE)</f>
        <v>0.65159999999999996</v>
      </c>
      <c r="J123">
        <f>VLOOKUP(B123,home!$B$2:$E$405,4,FALSE)</f>
        <v>0.90229999999999999</v>
      </c>
      <c r="K123" s="3">
        <f t="shared" si="224"/>
        <v>2.0351718226560003</v>
      </c>
      <c r="L123" s="3">
        <f t="shared" si="225"/>
        <v>0.61733561400000003</v>
      </c>
      <c r="M123" s="5">
        <f t="shared" si="226"/>
        <v>7.0474281534009336E-2</v>
      </c>
      <c r="N123" s="5">
        <f t="shared" si="227"/>
        <v>0.14342727199994187</v>
      </c>
      <c r="O123" s="5">
        <f t="shared" si="228"/>
        <v>4.3506283862006528E-2</v>
      </c>
      <c r="P123" s="5">
        <f t="shared" si="229"/>
        <v>8.854276302442915E-2</v>
      </c>
      <c r="Q123" s="5">
        <f t="shared" si="230"/>
        <v>0.14594957128734984</v>
      </c>
      <c r="R123" s="5">
        <f t="shared" si="231"/>
        <v>1.3428989230405043E-2</v>
      </c>
      <c r="S123" s="5">
        <f t="shared" si="232"/>
        <v>2.7810928729429089E-2</v>
      </c>
      <c r="T123" s="5">
        <f t="shared" si="233"/>
        <v>9.0099868203712907E-2</v>
      </c>
      <c r="U123" s="5">
        <f t="shared" si="234"/>
        <v>2.7330300488471231E-2</v>
      </c>
      <c r="V123" s="5">
        <f t="shared" si="235"/>
        <v>3.8823563533927092E-3</v>
      </c>
      <c r="W123" s="5">
        <f t="shared" si="236"/>
        <v>9.9010818337579215E-2</v>
      </c>
      <c r="X123" s="5">
        <f t="shared" si="237"/>
        <v>6.1122904331071939E-2</v>
      </c>
      <c r="Y123" s="5">
        <f t="shared" si="238"/>
        <v>1.8866672837342776E-2</v>
      </c>
      <c r="Z123" s="5">
        <f t="shared" si="239"/>
        <v>2.7633977706504956E-3</v>
      </c>
      <c r="AA123" s="5">
        <f t="shared" si="240"/>
        <v>5.6239892776182967E-3</v>
      </c>
      <c r="AB123" s="5">
        <f t="shared" si="241"/>
        <v>5.7228922543641168E-3</v>
      </c>
      <c r="AC123" s="5">
        <f t="shared" si="242"/>
        <v>3.048581616338906E-4</v>
      </c>
      <c r="AD123" s="5">
        <f t="shared" si="243"/>
        <v>5.0376006904688297E-2</v>
      </c>
      <c r="AE123" s="5">
        <f t="shared" si="244"/>
        <v>3.1098903153373995E-2</v>
      </c>
      <c r="AF123" s="5">
        <f t="shared" si="245"/>
        <v>9.5992302364573349E-3</v>
      </c>
      <c r="AG123" s="5">
        <f t="shared" si="246"/>
        <v>1.9753155639835852E-3</v>
      </c>
      <c r="AH123" s="5">
        <f t="shared" si="247"/>
        <v>4.2648596486768862E-4</v>
      </c>
      <c r="AI123" s="5">
        <f t="shared" si="248"/>
        <v>8.6797221845697663E-4</v>
      </c>
      <c r="AJ123" s="5">
        <f t="shared" si="249"/>
        <v>8.8323630092592884E-4</v>
      </c>
      <c r="AK123" s="5">
        <f t="shared" si="250"/>
        <v>5.9917921079712208E-4</v>
      </c>
      <c r="AL123" s="5">
        <f t="shared" si="251"/>
        <v>1.5320757231749275E-5</v>
      </c>
      <c r="AM123" s="5">
        <f t="shared" si="252"/>
        <v>2.0504765958069143E-2</v>
      </c>
      <c r="AN123" s="5">
        <f t="shared" si="253"/>
        <v>1.2658322282650916E-2</v>
      </c>
      <c r="AO123" s="5">
        <f t="shared" si="254"/>
        <v>3.9072165792850919E-3</v>
      </c>
      <c r="AP123" s="5">
        <f t="shared" si="255"/>
        <v>8.0402131533464753E-4</v>
      </c>
      <c r="AQ123" s="5">
        <f t="shared" si="256"/>
        <v>1.2408774809280054E-4</v>
      </c>
      <c r="AR123" s="5">
        <f t="shared" si="257"/>
        <v>5.2656994996795417E-5</v>
      </c>
      <c r="AS123" s="5">
        <f t="shared" si="258"/>
        <v>1.0716603248321601E-4</v>
      </c>
      <c r="AT123" s="5">
        <f t="shared" si="259"/>
        <v>1.0905064482783946E-4</v>
      </c>
      <c r="AU123" s="5">
        <f t="shared" si="260"/>
        <v>7.3978933198695391E-5</v>
      </c>
      <c r="AV123" s="5">
        <f t="shared" si="261"/>
        <v>3.7639960079033842E-5</v>
      </c>
      <c r="AW123" s="5">
        <f t="shared" si="262"/>
        <v>5.346876380518672E-7</v>
      </c>
      <c r="AX123" s="5">
        <f t="shared" si="263"/>
        <v>6.9551203180030436E-3</v>
      </c>
      <c r="AY123" s="5">
        <f t="shared" si="264"/>
        <v>4.2936434719582856E-3</v>
      </c>
      <c r="AZ123" s="5">
        <f t="shared" si="265"/>
        <v>1.3253095145292298E-3</v>
      </c>
      <c r="BA123" s="5">
        <f t="shared" si="266"/>
        <v>2.7272025429731476E-4</v>
      </c>
      <c r="BB123" s="5">
        <f t="shared" si="267"/>
        <v>4.2089981409217222E-5</v>
      </c>
      <c r="BC123" s="5">
        <f t="shared" si="268"/>
        <v>5.1967289033015421E-6</v>
      </c>
      <c r="BD123" s="5">
        <f t="shared" si="269"/>
        <v>5.4178397229569362E-6</v>
      </c>
      <c r="BE123" s="5">
        <f t="shared" si="270"/>
        <v>1.1026234743828348E-5</v>
      </c>
      <c r="BF123" s="5">
        <f t="shared" si="271"/>
        <v>1.122014113031503E-5</v>
      </c>
      <c r="BG123" s="5">
        <f t="shared" si="272"/>
        <v>7.6116383582135985E-6</v>
      </c>
      <c r="BH123" s="5">
        <f t="shared" si="273"/>
        <v>3.8727479777209733E-6</v>
      </c>
      <c r="BI123" s="5">
        <f t="shared" si="274"/>
        <v>1.5763415121011462E-6</v>
      </c>
      <c r="BJ123" s="8">
        <f t="shared" si="275"/>
        <v>0.70241905700803486</v>
      </c>
      <c r="BK123" s="8">
        <f t="shared" si="276"/>
        <v>0.19532415203208423</v>
      </c>
      <c r="BL123" s="8">
        <f t="shared" si="277"/>
        <v>9.8810546316943665E-2</v>
      </c>
      <c r="BM123" s="8">
        <f t="shared" si="278"/>
        <v>0.48969488340525102</v>
      </c>
      <c r="BN123" s="8">
        <f t="shared" si="279"/>
        <v>0.50532916093814173</v>
      </c>
    </row>
    <row r="124" spans="1:66" x14ac:dyDescent="0.25">
      <c r="A124" t="s">
        <v>154</v>
      </c>
      <c r="B124" t="s">
        <v>372</v>
      </c>
      <c r="C124" t="s">
        <v>171</v>
      </c>
      <c r="D124" s="11">
        <v>44385</v>
      </c>
      <c r="E124">
        <f>VLOOKUP(A124,home!$A$2:$E$405,3,FALSE)</f>
        <v>1.3447</v>
      </c>
      <c r="F124">
        <f>VLOOKUP(B124,home!$B$2:$E$405,3,FALSE)</f>
        <v>0.30130000000000001</v>
      </c>
      <c r="G124">
        <f>VLOOKUP(C124,away!$B$2:$E$405,4,FALSE)</f>
        <v>0.93940000000000001</v>
      </c>
      <c r="H124">
        <f>VLOOKUP(A124,away!$A$2:$E$405,3,FALSE)</f>
        <v>1.05</v>
      </c>
      <c r="I124">
        <f>VLOOKUP(C124,away!$B$2:$E$405,3,FALSE)</f>
        <v>0.75190000000000001</v>
      </c>
      <c r="J124">
        <f>VLOOKUP(B124,home!$B$2:$E$405,4,FALSE)</f>
        <v>1.1969000000000001</v>
      </c>
      <c r="K124" s="3">
        <f t="shared" si="224"/>
        <v>0.38060552853400004</v>
      </c>
      <c r="L124" s="3">
        <f t="shared" si="225"/>
        <v>0.94494656550000011</v>
      </c>
      <c r="M124" s="5">
        <f t="shared" si="226"/>
        <v>0.26565625136295057</v>
      </c>
      <c r="N124" s="5">
        <f t="shared" si="227"/>
        <v>0.10111023795835697</v>
      </c>
      <c r="O124" s="5">
        <f t="shared" si="228"/>
        <v>0.25103096232902494</v>
      </c>
      <c r="P124" s="5">
        <f t="shared" si="229"/>
        <v>9.5543772095637178E-2</v>
      </c>
      <c r="Q124" s="5">
        <f t="shared" si="230"/>
        <v>1.9241557779169485E-2</v>
      </c>
      <c r="R124" s="5">
        <f t="shared" si="231"/>
        <v>0.11860542284348598</v>
      </c>
      <c r="S124" s="5">
        <f t="shared" si="232"/>
        <v>8.5906244812880075E-3</v>
      </c>
      <c r="T124" s="5">
        <f t="shared" si="233"/>
        <v>1.8182243938296018E-2</v>
      </c>
      <c r="U124" s="5">
        <f t="shared" si="234"/>
        <v>4.5141879648343541E-2</v>
      </c>
      <c r="V124" s="5">
        <f t="shared" si="235"/>
        <v>3.4329270057676411E-4</v>
      </c>
      <c r="W124" s="5">
        <f t="shared" si="236"/>
        <v>2.4411477561194338E-3</v>
      </c>
      <c r="X124" s="5">
        <f t="shared" si="237"/>
        <v>2.3067541880230913E-3</v>
      </c>
      <c r="Y124" s="5">
        <f t="shared" si="238"/>
        <v>1.0898797237125807E-3</v>
      </c>
      <c r="Z124" s="5">
        <f t="shared" si="239"/>
        <v>3.7358595655209118E-2</v>
      </c>
      <c r="AA124" s="5">
        <f t="shared" si="240"/>
        <v>1.4218888044638863E-2</v>
      </c>
      <c r="AB124" s="5">
        <f t="shared" si="241"/>
        <v>2.7058936996977746E-3</v>
      </c>
      <c r="AC124" s="5">
        <f t="shared" si="242"/>
        <v>7.7166167222030984E-6</v>
      </c>
      <c r="AD124" s="5">
        <f t="shared" si="243"/>
        <v>2.3227858298685629E-4</v>
      </c>
      <c r="AE124" s="5">
        <f t="shared" si="244"/>
        <v>2.1949084923263666E-4</v>
      </c>
      <c r="AF124" s="5">
        <f t="shared" si="245"/>
        <v>1.0370356207052915E-4</v>
      </c>
      <c r="AG124" s="5">
        <f t="shared" si="246"/>
        <v>3.266477493622087E-5</v>
      </c>
      <c r="AH124" s="5">
        <f t="shared" si="247"/>
        <v>8.8254691640732696E-3</v>
      </c>
      <c r="AI124" s="5">
        <f t="shared" si="248"/>
        <v>3.3590223557526258E-3</v>
      </c>
      <c r="AJ124" s="5">
        <f t="shared" si="249"/>
        <v>6.3923123953437506E-4</v>
      </c>
      <c r="AK124" s="5">
        <f t="shared" si="250"/>
        <v>8.1098314592808267E-5</v>
      </c>
      <c r="AL124" s="5">
        <f t="shared" si="251"/>
        <v>1.1101183061538589E-7</v>
      </c>
      <c r="AM124" s="5">
        <f t="shared" si="252"/>
        <v>1.7681302568968218E-5</v>
      </c>
      <c r="AN124" s="5">
        <f t="shared" si="253"/>
        <v>1.6707886136112846E-5</v>
      </c>
      <c r="AO124" s="5">
        <f t="shared" si="254"/>
        <v>7.8940298105424497E-6</v>
      </c>
      <c r="AP124" s="5">
        <f t="shared" si="255"/>
        <v>2.4864787858089019E-6</v>
      </c>
      <c r="AQ124" s="5">
        <f t="shared" si="256"/>
        <v>5.8739739720968297E-7</v>
      </c>
      <c r="AR124" s="5">
        <f t="shared" si="257"/>
        <v>1.667919355103439E-3</v>
      </c>
      <c r="AS124" s="5">
        <f t="shared" si="258"/>
        <v>6.3481932770123291E-4</v>
      </c>
      <c r="AT124" s="5">
        <f t="shared" si="259"/>
        <v>1.2080787287166316E-4</v>
      </c>
      <c r="AU124" s="5">
        <f t="shared" si="260"/>
        <v>1.5326714768462549E-5</v>
      </c>
      <c r="AV124" s="5">
        <f t="shared" si="261"/>
        <v>1.4583580937851377E-6</v>
      </c>
      <c r="AW124" s="5">
        <f t="shared" si="262"/>
        <v>1.1090448433328631E-9</v>
      </c>
      <c r="AX124" s="5">
        <f t="shared" si="263"/>
        <v>1.1216002515719524E-6</v>
      </c>
      <c r="AY124" s="5">
        <f t="shared" si="264"/>
        <v>1.0598523055868527E-6</v>
      </c>
      <c r="AZ124" s="5">
        <f t="shared" si="265"/>
        <v>5.0075189805077638E-7</v>
      </c>
      <c r="BA124" s="5">
        <f t="shared" si="266"/>
        <v>1.5772792874356247E-7</v>
      </c>
      <c r="BB124" s="5">
        <f t="shared" si="267"/>
        <v>3.7261116137414521E-8</v>
      </c>
      <c r="BC124" s="5">
        <f t="shared" si="268"/>
        <v>7.0419527441492987E-9</v>
      </c>
      <c r="BD124" s="5">
        <f t="shared" si="269"/>
        <v>2.6268244435599485E-4</v>
      </c>
      <c r="BE124" s="5">
        <f t="shared" si="270"/>
        <v>9.9978390570716472E-5</v>
      </c>
      <c r="BF124" s="5">
        <f t="shared" si="271"/>
        <v>1.9026164092573114E-5</v>
      </c>
      <c r="BG124" s="5">
        <f t="shared" si="272"/>
        <v>2.4138210801428012E-6</v>
      </c>
      <c r="BH124" s="5">
        <f t="shared" si="273"/>
        <v>2.2967841199856538E-7</v>
      </c>
      <c r="BI124" s="5">
        <f t="shared" si="274"/>
        <v>1.7483374678312771E-8</v>
      </c>
      <c r="BJ124" s="8">
        <f t="shared" si="275"/>
        <v>0.14500820044305532</v>
      </c>
      <c r="BK124" s="8">
        <f t="shared" si="276"/>
        <v>0.37014282812131094</v>
      </c>
      <c r="BL124" s="8">
        <f t="shared" si="277"/>
        <v>0.44743254724956888</v>
      </c>
      <c r="BM124" s="8">
        <f t="shared" si="278"/>
        <v>0.14875290835725838</v>
      </c>
      <c r="BN124" s="8">
        <f t="shared" si="279"/>
        <v>0.85118820436862497</v>
      </c>
    </row>
    <row r="125" spans="1:66" x14ac:dyDescent="0.25">
      <c r="A125" t="s">
        <v>154</v>
      </c>
      <c r="B125" t="s">
        <v>168</v>
      </c>
      <c r="C125" t="s">
        <v>166</v>
      </c>
      <c r="D125" s="11">
        <v>44385</v>
      </c>
      <c r="E125">
        <f>VLOOKUP(A125,home!$A$2:$E$405,3,FALSE)</f>
        <v>1.3447</v>
      </c>
      <c r="F125">
        <f>VLOOKUP(B125,home!$B$2:$E$405,3,FALSE)</f>
        <v>0.86109999999999998</v>
      </c>
      <c r="G125">
        <f>VLOOKUP(C125,away!$B$2:$E$405,4,FALSE)</f>
        <v>1.2916000000000001</v>
      </c>
      <c r="H125">
        <f>VLOOKUP(A125,away!$A$2:$E$405,3,FALSE)</f>
        <v>1.05</v>
      </c>
      <c r="I125">
        <f>VLOOKUP(C125,away!$B$2:$E$405,3,FALSE)</f>
        <v>0.85209999999999997</v>
      </c>
      <c r="J125">
        <f>VLOOKUP(B125,home!$B$2:$E$405,4,FALSE)</f>
        <v>0.90229999999999999</v>
      </c>
      <c r="K125" s="3">
        <f t="shared" si="224"/>
        <v>1.4955709831720001</v>
      </c>
      <c r="L125" s="3">
        <f t="shared" si="225"/>
        <v>0.80729232149999997</v>
      </c>
      <c r="M125" s="5">
        <f t="shared" si="226"/>
        <v>9.9972182701932574E-2</v>
      </c>
      <c r="N125" s="5">
        <f t="shared" si="227"/>
        <v>0.14951549557338012</v>
      </c>
      <c r="O125" s="5">
        <f t="shared" si="228"/>
        <v>8.0706775458865274E-2</v>
      </c>
      <c r="P125" s="5">
        <f t="shared" si="229"/>
        <v>0.12070271152165699</v>
      </c>
      <c r="Q125" s="5">
        <f t="shared" si="230"/>
        <v>0.11180551835706448</v>
      </c>
      <c r="R125" s="5">
        <f t="shared" si="231"/>
        <v>3.257698006048329E-2</v>
      </c>
      <c r="S125" s="5">
        <f t="shared" si="232"/>
        <v>3.6432996096820026E-2</v>
      </c>
      <c r="T125" s="5">
        <f t="shared" si="233"/>
        <v>9.0259736470985438E-2</v>
      </c>
      <c r="U125" s="5">
        <f t="shared" si="234"/>
        <v>4.8721186097831638E-2</v>
      </c>
      <c r="V125" s="5">
        <f t="shared" si="235"/>
        <v>4.8875389343225493E-3</v>
      </c>
      <c r="W125" s="5">
        <f t="shared" si="236"/>
        <v>5.5737696337776692E-2</v>
      </c>
      <c r="X125" s="5">
        <f t="shared" si="237"/>
        <v>4.4996614271585786E-2</v>
      </c>
      <c r="Y125" s="5">
        <f t="shared" si="238"/>
        <v>1.8162710597474263E-2</v>
      </c>
      <c r="Z125" s="5">
        <f t="shared" si="239"/>
        <v>8.7663819534955882E-3</v>
      </c>
      <c r="AA125" s="5">
        <f t="shared" si="240"/>
        <v>1.3110746477050678E-2</v>
      </c>
      <c r="AB125" s="5">
        <f t="shared" si="241"/>
        <v>9.8040259994007593E-3</v>
      </c>
      <c r="AC125" s="5">
        <f t="shared" si="242"/>
        <v>3.6881459553060586E-4</v>
      </c>
      <c r="AD125" s="5">
        <f t="shared" si="243"/>
        <v>2.0839920327907772E-2</v>
      </c>
      <c r="AE125" s="5">
        <f t="shared" si="244"/>
        <v>1.6823907661391701E-2</v>
      </c>
      <c r="AF125" s="5">
        <f t="shared" si="245"/>
        <v>6.7909057363332729E-3</v>
      </c>
      <c r="AG125" s="5">
        <f t="shared" si="246"/>
        <v>1.8274153523240514E-3</v>
      </c>
      <c r="AH125" s="5">
        <f t="shared" si="247"/>
        <v>1.7692582095982889E-3</v>
      </c>
      <c r="AI125" s="5">
        <f t="shared" si="248"/>
        <v>2.6460512400140459E-3</v>
      </c>
      <c r="AJ125" s="5">
        <f t="shared" si="249"/>
        <v>1.9786787272756488E-3</v>
      </c>
      <c r="AK125" s="5">
        <f t="shared" si="250"/>
        <v>9.8641816317772153E-4</v>
      </c>
      <c r="AL125" s="5">
        <f t="shared" si="251"/>
        <v>1.7811723431920932E-5</v>
      </c>
      <c r="AM125" s="5">
        <f t="shared" si="252"/>
        <v>6.2335160268070329E-3</v>
      </c>
      <c r="AN125" s="5">
        <f t="shared" si="253"/>
        <v>5.0322696243885042E-3</v>
      </c>
      <c r="AO125" s="5">
        <f t="shared" si="254"/>
        <v>2.0312563137432648E-3</v>
      </c>
      <c r="AP125" s="5">
        <f t="shared" si="255"/>
        <v>5.4660587502777748E-4</v>
      </c>
      <c r="AQ125" s="5">
        <f t="shared" si="256"/>
        <v>1.103176814491783E-4</v>
      </c>
      <c r="AR125" s="5">
        <f t="shared" si="257"/>
        <v>2.8566171347190736E-4</v>
      </c>
      <c r="AS125" s="5">
        <f t="shared" si="258"/>
        <v>4.2722736967177867E-4</v>
      </c>
      <c r="AT125" s="5">
        <f t="shared" si="259"/>
        <v>3.1947442864900484E-4</v>
      </c>
      <c r="AU125" s="5">
        <f t="shared" si="260"/>
        <v>1.5926556178430176E-4</v>
      </c>
      <c r="AV125" s="5">
        <f t="shared" si="261"/>
        <v>5.9548238205797284E-5</v>
      </c>
      <c r="AW125" s="5">
        <f t="shared" si="262"/>
        <v>5.9736709224757687E-7</v>
      </c>
      <c r="AX125" s="5">
        <f t="shared" si="263"/>
        <v>1.5537776154717028E-3</v>
      </c>
      <c r="AY125" s="5">
        <f t="shared" si="264"/>
        <v>1.2543527382888851E-3</v>
      </c>
      <c r="AZ125" s="5">
        <f t="shared" si="265"/>
        <v>5.0631466703655805E-4</v>
      </c>
      <c r="BA125" s="5">
        <f t="shared" si="266"/>
        <v>1.3624798098714748E-4</v>
      </c>
      <c r="BB125" s="5">
        <f t="shared" si="267"/>
        <v>2.749798721770053E-5</v>
      </c>
      <c r="BC125" s="5">
        <f t="shared" si="268"/>
        <v>4.4397827875109588E-6</v>
      </c>
      <c r="BD125" s="5">
        <f t="shared" si="269"/>
        <v>3.8435417972067297E-5</v>
      </c>
      <c r="BE125" s="5">
        <f t="shared" si="270"/>
        <v>5.7482895845111454E-5</v>
      </c>
      <c r="BF125" s="5">
        <f t="shared" si="271"/>
        <v>4.2984875527323513E-5</v>
      </c>
      <c r="BG125" s="5">
        <f t="shared" si="272"/>
        <v>2.1428977517975096E-5</v>
      </c>
      <c r="BH125" s="5">
        <f t="shared" si="273"/>
        <v>8.0121392437321762E-6</v>
      </c>
      <c r="BI125" s="5">
        <f t="shared" si="274"/>
        <v>2.3965445932118981E-6</v>
      </c>
      <c r="BJ125" s="8">
        <f t="shared" si="275"/>
        <v>0.53419651697942871</v>
      </c>
      <c r="BK125" s="8">
        <f t="shared" si="276"/>
        <v>0.26363640831198354</v>
      </c>
      <c r="BL125" s="8">
        <f t="shared" si="277"/>
        <v>0.19372203859617954</v>
      </c>
      <c r="BM125" s="8">
        <f t="shared" si="278"/>
        <v>0.40378792679650827</v>
      </c>
      <c r="BN125" s="8">
        <f t="shared" si="279"/>
        <v>0.5952796636733827</v>
      </c>
    </row>
    <row r="126" spans="1:66" x14ac:dyDescent="0.25">
      <c r="A126" t="s">
        <v>154</v>
      </c>
      <c r="B126" t="s">
        <v>156</v>
      </c>
      <c r="C126" t="s">
        <v>169</v>
      </c>
      <c r="D126" s="11">
        <v>44385</v>
      </c>
      <c r="E126">
        <f>VLOOKUP(A126,home!$A$2:$E$405,3,FALSE)</f>
        <v>1.3447</v>
      </c>
      <c r="F126">
        <f>VLOOKUP(B126,home!$B$2:$E$405,3,FALSE)</f>
        <v>1.3698999999999999</v>
      </c>
      <c r="G126">
        <f>VLOOKUP(C126,away!$B$2:$E$405,4,FALSE)</f>
        <v>0.78280000000000005</v>
      </c>
      <c r="H126">
        <f>VLOOKUP(A126,away!$A$2:$E$405,3,FALSE)</f>
        <v>1.05</v>
      </c>
      <c r="I126">
        <f>VLOOKUP(C126,away!$B$2:$E$405,3,FALSE)</f>
        <v>1.1028</v>
      </c>
      <c r="J126">
        <f>VLOOKUP(B126,home!$B$2:$E$405,4,FALSE)</f>
        <v>0.70179999999999998</v>
      </c>
      <c r="K126" s="3">
        <f t="shared" si="224"/>
        <v>1.4419994260839999</v>
      </c>
      <c r="L126" s="3">
        <f t="shared" si="225"/>
        <v>0.81264229199999993</v>
      </c>
      <c r="M126" s="5">
        <f t="shared" si="226"/>
        <v>0.10491112476237346</v>
      </c>
      <c r="N126" s="5">
        <f t="shared" si="227"/>
        <v>0.15128178169716944</v>
      </c>
      <c r="O126" s="5">
        <f t="shared" si="228"/>
        <v>8.5255216883193125E-2</v>
      </c>
      <c r="P126" s="5">
        <f t="shared" si="229"/>
        <v>0.12293797381623142</v>
      </c>
      <c r="Q126" s="5">
        <f t="shared" si="230"/>
        <v>0.10907412119214167</v>
      </c>
      <c r="R126" s="5">
        <f t="shared" si="231"/>
        <v>3.464099742645757E-2</v>
      </c>
      <c r="S126" s="5">
        <f t="shared" si="232"/>
        <v>3.6015592817905263E-2</v>
      </c>
      <c r="T126" s="5">
        <f t="shared" si="233"/>
        <v>8.8638243843467787E-2</v>
      </c>
      <c r="U126" s="5">
        <f t="shared" si="234"/>
        <v>4.9952298407929127E-2</v>
      </c>
      <c r="V126" s="5">
        <f t="shared" si="235"/>
        <v>4.6893491110822673E-3</v>
      </c>
      <c r="W126" s="5">
        <f t="shared" si="236"/>
        <v>5.2428273386561669E-2</v>
      </c>
      <c r="X126" s="5">
        <f t="shared" si="237"/>
        <v>4.2605432250458077E-2</v>
      </c>
      <c r="Y126" s="5">
        <f t="shared" si="238"/>
        <v>1.7311488057831479E-2</v>
      </c>
      <c r="Z126" s="5">
        <f t="shared" si="239"/>
        <v>9.383579848600861E-3</v>
      </c>
      <c r="AA126" s="5">
        <f t="shared" si="240"/>
        <v>1.3531116756295827E-2</v>
      </c>
      <c r="AB126" s="5">
        <f t="shared" si="241"/>
        <v>9.755931298427091E-3</v>
      </c>
      <c r="AC126" s="5">
        <f t="shared" si="242"/>
        <v>3.43444915600696E-4</v>
      </c>
      <c r="AD126" s="5">
        <f t="shared" si="243"/>
        <v>1.8900385033499223E-2</v>
      </c>
      <c r="AE126" s="5">
        <f t="shared" si="244"/>
        <v>1.5359252213305304E-2</v>
      </c>
      <c r="AF126" s="5">
        <f t="shared" si="245"/>
        <v>6.2407889610132461E-3</v>
      </c>
      <c r="AG126" s="5">
        <f t="shared" si="246"/>
        <v>1.6905096817220345E-3</v>
      </c>
      <c r="AH126" s="5">
        <f t="shared" si="247"/>
        <v>1.9063734588330033E-3</v>
      </c>
      <c r="AI126" s="5">
        <f t="shared" si="248"/>
        <v>2.7489894335389607E-3</v>
      </c>
      <c r="AJ126" s="5">
        <f t="shared" si="249"/>
        <v>1.9820205927370809E-3</v>
      </c>
      <c r="AK126" s="5">
        <f t="shared" si="250"/>
        <v>9.5269085240451369E-4</v>
      </c>
      <c r="AL126" s="5">
        <f t="shared" si="251"/>
        <v>1.6098358353156957E-5</v>
      </c>
      <c r="AM126" s="5">
        <f t="shared" si="252"/>
        <v>5.450868874214497E-3</v>
      </c>
      <c r="AN126" s="5">
        <f t="shared" si="253"/>
        <v>4.4296065753331284E-3</v>
      </c>
      <c r="AO126" s="5">
        <f t="shared" si="254"/>
        <v>1.7998428200184915E-3</v>
      </c>
      <c r="AP126" s="5">
        <f t="shared" si="255"/>
        <v>4.8754279816652359E-4</v>
      </c>
      <c r="AQ126" s="5">
        <f t="shared" si="256"/>
        <v>9.9049474237534232E-5</v>
      </c>
      <c r="AR126" s="5">
        <f t="shared" si="257"/>
        <v>3.0983993939880393E-4</v>
      </c>
      <c r="AS126" s="5">
        <f t="shared" si="258"/>
        <v>4.4678901479097661E-4</v>
      </c>
      <c r="AT126" s="5">
        <f t="shared" si="259"/>
        <v>3.2213475145461204E-4</v>
      </c>
      <c r="AU126" s="5">
        <f t="shared" si="260"/>
        <v>1.5483937557308756E-4</v>
      </c>
      <c r="AV126" s="5">
        <f t="shared" si="261"/>
        <v>5.5819572677899238E-5</v>
      </c>
      <c r="AW126" s="5">
        <f t="shared" si="262"/>
        <v>5.2401485389218602E-7</v>
      </c>
      <c r="AX126" s="5">
        <f t="shared" si="263"/>
        <v>1.3100249647127412E-3</v>
      </c>
      <c r="AY126" s="5">
        <f t="shared" si="264"/>
        <v>1.064581689901381E-3</v>
      </c>
      <c r="AZ126" s="5">
        <f t="shared" si="265"/>
        <v>4.3256205225134566E-4</v>
      </c>
      <c r="BA126" s="5">
        <f t="shared" si="266"/>
        <v>1.1717273919125245E-4</v>
      </c>
      <c r="BB126" s="5">
        <f t="shared" si="267"/>
        <v>2.3804880834074395E-5</v>
      </c>
      <c r="BC126" s="5">
        <f t="shared" si="268"/>
        <v>3.8689705843578178E-6</v>
      </c>
      <c r="BD126" s="5">
        <f t="shared" si="269"/>
        <v>4.1964839751030845E-5</v>
      </c>
      <c r="BE126" s="5">
        <f t="shared" si="270"/>
        <v>6.0513274836693505E-5</v>
      </c>
      <c r="BF126" s="5">
        <f t="shared" si="271"/>
        <v>4.3630053792487704E-5</v>
      </c>
      <c r="BG126" s="5">
        <f t="shared" si="272"/>
        <v>2.0971504176260443E-5</v>
      </c>
      <c r="BH126" s="5">
        <f t="shared" si="273"/>
        <v>7.560224246571434E-6</v>
      </c>
      <c r="BI126" s="5">
        <f t="shared" si="274"/>
        <v>2.1803678049244687E-6</v>
      </c>
      <c r="BJ126" s="8">
        <f t="shared" si="275"/>
        <v>0.51874920215661535</v>
      </c>
      <c r="BK126" s="8">
        <f t="shared" si="276"/>
        <v>0.2699781654714476</v>
      </c>
      <c r="BL126" s="8">
        <f t="shared" si="277"/>
        <v>0.20219187802831967</v>
      </c>
      <c r="BM126" s="8">
        <f t="shared" si="278"/>
        <v>0.39113755205236922</v>
      </c>
      <c r="BN126" s="8">
        <f t="shared" si="279"/>
        <v>0.60810121577756659</v>
      </c>
    </row>
    <row r="127" spans="1:66" x14ac:dyDescent="0.25">
      <c r="A127" t="s">
        <v>154</v>
      </c>
      <c r="B127" t="s">
        <v>162</v>
      </c>
      <c r="C127" t="s">
        <v>174</v>
      </c>
      <c r="D127" s="11">
        <v>44385</v>
      </c>
      <c r="E127">
        <f>VLOOKUP(A127,home!$A$2:$E$405,3,FALSE)</f>
        <v>1.3447</v>
      </c>
      <c r="F127">
        <f>VLOOKUP(B127,home!$B$2:$E$405,3,FALSE)</f>
        <v>0.62619999999999998</v>
      </c>
      <c r="G127">
        <f>VLOOKUP(C127,away!$B$2:$E$405,4,FALSE)</f>
        <v>0.74370000000000003</v>
      </c>
      <c r="H127">
        <f>VLOOKUP(A127,away!$A$2:$E$405,3,FALSE)</f>
        <v>1.05</v>
      </c>
      <c r="I127">
        <f>VLOOKUP(C127,away!$B$2:$E$405,3,FALSE)</f>
        <v>1.1028</v>
      </c>
      <c r="J127">
        <f>VLOOKUP(B127,home!$B$2:$E$405,4,FALSE)</f>
        <v>1.1529</v>
      </c>
      <c r="K127" s="3">
        <f t="shared" si="224"/>
        <v>0.62623343281799992</v>
      </c>
      <c r="L127" s="3">
        <f t="shared" si="225"/>
        <v>1.3349890259999999</v>
      </c>
      <c r="M127" s="5">
        <f t="shared" si="226"/>
        <v>0.14068633250922963</v>
      </c>
      <c r="N127" s="5">
        <f t="shared" si="227"/>
        <v>8.8102484957829449E-2</v>
      </c>
      <c r="O127" s="5">
        <f t="shared" si="228"/>
        <v>0.18781471000800859</v>
      </c>
      <c r="P127" s="5">
        <f t="shared" si="229"/>
        <v>0.11761585058203237</v>
      </c>
      <c r="Q127" s="5">
        <f t="shared" si="230"/>
        <v>2.7586360797468863E-2</v>
      </c>
      <c r="R127" s="5">
        <f t="shared" si="231"/>
        <v>0.12536528839103192</v>
      </c>
      <c r="S127" s="5">
        <f t="shared" si="232"/>
        <v>2.4582146789609838E-2</v>
      </c>
      <c r="T127" s="5">
        <f t="shared" si="233"/>
        <v>3.6827488931897537E-2</v>
      </c>
      <c r="U127" s="5">
        <f t="shared" si="234"/>
        <v>7.8507934905334475E-2</v>
      </c>
      <c r="V127" s="5">
        <f t="shared" si="235"/>
        <v>2.2834486179487737E-3</v>
      </c>
      <c r="W127" s="5">
        <f t="shared" si="236"/>
        <v>5.7585004737182761E-3</v>
      </c>
      <c r="X127" s="5">
        <f t="shared" si="237"/>
        <v>7.6875349386296993E-3</v>
      </c>
      <c r="Y127" s="5">
        <f t="shared" si="238"/>
        <v>5.1313873900311162E-3</v>
      </c>
      <c r="Z127" s="5">
        <f t="shared" si="239"/>
        <v>5.578709474778426E-2</v>
      </c>
      <c r="AA127" s="5">
        <f t="shared" si="240"/>
        <v>3.4935743850847953E-2</v>
      </c>
      <c r="AB127" s="5">
        <f t="shared" si="241"/>
        <v>1.093896539988342E-2</v>
      </c>
      <c r="AC127" s="5">
        <f t="shared" si="242"/>
        <v>1.1931229684429015E-4</v>
      </c>
      <c r="AD127" s="5">
        <f t="shared" si="243"/>
        <v>9.0154137988516852E-4</v>
      </c>
      <c r="AE127" s="5">
        <f t="shared" si="244"/>
        <v>1.203547848631597E-3</v>
      </c>
      <c r="AF127" s="5">
        <f t="shared" si="245"/>
        <v>8.0336158509454567E-4</v>
      </c>
      <c r="AG127" s="5">
        <f t="shared" si="246"/>
        <v>3.574929666703945E-4</v>
      </c>
      <c r="AH127" s="5">
        <f t="shared" si="247"/>
        <v>1.8618789820178564E-2</v>
      </c>
      <c r="AI127" s="5">
        <f t="shared" si="248"/>
        <v>1.1659708664007255E-2</v>
      </c>
      <c r="AJ127" s="5">
        <f t="shared" si="249"/>
        <v>3.6508496911595188E-3</v>
      </c>
      <c r="AK127" s="5">
        <f t="shared" si="250"/>
        <v>7.6209471159912018E-4</v>
      </c>
      <c r="AL127" s="5">
        <f t="shared" si="251"/>
        <v>3.9898736509650598E-6</v>
      </c>
      <c r="AM127" s="5">
        <f t="shared" si="252"/>
        <v>1.1291507063059314E-4</v>
      </c>
      <c r="AN127" s="5">
        <f t="shared" si="253"/>
        <v>1.5074038016185673E-4</v>
      </c>
      <c r="AO127" s="5">
        <f t="shared" si="254"/>
        <v>1.0061837664557343E-4</v>
      </c>
      <c r="AP127" s="5">
        <f t="shared" si="255"/>
        <v>4.47748095452584E-5</v>
      </c>
      <c r="AQ127" s="5">
        <f t="shared" si="256"/>
        <v>1.4943469846040012E-5</v>
      </c>
      <c r="AR127" s="5">
        <f t="shared" si="257"/>
        <v>4.9711760174677736E-3</v>
      </c>
      <c r="AS127" s="5">
        <f t="shared" si="258"/>
        <v>3.1131166225613575E-3</v>
      </c>
      <c r="AT127" s="5">
        <f t="shared" si="259"/>
        <v>9.7476885465468815E-4</v>
      </c>
      <c r="AU127" s="5">
        <f t="shared" si="260"/>
        <v>2.0347761535149182E-4</v>
      </c>
      <c r="AV127" s="5">
        <f t="shared" si="261"/>
        <v>3.1856121390796315E-5</v>
      </c>
      <c r="AW127" s="5">
        <f t="shared" si="262"/>
        <v>9.2655368467830514E-8</v>
      </c>
      <c r="AX127" s="5">
        <f t="shared" si="263"/>
        <v>1.1785198716313873E-5</v>
      </c>
      <c r="AY127" s="5">
        <f t="shared" si="264"/>
        <v>1.5733110955508304E-5</v>
      </c>
      <c r="AZ127" s="5">
        <f t="shared" si="265"/>
        <v>1.0501765235221982E-5</v>
      </c>
      <c r="BA127" s="5">
        <f t="shared" si="266"/>
        <v>4.6732471142165508E-6</v>
      </c>
      <c r="BB127" s="5">
        <f t="shared" si="267"/>
        <v>1.5596834033163167E-6</v>
      </c>
      <c r="BC127" s="5">
        <f t="shared" si="268"/>
        <v>4.1643204549232243E-7</v>
      </c>
      <c r="BD127" s="5">
        <f t="shared" si="269"/>
        <v>1.1060775716056433E-3</v>
      </c>
      <c r="BE127" s="5">
        <f t="shared" si="270"/>
        <v>6.9266275462959907E-4</v>
      </c>
      <c r="BF127" s="5">
        <f t="shared" si="271"/>
        <v>2.1688428730843288E-4</v>
      </c>
      <c r="BG127" s="5">
        <f t="shared" si="272"/>
        <v>4.5273397255148439E-5</v>
      </c>
      <c r="BH127" s="5">
        <f t="shared" si="273"/>
        <v>7.087928744606155E-6</v>
      </c>
      <c r="BI127" s="5">
        <f t="shared" si="274"/>
        <v>8.877395898608179E-7</v>
      </c>
      <c r="BJ127" s="8">
        <f t="shared" si="275"/>
        <v>0.17482836281415606</v>
      </c>
      <c r="BK127" s="8">
        <f t="shared" si="276"/>
        <v>0.2853068137802714</v>
      </c>
      <c r="BL127" s="8">
        <f t="shared" si="277"/>
        <v>0.48361735435261016</v>
      </c>
      <c r="BM127" s="8">
        <f t="shared" si="278"/>
        <v>0.31235295799363388</v>
      </c>
      <c r="BN127" s="8">
        <f t="shared" si="279"/>
        <v>0.68717102724560086</v>
      </c>
    </row>
    <row r="128" spans="1:66" x14ac:dyDescent="0.25">
      <c r="A128" t="s">
        <v>154</v>
      </c>
      <c r="B128" t="s">
        <v>172</v>
      </c>
      <c r="C128" t="s">
        <v>155</v>
      </c>
      <c r="D128" s="11">
        <v>44385</v>
      </c>
      <c r="E128">
        <f>VLOOKUP(A128,home!$A$2:$E$405,3,FALSE)</f>
        <v>1.3447</v>
      </c>
      <c r="F128">
        <f>VLOOKUP(B128,home!$B$2:$E$405,3,FALSE)</f>
        <v>1.0176000000000001</v>
      </c>
      <c r="G128">
        <f>VLOOKUP(C128,away!$B$2:$E$405,4,FALSE)</f>
        <v>0.93940000000000001</v>
      </c>
      <c r="H128">
        <f>VLOOKUP(A128,away!$A$2:$E$405,3,FALSE)</f>
        <v>1.05</v>
      </c>
      <c r="I128">
        <f>VLOOKUP(C128,away!$B$2:$E$405,3,FALSE)</f>
        <v>1.3533999999999999</v>
      </c>
      <c r="J128">
        <f>VLOOKUP(B128,home!$B$2:$E$405,4,FALSE)</f>
        <v>0.95240000000000002</v>
      </c>
      <c r="K128" s="3">
        <f t="shared" si="224"/>
        <v>1.2854436967680001</v>
      </c>
      <c r="L128" s="3">
        <f t="shared" si="225"/>
        <v>1.353427068</v>
      </c>
      <c r="M128" s="5">
        <f t="shared" si="226"/>
        <v>7.1441898732254427E-2</v>
      </c>
      <c r="N128" s="5">
        <f t="shared" si="227"/>
        <v>9.1834538410514213E-2</v>
      </c>
      <c r="O128" s="5">
        <f t="shared" si="228"/>
        <v>9.6691399533548023E-2</v>
      </c>
      <c r="P128" s="5">
        <f t="shared" si="229"/>
        <v>0.12429135006207562</v>
      </c>
      <c r="Q128" s="5">
        <f t="shared" si="230"/>
        <v>5.9024064272697151E-2</v>
      </c>
      <c r="R128" s="5">
        <f t="shared" si="231"/>
        <v>6.5432378685753245E-2</v>
      </c>
      <c r="S128" s="5">
        <f t="shared" si="232"/>
        <v>5.4059102481828554E-2</v>
      </c>
      <c r="T128" s="5">
        <f t="shared" si="233"/>
        <v>7.9884766250040054E-2</v>
      </c>
      <c r="U128" s="5">
        <f t="shared" si="234"/>
        <v>8.4109638746138346E-2</v>
      </c>
      <c r="V128" s="5">
        <f t="shared" si="235"/>
        <v>1.0449950627855153E-2</v>
      </c>
      <c r="W128" s="5">
        <f t="shared" si="236"/>
        <v>2.5290703792322625E-2</v>
      </c>
      <c r="X128" s="5">
        <f t="shared" si="237"/>
        <v>3.4229123081299689E-2</v>
      </c>
      <c r="Y128" s="5">
        <f t="shared" si="238"/>
        <v>2.3163310846067289E-2</v>
      </c>
      <c r="Z128" s="5">
        <f t="shared" si="239"/>
        <v>2.9519317478974915E-2</v>
      </c>
      <c r="AA128" s="5">
        <f t="shared" si="240"/>
        <v>3.794542058624175E-2</v>
      </c>
      <c r="AB128" s="5">
        <f t="shared" si="241"/>
        <v>2.4388350856897587E-2</v>
      </c>
      <c r="AC128" s="5">
        <f t="shared" si="242"/>
        <v>1.1362716545421918E-3</v>
      </c>
      <c r="AD128" s="5">
        <f t="shared" si="243"/>
        <v>8.1274439441669181E-3</v>
      </c>
      <c r="AE128" s="5">
        <f t="shared" si="244"/>
        <v>1.0999902627688187E-2</v>
      </c>
      <c r="AF128" s="5">
        <f t="shared" si="245"/>
        <v>7.4437829808387613E-3</v>
      </c>
      <c r="AG128" s="5">
        <f t="shared" si="246"/>
        <v>3.3582057915283025E-3</v>
      </c>
      <c r="AH128" s="5">
        <f t="shared" si="247"/>
        <v>9.9880608262325355E-3</v>
      </c>
      <c r="AI128" s="5">
        <f t="shared" si="248"/>
        <v>1.2839089832015994E-2</v>
      </c>
      <c r="AJ128" s="5">
        <f t="shared" si="249"/>
        <v>8.2519635484015422E-3</v>
      </c>
      <c r="AK128" s="5">
        <f t="shared" si="250"/>
        <v>3.5358115097506877E-3</v>
      </c>
      <c r="AL128" s="5">
        <f t="shared" si="251"/>
        <v>7.9073339587238978E-5</v>
      </c>
      <c r="AM128" s="5">
        <f t="shared" si="252"/>
        <v>2.0894743177729221E-3</v>
      </c>
      <c r="AN128" s="5">
        <f t="shared" si="253"/>
        <v>2.8279510995647059E-3</v>
      </c>
      <c r="AO128" s="5">
        <f t="shared" si="254"/>
        <v>1.9137127825656186E-3</v>
      </c>
      <c r="AP128" s="5">
        <f t="shared" si="255"/>
        <v>8.6335689343396919E-4</v>
      </c>
      <c r="AQ128" s="5">
        <f t="shared" si="256"/>
        <v>2.9212264722948113E-4</v>
      </c>
      <c r="AR128" s="5">
        <f t="shared" si="257"/>
        <v>2.7036223758107108E-3</v>
      </c>
      <c r="AS128" s="5">
        <f t="shared" si="258"/>
        <v>3.475354341426803E-3</v>
      </c>
      <c r="AT128" s="5">
        <f t="shared" si="259"/>
        <v>2.2336861661111946E-3</v>
      </c>
      <c r="AU128" s="5">
        <f t="shared" si="260"/>
        <v>9.5709260092850508E-4</v>
      </c>
      <c r="AV128" s="5">
        <f t="shared" si="261"/>
        <v>3.075721627717094E-4</v>
      </c>
      <c r="AW128" s="5">
        <f t="shared" si="262"/>
        <v>3.8213383904404799E-6</v>
      </c>
      <c r="AX128" s="5">
        <f t="shared" si="263"/>
        <v>4.4765026522330297E-4</v>
      </c>
      <c r="AY128" s="5">
        <f t="shared" si="264"/>
        <v>6.0586198595059728E-4</v>
      </c>
      <c r="AZ128" s="5">
        <f t="shared" si="265"/>
        <v>4.0999500562888713E-4</v>
      </c>
      <c r="BA128" s="5">
        <f t="shared" si="266"/>
        <v>1.8496611278764945E-4</v>
      </c>
      <c r="BB128" s="5">
        <f t="shared" si="267"/>
        <v>6.2584535927386395E-5</v>
      </c>
      <c r="BC128" s="5">
        <f t="shared" si="268"/>
        <v>1.694072099246864E-5</v>
      </c>
      <c r="BD128" s="5">
        <f t="shared" si="269"/>
        <v>6.098592841787808E-4</v>
      </c>
      <c r="BE128" s="5">
        <f t="shared" si="270"/>
        <v>7.8393977276305818E-4</v>
      </c>
      <c r="BF128" s="5">
        <f t="shared" si="271"/>
        <v>5.0385521977200582E-4</v>
      </c>
      <c r="BG128" s="5">
        <f t="shared" si="272"/>
        <v>2.1589250544652678E-4</v>
      </c>
      <c r="BH128" s="5">
        <f t="shared" si="273"/>
        <v>6.9379415076422236E-5</v>
      </c>
      <c r="BI128" s="5">
        <f t="shared" si="274"/>
        <v>1.7836666359087531E-5</v>
      </c>
      <c r="BJ128" s="8">
        <f t="shared" si="275"/>
        <v>0.35307045836424017</v>
      </c>
      <c r="BK128" s="8">
        <f t="shared" si="276"/>
        <v>0.26206350888409374</v>
      </c>
      <c r="BL128" s="8">
        <f t="shared" si="277"/>
        <v>0.35506020463562449</v>
      </c>
      <c r="BM128" s="8">
        <f t="shared" si="278"/>
        <v>0.49039581901853041</v>
      </c>
      <c r="BN128" s="8">
        <f t="shared" si="279"/>
        <v>0.50871562969684259</v>
      </c>
    </row>
    <row r="129" spans="1:66" x14ac:dyDescent="0.25">
      <c r="A129" t="s">
        <v>154</v>
      </c>
      <c r="B129" t="s">
        <v>173</v>
      </c>
      <c r="C129" t="s">
        <v>151</v>
      </c>
      <c r="D129" s="11">
        <v>44385</v>
      </c>
      <c r="E129">
        <f>VLOOKUP(A129,home!$A$2:$E$405,3,FALSE)</f>
        <v>1.3447</v>
      </c>
      <c r="F129">
        <f>VLOOKUP(B129,home!$B$2:$E$405,3,FALSE)</f>
        <v>0.93940000000000001</v>
      </c>
      <c r="G129">
        <f>VLOOKUP(C129,away!$B$2:$E$405,4,FALSE)</f>
        <v>1.2052</v>
      </c>
      <c r="H129">
        <f>VLOOKUP(A129,away!$A$2:$E$405,3,FALSE)</f>
        <v>1.05</v>
      </c>
      <c r="I129">
        <f>VLOOKUP(C129,away!$B$2:$E$405,3,FALSE)</f>
        <v>0.69499999999999995</v>
      </c>
      <c r="J129">
        <f>VLOOKUP(B129,home!$B$2:$E$405,4,FALSE)</f>
        <v>1.1529</v>
      </c>
      <c r="K129" s="3">
        <f t="shared" si="224"/>
        <v>1.5224221141360001</v>
      </c>
      <c r="L129" s="3">
        <f t="shared" si="225"/>
        <v>0.84132877500000003</v>
      </c>
      <c r="M129" s="5">
        <f t="shared" si="226"/>
        <v>9.4066726784272345E-2</v>
      </c>
      <c r="N129" s="5">
        <f t="shared" si="227"/>
        <v>0.14320926506076542</v>
      </c>
      <c r="O129" s="5">
        <f t="shared" si="228"/>
        <v>7.914104401367153E-2</v>
      </c>
      <c r="P129" s="5">
        <f t="shared" si="229"/>
        <v>0.12048607554222406</v>
      </c>
      <c r="Q129" s="5">
        <f t="shared" si="230"/>
        <v>0.10901247603883668</v>
      </c>
      <c r="R129" s="5">
        <f t="shared" si="231"/>
        <v>3.3291818806121677E-2</v>
      </c>
      <c r="S129" s="5">
        <f t="shared" si="232"/>
        <v>3.8581374349451976E-2</v>
      </c>
      <c r="T129" s="5">
        <f t="shared" si="233"/>
        <v>9.1715332925471307E-2</v>
      </c>
      <c r="U129" s="5">
        <f t="shared" si="234"/>
        <v>5.0684201170248418E-2</v>
      </c>
      <c r="V129" s="5">
        <f t="shared" si="235"/>
        <v>5.4908048825236351E-3</v>
      </c>
      <c r="W129" s="5">
        <f t="shared" si="236"/>
        <v>5.5321001412748587E-2</v>
      </c>
      <c r="X129" s="5">
        <f t="shared" si="237"/>
        <v>4.654315035036103E-2</v>
      </c>
      <c r="Y129" s="5">
        <f t="shared" si="238"/>
        <v>1.9579045834455033E-2</v>
      </c>
      <c r="Z129" s="5">
        <f t="shared" si="239"/>
        <v>9.3364550445587721E-3</v>
      </c>
      <c r="AA129" s="5">
        <f t="shared" si="240"/>
        <v>1.421402562747289E-2</v>
      </c>
      <c r="AB129" s="5">
        <f t="shared" si="241"/>
        <v>1.0819873473080284E-2</v>
      </c>
      <c r="AC129" s="5">
        <f t="shared" si="242"/>
        <v>4.3955867451712992E-4</v>
      </c>
      <c r="AD129" s="5">
        <f t="shared" si="243"/>
        <v>2.1055478981729353E-2</v>
      </c>
      <c r="AE129" s="5">
        <f t="shared" si="244"/>
        <v>1.7714580338736602E-2</v>
      </c>
      <c r="AF129" s="5">
        <f t="shared" si="245"/>
        <v>7.451893088014176E-3</v>
      </c>
      <c r="AG129" s="5">
        <f t="shared" si="246"/>
        <v>2.0898306943899778E-3</v>
      </c>
      <c r="AH129" s="5">
        <f t="shared" si="247"/>
        <v>1.9637570713703003E-3</v>
      </c>
      <c r="AI129" s="5">
        <f t="shared" si="248"/>
        <v>2.9896671922450932E-3</v>
      </c>
      <c r="AJ129" s="5">
        <f t="shared" si="249"/>
        <v>2.2757677236904077E-3</v>
      </c>
      <c r="AK129" s="5">
        <f t="shared" si="250"/>
        <v>1.1548930363944074E-3</v>
      </c>
      <c r="AL129" s="5">
        <f t="shared" si="251"/>
        <v>2.2520481566055978E-5</v>
      </c>
      <c r="AM129" s="5">
        <f t="shared" si="252"/>
        <v>6.4110653651020949E-3</v>
      </c>
      <c r="AN129" s="5">
        <f t="shared" si="253"/>
        <v>5.3938137700662728E-3</v>
      </c>
      <c r="AO129" s="5">
        <f t="shared" si="254"/>
        <v>2.2689853658739946E-3</v>
      </c>
      <c r="AP129" s="5">
        <f t="shared" si="255"/>
        <v>6.363208927878982E-4</v>
      </c>
      <c r="AQ129" s="5">
        <f t="shared" si="256"/>
        <v>1.3383876930903718E-4</v>
      </c>
      <c r="AR129" s="5">
        <f t="shared" si="257"/>
        <v>3.3043306625071258E-4</v>
      </c>
      <c r="AS129" s="5">
        <f t="shared" si="258"/>
        <v>5.0305860730185086E-4</v>
      </c>
      <c r="AT129" s="5">
        <f t="shared" si="259"/>
        <v>3.8293377423139797E-4</v>
      </c>
      <c r="AU129" s="5">
        <f t="shared" si="260"/>
        <v>1.943289487131475E-4</v>
      </c>
      <c r="AV129" s="5">
        <f t="shared" si="261"/>
        <v>7.396267223442414E-5</v>
      </c>
      <c r="AW129" s="5">
        <f t="shared" si="262"/>
        <v>8.0126467903702524E-7</v>
      </c>
      <c r="AX129" s="5">
        <f t="shared" si="263"/>
        <v>1.6267246145004713E-3</v>
      </c>
      <c r="AY129" s="5">
        <f t="shared" si="264"/>
        <v>1.3686102271800286E-3</v>
      </c>
      <c r="AZ129" s="5">
        <f t="shared" si="265"/>
        <v>5.7572558294292258E-4</v>
      </c>
      <c r="BA129" s="5">
        <f t="shared" si="266"/>
        <v>1.6145816647784332E-4</v>
      </c>
      <c r="BB129" s="5">
        <f t="shared" si="267"/>
        <v>3.3959850354137499E-5</v>
      </c>
      <c r="BC129" s="5">
        <f t="shared" si="268"/>
        <v>5.7142798595259655E-6</v>
      </c>
      <c r="BD129" s="5">
        <f t="shared" si="269"/>
        <v>4.6333807808034296E-5</v>
      </c>
      <c r="BE129" s="5">
        <f t="shared" si="270"/>
        <v>7.0539613639078688E-5</v>
      </c>
      <c r="BF129" s="5">
        <f t="shared" si="271"/>
        <v>5.3695533863371418E-5</v>
      </c>
      <c r="BG129" s="5">
        <f t="shared" si="272"/>
        <v>2.7249089394645027E-5</v>
      </c>
      <c r="BH129" s="5">
        <f t="shared" si="273"/>
        <v>1.0371154071119093E-5</v>
      </c>
      <c r="BI129" s="5">
        <f t="shared" si="274"/>
        <v>3.1578548613966587E-6</v>
      </c>
      <c r="BJ129" s="8">
        <f t="shared" si="275"/>
        <v>0.5323082716099623</v>
      </c>
      <c r="BK129" s="8">
        <f t="shared" si="276"/>
        <v>0.26045567094173522</v>
      </c>
      <c r="BL129" s="8">
        <f t="shared" si="277"/>
        <v>0.19823111223666418</v>
      </c>
      <c r="BM129" s="8">
        <f t="shared" si="278"/>
        <v>0.4197562946245279</v>
      </c>
      <c r="BN129" s="8">
        <f t="shared" si="279"/>
        <v>0.57920740624589173</v>
      </c>
    </row>
    <row r="130" spans="1:66" x14ac:dyDescent="0.25">
      <c r="A130" t="s">
        <v>32</v>
      </c>
      <c r="B130" t="s">
        <v>509</v>
      </c>
      <c r="C130" t="s">
        <v>510</v>
      </c>
      <c r="D130" s="11">
        <v>44385</v>
      </c>
      <c r="E130">
        <f>VLOOKUP(A130,home!$A$2:$E$405,3,FALSE)</f>
        <v>1.268</v>
      </c>
      <c r="F130" t="e">
        <f>VLOOKUP(B130,home!$B$2:$E$405,3,FALSE)</f>
        <v>#N/A</v>
      </c>
      <c r="G130" t="e">
        <f>VLOOKUP(C130,away!$B$2:$E$405,4,FALSE)</f>
        <v>#N/A</v>
      </c>
      <c r="H130">
        <f>VLOOKUP(A130,away!$A$2:$E$405,3,FALSE)</f>
        <v>1.1471</v>
      </c>
      <c r="I130" t="e">
        <f>VLOOKUP(C130,away!$B$2:$E$405,3,FALSE)</f>
        <v>#N/A</v>
      </c>
      <c r="J130" t="e">
        <f>VLOOKUP(B130,home!$B$2:$E$405,4,FALSE)</f>
        <v>#N/A</v>
      </c>
      <c r="K130" s="3" t="e">
        <f t="shared" si="224"/>
        <v>#N/A</v>
      </c>
      <c r="L130" s="3" t="e">
        <f t="shared" si="225"/>
        <v>#N/A</v>
      </c>
      <c r="M130" s="5" t="e">
        <f t="shared" si="226"/>
        <v>#N/A</v>
      </c>
      <c r="N130" s="5" t="e">
        <f t="shared" si="227"/>
        <v>#N/A</v>
      </c>
      <c r="O130" s="5" t="e">
        <f t="shared" si="228"/>
        <v>#N/A</v>
      </c>
      <c r="P130" s="5" t="e">
        <f t="shared" si="229"/>
        <v>#N/A</v>
      </c>
      <c r="Q130" s="5" t="e">
        <f t="shared" si="230"/>
        <v>#N/A</v>
      </c>
      <c r="R130" s="5" t="e">
        <f t="shared" si="231"/>
        <v>#N/A</v>
      </c>
      <c r="S130" s="5" t="e">
        <f t="shared" si="232"/>
        <v>#N/A</v>
      </c>
      <c r="T130" s="5" t="e">
        <f t="shared" si="233"/>
        <v>#N/A</v>
      </c>
      <c r="U130" s="5" t="e">
        <f t="shared" si="234"/>
        <v>#N/A</v>
      </c>
      <c r="V130" s="5" t="e">
        <f t="shared" si="235"/>
        <v>#N/A</v>
      </c>
      <c r="W130" s="5" t="e">
        <f t="shared" si="236"/>
        <v>#N/A</v>
      </c>
      <c r="X130" s="5" t="e">
        <f t="shared" si="237"/>
        <v>#N/A</v>
      </c>
      <c r="Y130" s="5" t="e">
        <f t="shared" si="238"/>
        <v>#N/A</v>
      </c>
      <c r="Z130" s="5" t="e">
        <f t="shared" si="239"/>
        <v>#N/A</v>
      </c>
      <c r="AA130" s="5" t="e">
        <f t="shared" si="240"/>
        <v>#N/A</v>
      </c>
      <c r="AB130" s="5" t="e">
        <f t="shared" si="241"/>
        <v>#N/A</v>
      </c>
      <c r="AC130" s="5" t="e">
        <f t="shared" si="242"/>
        <v>#N/A</v>
      </c>
      <c r="AD130" s="5" t="e">
        <f t="shared" si="243"/>
        <v>#N/A</v>
      </c>
      <c r="AE130" s="5" t="e">
        <f t="shared" si="244"/>
        <v>#N/A</v>
      </c>
      <c r="AF130" s="5" t="e">
        <f t="shared" si="245"/>
        <v>#N/A</v>
      </c>
      <c r="AG130" s="5" t="e">
        <f t="shared" si="246"/>
        <v>#N/A</v>
      </c>
      <c r="AH130" s="5" t="e">
        <f t="shared" si="247"/>
        <v>#N/A</v>
      </c>
      <c r="AI130" s="5" t="e">
        <f t="shared" si="248"/>
        <v>#N/A</v>
      </c>
      <c r="AJ130" s="5" t="e">
        <f t="shared" si="249"/>
        <v>#N/A</v>
      </c>
      <c r="AK130" s="5" t="e">
        <f t="shared" si="250"/>
        <v>#N/A</v>
      </c>
      <c r="AL130" s="5" t="e">
        <f t="shared" si="251"/>
        <v>#N/A</v>
      </c>
      <c r="AM130" s="5" t="e">
        <f t="shared" si="252"/>
        <v>#N/A</v>
      </c>
      <c r="AN130" s="5" t="e">
        <f t="shared" si="253"/>
        <v>#N/A</v>
      </c>
      <c r="AO130" s="5" t="e">
        <f t="shared" si="254"/>
        <v>#N/A</v>
      </c>
      <c r="AP130" s="5" t="e">
        <f t="shared" si="255"/>
        <v>#N/A</v>
      </c>
      <c r="AQ130" s="5" t="e">
        <f t="shared" si="256"/>
        <v>#N/A</v>
      </c>
      <c r="AR130" s="5" t="e">
        <f t="shared" si="257"/>
        <v>#N/A</v>
      </c>
      <c r="AS130" s="5" t="e">
        <f t="shared" si="258"/>
        <v>#N/A</v>
      </c>
      <c r="AT130" s="5" t="e">
        <f t="shared" si="259"/>
        <v>#N/A</v>
      </c>
      <c r="AU130" s="5" t="e">
        <f t="shared" si="260"/>
        <v>#N/A</v>
      </c>
      <c r="AV130" s="5" t="e">
        <f t="shared" si="261"/>
        <v>#N/A</v>
      </c>
      <c r="AW130" s="5" t="e">
        <f t="shared" si="262"/>
        <v>#N/A</v>
      </c>
      <c r="AX130" s="5" t="e">
        <f t="shared" si="263"/>
        <v>#N/A</v>
      </c>
      <c r="AY130" s="5" t="e">
        <f t="shared" si="264"/>
        <v>#N/A</v>
      </c>
      <c r="AZ130" s="5" t="e">
        <f t="shared" si="265"/>
        <v>#N/A</v>
      </c>
      <c r="BA130" s="5" t="e">
        <f t="shared" si="266"/>
        <v>#N/A</v>
      </c>
      <c r="BB130" s="5" t="e">
        <f t="shared" si="267"/>
        <v>#N/A</v>
      </c>
      <c r="BC130" s="5" t="e">
        <f t="shared" si="268"/>
        <v>#N/A</v>
      </c>
      <c r="BD130" s="5" t="e">
        <f t="shared" si="269"/>
        <v>#N/A</v>
      </c>
      <c r="BE130" s="5" t="e">
        <f t="shared" si="270"/>
        <v>#N/A</v>
      </c>
      <c r="BF130" s="5" t="e">
        <f t="shared" si="271"/>
        <v>#N/A</v>
      </c>
      <c r="BG130" s="5" t="e">
        <f t="shared" si="272"/>
        <v>#N/A</v>
      </c>
      <c r="BH130" s="5" t="e">
        <f t="shared" si="273"/>
        <v>#N/A</v>
      </c>
      <c r="BI130" s="5" t="e">
        <f t="shared" si="274"/>
        <v>#N/A</v>
      </c>
      <c r="BJ130" s="8" t="e">
        <f t="shared" si="275"/>
        <v>#N/A</v>
      </c>
      <c r="BK130" s="8" t="e">
        <f t="shared" si="276"/>
        <v>#N/A</v>
      </c>
      <c r="BL130" s="8" t="e">
        <f t="shared" si="277"/>
        <v>#N/A</v>
      </c>
      <c r="BM130" s="8" t="e">
        <f t="shared" si="278"/>
        <v>#N/A</v>
      </c>
      <c r="BN130" s="8" t="e">
        <f t="shared" si="279"/>
        <v>#N/A</v>
      </c>
    </row>
    <row r="131" spans="1:66" x14ac:dyDescent="0.25">
      <c r="A131" t="s">
        <v>32</v>
      </c>
      <c r="B131" t="s">
        <v>309</v>
      </c>
      <c r="C131" t="s">
        <v>36</v>
      </c>
      <c r="D131" s="11">
        <v>44385</v>
      </c>
      <c r="E131">
        <f>VLOOKUP(A131,home!$A$2:$E$405,3,FALSE)</f>
        <v>1.268</v>
      </c>
      <c r="F131">
        <f>VLOOKUP(B131,home!$B$2:$E$405,3,FALSE)</f>
        <v>1.1133999999999999</v>
      </c>
      <c r="G131">
        <f>VLOOKUP(C131,away!$B$2:$E$405,4,FALSE)</f>
        <v>0.55669999999999997</v>
      </c>
      <c r="H131">
        <f>VLOOKUP(A131,away!$A$2:$E$405,3,FALSE)</f>
        <v>1.1471</v>
      </c>
      <c r="I131">
        <f>VLOOKUP(C131,away!$B$2:$E$405,3,FALSE)</f>
        <v>1.9486000000000001</v>
      </c>
      <c r="J131">
        <f>VLOOKUP(B131,home!$B$2:$E$405,4,FALSE)</f>
        <v>1.1794</v>
      </c>
      <c r="K131" s="3">
        <f t="shared" si="224"/>
        <v>0.78594416103999987</v>
      </c>
      <c r="L131" s="3">
        <f t="shared" si="225"/>
        <v>2.6362409473640001</v>
      </c>
      <c r="M131" s="5">
        <f t="shared" si="226"/>
        <v>3.2641032761678471E-2</v>
      </c>
      <c r="N131" s="5">
        <f t="shared" si="227"/>
        <v>2.5654029109356536E-2</v>
      </c>
      <c r="O131" s="5">
        <f t="shared" si="228"/>
        <v>8.6049627130586601E-2</v>
      </c>
      <c r="P131" s="5">
        <f t="shared" si="229"/>
        <v>6.7630202002953707E-2</v>
      </c>
      <c r="Q131" s="5">
        <f t="shared" si="230"/>
        <v>1.0081317192824478E-2</v>
      </c>
      <c r="R131" s="5">
        <f t="shared" si="231"/>
        <v>0.11342377527352832</v>
      </c>
      <c r="S131" s="5">
        <f t="shared" si="232"/>
        <v>3.5031399407268071E-2</v>
      </c>
      <c r="T131" s="5">
        <f t="shared" si="233"/>
        <v>2.6576781187088581E-2</v>
      </c>
      <c r="U131" s="5">
        <f t="shared" si="234"/>
        <v>8.9144753899342691E-2</v>
      </c>
      <c r="V131" s="5">
        <f t="shared" si="235"/>
        <v>8.064765991041464E-3</v>
      </c>
      <c r="W131" s="5">
        <f t="shared" si="236"/>
        <v>2.6411174610975205E-3</v>
      </c>
      <c r="X131" s="5">
        <f t="shared" si="237"/>
        <v>6.9626219977433285E-3</v>
      </c>
      <c r="Y131" s="5">
        <f t="shared" si="238"/>
        <v>9.1775746057341512E-3</v>
      </c>
      <c r="Z131" s="5">
        <f t="shared" si="239"/>
        <v>9.9670800260229245E-2</v>
      </c>
      <c r="AA131" s="5">
        <f t="shared" si="240"/>
        <v>7.833568349071128E-2</v>
      </c>
      <c r="AB131" s="5">
        <f t="shared" si="241"/>
        <v>3.078373652030102E-2</v>
      </c>
      <c r="AC131" s="5">
        <f t="shared" si="242"/>
        <v>1.0443560354366041E-3</v>
      </c>
      <c r="AD131" s="5">
        <f t="shared" si="243"/>
        <v>5.1894271179259621E-4</v>
      </c>
      <c r="AE131" s="5">
        <f t="shared" si="244"/>
        <v>1.3680580261637568E-3</v>
      </c>
      <c r="AF131" s="5">
        <f t="shared" si="245"/>
        <v>1.8032652934714334E-3</v>
      </c>
      <c r="AG131" s="5">
        <f t="shared" si="246"/>
        <v>1.5846139352032511E-3</v>
      </c>
      <c r="AH131" s="5">
        <f t="shared" si="247"/>
        <v>6.5689061225638723E-2</v>
      </c>
      <c r="AI131" s="5">
        <f t="shared" si="248"/>
        <v>5.1627934114489807E-2</v>
      </c>
      <c r="AJ131" s="5">
        <f t="shared" si="249"/>
        <v>2.0288336681920541E-2</v>
      </c>
      <c r="AK131" s="5">
        <f t="shared" si="250"/>
        <v>5.3151665841230308E-3</v>
      </c>
      <c r="AL131" s="5">
        <f t="shared" si="251"/>
        <v>8.65536457198169E-5</v>
      </c>
      <c r="AM131" s="5">
        <f t="shared" si="252"/>
        <v>8.1571998849530928E-5</v>
      </c>
      <c r="AN131" s="5">
        <f t="shared" si="253"/>
        <v>2.1504344352546253E-4</v>
      </c>
      <c r="AO131" s="5">
        <f t="shared" si="254"/>
        <v>2.8345316564199114E-4</v>
      </c>
      <c r="AP131" s="5">
        <f t="shared" si="255"/>
        <v>2.4908361397512252E-4</v>
      </c>
      <c r="AQ131" s="5">
        <f t="shared" si="256"/>
        <v>1.6416110561965654E-4</v>
      </c>
      <c r="AR131" s="5">
        <f t="shared" si="257"/>
        <v>3.4634438599385885E-2</v>
      </c>
      <c r="AS131" s="5">
        <f t="shared" si="258"/>
        <v>2.7220734788085729E-2</v>
      </c>
      <c r="AT131" s="5">
        <f t="shared" si="259"/>
        <v>1.0696988782957188E-2</v>
      </c>
      <c r="AU131" s="5">
        <f t="shared" si="260"/>
        <v>2.8024119582251918E-3</v>
      </c>
      <c r="AV131" s="5">
        <f t="shared" si="261"/>
        <v>5.5063482884894026E-4</v>
      </c>
      <c r="AW131" s="5">
        <f t="shared" si="262"/>
        <v>4.9814945321382694E-6</v>
      </c>
      <c r="AX131" s="5">
        <f t="shared" si="263"/>
        <v>1.0685172700025064E-5</v>
      </c>
      <c r="AY131" s="5">
        <f t="shared" si="264"/>
        <v>2.8168689801462023E-5</v>
      </c>
      <c r="AZ131" s="5">
        <f t="shared" si="265"/>
        <v>3.7129726744104447E-5</v>
      </c>
      <c r="BA131" s="5">
        <f t="shared" si="266"/>
        <v>3.2627635335748121E-5</v>
      </c>
      <c r="BB131" s="5">
        <f t="shared" si="267"/>
        <v>2.1503577071939947E-5</v>
      </c>
      <c r="BC131" s="5">
        <f t="shared" si="268"/>
        <v>1.1337722078369138E-5</v>
      </c>
      <c r="BD131" s="5">
        <f t="shared" si="269"/>
        <v>1.5217454204110898E-2</v>
      </c>
      <c r="BE131" s="5">
        <f t="shared" si="270"/>
        <v>1.196006927761456E-2</v>
      </c>
      <c r="BF131" s="5">
        <f t="shared" si="271"/>
        <v>4.6999733071875259E-3</v>
      </c>
      <c r="BG131" s="5">
        <f t="shared" si="272"/>
        <v>1.2313055259426313E-3</v>
      </c>
      <c r="BH131" s="5">
        <f t="shared" si="273"/>
        <v>2.4193434714272423E-4</v>
      </c>
      <c r="BI131" s="5">
        <f t="shared" si="274"/>
        <v>3.8029377498369713E-5</v>
      </c>
      <c r="BJ131" s="8">
        <f t="shared" si="275"/>
        <v>8.7503087371819069E-2</v>
      </c>
      <c r="BK131" s="8">
        <f t="shared" si="276"/>
        <v>0.1445264785338996</v>
      </c>
      <c r="BL131" s="8">
        <f t="shared" si="277"/>
        <v>0.64995204991764177</v>
      </c>
      <c r="BM131" s="8">
        <f t="shared" si="278"/>
        <v>0.64614924541739216</v>
      </c>
      <c r="BN131" s="8">
        <f t="shared" si="279"/>
        <v>0.33547998347092811</v>
      </c>
    </row>
    <row r="132" spans="1:66" x14ac:dyDescent="0.25">
      <c r="A132" t="s">
        <v>32</v>
      </c>
      <c r="B132" t="s">
        <v>313</v>
      </c>
      <c r="C132" t="s">
        <v>208</v>
      </c>
      <c r="D132" s="11">
        <v>44385</v>
      </c>
      <c r="E132">
        <f>VLOOKUP(A132,home!$A$2:$E$405,3,FALSE)</f>
        <v>1.268</v>
      </c>
      <c r="F132">
        <f>VLOOKUP(B132,home!$B$2:$E$405,3,FALSE)</f>
        <v>0.46389999999999998</v>
      </c>
      <c r="G132">
        <f>VLOOKUP(C132,away!$B$2:$E$405,4,FALSE)</f>
        <v>0.83499999999999996</v>
      </c>
      <c r="H132">
        <f>VLOOKUP(A132,away!$A$2:$E$405,3,FALSE)</f>
        <v>1.1471</v>
      </c>
      <c r="I132">
        <f>VLOOKUP(C132,away!$B$2:$E$405,3,FALSE)</f>
        <v>1.3332999999999999</v>
      </c>
      <c r="J132">
        <f>VLOOKUP(B132,home!$B$2:$E$405,4,FALSE)</f>
        <v>1.0769</v>
      </c>
      <c r="K132" s="3">
        <f t="shared" si="224"/>
        <v>0.49116804199999997</v>
      </c>
      <c r="L132" s="3">
        <f t="shared" si="225"/>
        <v>1.6470414762669998</v>
      </c>
      <c r="M132" s="5">
        <f t="shared" si="226"/>
        <v>0.11786569057202394</v>
      </c>
      <c r="N132" s="5">
        <f t="shared" si="227"/>
        <v>5.7891860457238847E-2</v>
      </c>
      <c r="O132" s="5">
        <f t="shared" si="228"/>
        <v>0.19412968100097572</v>
      </c>
      <c r="P132" s="5">
        <f t="shared" si="229"/>
        <v>9.5350295311333821E-2</v>
      </c>
      <c r="Q132" s="5">
        <f t="shared" si="230"/>
        <v>1.4217315874259612E-2</v>
      </c>
      <c r="R132" s="5">
        <f t="shared" si="231"/>
        <v>0.15986981819154439</v>
      </c>
      <c r="S132" s="5">
        <f t="shared" si="232"/>
        <v>1.9283980715327283E-2</v>
      </c>
      <c r="T132" s="5">
        <f t="shared" si="233"/>
        <v>2.3416508926094804E-2</v>
      </c>
      <c r="U132" s="5">
        <f t="shared" si="234"/>
        <v>7.8522945576036826E-2</v>
      </c>
      <c r="V132" s="5">
        <f t="shared" si="235"/>
        <v>1.7333601841033471E-3</v>
      </c>
      <c r="W132" s="5">
        <f t="shared" si="236"/>
        <v>2.3276970668185378E-3</v>
      </c>
      <c r="X132" s="5">
        <f t="shared" si="237"/>
        <v>3.8338136132351703E-3</v>
      </c>
      <c r="Y132" s="5">
        <f t="shared" si="238"/>
        <v>3.1572250166376878E-3</v>
      </c>
      <c r="Z132" s="5">
        <f t="shared" si="239"/>
        <v>8.7770740454912732E-2</v>
      </c>
      <c r="AA132" s="5">
        <f t="shared" si="240"/>
        <v>4.3110182734129664E-2</v>
      </c>
      <c r="AB132" s="5">
        <f t="shared" si="241"/>
        <v>1.0587172021892336E-2</v>
      </c>
      <c r="AC132" s="5">
        <f t="shared" si="242"/>
        <v>8.7640222439331773E-5</v>
      </c>
      <c r="AD132" s="5">
        <f t="shared" si="243"/>
        <v>2.8582260266960099E-4</v>
      </c>
      <c r="AE132" s="5">
        <f t="shared" si="244"/>
        <v>4.7076168145141574E-4</v>
      </c>
      <c r="AF132" s="5">
        <f t="shared" si="245"/>
        <v>3.8768200739383747E-4</v>
      </c>
      <c r="AG132" s="5">
        <f t="shared" si="246"/>
        <v>2.1284278192670002E-4</v>
      </c>
      <c r="AH132" s="5">
        <f t="shared" si="247"/>
        <v>3.6140512482976783E-2</v>
      </c>
      <c r="AI132" s="5">
        <f t="shared" si="248"/>
        <v>1.7751064753140262E-2</v>
      </c>
      <c r="AJ132" s="5">
        <f t="shared" si="249"/>
        <v>4.359377859107557E-3</v>
      </c>
      <c r="AK132" s="5">
        <f t="shared" si="250"/>
        <v>7.1372902913200385E-4</v>
      </c>
      <c r="AL132" s="5">
        <f t="shared" si="251"/>
        <v>2.8359469325417862E-6</v>
      </c>
      <c r="AM132" s="5">
        <f t="shared" si="252"/>
        <v>2.8077385622514375E-5</v>
      </c>
      <c r="AN132" s="5">
        <f t="shared" si="253"/>
        <v>4.6244618665423917E-5</v>
      </c>
      <c r="AO132" s="5">
        <f t="shared" si="254"/>
        <v>3.8083402498052135E-5</v>
      </c>
      <c r="AP132" s="5">
        <f t="shared" si="255"/>
        <v>2.0908314490554045E-5</v>
      </c>
      <c r="AQ132" s="5">
        <f t="shared" si="256"/>
        <v>8.6092152911942096E-6</v>
      </c>
      <c r="AR132" s="5">
        <f t="shared" si="257"/>
        <v>1.1904984606601596E-2</v>
      </c>
      <c r="AS132" s="5">
        <f t="shared" si="258"/>
        <v>5.8473479792646452E-3</v>
      </c>
      <c r="AT132" s="5">
        <f t="shared" si="259"/>
        <v>1.4360152289340359E-3</v>
      </c>
      <c r="AU132" s="5">
        <f t="shared" si="260"/>
        <v>2.3510826275923748E-4</v>
      </c>
      <c r="AV132" s="5">
        <f t="shared" si="261"/>
        <v>2.8869416269369032E-5</v>
      </c>
      <c r="AW132" s="5">
        <f t="shared" si="262"/>
        <v>6.3727992286245716E-8</v>
      </c>
      <c r="AX132" s="5">
        <f t="shared" si="263"/>
        <v>2.2984524201148897E-6</v>
      </c>
      <c r="AY132" s="5">
        <f t="shared" si="264"/>
        <v>3.7856464671554868E-6</v>
      </c>
      <c r="AZ132" s="5">
        <f t="shared" si="265"/>
        <v>3.1175583729443632E-6</v>
      </c>
      <c r="BA132" s="5">
        <f t="shared" si="266"/>
        <v>1.7115826483076102E-6</v>
      </c>
      <c r="BB132" s="5">
        <f t="shared" si="267"/>
        <v>7.0476190295538676E-7</v>
      </c>
      <c r="BC132" s="5">
        <f t="shared" si="268"/>
        <v>2.3215441701207592E-7</v>
      </c>
      <c r="BD132" s="5">
        <f t="shared" si="269"/>
        <v>3.2680005702321675E-3</v>
      </c>
      <c r="BE132" s="5">
        <f t="shared" si="270"/>
        <v>1.605137441335817E-3</v>
      </c>
      <c r="BF132" s="5">
        <f t="shared" si="271"/>
        <v>3.9419610710090148E-4</v>
      </c>
      <c r="BG132" s="5">
        <f t="shared" si="272"/>
        <v>6.453884336292405E-5</v>
      </c>
      <c r="BH132" s="5">
        <f t="shared" si="273"/>
        <v>7.9248543318780206E-6</v>
      </c>
      <c r="BI132" s="5">
        <f t="shared" si="274"/>
        <v>7.7848703706474903E-7</v>
      </c>
      <c r="BJ132" s="8">
        <f t="shared" si="275"/>
        <v>0.10635530312052244</v>
      </c>
      <c r="BK132" s="8">
        <f t="shared" si="276"/>
        <v>0.23432758859862746</v>
      </c>
      <c r="BL132" s="8">
        <f t="shared" si="277"/>
        <v>0.56997738544616505</v>
      </c>
      <c r="BM132" s="8">
        <f t="shared" si="278"/>
        <v>0.35910263429437678</v>
      </c>
      <c r="BN132" s="8">
        <f t="shared" si="279"/>
        <v>0.63932466140737632</v>
      </c>
    </row>
    <row r="133" spans="1:66" x14ac:dyDescent="0.25">
      <c r="A133" t="s">
        <v>213</v>
      </c>
      <c r="B133" t="s">
        <v>217</v>
      </c>
      <c r="C133" t="s">
        <v>315</v>
      </c>
      <c r="D133" s="11">
        <v>44385</v>
      </c>
      <c r="E133">
        <f>VLOOKUP(A133,home!$A$2:$E$405,3,FALSE)</f>
        <v>1.2675000000000001</v>
      </c>
      <c r="F133">
        <f>VLOOKUP(B133,home!$B$2:$E$405,3,FALSE)</f>
        <v>0.872</v>
      </c>
      <c r="G133">
        <f>VLOOKUP(C133,away!$B$2:$E$405,4,FALSE)</f>
        <v>0.37369999999999998</v>
      </c>
      <c r="H133">
        <f>VLOOKUP(A133,away!$A$2:$E$405,3,FALSE)</f>
        <v>1.1535</v>
      </c>
      <c r="I133">
        <f>VLOOKUP(C133,away!$B$2:$E$405,3,FALSE)</f>
        <v>1.597</v>
      </c>
      <c r="J133">
        <f>VLOOKUP(B133,home!$B$2:$E$405,4,FALSE)</f>
        <v>1.0951</v>
      </c>
      <c r="K133" s="3">
        <f t="shared" si="224"/>
        <v>0.41303566200000003</v>
      </c>
      <c r="L133" s="3">
        <f t="shared" si="225"/>
        <v>2.0173269664499998</v>
      </c>
      <c r="M133" s="5">
        <f t="shared" si="226"/>
        <v>8.8004913709925733E-2</v>
      </c>
      <c r="N133" s="5">
        <f t="shared" si="227"/>
        <v>3.6349167793432051E-2</v>
      </c>
      <c r="O133" s="5">
        <f t="shared" si="228"/>
        <v>0.17753468560713842</v>
      </c>
      <c r="P133" s="5">
        <f t="shared" si="229"/>
        <v>7.3328156397706304E-2</v>
      </c>
      <c r="Q133" s="5">
        <f t="shared" si="230"/>
        <v>7.5067512913546443E-3</v>
      </c>
      <c r="R133" s="5">
        <f t="shared" si="231"/>
        <v>0.17907275437775155</v>
      </c>
      <c r="S133" s="5">
        <f t="shared" si="232"/>
        <v>1.5274767890829785E-2</v>
      </c>
      <c r="T133" s="5">
        <f t="shared" si="233"/>
        <v>1.514357181048308E-2</v>
      </c>
      <c r="U133" s="5">
        <f t="shared" si="234"/>
        <v>7.3963433650578017E-2</v>
      </c>
      <c r="V133" s="5">
        <f t="shared" si="235"/>
        <v>1.4141515533620092E-3</v>
      </c>
      <c r="W133" s="5">
        <f t="shared" si="236"/>
        <v>1.0335186630313403E-3</v>
      </c>
      <c r="X133" s="5">
        <f t="shared" si="237"/>
        <v>2.0849450692624729E-3</v>
      </c>
      <c r="Y133" s="5">
        <f t="shared" si="238"/>
        <v>2.1030079558950754E-3</v>
      </c>
      <c r="Z133" s="5">
        <f t="shared" si="239"/>
        <v>0.12041609878757184</v>
      </c>
      <c r="AA133" s="5">
        <f t="shared" si="240"/>
        <v>4.9736143078182138E-2</v>
      </c>
      <c r="AB133" s="5">
        <f t="shared" si="241"/>
        <v>1.0271400390811838E-2</v>
      </c>
      <c r="AC133" s="5">
        <f t="shared" si="242"/>
        <v>7.3644415055608618E-5</v>
      </c>
      <c r="AD133" s="5">
        <f t="shared" si="243"/>
        <v>1.0672001629362614E-4</v>
      </c>
      <c r="AE133" s="5">
        <f t="shared" si="244"/>
        <v>2.1528916672911531E-4</v>
      </c>
      <c r="AF133" s="5">
        <f t="shared" si="245"/>
        <v>2.1715432081359729E-4</v>
      </c>
      <c r="AG133" s="5">
        <f t="shared" si="246"/>
        <v>1.4602375575280144E-4</v>
      </c>
      <c r="AH133" s="5">
        <f t="shared" si="247"/>
        <v>6.0729660819718922E-2</v>
      </c>
      <c r="AI133" s="5">
        <f t="shared" si="248"/>
        <v>2.508351565970807E-2</v>
      </c>
      <c r="AJ133" s="5">
        <f t="shared" si="249"/>
        <v>5.1801932478974452E-3</v>
      </c>
      <c r="AK133" s="5">
        <f t="shared" si="250"/>
        <v>7.1320151581108395E-4</v>
      </c>
      <c r="AL133" s="5">
        <f t="shared" si="251"/>
        <v>2.4545034850281082E-6</v>
      </c>
      <c r="AM133" s="5">
        <f t="shared" si="252"/>
        <v>8.8158345156977302E-6</v>
      </c>
      <c r="AN133" s="5">
        <f t="shared" si="253"/>
        <v>1.7784420700277703E-5</v>
      </c>
      <c r="AO133" s="5">
        <f t="shared" si="254"/>
        <v>1.7938495730680904E-5</v>
      </c>
      <c r="AP133" s="5">
        <f t="shared" si="255"/>
        <v>1.2062603725016928E-5</v>
      </c>
      <c r="AQ133" s="5">
        <f t="shared" si="256"/>
        <v>6.0835539450192147E-6</v>
      </c>
      <c r="AR133" s="5">
        <f t="shared" si="257"/>
        <v>2.4502316486996197E-2</v>
      </c>
      <c r="AS133" s="5">
        <f t="shared" si="258"/>
        <v>1.0120330510739989E-2</v>
      </c>
      <c r="AT133" s="5">
        <f t="shared" si="259"/>
        <v>2.0900287060811448E-3</v>
      </c>
      <c r="AU133" s="5">
        <f t="shared" si="260"/>
        <v>2.877521300717431E-4</v>
      </c>
      <c r="AV133" s="5">
        <f t="shared" si="261"/>
        <v>2.9712972884023129E-5</v>
      </c>
      <c r="AW133" s="5">
        <f t="shared" si="262"/>
        <v>5.6810027178363926E-8</v>
      </c>
      <c r="AX133" s="5">
        <f t="shared" si="263"/>
        <v>6.0687567421227707E-7</v>
      </c>
      <c r="AY133" s="5">
        <f t="shared" si="264"/>
        <v>1.2242666628709509E-6</v>
      </c>
      <c r="AZ133" s="5">
        <f t="shared" si="265"/>
        <v>1.2348730765676605E-6</v>
      </c>
      <c r="BA133" s="5">
        <f t="shared" si="266"/>
        <v>8.3038091916767234E-7</v>
      </c>
      <c r="BB133" s="5">
        <f t="shared" si="267"/>
        <v>4.1878745516562055E-7</v>
      </c>
      <c r="BC133" s="5">
        <f t="shared" si="268"/>
        <v>1.6896624530331532E-7</v>
      </c>
      <c r="BD133" s="5">
        <f t="shared" si="269"/>
        <v>8.238197298284974E-3</v>
      </c>
      <c r="BE133" s="5">
        <f t="shared" si="270"/>
        <v>3.4026692747837462E-3</v>
      </c>
      <c r="BF133" s="5">
        <f t="shared" si="271"/>
        <v>7.0271187823868226E-4</v>
      </c>
      <c r="BG133" s="5">
        <f t="shared" si="272"/>
        <v>9.6748355274525852E-5</v>
      </c>
      <c r="BH133" s="5">
        <f t="shared" si="273"/>
        <v>9.9901302420562443E-6</v>
      </c>
      <c r="BI133" s="5">
        <f t="shared" si="274"/>
        <v>8.2525601159878416E-7</v>
      </c>
      <c r="BJ133" s="8">
        <f t="shared" si="275"/>
        <v>6.4973318901697788E-2</v>
      </c>
      <c r="BK133" s="8">
        <f t="shared" si="276"/>
        <v>0.17809931273702734</v>
      </c>
      <c r="BL133" s="8">
        <f t="shared" si="277"/>
        <v>0.63176627134720609</v>
      </c>
      <c r="BM133" s="8">
        <f t="shared" si="278"/>
        <v>0.43345740513955855</v>
      </c>
      <c r="BN133" s="8">
        <f t="shared" si="279"/>
        <v>0.56179642917730865</v>
      </c>
    </row>
    <row r="134" spans="1:66" x14ac:dyDescent="0.25">
      <c r="A134" t="s">
        <v>213</v>
      </c>
      <c r="B134" t="s">
        <v>223</v>
      </c>
      <c r="C134" t="s">
        <v>225</v>
      </c>
      <c r="D134" s="11">
        <v>44385</v>
      </c>
      <c r="E134">
        <f>VLOOKUP(A134,home!$A$2:$E$405,3,FALSE)</f>
        <v>1.2675000000000001</v>
      </c>
      <c r="F134">
        <f>VLOOKUP(B134,home!$B$2:$E$405,3,FALSE)</f>
        <v>0.62290000000000001</v>
      </c>
      <c r="G134">
        <f>VLOOKUP(C134,away!$B$2:$E$405,4,FALSE)</f>
        <v>0.39750000000000002</v>
      </c>
      <c r="H134">
        <f>VLOOKUP(A134,away!$A$2:$E$405,3,FALSE)</f>
        <v>1.1535</v>
      </c>
      <c r="I134">
        <f>VLOOKUP(C134,away!$B$2:$E$405,3,FALSE)</f>
        <v>1.1537999999999999</v>
      </c>
      <c r="J134">
        <f>VLOOKUP(B134,home!$B$2:$E$405,4,FALSE)</f>
        <v>1.0494000000000001</v>
      </c>
      <c r="K134" s="3">
        <f t="shared" si="224"/>
        <v>0.31383648562500005</v>
      </c>
      <c r="L134" s="3">
        <f t="shared" si="225"/>
        <v>1.3966551700200001</v>
      </c>
      <c r="M134" s="5">
        <f t="shared" si="226"/>
        <v>0.18077689078552894</v>
      </c>
      <c r="N134" s="5">
        <f t="shared" si="227"/>
        <v>5.6734384086344875E-2</v>
      </c>
      <c r="O134" s="5">
        <f t="shared" si="228"/>
        <v>0.25248297913574991</v>
      </c>
      <c r="P134" s="5">
        <f t="shared" si="229"/>
        <v>7.9238370852093981E-2</v>
      </c>
      <c r="Q134" s="5">
        <f t="shared" si="230"/>
        <v>8.9026598578787024E-3</v>
      </c>
      <c r="R134" s="5">
        <f t="shared" si="231"/>
        <v>0.17631582907599849</v>
      </c>
      <c r="S134" s="5">
        <f t="shared" si="232"/>
        <v>8.6829674246678978E-3</v>
      </c>
      <c r="T134" s="5">
        <f t="shared" si="233"/>
        <v>1.2433945917435808E-2</v>
      </c>
      <c r="U134" s="5">
        <f t="shared" si="234"/>
        <v>5.5334340157269575E-2</v>
      </c>
      <c r="V134" s="5">
        <f t="shared" si="235"/>
        <v>4.228811116920103E-4</v>
      </c>
      <c r="W134" s="5">
        <f t="shared" si="236"/>
        <v>9.3132649417047191E-4</v>
      </c>
      <c r="X134" s="5">
        <f t="shared" si="237"/>
        <v>1.300741963059791E-3</v>
      </c>
      <c r="Y134" s="5">
        <f t="shared" si="238"/>
        <v>9.083439937847106E-4</v>
      </c>
      <c r="Z134" s="5">
        <f t="shared" si="239"/>
        <v>8.2084138078451982E-2</v>
      </c>
      <c r="AA134" s="5">
        <f t="shared" si="240"/>
        <v>2.576099742009862E-2</v>
      </c>
      <c r="AB134" s="5">
        <f t="shared" si="241"/>
        <v>4.0423704482592223E-3</v>
      </c>
      <c r="AC134" s="5">
        <f t="shared" si="242"/>
        <v>1.1584863740393387E-5</v>
      </c>
      <c r="AD134" s="5">
        <f t="shared" si="243"/>
        <v>7.3071058474978215E-5</v>
      </c>
      <c r="AE134" s="5">
        <f t="shared" si="244"/>
        <v>1.0205507159791206E-4</v>
      </c>
      <c r="AF134" s="5">
        <f t="shared" si="245"/>
        <v>7.1267871686992587E-5</v>
      </c>
      <c r="AG134" s="5">
        <f t="shared" si="246"/>
        <v>3.3178880482653394E-5</v>
      </c>
      <c r="AH134" s="5">
        <f t="shared" si="247"/>
        <v>2.8660808955976384E-2</v>
      </c>
      <c r="AI134" s="5">
        <f t="shared" si="248"/>
        <v>8.9948075579131571E-3</v>
      </c>
      <c r="AJ134" s="5">
        <f t="shared" si="249"/>
        <v>1.4114493964243271E-3</v>
      </c>
      <c r="AK134" s="5">
        <f t="shared" si="250"/>
        <v>1.4765477273711287E-4</v>
      </c>
      <c r="AL134" s="5">
        <f t="shared" si="251"/>
        <v>2.0311572465782231E-7</v>
      </c>
      <c r="AM134" s="5">
        <f t="shared" si="252"/>
        <v>4.5864728385372095E-6</v>
      </c>
      <c r="AN134" s="5">
        <f t="shared" si="253"/>
        <v>6.4057210020992986E-6</v>
      </c>
      <c r="AO134" s="5">
        <f t="shared" si="254"/>
        <v>4.473291677643841E-6</v>
      </c>
      <c r="AP134" s="5">
        <f t="shared" si="255"/>
        <v>2.0825486495295702E-6</v>
      </c>
      <c r="AQ134" s="5">
        <f t="shared" si="256"/>
        <v>7.2715058454591104E-7</v>
      </c>
      <c r="AR134" s="5">
        <f t="shared" si="257"/>
        <v>8.0058534010639861E-3</v>
      </c>
      <c r="AS134" s="5">
        <f t="shared" si="258"/>
        <v>2.5125288958188761E-3</v>
      </c>
      <c r="AT134" s="5">
        <f t="shared" si="259"/>
        <v>3.9426161934752896E-4</v>
      </c>
      <c r="AU134" s="5">
        <f t="shared" si="260"/>
        <v>4.1244560344283364E-5</v>
      </c>
      <c r="AV134" s="5">
        <f t="shared" si="261"/>
        <v>3.2360119673995314E-6</v>
      </c>
      <c r="AW134" s="5">
        <f t="shared" si="262"/>
        <v>2.4730544076846336E-9</v>
      </c>
      <c r="AX134" s="5">
        <f t="shared" si="263"/>
        <v>2.3990041951017277E-7</v>
      </c>
      <c r="AY134" s="5">
        <f t="shared" si="264"/>
        <v>3.3505816119884965E-7</v>
      </c>
      <c r="AZ134" s="5">
        <f t="shared" si="265"/>
        <v>2.3398035654788402E-7</v>
      </c>
      <c r="BA134" s="5">
        <f t="shared" si="266"/>
        <v>1.0892995821857507E-7</v>
      </c>
      <c r="BB134" s="5">
        <f t="shared" si="267"/>
        <v>3.8034397329008871E-8</v>
      </c>
      <c r="BC134" s="5">
        <f t="shared" si="268"/>
        <v>1.0624187533631023E-8</v>
      </c>
      <c r="BD134" s="5">
        <f t="shared" si="269"/>
        <v>1.8635694238363695E-3</v>
      </c>
      <c r="BE134" s="5">
        <f t="shared" si="270"/>
        <v>5.8485607869501256E-4</v>
      </c>
      <c r="BF134" s="5">
        <f t="shared" si="271"/>
        <v>9.1774588167030602E-5</v>
      </c>
      <c r="BG134" s="5">
        <f t="shared" si="272"/>
        <v>9.6007380733408712E-6</v>
      </c>
      <c r="BH134" s="5">
        <f t="shared" si="273"/>
        <v>7.5326547408585787E-7</v>
      </c>
      <c r="BI134" s="5">
        <f t="shared" si="274"/>
        <v>4.7280437825951052E-8</v>
      </c>
      <c r="BJ134" s="8">
        <f t="shared" si="275"/>
        <v>8.1510216907149602E-2</v>
      </c>
      <c r="BK134" s="8">
        <f t="shared" si="276"/>
        <v>0.26913323321160909</v>
      </c>
      <c r="BL134" s="8">
        <f t="shared" si="277"/>
        <v>0.56665896278365235</v>
      </c>
      <c r="BM134" s="8">
        <f t="shared" si="278"/>
        <v>0.2449351046021615</v>
      </c>
      <c r="BN134" s="8">
        <f t="shared" si="279"/>
        <v>0.75445111379359497</v>
      </c>
    </row>
    <row r="135" spans="1:66" x14ac:dyDescent="0.25">
      <c r="A135" t="s">
        <v>37</v>
      </c>
      <c r="B135" t="s">
        <v>227</v>
      </c>
      <c r="C135" t="s">
        <v>229</v>
      </c>
      <c r="D135" s="11">
        <v>44385</v>
      </c>
      <c r="E135">
        <f>VLOOKUP(A135,home!$A$2:$E$405,3,FALSE)</f>
        <v>1.5481</v>
      </c>
      <c r="F135">
        <f>VLOOKUP(B135,home!$B$2:$E$405,3,FALSE)</f>
        <v>0.54659999999999997</v>
      </c>
      <c r="G135">
        <f>VLOOKUP(C135,away!$B$2:$E$405,4,FALSE)</f>
        <v>1.1428</v>
      </c>
      <c r="H135">
        <f>VLOOKUP(A135,away!$A$2:$E$405,3,FALSE)</f>
        <v>1.2666999999999999</v>
      </c>
      <c r="I135">
        <f>VLOOKUP(C135,away!$B$2:$E$405,3,FALSE)</f>
        <v>0.72870000000000001</v>
      </c>
      <c r="J135">
        <f>VLOOKUP(B135,home!$B$2:$E$405,4,FALSE)</f>
        <v>0.72870000000000001</v>
      </c>
      <c r="K135" s="3">
        <f t="shared" si="224"/>
        <v>0.96702760048800007</v>
      </c>
      <c r="L135" s="3">
        <f t="shared" si="225"/>
        <v>0.67262237412299997</v>
      </c>
      <c r="M135" s="5">
        <f t="shared" si="226"/>
        <v>0.19404795211504094</v>
      </c>
      <c r="N135" s="5">
        <f t="shared" si="227"/>
        <v>0.18764972551341841</v>
      </c>
      <c r="O135" s="5">
        <f t="shared" si="228"/>
        <v>0.13052099424532504</v>
      </c>
      <c r="P135" s="5">
        <f t="shared" si="229"/>
        <v>0.12621740387836478</v>
      </c>
      <c r="Q135" s="5">
        <f t="shared" si="230"/>
        <v>9.0731231897736395E-2</v>
      </c>
      <c r="R135" s="5">
        <f t="shared" si="231"/>
        <v>4.3895670511092472E-2</v>
      </c>
      <c r="S135" s="5">
        <f t="shared" si="232"/>
        <v>2.0524350899036644E-2</v>
      </c>
      <c r="T135" s="5">
        <f t="shared" si="233"/>
        <v>6.1027856606159919E-2</v>
      </c>
      <c r="U135" s="5">
        <f t="shared" si="234"/>
        <v>4.2448324926153622E-2</v>
      </c>
      <c r="V135" s="5">
        <f t="shared" si="235"/>
        <v>1.4833276795356216E-3</v>
      </c>
      <c r="W135" s="5">
        <f t="shared" si="236"/>
        <v>2.9246535157129445E-2</v>
      </c>
      <c r="X135" s="5">
        <f t="shared" si="237"/>
        <v>1.967187391226019E-2</v>
      </c>
      <c r="Y135" s="5">
        <f t="shared" si="238"/>
        <v>6.6158712671563783E-3</v>
      </c>
      <c r="Z135" s="5">
        <f t="shared" si="239"/>
        <v>9.841736704297329E-3</v>
      </c>
      <c r="AA135" s="5">
        <f t="shared" si="240"/>
        <v>9.5172310297913249E-3</v>
      </c>
      <c r="AB135" s="5">
        <f t="shared" si="241"/>
        <v>4.6017125430145196E-3</v>
      </c>
      <c r="AC135" s="5">
        <f t="shared" si="242"/>
        <v>6.0301386452184453E-5</v>
      </c>
      <c r="AD135" s="5">
        <f t="shared" si="243"/>
        <v>7.0705516788967041E-3</v>
      </c>
      <c r="AE135" s="5">
        <f t="shared" si="244"/>
        <v>4.7558112566188637E-3</v>
      </c>
      <c r="AF135" s="5">
        <f t="shared" si="245"/>
        <v>1.599432529153934E-3</v>
      </c>
      <c r="AG135" s="5">
        <f t="shared" si="246"/>
        <v>3.5860470166969126E-4</v>
      </c>
      <c r="AH135" s="5">
        <f t="shared" si="247"/>
        <v>1.6549430768844843E-3</v>
      </c>
      <c r="AI135" s="5">
        <f t="shared" si="248"/>
        <v>1.6003756325838308E-3</v>
      </c>
      <c r="AJ135" s="5">
        <f t="shared" si="249"/>
        <v>7.7380370392850337E-4</v>
      </c>
      <c r="AK135" s="5">
        <f t="shared" si="250"/>
        <v>2.4942984635290249E-4</v>
      </c>
      <c r="AL135" s="5">
        <f t="shared" si="251"/>
        <v>1.5689079663666859E-6</v>
      </c>
      <c r="AM135" s="5">
        <f t="shared" si="252"/>
        <v>1.3674837248339765E-3</v>
      </c>
      <c r="AN135" s="5">
        <f t="shared" si="253"/>
        <v>9.1980014957239247E-4</v>
      </c>
      <c r="AO135" s="5">
        <f t="shared" si="254"/>
        <v>3.0933908016203657E-4</v>
      </c>
      <c r="AP135" s="5">
        <f t="shared" si="255"/>
        <v>6.9356128835871352E-5</v>
      </c>
      <c r="AQ135" s="5">
        <f t="shared" si="256"/>
        <v>1.166262100939111E-5</v>
      </c>
      <c r="AR135" s="5">
        <f t="shared" si="257"/>
        <v>2.2263034828249291E-4</v>
      </c>
      <c r="AS135" s="5">
        <f t="shared" si="258"/>
        <v>2.1528969149542691E-4</v>
      </c>
      <c r="AT135" s="5">
        <f t="shared" si="259"/>
        <v>1.0409553688831221E-4</v>
      </c>
      <c r="AU135" s="5">
        <f t="shared" si="260"/>
        <v>3.3554419086204885E-5</v>
      </c>
      <c r="AV135" s="5">
        <f t="shared" si="261"/>
        <v>8.1120123436753639E-6</v>
      </c>
      <c r="AW135" s="5">
        <f t="shared" si="262"/>
        <v>2.8346872266553349E-8</v>
      </c>
      <c r="AX135" s="5">
        <f t="shared" si="263"/>
        <v>2.2039908418876542E-4</v>
      </c>
      <c r="AY135" s="5">
        <f t="shared" si="264"/>
        <v>1.4824535526158233E-4</v>
      </c>
      <c r="AZ135" s="5">
        <f t="shared" si="265"/>
        <v>4.9856571404376531E-5</v>
      </c>
      <c r="BA135" s="5">
        <f t="shared" si="266"/>
        <v>1.1178215141214873E-5</v>
      </c>
      <c r="BB135" s="5">
        <f t="shared" si="267"/>
        <v>1.8796794016854031E-6</v>
      </c>
      <c r="BC135" s="5">
        <f t="shared" si="268"/>
        <v>2.5286288435034726E-7</v>
      </c>
      <c r="BD135" s="5">
        <f t="shared" si="269"/>
        <v>2.4957692235600115E-5</v>
      </c>
      <c r="BE135" s="5">
        <f t="shared" si="270"/>
        <v>2.4134777236310373E-5</v>
      </c>
      <c r="BF135" s="5">
        <f t="shared" si="271"/>
        <v>1.1669497859570809E-5</v>
      </c>
      <c r="BG135" s="5">
        <f t="shared" si="272"/>
        <v>3.7615755046802049E-6</v>
      </c>
      <c r="BH135" s="5">
        <f t="shared" si="273"/>
        <v>9.0938683358633391E-7</v>
      </c>
      <c r="BI135" s="5">
        <f t="shared" si="274"/>
        <v>1.7588043351967461E-7</v>
      </c>
      <c r="BJ135" s="8">
        <f t="shared" si="275"/>
        <v>0.41183694799289561</v>
      </c>
      <c r="BK135" s="8">
        <f t="shared" si="276"/>
        <v>0.34248315022165815</v>
      </c>
      <c r="BL135" s="8">
        <f t="shared" si="277"/>
        <v>0.23591177633332611</v>
      </c>
      <c r="BM135" s="8">
        <f t="shared" si="278"/>
        <v>0.22686241608280977</v>
      </c>
      <c r="BN135" s="8">
        <f t="shared" si="279"/>
        <v>0.77306297816097802</v>
      </c>
    </row>
    <row r="136" spans="1:66" x14ac:dyDescent="0.25">
      <c r="A136" t="s">
        <v>37</v>
      </c>
      <c r="B136" t="s">
        <v>39</v>
      </c>
      <c r="C136" t="s">
        <v>407</v>
      </c>
      <c r="D136" s="11">
        <v>44385</v>
      </c>
      <c r="E136">
        <f>VLOOKUP(A136,home!$A$2:$E$405,3,FALSE)</f>
        <v>1.5481</v>
      </c>
      <c r="F136">
        <f>VLOOKUP(B136,home!$B$2:$E$405,3,FALSE)</f>
        <v>1.1073</v>
      </c>
      <c r="G136">
        <f>VLOOKUP(C136,away!$B$2:$E$405,4,FALSE)</f>
        <v>0.7097</v>
      </c>
      <c r="H136">
        <f>VLOOKUP(A136,away!$A$2:$E$405,3,FALSE)</f>
        <v>1.2666999999999999</v>
      </c>
      <c r="I136">
        <f>VLOOKUP(C136,away!$B$2:$E$405,3,FALSE)</f>
        <v>1.4634</v>
      </c>
      <c r="J136">
        <f>VLOOKUP(B136,home!$B$2:$E$405,4,FALSE)</f>
        <v>0.73309999999999997</v>
      </c>
      <c r="K136" s="3">
        <f t="shared" si="224"/>
        <v>1.2165756389610001</v>
      </c>
      <c r="L136" s="3">
        <f t="shared" si="225"/>
        <v>1.358939244618</v>
      </c>
      <c r="M136" s="5">
        <f t="shared" si="226"/>
        <v>7.6114622538424409E-2</v>
      </c>
      <c r="N136" s="5">
        <f t="shared" si="227"/>
        <v>9.2599195548958999E-2</v>
      </c>
      <c r="O136" s="5">
        <f t="shared" si="228"/>
        <v>0.10343514765675065</v>
      </c>
      <c r="P136" s="5">
        <f t="shared" si="229"/>
        <v>0.12583668085153679</v>
      </c>
      <c r="Q136" s="5">
        <f t="shared" si="230"/>
        <v>5.6326962746124705E-2</v>
      </c>
      <c r="R136" s="5">
        <f t="shared" si="231"/>
        <v>7.0281040711808018E-2</v>
      </c>
      <c r="S136" s="5">
        <f t="shared" si="232"/>
        <v>5.2009948021938007E-2</v>
      </c>
      <c r="T136" s="5">
        <f t="shared" si="233"/>
        <v>7.6544920205844927E-2</v>
      </c>
      <c r="U136" s="5">
        <f t="shared" si="234"/>
        <v>8.5502202010811906E-2</v>
      </c>
      <c r="V136" s="5">
        <f t="shared" si="235"/>
        <v>9.5539522602355945E-3</v>
      </c>
      <c r="W136" s="5">
        <f t="shared" si="236"/>
        <v>2.2842003564533038E-2</v>
      </c>
      <c r="X136" s="5">
        <f t="shared" si="237"/>
        <v>3.1040895069548186E-2</v>
      </c>
      <c r="Y136" s="5">
        <f t="shared" si="238"/>
        <v>2.109134524903921E-2</v>
      </c>
      <c r="Z136" s="5">
        <f t="shared" si="239"/>
        <v>3.183588812529043E-2</v>
      </c>
      <c r="AA136" s="5">
        <f t="shared" si="240"/>
        <v>3.873076593791612E-2</v>
      </c>
      <c r="AB136" s="5">
        <f t="shared" si="241"/>
        <v>2.3559453159184625E-2</v>
      </c>
      <c r="AC136" s="5">
        <f t="shared" si="242"/>
        <v>9.8719339443873637E-4</v>
      </c>
      <c r="AD136" s="5">
        <f t="shared" si="243"/>
        <v>6.9472562704178025E-3</v>
      </c>
      <c r="AE136" s="5">
        <f t="shared" si="244"/>
        <v>9.4408991882892323E-3</v>
      </c>
      <c r="AF136" s="5">
        <f t="shared" si="245"/>
        <v>6.4148042057242307E-3</v>
      </c>
      <c r="AG136" s="5">
        <f t="shared" si="246"/>
        <v>2.9057763938997515E-3</v>
      </c>
      <c r="AH136" s="5">
        <f t="shared" si="247"/>
        <v>1.0815759440181335E-2</v>
      </c>
      <c r="AI136" s="5">
        <f t="shared" si="248"/>
        <v>1.3158189451787077E-2</v>
      </c>
      <c r="AJ136" s="5">
        <f t="shared" si="249"/>
        <v>8.0039663699388794E-3</v>
      </c>
      <c r="AK136" s="5">
        <f t="shared" si="250"/>
        <v>3.2458101669102491E-3</v>
      </c>
      <c r="AL136" s="5">
        <f t="shared" si="251"/>
        <v>6.5283193148344586E-5</v>
      </c>
      <c r="AM136" s="5">
        <f t="shared" si="252"/>
        <v>1.6903725472418704E-3</v>
      </c>
      <c r="AN136" s="5">
        <f t="shared" si="253"/>
        <v>2.2971135924718718E-3</v>
      </c>
      <c r="AO136" s="5">
        <f t="shared" si="254"/>
        <v>1.5608189050777331E-3</v>
      </c>
      <c r="AP136" s="5">
        <f t="shared" si="255"/>
        <v>7.0701935461727611E-4</v>
      </c>
      <c r="AQ136" s="5">
        <f t="shared" si="256"/>
        <v>2.4019908692347682E-4</v>
      </c>
      <c r="AR136" s="5">
        <f t="shared" si="257"/>
        <v>2.9395919927220054E-3</v>
      </c>
      <c r="AS136" s="5">
        <f t="shared" si="258"/>
        <v>3.5762360068304134E-3</v>
      </c>
      <c r="AT136" s="5">
        <f t="shared" si="259"/>
        <v>2.1753808025425231E-3</v>
      </c>
      <c r="AU136" s="5">
        <f t="shared" si="260"/>
        <v>8.8217176327888775E-4</v>
      </c>
      <c r="AV136" s="5">
        <f t="shared" si="261"/>
        <v>2.6830716914609114E-4</v>
      </c>
      <c r="AW136" s="5">
        <f t="shared" si="262"/>
        <v>2.998044289872864E-6</v>
      </c>
      <c r="AX136" s="5">
        <f t="shared" si="263"/>
        <v>3.4274434362381833E-4</v>
      </c>
      <c r="AY136" s="5">
        <f t="shared" si="264"/>
        <v>4.6576873942124394E-4</v>
      </c>
      <c r="AZ136" s="5">
        <f t="shared" si="265"/>
        <v>3.1647570945789172E-4</v>
      </c>
      <c r="BA136" s="5">
        <f t="shared" si="266"/>
        <v>1.4335708718355098E-4</v>
      </c>
      <c r="BB136" s="5">
        <f t="shared" si="267"/>
        <v>4.8703392941962894E-5</v>
      </c>
      <c r="BC136" s="5">
        <f t="shared" si="268"/>
        <v>1.3236990402976939E-5</v>
      </c>
      <c r="BD136" s="5">
        <f t="shared" si="269"/>
        <v>6.657878203457934E-4</v>
      </c>
      <c r="BE136" s="5">
        <f t="shared" si="270"/>
        <v>8.0998124294963511E-4</v>
      </c>
      <c r="BF136" s="5">
        <f t="shared" si="271"/>
        <v>4.9270172409393879E-4</v>
      </c>
      <c r="BG136" s="5">
        <f t="shared" si="272"/>
        <v>1.9980297160225664E-4</v>
      </c>
      <c r="BH136" s="5">
        <f t="shared" si="273"/>
        <v>6.0768856960830462E-5</v>
      </c>
      <c r="BI136" s="5">
        <f t="shared" si="274"/>
        <v>1.4785982197210386E-5</v>
      </c>
      <c r="BJ136" s="8">
        <f t="shared" si="275"/>
        <v>0.33397986819174363</v>
      </c>
      <c r="BK136" s="8">
        <f t="shared" si="276"/>
        <v>0.26503344899914311</v>
      </c>
      <c r="BL136" s="8">
        <f t="shared" si="277"/>
        <v>0.36881785123795846</v>
      </c>
      <c r="BM136" s="8">
        <f t="shared" si="278"/>
        <v>0.47461063580540075</v>
      </c>
      <c r="BN136" s="8">
        <f t="shared" si="279"/>
        <v>0.52459365005360348</v>
      </c>
    </row>
    <row r="137" spans="1:66" x14ac:dyDescent="0.25">
      <c r="A137" t="s">
        <v>37</v>
      </c>
      <c r="B137" t="s">
        <v>216</v>
      </c>
      <c r="C137" t="s">
        <v>38</v>
      </c>
      <c r="D137" s="11">
        <v>44385</v>
      </c>
      <c r="E137">
        <f>VLOOKUP(A137,home!$A$2:$E$405,3,FALSE)</f>
        <v>1.5481</v>
      </c>
      <c r="F137">
        <f>VLOOKUP(B137,home!$B$2:$E$405,3,FALSE)</f>
        <v>0.53979999999999995</v>
      </c>
      <c r="G137">
        <f>VLOOKUP(C137,away!$B$2:$E$405,4,FALSE)</f>
        <v>0.74529999999999996</v>
      </c>
      <c r="H137">
        <f>VLOOKUP(A137,away!$A$2:$E$405,3,FALSE)</f>
        <v>1.2666999999999999</v>
      </c>
      <c r="I137">
        <f>VLOOKUP(C137,away!$B$2:$E$405,3,FALSE)</f>
        <v>0.48580000000000001</v>
      </c>
      <c r="J137">
        <f>VLOOKUP(B137,home!$B$2:$E$405,4,FALSE)</f>
        <v>1.3231999999999999</v>
      </c>
      <c r="K137" s="3">
        <f t="shared" si="224"/>
        <v>0.62282066241399991</v>
      </c>
      <c r="L137" s="3">
        <f t="shared" si="225"/>
        <v>0.81424813635199988</v>
      </c>
      <c r="M137" s="5">
        <f t="shared" si="226"/>
        <v>0.23762326045058491</v>
      </c>
      <c r="N137" s="5">
        <f t="shared" si="227"/>
        <v>0.14799667647880771</v>
      </c>
      <c r="O137" s="5">
        <f t="shared" si="228"/>
        <v>0.19348429697577466</v>
      </c>
      <c r="P137" s="5">
        <f t="shared" si="229"/>
        <v>0.12050601800915905</v>
      </c>
      <c r="Q137" s="5">
        <f t="shared" si="230"/>
        <v>4.6087694039800731E-2</v>
      </c>
      <c r="R137" s="5">
        <f t="shared" si="231"/>
        <v>7.8772114112950695E-2</v>
      </c>
      <c r="S137" s="5">
        <f t="shared" si="232"/>
        <v>1.5278071209114263E-2</v>
      </c>
      <c r="T137" s="5">
        <f t="shared" si="233"/>
        <v>3.7526818980668918E-2</v>
      </c>
      <c r="U137" s="5">
        <f t="shared" si="234"/>
        <v>4.9060900291579147E-2</v>
      </c>
      <c r="V137" s="5">
        <f t="shared" si="235"/>
        <v>8.6088631819947821E-4</v>
      </c>
      <c r="W137" s="5">
        <f t="shared" si="236"/>
        <v>9.5681227103341492E-3</v>
      </c>
      <c r="X137" s="5">
        <f t="shared" si="237"/>
        <v>7.790826085276828E-3</v>
      </c>
      <c r="Y137" s="5">
        <f t="shared" si="238"/>
        <v>3.1718328102896022E-3</v>
      </c>
      <c r="Z137" s="5">
        <f t="shared" si="239"/>
        <v>2.1380015704325721E-2</v>
      </c>
      <c r="AA137" s="5">
        <f t="shared" si="240"/>
        <v>1.3315915543389867E-2</v>
      </c>
      <c r="AB137" s="5">
        <f t="shared" si="241"/>
        <v>4.1467136696914774E-3</v>
      </c>
      <c r="AC137" s="5">
        <f t="shared" si="242"/>
        <v>2.7286360236806093E-5</v>
      </c>
      <c r="AD137" s="5">
        <f t="shared" si="243"/>
        <v>1.4898061311271874E-3</v>
      </c>
      <c r="AE137" s="5">
        <f t="shared" si="244"/>
        <v>1.2130718657960957E-3</v>
      </c>
      <c r="AF137" s="5">
        <f t="shared" si="245"/>
        <v>4.9387075299275711E-4</v>
      </c>
      <c r="AG137" s="5">
        <f t="shared" si="246"/>
        <v>1.3404444674103711E-4</v>
      </c>
      <c r="AH137" s="5">
        <f t="shared" si="247"/>
        <v>4.3521594856059274E-3</v>
      </c>
      <c r="AI137" s="5">
        <f t="shared" si="248"/>
        <v>2.7106148537564571E-3</v>
      </c>
      <c r="AJ137" s="5">
        <f t="shared" si="249"/>
        <v>8.4411346938291195E-4</v>
      </c>
      <c r="AK137" s="5">
        <f t="shared" si="250"/>
        <v>1.7524377005121499E-4</v>
      </c>
      <c r="AL137" s="5">
        <f t="shared" si="251"/>
        <v>5.5350988987624813E-7</v>
      </c>
      <c r="AM137" s="5">
        <f t="shared" si="252"/>
        <v>1.8557640829141469E-4</v>
      </c>
      <c r="AN137" s="5">
        <f t="shared" si="253"/>
        <v>1.5110524460218224E-4</v>
      </c>
      <c r="AO137" s="5">
        <f t="shared" si="254"/>
        <v>6.1518581905169994E-5</v>
      </c>
      <c r="AP137" s="5">
        <f t="shared" si="255"/>
        <v>1.6697130222434174E-5</v>
      </c>
      <c r="AQ137" s="5">
        <f t="shared" si="256"/>
        <v>3.3989017915109197E-6</v>
      </c>
      <c r="AR137" s="5">
        <f t="shared" si="257"/>
        <v>7.0874755005226114E-4</v>
      </c>
      <c r="AS137" s="5">
        <f t="shared" si="258"/>
        <v>4.4142261860784888E-4</v>
      </c>
      <c r="AT137" s="5">
        <f t="shared" si="259"/>
        <v>1.3746356386293144E-4</v>
      </c>
      <c r="AU137" s="5">
        <f t="shared" si="260"/>
        <v>2.8538382634300048E-5</v>
      </c>
      <c r="AV137" s="5">
        <f t="shared" si="261"/>
        <v>4.4435735941297356E-6</v>
      </c>
      <c r="AW137" s="5">
        <f t="shared" si="262"/>
        <v>7.7972717344434211E-9</v>
      </c>
      <c r="AX137" s="5">
        <f t="shared" si="263"/>
        <v>1.9263470256744967E-5</v>
      </c>
      <c r="AY137" s="5">
        <f t="shared" si="264"/>
        <v>1.5685244756226774E-5</v>
      </c>
      <c r="AZ137" s="5">
        <f t="shared" si="265"/>
        <v>6.3858406554913144E-6</v>
      </c>
      <c r="BA137" s="5">
        <f t="shared" si="266"/>
        <v>1.733219617591545E-6</v>
      </c>
      <c r="BB137" s="5">
        <f t="shared" si="267"/>
        <v>3.5281771087816036E-7</v>
      </c>
      <c r="BC137" s="5">
        <f t="shared" si="268"/>
        <v>5.7456232710904174E-8</v>
      </c>
      <c r="BD137" s="5">
        <f t="shared" si="269"/>
        <v>9.6182728629016533E-5</v>
      </c>
      <c r="BE137" s="5">
        <f t="shared" si="270"/>
        <v>5.9904590757510071E-5</v>
      </c>
      <c r="BF137" s="5">
        <f t="shared" si="271"/>
        <v>1.8654908448616E-5</v>
      </c>
      <c r="BG137" s="5">
        <f t="shared" si="272"/>
        <v>3.8728874790798471E-6</v>
      </c>
      <c r="BH137" s="5">
        <f t="shared" si="273"/>
        <v>6.0302858629384899E-7</v>
      </c>
      <c r="BI137" s="5">
        <f t="shared" si="274"/>
        <v>7.5115732714022599E-8</v>
      </c>
      <c r="BJ137" s="8">
        <f t="shared" si="275"/>
        <v>0.25593453861787741</v>
      </c>
      <c r="BK137" s="8">
        <f t="shared" si="276"/>
        <v>0.37431176110194059</v>
      </c>
      <c r="BL137" s="8">
        <f t="shared" si="277"/>
        <v>0.34836198112056693</v>
      </c>
      <c r="BM137" s="8">
        <f t="shared" si="278"/>
        <v>0.17550255903014847</v>
      </c>
      <c r="BN137" s="8">
        <f t="shared" si="279"/>
        <v>0.82447006006707779</v>
      </c>
    </row>
    <row r="138" spans="1:66" x14ac:dyDescent="0.25">
      <c r="A138" t="s">
        <v>37</v>
      </c>
      <c r="B138" t="s">
        <v>231</v>
      </c>
      <c r="C138" t="s">
        <v>230</v>
      </c>
      <c r="D138" s="11">
        <v>44385</v>
      </c>
      <c r="E138">
        <f>VLOOKUP(A138,home!$A$2:$E$405,3,FALSE)</f>
        <v>1.5481</v>
      </c>
      <c r="F138">
        <f>VLOOKUP(B138,home!$B$2:$E$405,3,FALSE)</f>
        <v>0.79500000000000004</v>
      </c>
      <c r="G138">
        <f>VLOOKUP(C138,away!$B$2:$E$405,4,FALSE)</f>
        <v>0.83050000000000002</v>
      </c>
      <c r="H138">
        <f>VLOOKUP(A138,away!$A$2:$E$405,3,FALSE)</f>
        <v>1.2666999999999999</v>
      </c>
      <c r="I138">
        <f>VLOOKUP(C138,away!$B$2:$E$405,3,FALSE)</f>
        <v>1.1841999999999999</v>
      </c>
      <c r="J138">
        <f>VLOOKUP(B138,home!$B$2:$E$405,4,FALSE)</f>
        <v>0.78949999999999998</v>
      </c>
      <c r="K138" s="3">
        <f t="shared" si="224"/>
        <v>1.02212915475</v>
      </c>
      <c r="L138" s="3">
        <f t="shared" si="225"/>
        <v>1.1842706375299998</v>
      </c>
      <c r="M138" s="5">
        <f t="shared" si="226"/>
        <v>0.11009630543337234</v>
      </c>
      <c r="N138" s="5">
        <f t="shared" si="227"/>
        <v>0.1125326436137107</v>
      </c>
      <c r="O138" s="5">
        <f t="shared" si="228"/>
        <v>0.13038382182527744</v>
      </c>
      <c r="P138" s="5">
        <f t="shared" si="229"/>
        <v>0.13326910559534544</v>
      </c>
      <c r="Q138" s="5">
        <f t="shared" si="230"/>
        <v>5.7511447949332543E-2</v>
      </c>
      <c r="R138" s="5">
        <f t="shared" si="231"/>
        <v>7.7204865898309633E-2</v>
      </c>
      <c r="S138" s="5">
        <f t="shared" si="232"/>
        <v>4.032981496579751E-2</v>
      </c>
      <c r="T138" s="5">
        <f t="shared" si="233"/>
        <v>6.8109119128229451E-2</v>
      </c>
      <c r="U138" s="5">
        <f t="shared" si="234"/>
        <v>7.8913344323226317E-2</v>
      </c>
      <c r="V138" s="5">
        <f t="shared" si="235"/>
        <v>5.424259493299572E-3</v>
      </c>
      <c r="W138" s="5">
        <f t="shared" si="236"/>
        <v>1.9594709226966635E-2</v>
      </c>
      <c r="X138" s="5">
        <f t="shared" si="237"/>
        <v>2.320543878843475E-2</v>
      </c>
      <c r="Y138" s="5">
        <f t="shared" si="238"/>
        <v>1.3740759894071508E-2</v>
      </c>
      <c r="Z138" s="5">
        <f t="shared" si="239"/>
        <v>3.0477151919269765E-2</v>
      </c>
      <c r="AA138" s="5">
        <f t="shared" si="240"/>
        <v>3.1151585530430542E-2</v>
      </c>
      <c r="AB138" s="5">
        <f t="shared" si="241"/>
        <v>1.592047189367065E-2</v>
      </c>
      <c r="AC138" s="5">
        <f t="shared" si="242"/>
        <v>4.1037151992952709E-4</v>
      </c>
      <c r="AD138" s="5">
        <f t="shared" si="243"/>
        <v>5.0070808949328575E-3</v>
      </c>
      <c r="AE138" s="5">
        <f t="shared" si="244"/>
        <v>5.9297388836064176E-3</v>
      </c>
      <c r="AF138" s="5">
        <f t="shared" si="245"/>
        <v>3.5112078240375016E-3</v>
      </c>
      <c r="AG138" s="5">
        <f t="shared" si="246"/>
        <v>1.3860734427577385E-3</v>
      </c>
      <c r="AH138" s="5">
        <f t="shared" si="247"/>
        <v>9.0232990333830639E-3</v>
      </c>
      <c r="AI138" s="5">
        <f t="shared" si="248"/>
        <v>9.2229770140483218E-3</v>
      </c>
      <c r="AJ138" s="5">
        <f t="shared" si="249"/>
        <v>4.7135368498239447E-3</v>
      </c>
      <c r="AK138" s="5">
        <f t="shared" si="250"/>
        <v>1.6059478120645091E-3</v>
      </c>
      <c r="AL138" s="5">
        <f t="shared" si="251"/>
        <v>1.9869820411333442E-5</v>
      </c>
      <c r="AM138" s="5">
        <f t="shared" si="252"/>
        <v>1.0235766725805195E-3</v>
      </c>
      <c r="AN138" s="5">
        <f t="shared" si="253"/>
        <v>1.2121917985977676E-3</v>
      </c>
      <c r="AO138" s="5">
        <f t="shared" si="254"/>
        <v>7.1778157706700802E-4</v>
      </c>
      <c r="AP138" s="5">
        <f t="shared" si="255"/>
        <v>2.833492152934781E-4</v>
      </c>
      <c r="AQ138" s="5">
        <f t="shared" si="256"/>
        <v>8.3890538959808096E-5</v>
      </c>
      <c r="AR138" s="5">
        <f t="shared" si="257"/>
        <v>2.1372056197776781E-3</v>
      </c>
      <c r="AS138" s="5">
        <f t="shared" si="258"/>
        <v>2.184500173670308E-3</v>
      </c>
      <c r="AT138" s="5">
        <f t="shared" si="259"/>
        <v>1.1164206580324299E-3</v>
      </c>
      <c r="AU138" s="5">
        <f t="shared" si="260"/>
        <v>3.8037536784670889E-4</v>
      </c>
      <c r="AV138" s="5">
        <f t="shared" si="261"/>
        <v>9.719818830621921E-5</v>
      </c>
      <c r="AW138" s="5">
        <f t="shared" si="262"/>
        <v>6.6811031793560809E-7</v>
      </c>
      <c r="AX138" s="5">
        <f t="shared" si="263"/>
        <v>1.7437125986109056E-4</v>
      </c>
      <c r="AY138" s="5">
        <f t="shared" si="264"/>
        <v>2.06502763082603E-4</v>
      </c>
      <c r="AZ138" s="5">
        <f t="shared" si="265"/>
        <v>1.2227757944377043E-4</v>
      </c>
      <c r="BA138" s="5">
        <f t="shared" si="266"/>
        <v>4.8269915654499734E-5</v>
      </c>
      <c r="BB138" s="5">
        <f t="shared" si="267"/>
        <v>1.4291160946418425E-5</v>
      </c>
      <c r="BC138" s="5">
        <f t="shared" si="268"/>
        <v>3.3849204570117568E-6</v>
      </c>
      <c r="BD138" s="5">
        <f t="shared" si="269"/>
        <v>4.218383103111346E-4</v>
      </c>
      <c r="BE138" s="5">
        <f t="shared" si="270"/>
        <v>4.3117323555948818E-4</v>
      </c>
      <c r="BF138" s="5">
        <f t="shared" si="271"/>
        <v>2.2035736740662112E-4</v>
      </c>
      <c r="BG138" s="5">
        <f t="shared" si="272"/>
        <v>7.5077896563421635E-5</v>
      </c>
      <c r="BH138" s="5">
        <f t="shared" si="273"/>
        <v>1.9184826738694517E-5</v>
      </c>
      <c r="BI138" s="5">
        <f t="shared" si="274"/>
        <v>3.9218741476894069E-6</v>
      </c>
      <c r="BJ138" s="8">
        <f t="shared" si="275"/>
        <v>0.31441810704802414</v>
      </c>
      <c r="BK138" s="8">
        <f t="shared" si="276"/>
        <v>0.28975622959123831</v>
      </c>
      <c r="BL138" s="8">
        <f t="shared" si="277"/>
        <v>0.36522710369859485</v>
      </c>
      <c r="BM138" s="8">
        <f t="shared" si="278"/>
        <v>0.37867456728901427</v>
      </c>
      <c r="BN138" s="8">
        <f t="shared" si="279"/>
        <v>0.62099819031534809</v>
      </c>
    </row>
    <row r="139" spans="1:66" x14ac:dyDescent="0.25">
      <c r="A139" t="s">
        <v>37</v>
      </c>
      <c r="B139" t="s">
        <v>228</v>
      </c>
      <c r="C139" t="s">
        <v>219</v>
      </c>
      <c r="D139" s="11">
        <v>44385</v>
      </c>
      <c r="E139">
        <f>VLOOKUP(A139,home!$A$2:$E$405,3,FALSE)</f>
        <v>1.5481</v>
      </c>
      <c r="F139">
        <f>VLOOKUP(B139,home!$B$2:$E$405,3,FALSE)</f>
        <v>0.84470000000000001</v>
      </c>
      <c r="G139">
        <f>VLOOKUP(C139,away!$B$2:$E$405,4,FALSE)</f>
        <v>1.1211</v>
      </c>
      <c r="H139">
        <f>VLOOKUP(A139,away!$A$2:$E$405,3,FALSE)</f>
        <v>1.2666999999999999</v>
      </c>
      <c r="I139">
        <f>VLOOKUP(C139,away!$B$2:$E$405,3,FALSE)</f>
        <v>0.59319999999999995</v>
      </c>
      <c r="J139">
        <f>VLOOKUP(B139,home!$B$2:$E$405,4,FALSE)</f>
        <v>1.4575</v>
      </c>
      <c r="K139" s="3">
        <f t="shared" si="224"/>
        <v>1.466040126477</v>
      </c>
      <c r="L139" s="3">
        <f t="shared" si="225"/>
        <v>1.0951748862999999</v>
      </c>
      <c r="M139" s="5">
        <f t="shared" si="226"/>
        <v>7.7210871233630948E-2</v>
      </c>
      <c r="N139" s="5">
        <f t="shared" si="227"/>
        <v>0.11319423542875166</v>
      </c>
      <c r="O139" s="5">
        <f t="shared" si="228"/>
        <v>8.4559407124415689E-2</v>
      </c>
      <c r="P139" s="5">
        <f t="shared" si="229"/>
        <v>0.12396748391549851</v>
      </c>
      <c r="Q139" s="5">
        <f t="shared" si="230"/>
        <v>8.297364561221722E-2</v>
      </c>
      <c r="R139" s="5">
        <f t="shared" si="231"/>
        <v>4.6303669541538688E-2</v>
      </c>
      <c r="S139" s="5">
        <f t="shared" si="232"/>
        <v>4.9759628478474989E-2</v>
      </c>
      <c r="T139" s="5">
        <f t="shared" si="233"/>
        <v>9.0870652899256471E-2</v>
      </c>
      <c r="U139" s="5">
        <f t="shared" si="234"/>
        <v>6.7883037551026593E-2</v>
      </c>
      <c r="V139" s="5">
        <f t="shared" si="235"/>
        <v>8.8769536731587856E-3</v>
      </c>
      <c r="W139" s="5">
        <f t="shared" si="236"/>
        <v>4.0547564635864237E-2</v>
      </c>
      <c r="X139" s="5">
        <f t="shared" si="237"/>
        <v>4.4406674489824507E-2</v>
      </c>
      <c r="Y139" s="5">
        <f t="shared" si="238"/>
        <v>2.4316537342677334E-2</v>
      </c>
      <c r="Z139" s="5">
        <f t="shared" si="239"/>
        <v>1.6903538675142469E-2</v>
      </c>
      <c r="AA139" s="5">
        <f t="shared" si="240"/>
        <v>2.4781265977214726E-2</v>
      </c>
      <c r="AB139" s="5">
        <f t="shared" si="241"/>
        <v>1.8165165153748029E-2</v>
      </c>
      <c r="AC139" s="5">
        <f t="shared" si="242"/>
        <v>8.9078583924899588E-4</v>
      </c>
      <c r="AD139" s="5">
        <f t="shared" si="243"/>
        <v>1.4861089196774188E-2</v>
      </c>
      <c r="AE139" s="5">
        <f t="shared" si="244"/>
        <v>1.6275491671371326E-2</v>
      </c>
      <c r="AF139" s="5">
        <f t="shared" si="245"/>
        <v>8.9122548703353451E-3</v>
      </c>
      <c r="AG139" s="5">
        <f t="shared" si="246"/>
        <v>3.2534925714320447E-3</v>
      </c>
      <c r="AH139" s="5">
        <f t="shared" si="247"/>
        <v>4.628082761654201E-3</v>
      </c>
      <c r="AI139" s="5">
        <f t="shared" si="248"/>
        <v>6.784955037241548E-3</v>
      </c>
      <c r="AJ139" s="5">
        <f t="shared" si="249"/>
        <v>4.9735081704691793E-3</v>
      </c>
      <c r="AK139" s="5">
        <f t="shared" si="250"/>
        <v>2.4304541824230097E-3</v>
      </c>
      <c r="AL139" s="5">
        <f t="shared" si="251"/>
        <v>5.7208772513450939E-5</v>
      </c>
      <c r="AM139" s="5">
        <f t="shared" si="252"/>
        <v>4.3573906171249571E-3</v>
      </c>
      <c r="AN139" s="5">
        <f t="shared" si="253"/>
        <v>4.77210477367451E-3</v>
      </c>
      <c r="AO139" s="5">
        <f t="shared" si="254"/>
        <v>2.6131446514603349E-3</v>
      </c>
      <c r="AP139" s="5">
        <f t="shared" si="255"/>
        <v>9.5395013218284178E-4</v>
      </c>
      <c r="AQ139" s="5">
        <f t="shared" si="256"/>
        <v>2.611855568873034E-4</v>
      </c>
      <c r="AR139" s="5">
        <f t="shared" si="257"/>
        <v>1.0137120024563259E-3</v>
      </c>
      <c r="AS139" s="5">
        <f t="shared" si="258"/>
        <v>1.486142472292325E-3</v>
      </c>
      <c r="AT139" s="5">
        <f t="shared" si="259"/>
        <v>1.0893722490211411E-3</v>
      </c>
      <c r="AU139" s="5">
        <f t="shared" si="260"/>
        <v>5.3235447657849582E-4</v>
      </c>
      <c r="AV139" s="5">
        <f t="shared" si="261"/>
        <v>1.9511325604343384E-4</v>
      </c>
      <c r="AW139" s="5">
        <f t="shared" si="262"/>
        <v>2.5514641026704245E-6</v>
      </c>
      <c r="AX139" s="5">
        <f t="shared" si="263"/>
        <v>1.0646849152399277E-3</v>
      </c>
      <c r="AY139" s="5">
        <f t="shared" si="264"/>
        <v>1.1660161809932128E-3</v>
      </c>
      <c r="AZ139" s="5">
        <f t="shared" si="265"/>
        <v>6.3849581922160103E-4</v>
      </c>
      <c r="BA139" s="5">
        <f t="shared" si="266"/>
        <v>2.3308819540634744E-4</v>
      </c>
      <c r="BB139" s="5">
        <f t="shared" si="267"/>
        <v>6.381808447550468E-5</v>
      </c>
      <c r="BC139" s="5">
        <f t="shared" si="268"/>
        <v>1.3978392681868927E-5</v>
      </c>
      <c r="BD139" s="5">
        <f t="shared" si="269"/>
        <v>1.8503198783850861E-4</v>
      </c>
      <c r="BE139" s="5">
        <f t="shared" si="270"/>
        <v>2.7126431885305785E-4</v>
      </c>
      <c r="BF139" s="5">
        <f t="shared" si="271"/>
        <v>1.9884218816001715E-4</v>
      </c>
      <c r="BG139" s="5">
        <f t="shared" si="272"/>
        <v>9.7170208893024995E-5</v>
      </c>
      <c r="BH139" s="5">
        <f t="shared" si="273"/>
        <v>3.5613856333831725E-5</v>
      </c>
      <c r="BI139" s="5">
        <f t="shared" si="274"/>
        <v>1.0442268488796861E-5</v>
      </c>
      <c r="BJ139" s="8">
        <f t="shared" si="275"/>
        <v>0.45574949603785286</v>
      </c>
      <c r="BK139" s="8">
        <f t="shared" si="276"/>
        <v>0.26192894809351891</v>
      </c>
      <c r="BL139" s="8">
        <f t="shared" si="277"/>
        <v>0.26562460478469058</v>
      </c>
      <c r="BM139" s="8">
        <f t="shared" si="278"/>
        <v>0.47083381001826163</v>
      </c>
      <c r="BN139" s="8">
        <f t="shared" si="279"/>
        <v>0.52820931285605266</v>
      </c>
    </row>
    <row r="140" spans="1:66" x14ac:dyDescent="0.25">
      <c r="A140" t="s">
        <v>337</v>
      </c>
      <c r="B140" t="s">
        <v>224</v>
      </c>
      <c r="C140" t="s">
        <v>374</v>
      </c>
      <c r="D140" s="11">
        <v>44385</v>
      </c>
      <c r="E140">
        <f>VLOOKUP(A140,home!$A$2:$E$405,3,FALSE)</f>
        <v>1.4091</v>
      </c>
      <c r="F140">
        <f>VLOOKUP(B140,home!$B$2:$E$405,3,FALSE)</f>
        <v>0.83050000000000002</v>
      </c>
      <c r="G140">
        <f>VLOOKUP(C140,away!$B$2:$E$405,4,FALSE)</f>
        <v>1.4193</v>
      </c>
      <c r="H140">
        <f>VLOOKUP(A140,away!$A$2:$E$405,3,FALSE)</f>
        <v>1.1182000000000001</v>
      </c>
      <c r="I140">
        <f>VLOOKUP(C140,away!$B$2:$E$405,3,FALSE)</f>
        <v>0.97560000000000002</v>
      </c>
      <c r="J140">
        <f>VLOOKUP(B140,home!$B$2:$E$405,4,FALSE)</f>
        <v>1.6353</v>
      </c>
      <c r="K140" s="3">
        <f t="shared" si="224"/>
        <v>1.6609465407150001</v>
      </c>
      <c r="L140" s="3">
        <f t="shared" si="225"/>
        <v>1.7839748039759999</v>
      </c>
      <c r="M140" s="5">
        <f t="shared" si="226"/>
        <v>3.1907271620219509E-2</v>
      </c>
      <c r="N140" s="5">
        <f t="shared" si="227"/>
        <v>5.2996272421257477E-2</v>
      </c>
      <c r="O140" s="5">
        <f t="shared" si="228"/>
        <v>5.6921768634090077E-2</v>
      </c>
      <c r="P140" s="5">
        <f t="shared" si="229"/>
        <v>9.4544014704171495E-2</v>
      </c>
      <c r="Q140" s="5">
        <f t="shared" si="230"/>
        <v>4.4011987674438702E-2</v>
      </c>
      <c r="R140" s="5">
        <f t="shared" si="231"/>
        <v>5.0773500520484044E-2</v>
      </c>
      <c r="S140" s="5">
        <f t="shared" si="232"/>
        <v>7.0035530010017125E-2</v>
      </c>
      <c r="T140" s="5">
        <f t="shared" si="233"/>
        <v>7.8516277084100916E-2</v>
      </c>
      <c r="U140" s="5">
        <f t="shared" si="234"/>
        <v>8.4332070049489213E-2</v>
      </c>
      <c r="V140" s="5">
        <f t="shared" si="235"/>
        <v>2.3057928117779909E-2</v>
      </c>
      <c r="W140" s="5">
        <f t="shared" si="236"/>
        <v>2.4367186225950063E-2</v>
      </c>
      <c r="X140" s="5">
        <f t="shared" si="237"/>
        <v>4.3470446270885948E-2</v>
      </c>
      <c r="Y140" s="5">
        <f t="shared" si="238"/>
        <v>3.8775090432426502E-2</v>
      </c>
      <c r="Z140" s="5">
        <f t="shared" si="239"/>
        <v>3.0192881879401945E-2</v>
      </c>
      <c r="AA140" s="5">
        <f t="shared" si="240"/>
        <v>5.0148762711809264E-2</v>
      </c>
      <c r="AB140" s="5">
        <f t="shared" si="241"/>
        <v>4.1647206973658507E-2</v>
      </c>
      <c r="AC140" s="5">
        <f t="shared" si="242"/>
        <v>4.2701651228650994E-3</v>
      </c>
      <c r="AD140" s="5">
        <f t="shared" si="243"/>
        <v>1.0118148417237493E-2</v>
      </c>
      <c r="AE140" s="5">
        <f t="shared" si="244"/>
        <v>1.8050521839241329E-2</v>
      </c>
      <c r="AF140" s="5">
        <f t="shared" si="245"/>
        <v>1.6100838079912531E-2</v>
      </c>
      <c r="AG140" s="5">
        <f t="shared" si="246"/>
        <v>9.5744964858204221E-3</v>
      </c>
      <c r="AH140" s="5">
        <f t="shared" si="247"/>
        <v>1.3465835133069157E-2</v>
      </c>
      <c r="AI140" s="5">
        <f t="shared" si="248"/>
        <v>2.2366032282109725E-2</v>
      </c>
      <c r="AJ140" s="5">
        <f t="shared" si="249"/>
        <v>1.8574391974245093E-2</v>
      </c>
      <c r="AK140" s="5">
        <f t="shared" si="250"/>
        <v>1.0283690698502282E-2</v>
      </c>
      <c r="AL140" s="5">
        <f t="shared" si="251"/>
        <v>5.0611479285438219E-4</v>
      </c>
      <c r="AM140" s="5">
        <f t="shared" si="252"/>
        <v>3.3611407224103103E-3</v>
      </c>
      <c r="AN140" s="5">
        <f t="shared" si="253"/>
        <v>5.9961903613976837E-3</v>
      </c>
      <c r="AO140" s="5">
        <f t="shared" si="254"/>
        <v>5.3485262622886076E-3</v>
      </c>
      <c r="AP140" s="5">
        <f t="shared" si="255"/>
        <v>3.1805453634422679E-3</v>
      </c>
      <c r="AQ140" s="5">
        <f t="shared" si="256"/>
        <v>1.4185031978209246E-3</v>
      </c>
      <c r="AR140" s="5">
        <f t="shared" si="257"/>
        <v>4.8045421183780333E-3</v>
      </c>
      <c r="AS140" s="5">
        <f t="shared" si="258"/>
        <v>7.9800876112395107E-3</v>
      </c>
      <c r="AT140" s="5">
        <f t="shared" si="259"/>
        <v>6.6272494562454503E-3</v>
      </c>
      <c r="AU140" s="5">
        <f t="shared" si="260"/>
        <v>3.669169019602082E-3</v>
      </c>
      <c r="AV140" s="5">
        <f t="shared" si="261"/>
        <v>1.5235733976016823E-3</v>
      </c>
      <c r="AW140" s="5">
        <f t="shared" si="262"/>
        <v>4.1657279209967685E-5</v>
      </c>
      <c r="AX140" s="5">
        <f t="shared" si="263"/>
        <v>9.3044584262395359E-4</v>
      </c>
      <c r="AY140" s="5">
        <f t="shared" si="264"/>
        <v>1.6598919397053517E-3</v>
      </c>
      <c r="AZ140" s="5">
        <f t="shared" si="265"/>
        <v>1.4806026988785988E-3</v>
      </c>
      <c r="BA140" s="5">
        <f t="shared" si="266"/>
        <v>8.8045263649942803E-4</v>
      </c>
      <c r="BB140" s="5">
        <f t="shared" si="267"/>
        <v>3.9267632990230502E-4</v>
      </c>
      <c r="BC140" s="5">
        <f t="shared" si="268"/>
        <v>1.4010493573269584E-4</v>
      </c>
      <c r="BD140" s="5">
        <f t="shared" si="269"/>
        <v>1.4285303473046478E-3</v>
      </c>
      <c r="BE140" s="5">
        <f t="shared" si="270"/>
        <v>2.3727125386620519E-3</v>
      </c>
      <c r="BF140" s="5">
        <f t="shared" si="271"/>
        <v>1.9704743416009214E-3</v>
      </c>
      <c r="BG140" s="5">
        <f t="shared" si="272"/>
        <v>1.0909508470832393E-3</v>
      </c>
      <c r="BH140" s="5">
        <f t="shared" si="273"/>
        <v>4.5300275888825154E-4</v>
      </c>
      <c r="BI140" s="5">
        <f t="shared" si="274"/>
        <v>1.5048267306195839E-4</v>
      </c>
      <c r="BJ140" s="8">
        <f t="shared" si="275"/>
        <v>0.3607703452219736</v>
      </c>
      <c r="BK140" s="8">
        <f t="shared" si="276"/>
        <v>0.22598091630761286</v>
      </c>
      <c r="BL140" s="8">
        <f t="shared" si="277"/>
        <v>0.38058403408712516</v>
      </c>
      <c r="BM140" s="8">
        <f t="shared" si="278"/>
        <v>0.66475512726095676</v>
      </c>
      <c r="BN140" s="8">
        <f t="shared" si="279"/>
        <v>0.33115481557466131</v>
      </c>
    </row>
    <row r="141" spans="1:66" x14ac:dyDescent="0.25">
      <c r="A141" t="s">
        <v>337</v>
      </c>
      <c r="B141" t="s">
        <v>373</v>
      </c>
      <c r="C141" t="s">
        <v>338</v>
      </c>
      <c r="D141" s="11">
        <v>44385</v>
      </c>
      <c r="E141">
        <f>VLOOKUP(A141,home!$A$2:$E$405,3,FALSE)</f>
        <v>1.4091</v>
      </c>
      <c r="F141">
        <f>VLOOKUP(B141,home!$B$2:$E$405,3,FALSE)</f>
        <v>0.5161</v>
      </c>
      <c r="G141">
        <f>VLOOKUP(C141,away!$B$2:$E$405,4,FALSE)</f>
        <v>0.8387</v>
      </c>
      <c r="H141">
        <f>VLOOKUP(A141,away!$A$2:$E$405,3,FALSE)</f>
        <v>1.1182000000000001</v>
      </c>
      <c r="I141">
        <f>VLOOKUP(C141,away!$B$2:$E$405,3,FALSE)</f>
        <v>1.1382000000000001</v>
      </c>
      <c r="J141">
        <f>VLOOKUP(B141,home!$B$2:$E$405,4,FALSE)</f>
        <v>0.89429999999999998</v>
      </c>
      <c r="K141" s="3">
        <f t="shared" si="224"/>
        <v>0.60993326093699995</v>
      </c>
      <c r="L141" s="3">
        <f t="shared" si="225"/>
        <v>1.1382071251320003</v>
      </c>
      <c r="M141" s="5">
        <f t="shared" si="226"/>
        <v>0.17409739655226461</v>
      </c>
      <c r="N141" s="5">
        <f t="shared" si="227"/>
        <v>0.10618779279976476</v>
      </c>
      <c r="O141" s="5">
        <f t="shared" si="228"/>
        <v>0.1981588972227189</v>
      </c>
      <c r="P141" s="5">
        <f t="shared" si="229"/>
        <v>0.12086370236673276</v>
      </c>
      <c r="Q141" s="5">
        <f t="shared" si="230"/>
        <v>3.23837333670315E-2</v>
      </c>
      <c r="R141" s="5">
        <f t="shared" si="231"/>
        <v>0.11277293436359923</v>
      </c>
      <c r="S141" s="5">
        <f t="shared" si="232"/>
        <v>2.0976813609916312E-2</v>
      </c>
      <c r="T141" s="5">
        <f t="shared" si="233"/>
        <v>3.6859396056730151E-2</v>
      </c>
      <c r="U141" s="5">
        <f t="shared" si="234"/>
        <v>6.878396360182433E-2</v>
      </c>
      <c r="V141" s="5">
        <f t="shared" si="235"/>
        <v>1.6180823728938409E-3</v>
      </c>
      <c r="W141" s="5">
        <f t="shared" si="236"/>
        <v>6.5839720312892867E-3</v>
      </c>
      <c r="X141" s="5">
        <f t="shared" si="237"/>
        <v>7.4939238776832746E-3</v>
      </c>
      <c r="Y141" s="5">
        <f t="shared" si="238"/>
        <v>4.264818776387967E-3</v>
      </c>
      <c r="Z141" s="5">
        <f t="shared" si="239"/>
        <v>4.2786319138230673E-2</v>
      </c>
      <c r="AA141" s="5">
        <f t="shared" si="240"/>
        <v>2.6096799155472205E-2</v>
      </c>
      <c r="AB141" s="5">
        <f t="shared" si="241"/>
        <v>7.9586529044575541E-3</v>
      </c>
      <c r="AC141" s="5">
        <f t="shared" si="242"/>
        <v>7.0207621637088905E-5</v>
      </c>
      <c r="AD141" s="5">
        <f t="shared" si="243"/>
        <v>1.0039458827405695E-3</v>
      </c>
      <c r="AE141" s="5">
        <f t="shared" si="244"/>
        <v>1.1426983569822516E-3</v>
      </c>
      <c r="AF141" s="5">
        <f t="shared" si="245"/>
        <v>6.5031370589691462E-4</v>
      </c>
      <c r="AG141" s="5">
        <f t="shared" si="246"/>
        <v>2.4673056454095475E-4</v>
      </c>
      <c r="AH141" s="5">
        <f t="shared" si="247"/>
        <v>1.2174923325326459E-2</v>
      </c>
      <c r="AI141" s="5">
        <f t="shared" si="248"/>
        <v>7.4258906854743102E-3</v>
      </c>
      <c r="AJ141" s="5">
        <f t="shared" si="249"/>
        <v>2.2646488605765195E-3</v>
      </c>
      <c r="AK141" s="5">
        <f t="shared" si="250"/>
        <v>4.6042822146956608E-4</v>
      </c>
      <c r="AL141" s="5">
        <f t="shared" si="251"/>
        <v>1.9496105636189484E-6</v>
      </c>
      <c r="AM141" s="5">
        <f t="shared" si="252"/>
        <v>1.2246799721284614E-4</v>
      </c>
      <c r="AN141" s="5">
        <f t="shared" si="253"/>
        <v>1.3939394702830742E-4</v>
      </c>
      <c r="AO141" s="5">
        <f t="shared" si="254"/>
        <v>7.9329591853946087E-5</v>
      </c>
      <c r="AP141" s="5">
        <f t="shared" si="255"/>
        <v>3.0097835560658305E-5</v>
      </c>
      <c r="AQ141" s="5">
        <f t="shared" si="256"/>
        <v>8.5643927215481454E-6</v>
      </c>
      <c r="AR141" s="5">
        <f t="shared" si="257"/>
        <v>2.7715168953644717E-3</v>
      </c>
      <c r="AS141" s="5">
        <f t="shared" si="258"/>
        <v>1.6904403377316424E-3</v>
      </c>
      <c r="AT141" s="5">
        <f t="shared" si="259"/>
        <v>5.1552789380605207E-4</v>
      </c>
      <c r="AU141" s="5">
        <f t="shared" si="260"/>
        <v>1.0481253645770294E-4</v>
      </c>
      <c r="AV141" s="5">
        <f t="shared" si="261"/>
        <v>1.5982163037181233E-5</v>
      </c>
      <c r="AW141" s="5">
        <f t="shared" si="262"/>
        <v>3.7596635810170949E-8</v>
      </c>
      <c r="AX141" s="5">
        <f t="shared" si="263"/>
        <v>1.2449550816742436E-5</v>
      </c>
      <c r="AY141" s="5">
        <f t="shared" si="264"/>
        <v>1.4170167444309154E-5</v>
      </c>
      <c r="AZ141" s="5">
        <f t="shared" si="265"/>
        <v>8.0642927747130944E-6</v>
      </c>
      <c r="BA141" s="5">
        <f t="shared" si="266"/>
        <v>3.0596118317763177E-6</v>
      </c>
      <c r="BB141" s="5">
        <f t="shared" si="267"/>
        <v>8.7061799676649423E-7</v>
      </c>
      <c r="BC141" s="5">
        <f t="shared" si="268"/>
        <v>1.9818872143755445E-7</v>
      </c>
      <c r="BD141" s="5">
        <f t="shared" si="269"/>
        <v>5.2576004628792706E-4</v>
      </c>
      <c r="BE141" s="5">
        <f t="shared" si="270"/>
        <v>3.206785395027834E-4</v>
      </c>
      <c r="BF141" s="5">
        <f t="shared" si="271"/>
        <v>9.7796253655723606E-5</v>
      </c>
      <c r="BG141" s="5">
        <f t="shared" si="272"/>
        <v>1.988306263321917E-5</v>
      </c>
      <c r="BH141" s="5">
        <f t="shared" si="273"/>
        <v>3.0318353073234952E-6</v>
      </c>
      <c r="BI141" s="5">
        <f t="shared" si="274"/>
        <v>3.6984343912395032E-7</v>
      </c>
      <c r="BJ141" s="8">
        <f t="shared" si="275"/>
        <v>0.1972359916130107</v>
      </c>
      <c r="BK141" s="8">
        <f t="shared" si="276"/>
        <v>0.31764232230145251</v>
      </c>
      <c r="BL141" s="8">
        <f t="shared" si="277"/>
        <v>0.44216293774814219</v>
      </c>
      <c r="BM141" s="8">
        <f t="shared" si="278"/>
        <v>0.2553489815579158</v>
      </c>
      <c r="BN141" s="8">
        <f t="shared" si="279"/>
        <v>0.74446445667211181</v>
      </c>
    </row>
    <row r="142" spans="1:66" x14ac:dyDescent="0.25">
      <c r="A142" t="s">
        <v>337</v>
      </c>
      <c r="B142" t="s">
        <v>382</v>
      </c>
      <c r="C142" t="s">
        <v>408</v>
      </c>
      <c r="D142" s="11">
        <v>44385</v>
      </c>
      <c r="E142">
        <f>VLOOKUP(A142,home!$A$2:$E$405,3,FALSE)</f>
        <v>1.4091</v>
      </c>
      <c r="F142">
        <f>VLOOKUP(B142,home!$B$2:$E$405,3,FALSE)</f>
        <v>0.9032</v>
      </c>
      <c r="G142">
        <f>VLOOKUP(C142,away!$B$2:$E$405,4,FALSE)</f>
        <v>0.9677</v>
      </c>
      <c r="H142">
        <f>VLOOKUP(A142,away!$A$2:$E$405,3,FALSE)</f>
        <v>1.1182000000000001</v>
      </c>
      <c r="I142">
        <f>VLOOKUP(C142,away!$B$2:$E$405,3,FALSE)</f>
        <v>1.1382000000000001</v>
      </c>
      <c r="J142">
        <f>VLOOKUP(B142,home!$B$2:$E$405,4,FALSE)</f>
        <v>0.73170000000000002</v>
      </c>
      <c r="K142" s="3">
        <f t="shared" ref="K142:K171" si="280">E142*F142*G142</f>
        <v>1.231590938424</v>
      </c>
      <c r="L142" s="3">
        <f t="shared" ref="L142:L171" si="281">H142*I142*J142</f>
        <v>0.93126037510800019</v>
      </c>
      <c r="M142" s="5">
        <f t="shared" ref="M142:M171" si="282">_xlfn.POISSON.DIST(0,K142,FALSE) * _xlfn.POISSON.DIST(0,L142,FALSE)</f>
        <v>0.11499676131059766</v>
      </c>
      <c r="N142" s="5">
        <f t="shared" ref="N142:N171" si="283">_xlfn.POISSON.DIST(1,K142,FALSE) * _xlfn.POISSON.DIST(0,L142,FALSE)</f>
        <v>0.14162896917823972</v>
      </c>
      <c r="O142" s="5">
        <f t="shared" ref="O142:O171" si="284">_xlfn.POISSON.DIST(0,K142,FALSE) * _xlfn.POISSON.DIST(1,L142,FALSE)</f>
        <v>0.10709192707431232</v>
      </c>
      <c r="P142" s="5">
        <f t="shared" ref="P142:P171" si="285">_xlfn.POISSON.DIST(1,K142,FALSE) * _xlfn.POISSON.DIST(1,L142,FALSE)</f>
        <v>0.13189344696308689</v>
      </c>
      <c r="Q142" s="5">
        <f t="shared" ref="Q142:Q171" si="286">_xlfn.POISSON.DIST(2,K142,FALSE) * _xlfn.POISSON.DIST(0,L142,FALSE)</f>
        <v>8.7214477529126019E-2</v>
      </c>
      <c r="R142" s="5">
        <f t="shared" ref="R142:R171" si="287">_xlfn.POISSON.DIST(0,K142,FALSE) * _xlfn.POISSON.DIST(2,L142,FALSE)</f>
        <v>4.9865234089131349E-2</v>
      </c>
      <c r="S142" s="5">
        <f t="shared" ref="S142:S171" si="288">_xlfn.POISSON.DIST(2,K142,FALSE) * _xlfn.POISSON.DIST(2,L142,FALSE)</f>
        <v>3.7818198429127155E-2</v>
      </c>
      <c r="T142" s="5">
        <f t="shared" ref="T142:T171" si="289">_xlfn.POISSON.DIST(2,K142,FALSE) * _xlfn.POISSON.DIST(1,L142,FALSE)</f>
        <v>8.1219387058622139E-2</v>
      </c>
      <c r="U142" s="5">
        <f t="shared" ref="U142:U171" si="290">_xlfn.POISSON.DIST(1,K142,FALSE) * _xlfn.POISSON.DIST(2,L142,FALSE)</f>
        <v>6.1413570446565716E-2</v>
      </c>
      <c r="V142" s="5">
        <f t="shared" ref="V142:V171" si="291">_xlfn.POISSON.DIST(3,K142,FALSE) * _xlfn.POISSON.DIST(3,L142,FALSE)</f>
        <v>4.8194328759103419E-3</v>
      </c>
      <c r="W142" s="5">
        <f t="shared" ref="W142:W171" si="292">_xlfn.POISSON.DIST(3,K142,FALSE) * _xlfn.POISSON.DIST(0,L142,FALSE)</f>
        <v>3.5804186741418387E-2</v>
      </c>
      <c r="X142" s="5">
        <f t="shared" ref="X142:X171" si="293">_xlfn.POISSON.DIST(3,K142,FALSE) * _xlfn.POISSON.DIST(1,L142,FALSE)</f>
        <v>3.3343020375250172E-2</v>
      </c>
      <c r="Y142" s="5">
        <f t="shared" ref="Y142:Y171" si="294">_xlfn.POISSON.DIST(3,K142,FALSE) * _xlfn.POISSON.DIST(2,L142,FALSE)</f>
        <v>1.5525516830944585E-2</v>
      </c>
      <c r="Z142" s="5">
        <f t="shared" ref="Z142:Z171" si="295">_xlfn.POISSON.DIST(0,K142,FALSE) * _xlfn.POISSON.DIST(3,L142,FALSE)</f>
        <v>1.5479172200897569E-2</v>
      </c>
      <c r="AA142" s="5">
        <f t="shared" ref="AA142:AA171" si="296">_xlfn.POISSON.DIST(1,K142,FALSE) * _xlfn.POISSON.DIST(3,L142,FALSE)</f>
        <v>1.906400821693013E-2</v>
      </c>
      <c r="AB142" s="5">
        <f t="shared" ref="AB142:AB171" si="297">_xlfn.POISSON.DIST(2,K142,FALSE) * _xlfn.POISSON.DIST(3,L142,FALSE)</f>
        <v>1.1739529885005914E-2</v>
      </c>
      <c r="AC142" s="5">
        <f t="shared" ref="AC142:AC171" si="298">_xlfn.POISSON.DIST(4,K142,FALSE) * _xlfn.POISSON.DIST(4,L142,FALSE)</f>
        <v>3.4547256329582116E-4</v>
      </c>
      <c r="AD142" s="5">
        <f t="shared" ref="AD142:AD171" si="299">_xlfn.POISSON.DIST(4,K142,FALSE) * _xlfn.POISSON.DIST(0,L142,FALSE)</f>
        <v>1.1024027987092908E-2</v>
      </c>
      <c r="AE142" s="5">
        <f t="shared" ref="AE142:AE171" si="300">_xlfn.POISSON.DIST(4,K142,FALSE) * _xlfn.POISSON.DIST(1,L142,FALSE)</f>
        <v>1.0266240438461232E-2</v>
      </c>
      <c r="AF142" s="5">
        <f t="shared" ref="AF142:AF171" si="301">_xlfn.POISSON.DIST(4,K142,FALSE) * _xlfn.POISSON.DIST(2,L142,FALSE)</f>
        <v>4.7802714608351643E-3</v>
      </c>
      <c r="AG142" s="5">
        <f t="shared" ref="AG142:AG171" si="302">_xlfn.POISSON.DIST(4,K142,FALSE) * _xlfn.POISSON.DIST(3,L142,FALSE)</f>
        <v>1.4838924645784743E-3</v>
      </c>
      <c r="AH142" s="5">
        <f t="shared" ref="AH142:AH171" si="303">_xlfn.POISSON.DIST(0,K142,FALSE) * _xlfn.POISSON.DIST(4,L142,FALSE)</f>
        <v>3.6037849275422987E-3</v>
      </c>
      <c r="AI142" s="5">
        <f t="shared" ref="AI142:AI171" si="304">_xlfn.POISSON.DIST(1,K142,FALSE) * _xlfn.POISSON.DIST(4,L142,FALSE)</f>
        <v>4.4383888607900865E-3</v>
      </c>
      <c r="AJ142" s="5">
        <f t="shared" ref="AJ142:AJ171" si="305">_xlfn.POISSON.DIST(2,K142,FALSE) * _xlfn.POISSON.DIST(4,L142,FALSE)</f>
        <v>2.7331397510755458E-3</v>
      </c>
      <c r="AK142" s="5">
        <f t="shared" ref="AK142:AK171" si="306">_xlfn.POISSON.DIST(3,K142,FALSE) * _xlfn.POISSON.DIST(4,L142,FALSE)</f>
        <v>1.1220367169570231E-3</v>
      </c>
      <c r="AL142" s="5">
        <f t="shared" ref="AL142:AL171" si="307">_xlfn.POISSON.DIST(5,K142,FALSE) * _xlfn.POISSON.DIST(5,L142,FALSE)</f>
        <v>1.5849339297892008E-5</v>
      </c>
      <c r="AM142" s="5">
        <f t="shared" ref="AM142:AM171" si="308">_xlfn.POISSON.DIST(5,K142,FALSE) * _xlfn.POISSON.DIST(0,L142,FALSE)</f>
        <v>2.7154185947672379E-3</v>
      </c>
      <c r="AN142" s="5">
        <f t="shared" ref="AN142:AN171" si="309">_xlfn.POISSON.DIST(5,K142,FALSE) * _xlfn.POISSON.DIST(1,L142,FALSE)</f>
        <v>2.528761739138176E-3</v>
      </c>
      <c r="AO142" s="5">
        <f t="shared" ref="AO142:AO171" si="310">_xlfn.POISSON.DIST(5,K142,FALSE) * _xlfn.POISSON.DIST(2,L142,FALSE)</f>
        <v>1.1774678028742885E-3</v>
      </c>
      <c r="AP142" s="5">
        <f t="shared" ref="AP142:AP171" si="311">_xlfn.POISSON.DIST(5,K142,FALSE) * _xlfn.POISSON.DIST(3,L142,FALSE)</f>
        <v>3.6550970259410098E-4</v>
      </c>
      <c r="AQ142" s="5">
        <f t="shared" ref="AQ142:AQ171" si="312">_xlfn.POISSON.DIST(5,K142,FALSE) * _xlfn.POISSON.DIST(4,L142,FALSE)</f>
        <v>8.5096175685848993E-5</v>
      </c>
      <c r="AR142" s="5">
        <f t="shared" ref="AR142:AR171" si="313">_xlfn.POISSON.DIST(0,K142,FALSE) * _xlfn.POISSON.DIST(5,L142,FALSE)</f>
        <v>6.712124206863199E-4</v>
      </c>
      <c r="AS142" s="5">
        <f t="shared" ref="AS142:AS171" si="314">_xlfn.POISSON.DIST(1,K142,FALSE) * _xlfn.POISSON.DIST(5,L142,FALSE)</f>
        <v>8.2665913507490936E-4</v>
      </c>
      <c r="AT142" s="5">
        <f t="shared" ref="AT142:AT171" si="315">_xlfn.POISSON.DIST(2,K142,FALSE) * _xlfn.POISSON.DIST(5,L142,FALSE)</f>
        <v>5.0905294996183995E-4</v>
      </c>
      <c r="AU142" s="5">
        <f t="shared" ref="AU142:AU171" si="316">_xlfn.POISSON.DIST(3,K142,FALSE) * _xlfn.POISSON.DIST(5,L142,FALSE)</f>
        <v>2.0898166678366933E-4</v>
      </c>
      <c r="AV142" s="5">
        <f t="shared" ref="AV142:AV171" si="317">_xlfn.POISSON.DIST(4,K142,FALSE) * _xlfn.POISSON.DIST(5,L142,FALSE)</f>
        <v>6.4344981776877765E-5</v>
      </c>
      <c r="AW142" s="5">
        <f t="shared" ref="AW142:AW171" si="318">_xlfn.POISSON.DIST(6,K142,FALSE) * _xlfn.POISSON.DIST(6,L142,FALSE)</f>
        <v>5.0494755201564284E-7</v>
      </c>
      <c r="AX142" s="5">
        <f t="shared" ref="AX142:AX171" si="319">_xlfn.POISSON.DIST(6,K142,FALSE) * _xlfn.POISSON.DIST(0,L142,FALSE)</f>
        <v>5.5738082255722611E-4</v>
      </c>
      <c r="AY142" s="5">
        <f t="shared" ref="AY142:AY171" si="320">_xlfn.POISSON.DIST(6,K142,FALSE) * _xlfn.POISSON.DIST(1,L142,FALSE)</f>
        <v>5.1906667389264795E-4</v>
      </c>
      <c r="AZ142" s="5">
        <f t="shared" ref="AZ142:AZ171" si="321">_xlfn.POISSON.DIST(6,K142,FALSE) * _xlfn.POISSON.DIST(2,L142,FALSE)</f>
        <v>2.416931127176647E-4</v>
      </c>
      <c r="BA142" s="5">
        <f t="shared" ref="BA142:BA171" si="322">_xlfn.POISSON.DIST(6,K142,FALSE) * _xlfn.POISSON.DIST(3,L142,FALSE)</f>
        <v>7.502640627015754E-5</v>
      </c>
      <c r="BB142" s="5">
        <f t="shared" ref="BB142:BB171" si="323">_xlfn.POISSON.DIST(6,K142,FALSE) * _xlfn.POISSON.DIST(4,L142,FALSE)</f>
        <v>1.7467279811538029E-5</v>
      </c>
      <c r="BC142" s="5">
        <f t="shared" ref="BC142:BC171" si="324">_xlfn.POISSON.DIST(6,K142,FALSE) * _xlfn.POISSON.DIST(5,L142,FALSE)</f>
        <v>3.2533171098818616E-6</v>
      </c>
      <c r="BD142" s="5">
        <f t="shared" ref="BD142:BD171" si="325">_xlfn.POISSON.DIST(0,K142,FALSE) * _xlfn.POISSON.DIST(6,L142,FALSE)</f>
        <v>1.0417892177758183E-4</v>
      </c>
      <c r="BE142" s="5">
        <f t="shared" ref="BE142:BE171" si="326">_xlfn.POISSON.DIST(1,K142,FALSE) * _xlfn.POISSON.DIST(6,L142,FALSE)</f>
        <v>1.283058160360525E-4</v>
      </c>
      <c r="BF142" s="5">
        <f t="shared" ref="BF142:BF171" si="327">_xlfn.POISSON.DIST(2,K142,FALSE) * _xlfn.POISSON.DIST(6,L142,FALSE)</f>
        <v>7.9010140188549507E-5</v>
      </c>
      <c r="BG142" s="5">
        <f t="shared" ref="BG142:BG171" si="328">_xlfn.POISSON.DIST(3,K142,FALSE) * _xlfn.POISSON.DIST(6,L142,FALSE)</f>
        <v>3.243605756660916E-5</v>
      </c>
      <c r="BH142" s="5">
        <f t="shared" ref="BH142:BH171" si="329">_xlfn.POISSON.DIST(4,K142,FALSE) * _xlfn.POISSON.DIST(6,L142,FALSE)</f>
        <v>9.9869886443087691E-6</v>
      </c>
      <c r="BI142" s="5">
        <f t="shared" ref="BI142:BI171" si="330">_xlfn.POISSON.DIST(5,K142,FALSE) * _xlfn.POISSON.DIST(6,L142,FALSE)</f>
        <v>2.4599769432948128E-6</v>
      </c>
      <c r="BJ142" s="8">
        <f t="shared" ref="BJ142:BJ171" si="331">SUM(N142,Q142,T142,W142,X142,Y142,AD142,AE142,AF142,AG142,AM142,AN142,AO142,AP142,AQ142,AX142,AY142,AZ142,BA142,BB142,BC142)</f>
        <v>0.43057613169198761</v>
      </c>
      <c r="BK142" s="8">
        <f t="shared" ref="BK142:BK171" si="332">SUM(M142,P142,S142,V142,AC142,AL142,AY142)</f>
        <v>0.29040822815520839</v>
      </c>
      <c r="BL142" s="8">
        <f t="shared" ref="BL142:BL171" si="333">SUM(O142,R142,U142,AA142,AB142,AH142,AI142,AJ142,AK142,AR142,AS142,AT142,AU142,AV142,BD142,BE142,BF142,BG142,BH142,BI142)</f>
        <v>0.2637082490237504</v>
      </c>
      <c r="BM142" s="8">
        <f t="shared" ref="BM142:BM171" si="334">SUM(S142:BI142)</f>
        <v>0.36696240320100937</v>
      </c>
      <c r="BN142" s="8">
        <f t="shared" ref="BN142:BN171" si="335">SUM(M142:R142)</f>
        <v>0.63269081614449396</v>
      </c>
    </row>
    <row r="143" spans="1:66" x14ac:dyDescent="0.25">
      <c r="A143" t="s">
        <v>337</v>
      </c>
      <c r="B143" t="s">
        <v>403</v>
      </c>
      <c r="C143" t="s">
        <v>367</v>
      </c>
      <c r="D143" s="11">
        <v>44385</v>
      </c>
      <c r="E143">
        <f>VLOOKUP(A143,home!$A$2:$E$405,3,FALSE)</f>
        <v>1.4091</v>
      </c>
      <c r="F143">
        <f>VLOOKUP(B143,home!$B$2:$E$405,3,FALSE)</f>
        <v>1.2258</v>
      </c>
      <c r="G143">
        <f>VLOOKUP(C143,away!$B$2:$E$405,4,FALSE)</f>
        <v>1.3548</v>
      </c>
      <c r="H143">
        <f>VLOOKUP(A143,away!$A$2:$E$405,3,FALSE)</f>
        <v>1.1182000000000001</v>
      </c>
      <c r="I143">
        <f>VLOOKUP(C143,away!$B$2:$E$405,3,FALSE)</f>
        <v>0.97560000000000002</v>
      </c>
      <c r="J143">
        <f>VLOOKUP(B143,home!$B$2:$E$405,4,FALSE)</f>
        <v>1.1382000000000001</v>
      </c>
      <c r="K143" s="3">
        <f t="shared" si="280"/>
        <v>2.3401118719440004</v>
      </c>
      <c r="L143" s="3">
        <f t="shared" si="281"/>
        <v>1.2416805001440001</v>
      </c>
      <c r="M143" s="5">
        <f t="shared" si="282"/>
        <v>2.7825779381722676E-2</v>
      </c>
      <c r="N143" s="5">
        <f t="shared" si="283"/>
        <v>6.5115436677263813E-2</v>
      </c>
      <c r="O143" s="5">
        <f t="shared" si="284"/>
        <v>3.4550727659594022E-2</v>
      </c>
      <c r="P143" s="5">
        <f t="shared" si="285"/>
        <v>8.0852567980519902E-2</v>
      </c>
      <c r="Q143" s="5">
        <f t="shared" si="286"/>
        <v>7.6188703207641456E-2</v>
      </c>
      <c r="R143" s="5">
        <f t="shared" si="287"/>
        <v>2.1450482400351925E-2</v>
      </c>
      <c r="S143" s="5">
        <f t="shared" si="288"/>
        <v>5.8732746164681611E-2</v>
      </c>
      <c r="T143" s="5">
        <f t="shared" si="289"/>
        <v>9.4602027104187025E-2</v>
      </c>
      <c r="U143" s="5">
        <f t="shared" si="290"/>
        <v>5.019652852398937E-2</v>
      </c>
      <c r="V143" s="5">
        <f t="shared" si="291"/>
        <v>1.8962005966635366E-2</v>
      </c>
      <c r="W143" s="5">
        <f t="shared" si="292"/>
        <v>5.9430029628073235E-2</v>
      </c>
      <c r="X143" s="5">
        <f t="shared" si="293"/>
        <v>7.379310891215872E-2</v>
      </c>
      <c r="Y143" s="5">
        <f t="shared" si="294"/>
        <v>4.5813732190614964E-2</v>
      </c>
      <c r="Z143" s="5">
        <f t="shared" si="295"/>
        <v>8.8782152383996872E-3</v>
      </c>
      <c r="AA143" s="5">
        <f t="shared" si="296"/>
        <v>2.0776016881053239E-2</v>
      </c>
      <c r="AB143" s="5">
        <f t="shared" si="297"/>
        <v>2.4309101877530832E-2</v>
      </c>
      <c r="AC143" s="5">
        <f t="shared" si="298"/>
        <v>3.4435847587422886E-3</v>
      </c>
      <c r="AD143" s="5">
        <f t="shared" si="299"/>
        <v>3.4768229470659467E-2</v>
      </c>
      <c r="AE143" s="5">
        <f t="shared" si="300"/>
        <v>4.3171032558249813E-2</v>
      </c>
      <c r="AF143" s="5">
        <f t="shared" si="301"/>
        <v>2.6802314649330274E-2</v>
      </c>
      <c r="AG143" s="5">
        <f t="shared" si="302"/>
        <v>1.1093303819599097E-2</v>
      </c>
      <c r="AH143" s="5">
        <f t="shared" si="303"/>
        <v>2.7559766844005517E-3</v>
      </c>
      <c r="AI143" s="5">
        <f t="shared" si="304"/>
        <v>6.449293757966594E-3</v>
      </c>
      <c r="AJ143" s="5">
        <f t="shared" si="305"/>
        <v>7.5460344443359839E-3</v>
      </c>
      <c r="AK143" s="5">
        <f t="shared" si="306"/>
        <v>5.8861882630963282E-3</v>
      </c>
      <c r="AL143" s="5">
        <f t="shared" si="307"/>
        <v>4.0023701328671397E-4</v>
      </c>
      <c r="AM143" s="5">
        <f t="shared" si="308"/>
        <v>1.6272309310152697E-2</v>
      </c>
      <c r="AN143" s="5">
        <f t="shared" si="309"/>
        <v>2.0205009162728268E-2</v>
      </c>
      <c r="AO143" s="5">
        <f t="shared" si="310"/>
        <v>1.2544082941295274E-2</v>
      </c>
      <c r="AP143" s="5">
        <f t="shared" si="311"/>
        <v>5.1919143934651144E-3</v>
      </c>
      <c r="AQ143" s="5">
        <f t="shared" si="312"/>
        <v>1.611674715195649E-3</v>
      </c>
      <c r="AR143" s="5">
        <f t="shared" si="313"/>
        <v>6.8440850157433519E-4</v>
      </c>
      <c r="AS143" s="5">
        <f t="shared" si="314"/>
        <v>1.6015924597935058E-3</v>
      </c>
      <c r="AT143" s="5">
        <f t="shared" si="315"/>
        <v>1.8739527645893891E-3</v>
      </c>
      <c r="AU143" s="5">
        <f t="shared" si="316"/>
        <v>1.4617530372926367E-3</v>
      </c>
      <c r="AV143" s="5">
        <f t="shared" si="317"/>
        <v>8.5516640910467514E-4</v>
      </c>
      <c r="AW143" s="5">
        <f t="shared" si="318"/>
        <v>3.2304366514428143E-5</v>
      </c>
      <c r="AX143" s="5">
        <f t="shared" si="319"/>
        <v>6.3465040334388708E-3</v>
      </c>
      <c r="AY143" s="5">
        <f t="shared" si="320"/>
        <v>7.8803303024062906E-3</v>
      </c>
      <c r="AZ143" s="5">
        <f t="shared" si="321"/>
        <v>4.8924262355958823E-3</v>
      </c>
      <c r="BA143" s="5">
        <f t="shared" si="322"/>
        <v>2.024943418377442E-3</v>
      </c>
      <c r="BB143" s="5">
        <f t="shared" si="323"/>
        <v>6.2858318912355085E-4</v>
      </c>
      <c r="BC143" s="5">
        <f t="shared" si="324"/>
        <v>1.5609989773060804E-4</v>
      </c>
      <c r="BD143" s="5">
        <f t="shared" si="325"/>
        <v>1.4163611508960451E-4</v>
      </c>
      <c r="BE143" s="5">
        <f t="shared" si="326"/>
        <v>3.3144435441721023E-4</v>
      </c>
      <c r="BF143" s="5">
        <f t="shared" si="327"/>
        <v>3.8780843433026442E-4</v>
      </c>
      <c r="BG143" s="5">
        <f t="shared" si="328"/>
        <v>3.0250504040542234E-4</v>
      </c>
      <c r="BH143" s="5">
        <f t="shared" si="329"/>
        <v>1.7697390909390712E-4</v>
      </c>
      <c r="BI143" s="5">
        <f t="shared" si="330"/>
        <v>8.2827749138998053E-5</v>
      </c>
      <c r="BJ143" s="8">
        <f t="shared" si="331"/>
        <v>0.60853179581728745</v>
      </c>
      <c r="BK143" s="8">
        <f t="shared" si="332"/>
        <v>0.19809725156799482</v>
      </c>
      <c r="BL143" s="8">
        <f t="shared" si="333"/>
        <v>0.18182041926714879</v>
      </c>
      <c r="BM143" s="8">
        <f t="shared" si="334"/>
        <v>0.68349595864784507</v>
      </c>
      <c r="BN143" s="8">
        <f t="shared" si="335"/>
        <v>0.30598369730709379</v>
      </c>
    </row>
    <row r="144" spans="1:66" x14ac:dyDescent="0.25">
      <c r="A144" t="s">
        <v>337</v>
      </c>
      <c r="B144" t="s">
        <v>411</v>
      </c>
      <c r="C144" t="s">
        <v>368</v>
      </c>
      <c r="D144" s="11">
        <v>44385</v>
      </c>
      <c r="E144">
        <f>VLOOKUP(A144,home!$A$2:$E$405,3,FALSE)</f>
        <v>1.4091</v>
      </c>
      <c r="F144">
        <f>VLOOKUP(B144,home!$B$2:$E$405,3,FALSE)</f>
        <v>1.4582999999999999</v>
      </c>
      <c r="G144">
        <f>VLOOKUP(C144,away!$B$2:$E$405,4,FALSE)</f>
        <v>0.5161</v>
      </c>
      <c r="H144">
        <f>VLOOKUP(A144,away!$A$2:$E$405,3,FALSE)</f>
        <v>1.1182000000000001</v>
      </c>
      <c r="I144">
        <f>VLOOKUP(C144,away!$B$2:$E$405,3,FALSE)</f>
        <v>0.81299999999999994</v>
      </c>
      <c r="J144">
        <f>VLOOKUP(B144,home!$B$2:$E$405,4,FALSE)</f>
        <v>0.33560000000000001</v>
      </c>
      <c r="K144" s="3">
        <f t="shared" si="280"/>
        <v>1.0605290025329999</v>
      </c>
      <c r="L144" s="3">
        <f t="shared" si="281"/>
        <v>0.30509281896000001</v>
      </c>
      <c r="M144" s="5">
        <f t="shared" si="282"/>
        <v>0.25522192415761685</v>
      </c>
      <c r="N144" s="5">
        <f t="shared" si="283"/>
        <v>0.27067025265143035</v>
      </c>
      <c r="O144" s="5">
        <f t="shared" si="284"/>
        <v>7.7866376301642656E-2</v>
      </c>
      <c r="P144" s="5">
        <f t="shared" si="285"/>
        <v>8.2579550390040293E-2</v>
      </c>
      <c r="Q144" s="5">
        <f t="shared" si="286"/>
        <v>0.14352682652988821</v>
      </c>
      <c r="R144" s="5">
        <f t="shared" si="287"/>
        <v>1.1878236124034148E-2</v>
      </c>
      <c r="S144" s="5">
        <f t="shared" si="288"/>
        <v>6.6798553505240527E-3</v>
      </c>
      <c r="T144" s="5">
        <f t="shared" si="289"/>
        <v>4.3789004102386508E-2</v>
      </c>
      <c r="U144" s="5">
        <f t="shared" si="290"/>
        <v>1.2597213908473381E-2</v>
      </c>
      <c r="V144" s="5">
        <f t="shared" si="291"/>
        <v>2.4014806083304935E-4</v>
      </c>
      <c r="W144" s="5">
        <f t="shared" si="292"/>
        <v>5.0738120725489756E-2</v>
      </c>
      <c r="X144" s="5">
        <f t="shared" si="293"/>
        <v>1.5479836280872471E-2</v>
      </c>
      <c r="Y144" s="5">
        <f t="shared" si="294"/>
        <v>2.3613934439853323E-3</v>
      </c>
      <c r="Z144" s="5">
        <f t="shared" si="295"/>
        <v>1.2079881811180278E-3</v>
      </c>
      <c r="AA144" s="5">
        <f t="shared" si="296"/>
        <v>1.2811065007927547E-3</v>
      </c>
      <c r="AB144" s="5">
        <f t="shared" si="297"/>
        <v>6.7932529971214089E-4</v>
      </c>
      <c r="AC144" s="5">
        <f t="shared" si="298"/>
        <v>4.8563909027624491E-6</v>
      </c>
      <c r="AD144" s="5">
        <f t="shared" si="299"/>
        <v>1.3452312140850646E-2</v>
      </c>
      <c r="AE144" s="5">
        <f t="shared" si="300"/>
        <v>4.1042038325819563E-3</v>
      </c>
      <c r="AF144" s="5">
        <f t="shared" si="301"/>
        <v>6.2608155843443239E-4</v>
      </c>
      <c r="AG144" s="5">
        <f t="shared" si="302"/>
        <v>6.3670995853877001E-5</v>
      </c>
      <c r="AH144" s="5">
        <f t="shared" si="303"/>
        <v>9.2137129861915481E-5</v>
      </c>
      <c r="AI144" s="5">
        <f t="shared" si="304"/>
        <v>9.7714098428710691E-5</v>
      </c>
      <c r="AJ144" s="5">
        <f t="shared" si="305"/>
        <v>5.1814317670005951E-5</v>
      </c>
      <c r="AK144" s="5">
        <f t="shared" si="306"/>
        <v>1.8316862211833138E-5</v>
      </c>
      <c r="AL144" s="5">
        <f t="shared" si="307"/>
        <v>6.2853311460928665E-8</v>
      </c>
      <c r="AM144" s="5">
        <f t="shared" si="308"/>
        <v>2.8533134352997807E-3</v>
      </c>
      <c r="AN144" s="5">
        <f t="shared" si="309"/>
        <v>8.7052543935205173E-4</v>
      </c>
      <c r="AO144" s="5">
        <f t="shared" si="310"/>
        <v>1.3279553013415498E-4</v>
      </c>
      <c r="AP144" s="5">
        <f t="shared" si="311"/>
        <v>1.3504987544638993E-5</v>
      </c>
      <c r="AQ144" s="5">
        <f t="shared" si="312"/>
        <v>1.0300686800033993E-6</v>
      </c>
      <c r="AR144" s="5">
        <f t="shared" si="313"/>
        <v>5.6220753360910792E-6</v>
      </c>
      <c r="AS144" s="5">
        <f t="shared" si="314"/>
        <v>5.9623739483500514E-6</v>
      </c>
      <c r="AT144" s="5">
        <f t="shared" si="315"/>
        <v>3.1616352480862118E-6</v>
      </c>
      <c r="AU144" s="5">
        <f t="shared" si="316"/>
        <v>1.1176686253420149E-6</v>
      </c>
      <c r="AV144" s="5">
        <f t="shared" si="317"/>
        <v>2.9632999809909904E-7</v>
      </c>
      <c r="AW144" s="5">
        <f t="shared" si="318"/>
        <v>5.6491121709295358E-10</v>
      </c>
      <c r="AX144" s="5">
        <f t="shared" si="319"/>
        <v>5.0433694190874705E-4</v>
      </c>
      <c r="AY144" s="5">
        <f t="shared" si="320"/>
        <v>1.5386957931260537E-4</v>
      </c>
      <c r="AZ144" s="5">
        <f t="shared" si="321"/>
        <v>2.3472251852336039E-5</v>
      </c>
      <c r="BA144" s="5">
        <f t="shared" si="322"/>
        <v>2.3870718283227618E-6</v>
      </c>
      <c r="BB144" s="5">
        <f t="shared" si="323"/>
        <v>1.8206961829074804E-7</v>
      </c>
      <c r="BC144" s="5">
        <f t="shared" si="324"/>
        <v>1.1109626618259102E-8</v>
      </c>
      <c r="BD144" s="5">
        <f t="shared" si="325"/>
        <v>2.8587580211558615E-7</v>
      </c>
      <c r="BE144" s="5">
        <f t="shared" si="326"/>
        <v>3.0317957926596385E-7</v>
      </c>
      <c r="BF144" s="5">
        <f t="shared" si="327"/>
        <v>1.6076536839365357E-7</v>
      </c>
      <c r="BG144" s="5">
        <f t="shared" si="328"/>
        <v>5.6832111928123906E-8</v>
      </c>
      <c r="BH144" s="5">
        <f t="shared" si="329"/>
        <v>1.5068025743744262E-8</v>
      </c>
      <c r="BI144" s="5">
        <f t="shared" si="330"/>
        <v>3.1960156624309345E-9</v>
      </c>
      <c r="BJ144" s="8">
        <f t="shared" si="331"/>
        <v>0.54936713074693111</v>
      </c>
      <c r="BK144" s="8">
        <f t="shared" si="332"/>
        <v>0.34488026678254108</v>
      </c>
      <c r="BL144" s="8">
        <f t="shared" si="333"/>
        <v>0.10457922554288664</v>
      </c>
      <c r="BM144" s="8">
        <f t="shared" si="334"/>
        <v>0.15813757608442292</v>
      </c>
      <c r="BN144" s="8">
        <f t="shared" si="335"/>
        <v>0.8417431661546525</v>
      </c>
    </row>
    <row r="145" spans="1:66" x14ac:dyDescent="0.25">
      <c r="A145" t="s">
        <v>344</v>
      </c>
      <c r="B145" t="s">
        <v>345</v>
      </c>
      <c r="C145" t="s">
        <v>421</v>
      </c>
      <c r="D145" s="11">
        <v>44385</v>
      </c>
      <c r="E145">
        <f>VLOOKUP(A145,home!$A$2:$E$405,3,FALSE)</f>
        <v>1.3090999999999999</v>
      </c>
      <c r="F145">
        <f>VLOOKUP(B145,home!$B$2:$E$405,3,FALSE)</f>
        <v>0.55559999999999998</v>
      </c>
      <c r="G145">
        <f>VLOOKUP(C145,away!$B$2:$E$405,4,FALSE)</f>
        <v>1.5278</v>
      </c>
      <c r="H145">
        <f>VLOOKUP(A145,away!$A$2:$E$405,3,FALSE)</f>
        <v>1.3545</v>
      </c>
      <c r="I145">
        <f>VLOOKUP(C145,away!$B$2:$E$405,3,FALSE)</f>
        <v>0.67120000000000002</v>
      </c>
      <c r="J145">
        <f>VLOOKUP(B145,home!$B$2:$E$405,4,FALSE)</f>
        <v>1.0739000000000001</v>
      </c>
      <c r="K145" s="3">
        <f t="shared" si="280"/>
        <v>1.1112238796879998</v>
      </c>
      <c r="L145" s="3">
        <f t="shared" si="281"/>
        <v>0.97632587556000017</v>
      </c>
      <c r="M145" s="5">
        <f t="shared" si="282"/>
        <v>0.12399057116650603</v>
      </c>
      <c r="N145" s="5">
        <f t="shared" si="283"/>
        <v>0.13778128353637586</v>
      </c>
      <c r="O145" s="5">
        <f t="shared" si="284"/>
        <v>0.1210552029553235</v>
      </c>
      <c r="P145" s="5">
        <f t="shared" si="285"/>
        <v>0.13451943228443278</v>
      </c>
      <c r="Q145" s="5">
        <f t="shared" si="286"/>
        <v>7.6552926219841985E-2</v>
      </c>
      <c r="R145" s="5">
        <f t="shared" si="287"/>
        <v>5.9094663508224871E-2</v>
      </c>
      <c r="S145" s="5">
        <f t="shared" si="288"/>
        <v>3.6485592194397232E-2</v>
      </c>
      <c r="T145" s="5">
        <f t="shared" si="289"/>
        <v>7.474060271826731E-2</v>
      </c>
      <c r="U145" s="5">
        <f t="shared" si="290"/>
        <v>6.5667401252466506E-2</v>
      </c>
      <c r="V145" s="5">
        <f t="shared" si="291"/>
        <v>4.3982028475381251E-3</v>
      </c>
      <c r="W145" s="5">
        <f t="shared" si="292"/>
        <v>2.8355813225160668E-2</v>
      </c>
      <c r="X145" s="5">
        <f t="shared" si="293"/>
        <v>2.768451417427082E-2</v>
      </c>
      <c r="Y145" s="5">
        <f t="shared" si="294"/>
        <v>1.3514553770324098E-2</v>
      </c>
      <c r="Z145" s="5">
        <f t="shared" si="295"/>
        <v>1.9231883030197079E-2</v>
      </c>
      <c r="AA145" s="5">
        <f t="shared" si="296"/>
        <v>2.1370927674521405E-2</v>
      </c>
      <c r="AB145" s="5">
        <f t="shared" si="297"/>
        <v>1.1873942581506662E-2</v>
      </c>
      <c r="AC145" s="5">
        <f t="shared" si="298"/>
        <v>2.9823021246515319E-4</v>
      </c>
      <c r="AD145" s="5">
        <f t="shared" si="299"/>
        <v>7.8774141959428359E-3</v>
      </c>
      <c r="AE145" s="5">
        <f t="shared" si="300"/>
        <v>7.6909233120026638E-3</v>
      </c>
      <c r="AF145" s="5">
        <f t="shared" si="301"/>
        <v>3.7544237182279088E-3</v>
      </c>
      <c r="AG145" s="5">
        <f t="shared" si="302"/>
        <v>1.2218470079740315E-3</v>
      </c>
      <c r="AH145" s="5">
        <f t="shared" si="303"/>
        <v>4.694146259531168E-3</v>
      </c>
      <c r="AI145" s="5">
        <f t="shared" si="304"/>
        <v>5.2162474183391361E-3</v>
      </c>
      <c r="AJ145" s="5">
        <f t="shared" si="305"/>
        <v>2.8982093468096649E-3</v>
      </c>
      <c r="AK145" s="5">
        <f t="shared" si="306"/>
        <v>1.0735198115032864E-3</v>
      </c>
      <c r="AL145" s="5">
        <f t="shared" si="307"/>
        <v>1.2942196650422499E-5</v>
      </c>
      <c r="AM145" s="5">
        <f t="shared" si="308"/>
        <v>1.7507141529449839E-3</v>
      </c>
      <c r="AN145" s="5">
        <f t="shared" si="309"/>
        <v>1.7092675282292954E-3</v>
      </c>
      <c r="AO145" s="5">
        <f t="shared" si="310"/>
        <v>8.3440105803237212E-4</v>
      </c>
      <c r="AP145" s="5">
        <f t="shared" si="311"/>
        <v>2.7154911451721542E-4</v>
      </c>
      <c r="AQ145" s="5">
        <f t="shared" si="312"/>
        <v>6.6280106747140758E-5</v>
      </c>
      <c r="AR145" s="5">
        <f t="shared" si="313"/>
        <v>9.166032913686937E-4</v>
      </c>
      <c r="AS145" s="5">
        <f t="shared" si="314"/>
        <v>1.0185514655695099E-3</v>
      </c>
      <c r="AT145" s="5">
        <f t="shared" si="315"/>
        <v>5.659193556160246E-4</v>
      </c>
      <c r="AU145" s="5">
        <f t="shared" si="316"/>
        <v>2.0962103397939057E-4</v>
      </c>
      <c r="AV145" s="5">
        <f t="shared" si="317"/>
        <v>5.8233974660697124E-5</v>
      </c>
      <c r="AW145" s="5">
        <f t="shared" si="318"/>
        <v>3.9003345387681302E-7</v>
      </c>
      <c r="AX145" s="5">
        <f t="shared" si="319"/>
        <v>3.2423922887670235E-4</v>
      </c>
      <c r="AY145" s="5">
        <f t="shared" si="320"/>
        <v>3.165631490239457E-4</v>
      </c>
      <c r="AZ145" s="5">
        <f t="shared" si="321"/>
        <v>1.545343968204173E-4</v>
      </c>
      <c r="BA145" s="5">
        <f t="shared" si="322"/>
        <v>5.0291976759943479E-5</v>
      </c>
      <c r="BB145" s="5">
        <f t="shared" si="323"/>
        <v>1.2275339560948748E-5</v>
      </c>
      <c r="BC145" s="5">
        <f t="shared" si="324"/>
        <v>2.3969463289279197E-6</v>
      </c>
      <c r="BD145" s="5">
        <f t="shared" si="325"/>
        <v>1.4915058516445291E-4</v>
      </c>
      <c r="BE145" s="5">
        <f t="shared" si="326"/>
        <v>1.6573969190417879E-4</v>
      </c>
      <c r="BF145" s="5">
        <f t="shared" si="327"/>
        <v>9.2086951728027685E-5</v>
      </c>
      <c r="BG145" s="5">
        <f t="shared" si="328"/>
        <v>3.4109739922620158E-5</v>
      </c>
      <c r="BH145" s="5">
        <f t="shared" si="329"/>
        <v>9.4758893829906601E-6</v>
      </c>
      <c r="BI145" s="5">
        <f t="shared" si="330"/>
        <v>2.1059669127322406E-6</v>
      </c>
      <c r="BJ145" s="8">
        <f t="shared" si="331"/>
        <v>0.38466681487623011</v>
      </c>
      <c r="BK145" s="8">
        <f t="shared" si="332"/>
        <v>0.30002153405101367</v>
      </c>
      <c r="BL145" s="8">
        <f t="shared" si="333"/>
        <v>0.29616585875443552</v>
      </c>
      <c r="BM145" s="8">
        <f t="shared" si="334"/>
        <v>0.34677583792560129</v>
      </c>
      <c r="BN145" s="8">
        <f t="shared" si="335"/>
        <v>0.65299407967070511</v>
      </c>
    </row>
    <row r="146" spans="1:66" x14ac:dyDescent="0.25">
      <c r="A146" t="s">
        <v>344</v>
      </c>
      <c r="B146" t="s">
        <v>370</v>
      </c>
      <c r="C146" t="s">
        <v>379</v>
      </c>
      <c r="D146" s="11">
        <v>44385</v>
      </c>
      <c r="E146">
        <f>VLOOKUP(A146,home!$A$2:$E$405,3,FALSE)</f>
        <v>1.3090999999999999</v>
      </c>
      <c r="F146">
        <f>VLOOKUP(B146,home!$B$2:$E$405,3,FALSE)</f>
        <v>0.625</v>
      </c>
      <c r="G146">
        <f>VLOOKUP(C146,away!$B$2:$E$405,4,FALSE)</f>
        <v>0.90280000000000005</v>
      </c>
      <c r="H146">
        <f>VLOOKUP(A146,away!$A$2:$E$405,3,FALSE)</f>
        <v>1.3545</v>
      </c>
      <c r="I146">
        <f>VLOOKUP(C146,away!$B$2:$E$405,3,FALSE)</f>
        <v>1.0739000000000001</v>
      </c>
      <c r="J146">
        <f>VLOOKUP(B146,home!$B$2:$E$405,4,FALSE)</f>
        <v>1.2751999999999999</v>
      </c>
      <c r="K146" s="3">
        <f t="shared" si="280"/>
        <v>0.73865967499999996</v>
      </c>
      <c r="L146" s="3">
        <f t="shared" si="281"/>
        <v>1.8549027957599999</v>
      </c>
      <c r="M146" s="5">
        <f t="shared" si="282"/>
        <v>7.4753258868398981E-2</v>
      </c>
      <c r="N146" s="5">
        <f t="shared" si="283"/>
        <v>5.5217217900922461E-2</v>
      </c>
      <c r="O146" s="5">
        <f t="shared" si="284"/>
        <v>0.13866002886716428</v>
      </c>
      <c r="P146" s="5">
        <f t="shared" si="285"/>
        <v>0.10242257185851018</v>
      </c>
      <c r="Q146" s="5">
        <f t="shared" si="286"/>
        <v>2.0393366114549779E-2</v>
      </c>
      <c r="R146" s="5">
        <f t="shared" si="287"/>
        <v>0.12860043760293269</v>
      </c>
      <c r="S146" s="5">
        <f t="shared" si="288"/>
        <v>3.5083364206835811E-2</v>
      </c>
      <c r="T146" s="5">
        <f t="shared" si="289"/>
        <v>3.7827711820835636E-2</v>
      </c>
      <c r="U146" s="5">
        <f t="shared" si="290"/>
        <v>9.4991957444640021E-2</v>
      </c>
      <c r="V146" s="5">
        <f t="shared" si="291"/>
        <v>5.3410207957754283E-3</v>
      </c>
      <c r="W146" s="5">
        <f t="shared" si="292"/>
        <v>5.0212523954431178E-3</v>
      </c>
      <c r="X146" s="5">
        <f t="shared" si="293"/>
        <v>9.3139351065240367E-3</v>
      </c>
      <c r="Y146" s="5">
        <f t="shared" si="294"/>
        <v>8.638222134309325E-3</v>
      </c>
      <c r="Z146" s="5">
        <f t="shared" si="295"/>
        <v>7.9513770415213111E-2</v>
      </c>
      <c r="AA146" s="5">
        <f t="shared" si="296"/>
        <v>5.8733615812925924E-2</v>
      </c>
      <c r="AB146" s="5">
        <f t="shared" si="297"/>
        <v>2.1692076783975358E-2</v>
      </c>
      <c r="AC146" s="5">
        <f t="shared" si="298"/>
        <v>4.5737227257222022E-4</v>
      </c>
      <c r="AD146" s="5">
        <f t="shared" si="299"/>
        <v>9.2724916562774611E-4</v>
      </c>
      <c r="AE146" s="5">
        <f t="shared" si="300"/>
        <v>1.7199570696890334E-3</v>
      </c>
      <c r="AF146" s="5">
        <f t="shared" si="301"/>
        <v>1.5951765885766829E-3</v>
      </c>
      <c r="AG146" s="5">
        <f t="shared" si="302"/>
        <v>9.8629917129392972E-4</v>
      </c>
      <c r="AH146" s="5">
        <f t="shared" si="303"/>
        <v>3.6872578761149383E-2</v>
      </c>
      <c r="AI146" s="5">
        <f t="shared" si="304"/>
        <v>2.7236287044122506E-2</v>
      </c>
      <c r="AJ146" s="5">
        <f t="shared" si="305"/>
        <v>1.0059173468109119E-2</v>
      </c>
      <c r="AK146" s="5">
        <f t="shared" si="306"/>
        <v>2.4767686015740352E-3</v>
      </c>
      <c r="AL146" s="5">
        <f t="shared" si="307"/>
        <v>2.5066596513785751E-5</v>
      </c>
      <c r="AM146" s="5">
        <f t="shared" si="308"/>
        <v>1.3698431346532248E-4</v>
      </c>
      <c r="AN146" s="5">
        <f t="shared" si="309"/>
        <v>2.5409258602209086E-4</v>
      </c>
      <c r="AO146" s="5">
        <f t="shared" si="310"/>
        <v>2.3565852409713236E-4</v>
      </c>
      <c r="AP146" s="5">
        <f t="shared" si="311"/>
        <v>1.4570788506414875E-4</v>
      </c>
      <c r="AQ146" s="5">
        <f t="shared" si="312"/>
        <v>6.7568490842441562E-5</v>
      </c>
      <c r="AR146" s="5">
        <f t="shared" si="313"/>
        <v>1.3679009886187353E-2</v>
      </c>
      <c r="AS146" s="5">
        <f t="shared" si="314"/>
        <v>1.0104132996852937E-2</v>
      </c>
      <c r="AT146" s="5">
        <f t="shared" si="315"/>
        <v>3.731757797806083E-3</v>
      </c>
      <c r="AU146" s="5">
        <f t="shared" si="316"/>
        <v>9.1883300070205232E-4</v>
      </c>
      <c r="AV146" s="5">
        <f t="shared" si="317"/>
        <v>1.6967622141946315E-4</v>
      </c>
      <c r="AW146" s="5">
        <f t="shared" si="318"/>
        <v>9.5402205779167634E-7</v>
      </c>
      <c r="AX146" s="5">
        <f t="shared" si="319"/>
        <v>1.686413141073219E-5</v>
      </c>
      <c r="AY146" s="5">
        <f t="shared" si="320"/>
        <v>3.1281324501831169E-5</v>
      </c>
      <c r="AZ146" s="5">
        <f t="shared" si="321"/>
        <v>2.9011908136761219E-5</v>
      </c>
      <c r="BA146" s="5">
        <f t="shared" si="322"/>
        <v>1.7938089837736896E-5</v>
      </c>
      <c r="BB146" s="5">
        <f t="shared" si="323"/>
        <v>8.3183532476530516E-6</v>
      </c>
      <c r="BC146" s="5">
        <f t="shared" si="324"/>
        <v>3.0859473390381832E-6</v>
      </c>
      <c r="BD146" s="5">
        <f t="shared" si="325"/>
        <v>4.2288722801862664E-3</v>
      </c>
      <c r="BE146" s="5">
        <f t="shared" si="326"/>
        <v>3.1236974240988961E-3</v>
      </c>
      <c r="BF146" s="5">
        <f t="shared" si="327"/>
        <v>1.1536746620416137E-3</v>
      </c>
      <c r="BG146" s="5">
        <f t="shared" si="328"/>
        <v>2.8405765030646443E-4</v>
      </c>
      <c r="BH146" s="5">
        <f t="shared" si="329"/>
        <v>5.2455482914159153E-5</v>
      </c>
      <c r="BI146" s="5">
        <f t="shared" si="330"/>
        <v>7.7493499922681754E-6</v>
      </c>
      <c r="BJ146" s="8">
        <f t="shared" si="331"/>
        <v>0.14258689902173663</v>
      </c>
      <c r="BK146" s="8">
        <f t="shared" si="332"/>
        <v>0.21811393592310824</v>
      </c>
      <c r="BL146" s="8">
        <f t="shared" si="333"/>
        <v>0.55677684113910098</v>
      </c>
      <c r="BM146" s="8">
        <f t="shared" si="334"/>
        <v>0.47691423798423638</v>
      </c>
      <c r="BN146" s="8">
        <f t="shared" si="335"/>
        <v>0.52004688121247833</v>
      </c>
    </row>
    <row r="147" spans="1:66" x14ac:dyDescent="0.25">
      <c r="A147" t="s">
        <v>344</v>
      </c>
      <c r="B147" t="s">
        <v>383</v>
      </c>
      <c r="C147" t="s">
        <v>376</v>
      </c>
      <c r="D147" s="11">
        <v>44385</v>
      </c>
      <c r="E147">
        <f>VLOOKUP(A147,home!$A$2:$E$405,3,FALSE)</f>
        <v>1.3090999999999999</v>
      </c>
      <c r="F147">
        <f>VLOOKUP(B147,home!$B$2:$E$405,3,FALSE)</f>
        <v>0.6452</v>
      </c>
      <c r="G147">
        <f>VLOOKUP(C147,away!$B$2:$E$405,4,FALSE)</f>
        <v>0.90280000000000005</v>
      </c>
      <c r="H147">
        <f>VLOOKUP(A147,away!$A$2:$E$405,3,FALSE)</f>
        <v>1.3545</v>
      </c>
      <c r="I147">
        <f>VLOOKUP(C147,away!$B$2:$E$405,3,FALSE)</f>
        <v>1.4765999999999999</v>
      </c>
      <c r="J147">
        <f>VLOOKUP(B147,home!$B$2:$E$405,4,FALSE)</f>
        <v>1.7073</v>
      </c>
      <c r="K147" s="3">
        <f t="shared" si="280"/>
        <v>0.762533155696</v>
      </c>
      <c r="L147" s="3">
        <f t="shared" si="281"/>
        <v>3.4146933893099995</v>
      </c>
      <c r="M147" s="5">
        <f t="shared" si="282"/>
        <v>1.5340996181832694E-2</v>
      </c>
      <c r="N147" s="5">
        <f t="shared" si="283"/>
        <v>1.169801823005317E-2</v>
      </c>
      <c r="O147" s="5">
        <f t="shared" si="284"/>
        <v>5.2384798247534045E-2</v>
      </c>
      <c r="P147" s="5">
        <f t="shared" si="285"/>
        <v>3.9945145518190422E-2</v>
      </c>
      <c r="Q147" s="5">
        <f t="shared" si="286"/>
        <v>4.4600633781758901E-3</v>
      </c>
      <c r="R147" s="5">
        <f t="shared" si="287"/>
        <v>8.9439012138096324E-2</v>
      </c>
      <c r="S147" s="5">
        <f t="shared" si="288"/>
        <v>2.6002461501799148E-2</v>
      </c>
      <c r="T147" s="5">
        <f t="shared" si="289"/>
        <v>1.5229748933360836E-2</v>
      </c>
      <c r="U147" s="5">
        <f t="shared" si="290"/>
        <v>6.8200212167995433E-2</v>
      </c>
      <c r="V147" s="5">
        <f t="shared" si="291"/>
        <v>7.5228499303392361E-3</v>
      </c>
      <c r="W147" s="5">
        <f t="shared" si="292"/>
        <v>1.1336487341215415E-3</v>
      </c>
      <c r="X147" s="5">
        <f t="shared" si="293"/>
        <v>3.8710628382044769E-3</v>
      </c>
      <c r="Y147" s="5">
        <f t="shared" si="294"/>
        <v>6.6092463416102202E-3</v>
      </c>
      <c r="Z147" s="5">
        <f t="shared" si="295"/>
        <v>0.10180226783145807</v>
      </c>
      <c r="AA147" s="5">
        <f t="shared" si="296"/>
        <v>7.7627604546531101E-2</v>
      </c>
      <c r="AB147" s="5">
        <f t="shared" si="297"/>
        <v>2.959681113199376E-2</v>
      </c>
      <c r="AC147" s="5">
        <f t="shared" si="298"/>
        <v>1.2242577487192982E-3</v>
      </c>
      <c r="AD147" s="5">
        <f t="shared" si="299"/>
        <v>2.1611118667011866E-4</v>
      </c>
      <c r="AE147" s="5">
        <f t="shared" si="300"/>
        <v>7.3795344047839352E-4</v>
      </c>
      <c r="AF147" s="5">
        <f t="shared" si="301"/>
        <v>1.2599423674100709E-3</v>
      </c>
      <c r="AG147" s="5">
        <f t="shared" si="302"/>
        <v>1.4341056243022527E-3</v>
      </c>
      <c r="AH147" s="5">
        <f t="shared" si="303"/>
        <v>8.6905882745211493E-2</v>
      </c>
      <c r="AI147" s="5">
        <f t="shared" si="304"/>
        <v>6.6268617018252665E-2</v>
      </c>
      <c r="AJ147" s="5">
        <f t="shared" si="305"/>
        <v>2.5266008829268927E-2</v>
      </c>
      <c r="AK147" s="5">
        <f t="shared" si="306"/>
        <v>6.422056481475146E-3</v>
      </c>
      <c r="AL147" s="5">
        <f t="shared" si="307"/>
        <v>1.2750972191043834E-4</v>
      </c>
      <c r="AM147" s="5">
        <f t="shared" si="308"/>
        <v>3.2958389030554589E-5</v>
      </c>
      <c r="AN147" s="5">
        <f t="shared" si="309"/>
        <v>1.1254279314494196E-4</v>
      </c>
      <c r="AO147" s="5">
        <f t="shared" si="310"/>
        <v>1.9214956588325813E-4</v>
      </c>
      <c r="AP147" s="5">
        <f t="shared" si="311"/>
        <v>2.1871061746011586E-4</v>
      </c>
      <c r="AQ147" s="5">
        <f t="shared" si="312"/>
        <v>1.8670742490324146E-4</v>
      </c>
      <c r="AR147" s="5">
        <f t="shared" si="313"/>
        <v>5.9351388660444718E-2</v>
      </c>
      <c r="AS147" s="5">
        <f t="shared" si="314"/>
        <v>4.5257401690188701E-2</v>
      </c>
      <c r="AT147" s="5">
        <f t="shared" si="315"/>
        <v>1.7255134664710535E-2</v>
      </c>
      <c r="AU147" s="5">
        <f t="shared" si="316"/>
        <v>4.3858707626137231E-3</v>
      </c>
      <c r="AV147" s="5">
        <f t="shared" si="317"/>
        <v>8.3609296827266602E-4</v>
      </c>
      <c r="AW147" s="5">
        <f t="shared" si="318"/>
        <v>9.2225547812573961E-6</v>
      </c>
      <c r="AX147" s="5">
        <f t="shared" si="319"/>
        <v>4.1886440656875359E-6</v>
      </c>
      <c r="AY147" s="5">
        <f t="shared" si="320"/>
        <v>1.4302935201275788E-5</v>
      </c>
      <c r="AZ147" s="5">
        <f t="shared" si="321"/>
        <v>2.4420069139762878E-5</v>
      </c>
      <c r="BA147" s="5">
        <f t="shared" si="322"/>
        <v>2.7795682886013796E-5</v>
      </c>
      <c r="BB147" s="5">
        <f t="shared" si="323"/>
        <v>2.3728433650557104E-5</v>
      </c>
      <c r="BC147" s="5">
        <f t="shared" si="324"/>
        <v>1.6205065105047657E-5</v>
      </c>
      <c r="BD147" s="5">
        <f t="shared" si="325"/>
        <v>3.3777799084198173E-2</v>
      </c>
      <c r="BE147" s="5">
        <f t="shared" si="326"/>
        <v>2.5756691728139089E-2</v>
      </c>
      <c r="BF147" s="5">
        <f t="shared" si="327"/>
        <v>9.8201657118734791E-3</v>
      </c>
      <c r="BG147" s="5">
        <f t="shared" si="328"/>
        <v>2.496067316577514E-3</v>
      </c>
      <c r="BH147" s="5">
        <f t="shared" si="329"/>
        <v>4.758335219348746E-4</v>
      </c>
      <c r="BI147" s="5">
        <f t="shared" si="330"/>
        <v>7.2567767413388368E-5</v>
      </c>
      <c r="BJ147" s="8">
        <f t="shared" si="331"/>
        <v>4.750361069485743E-2</v>
      </c>
      <c r="BK147" s="8">
        <f t="shared" si="332"/>
        <v>9.0177523537992507E-2</v>
      </c>
      <c r="BL147" s="8">
        <f t="shared" si="333"/>
        <v>0.7015960171827258</v>
      </c>
      <c r="BM147" s="8">
        <f t="shared" si="334"/>
        <v>0.72780630517273115</v>
      </c>
      <c r="BN147" s="8">
        <f t="shared" si="335"/>
        <v>0.21326803369388256</v>
      </c>
    </row>
    <row r="148" spans="1:66" x14ac:dyDescent="0.25">
      <c r="A148" t="s">
        <v>344</v>
      </c>
      <c r="B148" t="s">
        <v>422</v>
      </c>
      <c r="C148" t="s">
        <v>505</v>
      </c>
      <c r="D148" s="11">
        <v>44385</v>
      </c>
      <c r="E148">
        <f>VLOOKUP(A148,home!$A$2:$E$405,3,FALSE)</f>
        <v>1.3090999999999999</v>
      </c>
      <c r="F148">
        <f>VLOOKUP(B148,home!$B$2:$E$405,3,FALSE)</f>
        <v>0.625</v>
      </c>
      <c r="G148" t="e">
        <f>VLOOKUP(C148,away!$B$2:$E$405,4,FALSE)</f>
        <v>#N/A</v>
      </c>
      <c r="H148">
        <f>VLOOKUP(A148,away!$A$2:$E$405,3,FALSE)</f>
        <v>1.3545</v>
      </c>
      <c r="I148" t="e">
        <f>VLOOKUP(C148,away!$B$2:$E$405,3,FALSE)</f>
        <v>#N/A</v>
      </c>
      <c r="J148">
        <f>VLOOKUP(B148,home!$B$2:$E$405,4,FALSE)</f>
        <v>0.60399999999999998</v>
      </c>
      <c r="K148" s="3" t="e">
        <f t="shared" si="280"/>
        <v>#N/A</v>
      </c>
      <c r="L148" s="3" t="e">
        <f t="shared" si="281"/>
        <v>#N/A</v>
      </c>
      <c r="M148" s="5" t="e">
        <f t="shared" si="282"/>
        <v>#N/A</v>
      </c>
      <c r="N148" s="5" t="e">
        <f t="shared" si="283"/>
        <v>#N/A</v>
      </c>
      <c r="O148" s="5" t="e">
        <f t="shared" si="284"/>
        <v>#N/A</v>
      </c>
      <c r="P148" s="5" t="e">
        <f t="shared" si="285"/>
        <v>#N/A</v>
      </c>
      <c r="Q148" s="5" t="e">
        <f t="shared" si="286"/>
        <v>#N/A</v>
      </c>
      <c r="R148" s="5" t="e">
        <f t="shared" si="287"/>
        <v>#N/A</v>
      </c>
      <c r="S148" s="5" t="e">
        <f t="shared" si="288"/>
        <v>#N/A</v>
      </c>
      <c r="T148" s="5" t="e">
        <f t="shared" si="289"/>
        <v>#N/A</v>
      </c>
      <c r="U148" s="5" t="e">
        <f t="shared" si="290"/>
        <v>#N/A</v>
      </c>
      <c r="V148" s="5" t="e">
        <f t="shared" si="291"/>
        <v>#N/A</v>
      </c>
      <c r="W148" s="5" t="e">
        <f t="shared" si="292"/>
        <v>#N/A</v>
      </c>
      <c r="X148" s="5" t="e">
        <f t="shared" si="293"/>
        <v>#N/A</v>
      </c>
      <c r="Y148" s="5" t="e">
        <f t="shared" si="294"/>
        <v>#N/A</v>
      </c>
      <c r="Z148" s="5" t="e">
        <f t="shared" si="295"/>
        <v>#N/A</v>
      </c>
      <c r="AA148" s="5" t="e">
        <f t="shared" si="296"/>
        <v>#N/A</v>
      </c>
      <c r="AB148" s="5" t="e">
        <f t="shared" si="297"/>
        <v>#N/A</v>
      </c>
      <c r="AC148" s="5" t="e">
        <f t="shared" si="298"/>
        <v>#N/A</v>
      </c>
      <c r="AD148" s="5" t="e">
        <f t="shared" si="299"/>
        <v>#N/A</v>
      </c>
      <c r="AE148" s="5" t="e">
        <f t="shared" si="300"/>
        <v>#N/A</v>
      </c>
      <c r="AF148" s="5" t="e">
        <f t="shared" si="301"/>
        <v>#N/A</v>
      </c>
      <c r="AG148" s="5" t="e">
        <f t="shared" si="302"/>
        <v>#N/A</v>
      </c>
      <c r="AH148" s="5" t="e">
        <f t="shared" si="303"/>
        <v>#N/A</v>
      </c>
      <c r="AI148" s="5" t="e">
        <f t="shared" si="304"/>
        <v>#N/A</v>
      </c>
      <c r="AJ148" s="5" t="e">
        <f t="shared" si="305"/>
        <v>#N/A</v>
      </c>
      <c r="AK148" s="5" t="e">
        <f t="shared" si="306"/>
        <v>#N/A</v>
      </c>
      <c r="AL148" s="5" t="e">
        <f t="shared" si="307"/>
        <v>#N/A</v>
      </c>
      <c r="AM148" s="5" t="e">
        <f t="shared" si="308"/>
        <v>#N/A</v>
      </c>
      <c r="AN148" s="5" t="e">
        <f t="shared" si="309"/>
        <v>#N/A</v>
      </c>
      <c r="AO148" s="5" t="e">
        <f t="shared" si="310"/>
        <v>#N/A</v>
      </c>
      <c r="AP148" s="5" t="e">
        <f t="shared" si="311"/>
        <v>#N/A</v>
      </c>
      <c r="AQ148" s="5" t="e">
        <f t="shared" si="312"/>
        <v>#N/A</v>
      </c>
      <c r="AR148" s="5" t="e">
        <f t="shared" si="313"/>
        <v>#N/A</v>
      </c>
      <c r="AS148" s="5" t="e">
        <f t="shared" si="314"/>
        <v>#N/A</v>
      </c>
      <c r="AT148" s="5" t="e">
        <f t="shared" si="315"/>
        <v>#N/A</v>
      </c>
      <c r="AU148" s="5" t="e">
        <f t="shared" si="316"/>
        <v>#N/A</v>
      </c>
      <c r="AV148" s="5" t="e">
        <f t="shared" si="317"/>
        <v>#N/A</v>
      </c>
      <c r="AW148" s="5" t="e">
        <f t="shared" si="318"/>
        <v>#N/A</v>
      </c>
      <c r="AX148" s="5" t="e">
        <f t="shared" si="319"/>
        <v>#N/A</v>
      </c>
      <c r="AY148" s="5" t="e">
        <f t="shared" si="320"/>
        <v>#N/A</v>
      </c>
      <c r="AZ148" s="5" t="e">
        <f t="shared" si="321"/>
        <v>#N/A</v>
      </c>
      <c r="BA148" s="5" t="e">
        <f t="shared" si="322"/>
        <v>#N/A</v>
      </c>
      <c r="BB148" s="5" t="e">
        <f t="shared" si="323"/>
        <v>#N/A</v>
      </c>
      <c r="BC148" s="5" t="e">
        <f t="shared" si="324"/>
        <v>#N/A</v>
      </c>
      <c r="BD148" s="5" t="e">
        <f t="shared" si="325"/>
        <v>#N/A</v>
      </c>
      <c r="BE148" s="5" t="e">
        <f t="shared" si="326"/>
        <v>#N/A</v>
      </c>
      <c r="BF148" s="5" t="e">
        <f t="shared" si="327"/>
        <v>#N/A</v>
      </c>
      <c r="BG148" s="5" t="e">
        <f t="shared" si="328"/>
        <v>#N/A</v>
      </c>
      <c r="BH148" s="5" t="e">
        <f t="shared" si="329"/>
        <v>#N/A</v>
      </c>
      <c r="BI148" s="5" t="e">
        <f t="shared" si="330"/>
        <v>#N/A</v>
      </c>
      <c r="BJ148" s="8" t="e">
        <f t="shared" si="331"/>
        <v>#N/A</v>
      </c>
      <c r="BK148" s="8" t="e">
        <f t="shared" si="332"/>
        <v>#N/A</v>
      </c>
      <c r="BL148" s="8" t="e">
        <f t="shared" si="333"/>
        <v>#N/A</v>
      </c>
      <c r="BM148" s="8" t="e">
        <f t="shared" si="334"/>
        <v>#N/A</v>
      </c>
      <c r="BN148" s="8" t="e">
        <f t="shared" si="335"/>
        <v>#N/A</v>
      </c>
    </row>
    <row r="149" spans="1:66" x14ac:dyDescent="0.25">
      <c r="A149" t="s">
        <v>344</v>
      </c>
      <c r="B149" t="s">
        <v>424</v>
      </c>
      <c r="C149" t="s">
        <v>350</v>
      </c>
      <c r="D149" s="11">
        <v>44385</v>
      </c>
      <c r="E149">
        <f>VLOOKUP(A149,home!$A$2:$E$405,3,FALSE)</f>
        <v>1.3090999999999999</v>
      </c>
      <c r="F149">
        <f>VLOOKUP(B149,home!$B$2:$E$405,3,FALSE)</f>
        <v>1.3889</v>
      </c>
      <c r="G149">
        <f>VLOOKUP(C149,away!$B$2:$E$405,4,FALSE)</f>
        <v>0.625</v>
      </c>
      <c r="H149">
        <f>VLOOKUP(A149,away!$A$2:$E$405,3,FALSE)</f>
        <v>1.3545</v>
      </c>
      <c r="I149">
        <f>VLOOKUP(C149,away!$B$2:$E$405,3,FALSE)</f>
        <v>0.67120000000000002</v>
      </c>
      <c r="J149">
        <f>VLOOKUP(B149,home!$B$2:$E$405,4,FALSE)</f>
        <v>0.87250000000000005</v>
      </c>
      <c r="K149" s="3">
        <f t="shared" si="280"/>
        <v>1.1363806187500001</v>
      </c>
      <c r="L149" s="3">
        <f t="shared" si="281"/>
        <v>0.7932249990000001</v>
      </c>
      <c r="M149" s="5">
        <f t="shared" si="282"/>
        <v>0.14520545364619294</v>
      </c>
      <c r="N149" s="5">
        <f t="shared" si="283"/>
        <v>0.16500866326033517</v>
      </c>
      <c r="O149" s="5">
        <f t="shared" si="284"/>
        <v>0.11518059582329596</v>
      </c>
      <c r="P149" s="5">
        <f t="shared" si="285"/>
        <v>0.13088899674967072</v>
      </c>
      <c r="Q149" s="5">
        <f t="shared" si="286"/>
        <v>9.3756323427445054E-2</v>
      </c>
      <c r="R149" s="5">
        <f t="shared" si="287"/>
        <v>4.5682064003376668E-2</v>
      </c>
      <c r="S149" s="5">
        <f t="shared" si="288"/>
        <v>2.9496015886357325E-2</v>
      </c>
      <c r="T149" s="5">
        <f t="shared" si="289"/>
        <v>7.4369859556978793E-2</v>
      </c>
      <c r="U149" s="5">
        <f t="shared" si="290"/>
        <v>5.1912212157934283E-2</v>
      </c>
      <c r="V149" s="5">
        <f t="shared" si="291"/>
        <v>2.9542079328390312E-3</v>
      </c>
      <c r="W149" s="5">
        <f t="shared" si="292"/>
        <v>3.5514289609401714E-2</v>
      </c>
      <c r="X149" s="5">
        <f t="shared" si="293"/>
        <v>2.8170822339903388E-2</v>
      </c>
      <c r="Y149" s="5">
        <f t="shared" si="294"/>
        <v>1.1172900261199523E-2</v>
      </c>
      <c r="Z149" s="5">
        <f t="shared" si="295"/>
        <v>1.2078718391132136E-2</v>
      </c>
      <c r="AA149" s="5">
        <f t="shared" si="296"/>
        <v>1.3726021479021739E-2</v>
      </c>
      <c r="AB149" s="5">
        <f t="shared" si="297"/>
        <v>7.7989923906532591E-3</v>
      </c>
      <c r="AC149" s="5">
        <f t="shared" si="298"/>
        <v>1.6643370772654741E-4</v>
      </c>
      <c r="AD149" s="5">
        <f t="shared" si="299"/>
        <v>1.0089437600199652E-2</v>
      </c>
      <c r="AE149" s="5">
        <f t="shared" si="300"/>
        <v>8.0031941303289316E-3</v>
      </c>
      <c r="AF149" s="5">
        <f t="shared" si="301"/>
        <v>3.1741668280134867E-3</v>
      </c>
      <c r="AG149" s="5">
        <f t="shared" si="302"/>
        <v>8.3927615965894396E-4</v>
      </c>
      <c r="AH149" s="5">
        <f t="shared" si="303"/>
        <v>2.3952853459317672E-3</v>
      </c>
      <c r="AI149" s="5">
        <f t="shared" si="304"/>
        <v>2.7219558434927495E-3</v>
      </c>
      <c r="AJ149" s="5">
        <f t="shared" si="305"/>
        <v>1.5465889328192348E-3</v>
      </c>
      <c r="AK149" s="5">
        <f t="shared" si="306"/>
        <v>5.8583789614300818E-4</v>
      </c>
      <c r="AL149" s="5">
        <f t="shared" si="307"/>
        <v>6.0009704822066414E-6</v>
      </c>
      <c r="AM149" s="5">
        <f t="shared" si="308"/>
        <v>2.2930882685908787E-3</v>
      </c>
      <c r="AN149" s="5">
        <f t="shared" si="309"/>
        <v>1.8189349395599118E-3</v>
      </c>
      <c r="AO149" s="5">
        <f t="shared" si="310"/>
        <v>7.2141233280673817E-4</v>
      </c>
      <c r="AP149" s="5">
        <f t="shared" si="311"/>
        <v>1.9074743232307088E-4</v>
      </c>
      <c r="AQ149" s="5">
        <f t="shared" si="312"/>
        <v>3.7826407953430118E-5</v>
      </c>
      <c r="AR149" s="5">
        <f t="shared" si="313"/>
        <v>3.8000004322628829E-4</v>
      </c>
      <c r="AS149" s="5">
        <f t="shared" si="314"/>
        <v>4.318246842465162E-4</v>
      </c>
      <c r="AT149" s="5">
        <f t="shared" si="315"/>
        <v>2.4535860093778981E-4</v>
      </c>
      <c r="AU149" s="5">
        <f t="shared" si="316"/>
        <v>9.2940252916439976E-5</v>
      </c>
      <c r="AV149" s="5">
        <f t="shared" si="317"/>
        <v>2.6403875528991379E-5</v>
      </c>
      <c r="AW149" s="5">
        <f t="shared" si="318"/>
        <v>1.5025855247341586E-7</v>
      </c>
      <c r="AX149" s="5">
        <f t="shared" si="319"/>
        <v>4.343035109182782E-4</v>
      </c>
      <c r="AY149" s="5">
        <f t="shared" si="320"/>
        <v>3.445004020138478E-4</v>
      </c>
      <c r="AZ149" s="5">
        <f t="shared" si="321"/>
        <v>1.3663316552146702E-4</v>
      </c>
      <c r="BA149" s="5">
        <f t="shared" si="322"/>
        <v>3.6126947528044178E-5</v>
      </c>
      <c r="BB149" s="5">
        <f t="shared" si="323"/>
        <v>7.1641994792014738E-6</v>
      </c>
      <c r="BC149" s="5">
        <f t="shared" si="324"/>
        <v>1.1365644249450782E-6</v>
      </c>
      <c r="BD149" s="5">
        <f t="shared" si="325"/>
        <v>5.0237588984695407E-5</v>
      </c>
      <c r="BE149" s="5">
        <f t="shared" si="326"/>
        <v>5.708902245493635E-5</v>
      </c>
      <c r="BF149" s="5">
        <f t="shared" si="327"/>
        <v>3.2437429330586613E-5</v>
      </c>
      <c r="BG149" s="5">
        <f t="shared" si="328"/>
        <v>1.228708867111714E-5</v>
      </c>
      <c r="BH149" s="5">
        <f t="shared" si="329"/>
        <v>3.4907023566800518E-6</v>
      </c>
      <c r="BI149" s="5">
        <f t="shared" si="330"/>
        <v>7.93353300791232E-7</v>
      </c>
      <c r="BJ149" s="8">
        <f t="shared" si="331"/>
        <v>0.43612080734458447</v>
      </c>
      <c r="BK149" s="8">
        <f t="shared" si="332"/>
        <v>0.30906160929528259</v>
      </c>
      <c r="BL149" s="8">
        <f t="shared" si="333"/>
        <v>0.24288241651462356</v>
      </c>
      <c r="BM149" s="8">
        <f t="shared" si="334"/>
        <v>0.30407710449184483</v>
      </c>
      <c r="BN149" s="8">
        <f t="shared" si="335"/>
        <v>0.6957220969103165</v>
      </c>
    </row>
    <row r="150" spans="1:66" x14ac:dyDescent="0.25">
      <c r="A150" t="s">
        <v>10</v>
      </c>
      <c r="B150" t="s">
        <v>243</v>
      </c>
      <c r="C150" t="s">
        <v>241</v>
      </c>
      <c r="D150" s="11">
        <v>44416</v>
      </c>
      <c r="E150">
        <f>VLOOKUP(A150,home!$A$2:$E$405,3,FALSE)</f>
        <v>1.5425</v>
      </c>
      <c r="F150">
        <f>VLOOKUP(B150,home!$B$2:$E$405,3,FALSE)</f>
        <v>0.99150000000000005</v>
      </c>
      <c r="G150">
        <f>VLOOKUP(C150,away!$B$2:$E$405,4,FALSE)</f>
        <v>0.87709999999999999</v>
      </c>
      <c r="H150">
        <f>VLOOKUP(A150,away!$A$2:$E$405,3,FALSE)</f>
        <v>1.4443999999999999</v>
      </c>
      <c r="I150">
        <f>VLOOKUP(C150,away!$B$2:$E$405,3,FALSE)</f>
        <v>1.0995999999999999</v>
      </c>
      <c r="J150">
        <f>VLOOKUP(B150,home!$B$2:$E$405,4,FALSE)</f>
        <v>0.8145</v>
      </c>
      <c r="K150" s="3">
        <f t="shared" si="280"/>
        <v>1.341426872625</v>
      </c>
      <c r="L150" s="3">
        <f t="shared" si="281"/>
        <v>1.2936395944799999</v>
      </c>
      <c r="M150" s="5">
        <f t="shared" si="282"/>
        <v>7.1714202614739875E-2</v>
      </c>
      <c r="N150" s="5">
        <f t="shared" si="283"/>
        <v>9.6199358536286084E-2</v>
      </c>
      <c r="O150" s="5">
        <f t="shared" si="284"/>
        <v>9.2772331988988641E-2</v>
      </c>
      <c r="P150" s="5">
        <f t="shared" si="285"/>
        <v>0.12444729916611724</v>
      </c>
      <c r="Q150" s="5">
        <f t="shared" si="286"/>
        <v>6.4522202334930695E-2</v>
      </c>
      <c r="R150" s="5">
        <f t="shared" si="287"/>
        <v>6.00069809665996E-2</v>
      </c>
      <c r="S150" s="5">
        <f t="shared" si="288"/>
        <v>5.3989062504607457E-2</v>
      </c>
      <c r="T150" s="5">
        <f t="shared" si="289"/>
        <v>8.3468475663516242E-2</v>
      </c>
      <c r="U150" s="5">
        <f t="shared" si="290"/>
        <v>8.0494976813693581E-2</v>
      </c>
      <c r="V150" s="5">
        <f t="shared" si="291"/>
        <v>1.0409828594674942E-2</v>
      </c>
      <c r="W150" s="5">
        <f t="shared" si="292"/>
        <v>2.8850605364341173E-2</v>
      </c>
      <c r="X150" s="5">
        <f t="shared" si="293"/>
        <v>3.7322285424028823E-2</v>
      </c>
      <c r="Y150" s="5">
        <f t="shared" si="294"/>
        <v>2.4140793090503734E-2</v>
      </c>
      <c r="Z150" s="5">
        <f t="shared" si="295"/>
        <v>2.5875802174533655E-2</v>
      </c>
      <c r="AA150" s="5">
        <f t="shared" si="296"/>
        <v>3.4710496387647845E-2</v>
      </c>
      <c r="AB150" s="5">
        <f t="shared" si="297"/>
        <v>2.3280796308271914E-2</v>
      </c>
      <c r="AC150" s="5">
        <f t="shared" si="298"/>
        <v>1.1290258816905956E-3</v>
      </c>
      <c r="AD150" s="5">
        <f t="shared" si="299"/>
        <v>9.6752443318065592E-3</v>
      </c>
      <c r="AE150" s="5">
        <f t="shared" si="300"/>
        <v>1.2516279153893153E-2</v>
      </c>
      <c r="AF150" s="5">
        <f t="shared" si="301"/>
        <v>8.0957771445204097E-3</v>
      </c>
      <c r="AG150" s="5">
        <f t="shared" si="302"/>
        <v>3.4910059540792771E-3</v>
      </c>
      <c r="AH150" s="5">
        <f t="shared" si="303"/>
        <v>8.3684905579771065E-3</v>
      </c>
      <c r="AI150" s="5">
        <f t="shared" si="304"/>
        <v>1.1225718117779069E-2</v>
      </c>
      <c r="AJ150" s="5">
        <f t="shared" si="305"/>
        <v>7.529239973851091E-3</v>
      </c>
      <c r="AK150" s="5">
        <f t="shared" si="306"/>
        <v>3.3666416104554007E-3</v>
      </c>
      <c r="AL150" s="5">
        <f t="shared" si="307"/>
        <v>7.8368979388838698E-5</v>
      </c>
      <c r="AM150" s="5">
        <f t="shared" si="308"/>
        <v>2.595726549179605E-3</v>
      </c>
      <c r="AN150" s="5">
        <f t="shared" si="309"/>
        <v>3.3579346404616736E-3</v>
      </c>
      <c r="AO150" s="5">
        <f t="shared" si="310"/>
        <v>2.171978603288592E-3</v>
      </c>
      <c r="AP150" s="5">
        <f t="shared" si="311"/>
        <v>9.3658583985916353E-4</v>
      </c>
      <c r="AQ150" s="5">
        <f t="shared" si="312"/>
        <v>3.0290113151777969E-4</v>
      </c>
      <c r="AR150" s="5">
        <f t="shared" si="313"/>
        <v>2.1651621463662416E-3</v>
      </c>
      <c r="AS150" s="5">
        <f t="shared" si="314"/>
        <v>2.9044066867260992E-3</v>
      </c>
      <c r="AT150" s="5">
        <f t="shared" si="315"/>
        <v>1.9480245893030656E-3</v>
      </c>
      <c r="AU150" s="5">
        <f t="shared" si="316"/>
        <v>8.7104417754180338E-4</v>
      </c>
      <c r="AV150" s="5">
        <f t="shared" si="317"/>
        <v>2.9211051674952917E-4</v>
      </c>
      <c r="AW150" s="5">
        <f t="shared" si="318"/>
        <v>3.7776523833313589E-6</v>
      </c>
      <c r="AX150" s="5">
        <f t="shared" si="319"/>
        <v>5.8032955784261279E-4</v>
      </c>
      <c r="AY150" s="5">
        <f t="shared" si="320"/>
        <v>7.5073729387227527E-4</v>
      </c>
      <c r="AZ150" s="5">
        <f t="shared" si="321"/>
        <v>4.8559174420297139E-4</v>
      </c>
      <c r="BA150" s="5">
        <f t="shared" si="322"/>
        <v>2.0939356901785588E-4</v>
      </c>
      <c r="BB150" s="5">
        <f t="shared" si="323"/>
        <v>6.7719952927744763E-5</v>
      </c>
      <c r="BC150" s="5">
        <f t="shared" si="324"/>
        <v>1.7521042488730477E-5</v>
      </c>
      <c r="BD150" s="5">
        <f t="shared" si="325"/>
        <v>4.6682324683477874E-4</v>
      </c>
      <c r="BE150" s="5">
        <f t="shared" si="326"/>
        <v>6.2620924807022557E-4</v>
      </c>
      <c r="BF150" s="5">
        <f t="shared" si="327"/>
        <v>4.200069566238479E-4</v>
      </c>
      <c r="BG150" s="5">
        <f t="shared" si="328"/>
        <v>1.8780287276822403E-4</v>
      </c>
      <c r="BH150" s="5">
        <f t="shared" si="329"/>
        <v>6.2980955071867401E-5</v>
      </c>
      <c r="BI150" s="5">
        <f t="shared" si="330"/>
        <v>1.6896869119398136E-5</v>
      </c>
      <c r="BJ150" s="8">
        <f t="shared" si="331"/>
        <v>0.37975844692256516</v>
      </c>
      <c r="BK150" s="8">
        <f t="shared" si="332"/>
        <v>0.26251852503509121</v>
      </c>
      <c r="BL150" s="8">
        <f t="shared" si="333"/>
        <v>0.33171714099043925</v>
      </c>
      <c r="BM150" s="8">
        <f t="shared" si="334"/>
        <v>0.48946057987347824</v>
      </c>
      <c r="BN150" s="8">
        <f t="shared" si="335"/>
        <v>0.50966237560766214</v>
      </c>
    </row>
    <row r="151" spans="1:66" x14ac:dyDescent="0.25">
      <c r="A151" t="s">
        <v>10</v>
      </c>
      <c r="B151" t="s">
        <v>247</v>
      </c>
      <c r="C151" t="s">
        <v>49</v>
      </c>
      <c r="D151" s="11">
        <v>44416</v>
      </c>
      <c r="E151">
        <f>VLOOKUP(A151,home!$A$2:$E$405,3,FALSE)</f>
        <v>1.5425</v>
      </c>
      <c r="F151">
        <f>VLOOKUP(B151,home!$B$2:$E$405,3,FALSE)</f>
        <v>0.91520000000000001</v>
      </c>
      <c r="G151">
        <f>VLOOKUP(C151,away!$B$2:$E$405,4,FALSE)</f>
        <v>1.2585</v>
      </c>
      <c r="H151">
        <f>VLOOKUP(A151,away!$A$2:$E$405,3,FALSE)</f>
        <v>1.4443999999999999</v>
      </c>
      <c r="I151">
        <f>VLOOKUP(C151,away!$B$2:$E$405,3,FALSE)</f>
        <v>1.1403000000000001</v>
      </c>
      <c r="J151">
        <f>VLOOKUP(B151,home!$B$2:$E$405,4,FALSE)</f>
        <v>0.93669999999999998</v>
      </c>
      <c r="K151" s="3">
        <f t="shared" si="280"/>
        <v>1.776619416</v>
      </c>
      <c r="L151" s="3">
        <f t="shared" si="281"/>
        <v>1.5427910980440001</v>
      </c>
      <c r="M151" s="5">
        <f t="shared" si="282"/>
        <v>3.6174149623310017E-2</v>
      </c>
      <c r="N151" s="5">
        <f t="shared" si="283"/>
        <v>6.4267696578061653E-2</v>
      </c>
      <c r="O151" s="5">
        <f t="shared" si="284"/>
        <v>5.5809156018154414E-2</v>
      </c>
      <c r="P151" s="5">
        <f t="shared" si="285"/>
        <v>9.9151630172426369E-2</v>
      </c>
      <c r="Q151" s="5">
        <f t="shared" si="286"/>
        <v>5.7089618781090555E-2</v>
      </c>
      <c r="R151" s="5">
        <f t="shared" si="287"/>
        <v>4.305093454707868E-2</v>
      </c>
      <c r="S151" s="5">
        <f t="shared" si="288"/>
        <v>6.794248011510029E-2</v>
      </c>
      <c r="T151" s="5">
        <f t="shared" si="289"/>
        <v>8.8077355646192068E-2</v>
      </c>
      <c r="U151" s="5">
        <f t="shared" si="290"/>
        <v>7.6485126193285138E-2</v>
      </c>
      <c r="V151" s="5">
        <f t="shared" si="291"/>
        <v>2.0691902094972812E-2</v>
      </c>
      <c r="W151" s="5">
        <f t="shared" si="292"/>
        <v>3.3808841726174571E-2</v>
      </c>
      <c r="X151" s="5">
        <f t="shared" si="293"/>
        <v>5.2159980050320673E-2</v>
      </c>
      <c r="Y151" s="5">
        <f t="shared" si="294"/>
        <v>4.023597644789368E-2</v>
      </c>
      <c r="Z151" s="5">
        <f t="shared" si="295"/>
        <v>2.2139532860569303E-2</v>
      </c>
      <c r="AA151" s="5">
        <f t="shared" si="296"/>
        <v>3.9333523941257435E-2</v>
      </c>
      <c r="AB151" s="5">
        <f t="shared" si="297"/>
        <v>3.4940351166869409E-2</v>
      </c>
      <c r="AC151" s="5">
        <f t="shared" si="298"/>
        <v>3.5447202032545494E-3</v>
      </c>
      <c r="AD151" s="5">
        <f t="shared" si="299"/>
        <v>1.5016361160798177E-2</v>
      </c>
      <c r="AE151" s="5">
        <f t="shared" si="300"/>
        <v>2.3167108323893095E-2</v>
      </c>
      <c r="AF151" s="5">
        <f t="shared" si="301"/>
        <v>1.7871004244761662E-2</v>
      </c>
      <c r="AG151" s="5">
        <f t="shared" si="302"/>
        <v>9.1904087539749456E-3</v>
      </c>
      <c r="AH151" s="5">
        <f t="shared" si="303"/>
        <v>8.5391685530347341E-3</v>
      </c>
      <c r="AI151" s="5">
        <f t="shared" si="304"/>
        <v>1.5170852647818135E-2</v>
      </c>
      <c r="AJ151" s="5">
        <f t="shared" si="305"/>
        <v>1.3476415685694356E-2</v>
      </c>
      <c r="AK151" s="5">
        <f t="shared" si="306"/>
        <v>7.9808205884305122E-3</v>
      </c>
      <c r="AL151" s="5">
        <f t="shared" si="307"/>
        <v>3.88636405076784E-4</v>
      </c>
      <c r="AM151" s="5">
        <f t="shared" si="308"/>
        <v>5.3356717591884657E-3</v>
      </c>
      <c r="AN151" s="5">
        <f t="shared" si="309"/>
        <v>8.2318268921607353E-3</v>
      </c>
      <c r="AO151" s="5">
        <f t="shared" si="310"/>
        <v>6.3499946249323943E-3</v>
      </c>
      <c r="AP151" s="5">
        <f t="shared" si="311"/>
        <v>3.2655717266576495E-3</v>
      </c>
      <c r="AQ151" s="5">
        <f t="shared" si="312"/>
        <v>1.2595237474778993E-3</v>
      </c>
      <c r="AR151" s="5">
        <f t="shared" si="313"/>
        <v>2.6348306456638478E-3</v>
      </c>
      <c r="AS151" s="5">
        <f t="shared" si="314"/>
        <v>4.6810912829582082E-3</v>
      </c>
      <c r="AT151" s="5">
        <f t="shared" si="315"/>
        <v>4.1582588306859512E-3</v>
      </c>
      <c r="AU151" s="5">
        <f t="shared" si="316"/>
        <v>2.4625477917833722E-3</v>
      </c>
      <c r="AV151" s="5">
        <f t="shared" si="317"/>
        <v>1.0937525549275663E-3</v>
      </c>
      <c r="AW151" s="5">
        <f t="shared" si="318"/>
        <v>2.9589832571492198E-5</v>
      </c>
      <c r="AX151" s="5">
        <f t="shared" si="319"/>
        <v>1.5799096741295174E-3</v>
      </c>
      <c r="AY151" s="5">
        <f t="shared" si="320"/>
        <v>2.4374705809606166E-3</v>
      </c>
      <c r="AZ151" s="5">
        <f t="shared" si="321"/>
        <v>1.8802539570250882E-3</v>
      </c>
      <c r="BA151" s="5">
        <f t="shared" si="322"/>
        <v>9.6694635565343747E-4</v>
      </c>
      <c r="BB151" s="5">
        <f t="shared" si="323"/>
        <v>3.7294905744705278E-4</v>
      </c>
      <c r="BC151" s="5">
        <f t="shared" si="324"/>
        <v>1.1507649717064257E-4</v>
      </c>
      <c r="BD151" s="5">
        <f t="shared" si="325"/>
        <v>6.77498877497286E-4</v>
      </c>
      <c r="BE151" s="5">
        <f t="shared" si="326"/>
        <v>1.2036576600798837E-3</v>
      </c>
      <c r="BF151" s="5">
        <f t="shared" si="327"/>
        <v>1.0692207845575249E-3</v>
      </c>
      <c r="BG151" s="5">
        <f t="shared" si="328"/>
        <v>6.3319946861188365E-4</v>
      </c>
      <c r="BH151" s="5">
        <f t="shared" si="329"/>
        <v>2.8123861753418883E-4</v>
      </c>
      <c r="BI151" s="5">
        <f t="shared" si="330"/>
        <v>9.9930797688047547E-5</v>
      </c>
      <c r="BJ151" s="8">
        <f t="shared" si="331"/>
        <v>0.43267954658596453</v>
      </c>
      <c r="BK151" s="8">
        <f t="shared" si="332"/>
        <v>0.23033098919510145</v>
      </c>
      <c r="BL151" s="8">
        <f t="shared" si="333"/>
        <v>0.31378157665361062</v>
      </c>
      <c r="BM151" s="8">
        <f t="shared" si="334"/>
        <v>0.64098057882673487</v>
      </c>
      <c r="BN151" s="8">
        <f t="shared" si="335"/>
        <v>0.35554318572012172</v>
      </c>
    </row>
    <row r="152" spans="1:66" x14ac:dyDescent="0.25">
      <c r="A152" t="s">
        <v>10</v>
      </c>
      <c r="B152" t="s">
        <v>12</v>
      </c>
      <c r="C152" t="s">
        <v>493</v>
      </c>
      <c r="D152" s="11">
        <v>44416</v>
      </c>
      <c r="E152">
        <f>VLOOKUP(A152,home!$A$2:$E$405,3,FALSE)</f>
        <v>1.5425</v>
      </c>
      <c r="F152">
        <f>VLOOKUP(B152,home!$B$2:$E$405,3,FALSE)</f>
        <v>0.95340000000000003</v>
      </c>
      <c r="G152" t="e">
        <f>VLOOKUP(C152,away!$B$2:$E$405,4,FALSE)</f>
        <v>#N/A</v>
      </c>
      <c r="H152">
        <f>VLOOKUP(A152,away!$A$2:$E$405,3,FALSE)</f>
        <v>1.4443999999999999</v>
      </c>
      <c r="I152" t="e">
        <f>VLOOKUP(C152,away!$B$2:$E$405,3,FALSE)</f>
        <v>#N/A</v>
      </c>
      <c r="J152">
        <f>VLOOKUP(B152,home!$B$2:$E$405,4,FALSE)</f>
        <v>0.44800000000000001</v>
      </c>
      <c r="K152" s="3" t="e">
        <f t="shared" si="280"/>
        <v>#N/A</v>
      </c>
      <c r="L152" s="3" t="e">
        <f t="shared" si="281"/>
        <v>#N/A</v>
      </c>
      <c r="M152" s="5" t="e">
        <f t="shared" si="282"/>
        <v>#N/A</v>
      </c>
      <c r="N152" s="5" t="e">
        <f t="shared" si="283"/>
        <v>#N/A</v>
      </c>
      <c r="O152" s="5" t="e">
        <f t="shared" si="284"/>
        <v>#N/A</v>
      </c>
      <c r="P152" s="5" t="e">
        <f t="shared" si="285"/>
        <v>#N/A</v>
      </c>
      <c r="Q152" s="5" t="e">
        <f t="shared" si="286"/>
        <v>#N/A</v>
      </c>
      <c r="R152" s="5" t="e">
        <f t="shared" si="287"/>
        <v>#N/A</v>
      </c>
      <c r="S152" s="5" t="e">
        <f t="shared" si="288"/>
        <v>#N/A</v>
      </c>
      <c r="T152" s="5" t="e">
        <f t="shared" si="289"/>
        <v>#N/A</v>
      </c>
      <c r="U152" s="5" t="e">
        <f t="shared" si="290"/>
        <v>#N/A</v>
      </c>
      <c r="V152" s="5" t="e">
        <f t="shared" si="291"/>
        <v>#N/A</v>
      </c>
      <c r="W152" s="5" t="e">
        <f t="shared" si="292"/>
        <v>#N/A</v>
      </c>
      <c r="X152" s="5" t="e">
        <f t="shared" si="293"/>
        <v>#N/A</v>
      </c>
      <c r="Y152" s="5" t="e">
        <f t="shared" si="294"/>
        <v>#N/A</v>
      </c>
      <c r="Z152" s="5" t="e">
        <f t="shared" si="295"/>
        <v>#N/A</v>
      </c>
      <c r="AA152" s="5" t="e">
        <f t="shared" si="296"/>
        <v>#N/A</v>
      </c>
      <c r="AB152" s="5" t="e">
        <f t="shared" si="297"/>
        <v>#N/A</v>
      </c>
      <c r="AC152" s="5" t="e">
        <f t="shared" si="298"/>
        <v>#N/A</v>
      </c>
      <c r="AD152" s="5" t="e">
        <f t="shared" si="299"/>
        <v>#N/A</v>
      </c>
      <c r="AE152" s="5" t="e">
        <f t="shared" si="300"/>
        <v>#N/A</v>
      </c>
      <c r="AF152" s="5" t="e">
        <f t="shared" si="301"/>
        <v>#N/A</v>
      </c>
      <c r="AG152" s="5" t="e">
        <f t="shared" si="302"/>
        <v>#N/A</v>
      </c>
      <c r="AH152" s="5" t="e">
        <f t="shared" si="303"/>
        <v>#N/A</v>
      </c>
      <c r="AI152" s="5" t="e">
        <f t="shared" si="304"/>
        <v>#N/A</v>
      </c>
      <c r="AJ152" s="5" t="e">
        <f t="shared" si="305"/>
        <v>#N/A</v>
      </c>
      <c r="AK152" s="5" t="e">
        <f t="shared" si="306"/>
        <v>#N/A</v>
      </c>
      <c r="AL152" s="5" t="e">
        <f t="shared" si="307"/>
        <v>#N/A</v>
      </c>
      <c r="AM152" s="5" t="e">
        <f t="shared" si="308"/>
        <v>#N/A</v>
      </c>
      <c r="AN152" s="5" t="e">
        <f t="shared" si="309"/>
        <v>#N/A</v>
      </c>
      <c r="AO152" s="5" t="e">
        <f t="shared" si="310"/>
        <v>#N/A</v>
      </c>
      <c r="AP152" s="5" t="e">
        <f t="shared" si="311"/>
        <v>#N/A</v>
      </c>
      <c r="AQ152" s="5" t="e">
        <f t="shared" si="312"/>
        <v>#N/A</v>
      </c>
      <c r="AR152" s="5" t="e">
        <f t="shared" si="313"/>
        <v>#N/A</v>
      </c>
      <c r="AS152" s="5" t="e">
        <f t="shared" si="314"/>
        <v>#N/A</v>
      </c>
      <c r="AT152" s="5" t="e">
        <f t="shared" si="315"/>
        <v>#N/A</v>
      </c>
      <c r="AU152" s="5" t="e">
        <f t="shared" si="316"/>
        <v>#N/A</v>
      </c>
      <c r="AV152" s="5" t="e">
        <f t="shared" si="317"/>
        <v>#N/A</v>
      </c>
      <c r="AW152" s="5" t="e">
        <f t="shared" si="318"/>
        <v>#N/A</v>
      </c>
      <c r="AX152" s="5" t="e">
        <f t="shared" si="319"/>
        <v>#N/A</v>
      </c>
      <c r="AY152" s="5" t="e">
        <f t="shared" si="320"/>
        <v>#N/A</v>
      </c>
      <c r="AZ152" s="5" t="e">
        <f t="shared" si="321"/>
        <v>#N/A</v>
      </c>
      <c r="BA152" s="5" t="e">
        <f t="shared" si="322"/>
        <v>#N/A</v>
      </c>
      <c r="BB152" s="5" t="e">
        <f t="shared" si="323"/>
        <v>#N/A</v>
      </c>
      <c r="BC152" s="5" t="e">
        <f t="shared" si="324"/>
        <v>#N/A</v>
      </c>
      <c r="BD152" s="5" t="e">
        <f t="shared" si="325"/>
        <v>#N/A</v>
      </c>
      <c r="BE152" s="5" t="e">
        <f t="shared" si="326"/>
        <v>#N/A</v>
      </c>
      <c r="BF152" s="5" t="e">
        <f t="shared" si="327"/>
        <v>#N/A</v>
      </c>
      <c r="BG152" s="5" t="e">
        <f t="shared" si="328"/>
        <v>#N/A</v>
      </c>
      <c r="BH152" s="5" t="e">
        <f t="shared" si="329"/>
        <v>#N/A</v>
      </c>
      <c r="BI152" s="5" t="e">
        <f t="shared" si="330"/>
        <v>#N/A</v>
      </c>
      <c r="BJ152" s="8" t="e">
        <f t="shared" si="331"/>
        <v>#N/A</v>
      </c>
      <c r="BK152" s="8" t="e">
        <f t="shared" si="332"/>
        <v>#N/A</v>
      </c>
      <c r="BL152" s="8" t="e">
        <f t="shared" si="333"/>
        <v>#N/A</v>
      </c>
      <c r="BM152" s="8" t="e">
        <f t="shared" si="334"/>
        <v>#N/A</v>
      </c>
      <c r="BN152" s="8" t="e">
        <f t="shared" si="335"/>
        <v>#N/A</v>
      </c>
    </row>
    <row r="153" spans="1:66" x14ac:dyDescent="0.25">
      <c r="A153" t="s">
        <v>10</v>
      </c>
      <c r="B153" t="s">
        <v>43</v>
      </c>
      <c r="C153" t="s">
        <v>240</v>
      </c>
      <c r="D153" s="11">
        <v>44416</v>
      </c>
      <c r="E153">
        <f>VLOOKUP(A153,home!$A$2:$E$405,3,FALSE)</f>
        <v>1.5425</v>
      </c>
      <c r="F153">
        <f>VLOOKUP(B153,home!$B$2:$E$405,3,FALSE)</f>
        <v>1.2585</v>
      </c>
      <c r="G153">
        <f>VLOOKUP(C153,away!$B$2:$E$405,4,FALSE)</f>
        <v>0.80079999999999996</v>
      </c>
      <c r="H153">
        <f>VLOOKUP(A153,away!$A$2:$E$405,3,FALSE)</f>
        <v>1.4443999999999999</v>
      </c>
      <c r="I153">
        <f>VLOOKUP(C153,away!$B$2:$E$405,3,FALSE)</f>
        <v>1.0589</v>
      </c>
      <c r="J153">
        <f>VLOOKUP(B153,home!$B$2:$E$405,4,FALSE)</f>
        <v>0.85519999999999996</v>
      </c>
      <c r="K153" s="3">
        <f t="shared" si="280"/>
        <v>1.5545419889999998</v>
      </c>
      <c r="L153" s="3">
        <f t="shared" si="281"/>
        <v>1.3080071568319998</v>
      </c>
      <c r="M153" s="5">
        <f t="shared" si="282"/>
        <v>5.7122959756265732E-2</v>
      </c>
      <c r="N153" s="5">
        <f t="shared" si="283"/>
        <v>8.8800039477072296E-2</v>
      </c>
      <c r="O153" s="5">
        <f t="shared" si="284"/>
        <v>7.4717240180621883E-2</v>
      </c>
      <c r="P153" s="5">
        <f t="shared" si="285"/>
        <v>0.11615108716297466</v>
      </c>
      <c r="Q153" s="5">
        <f t="shared" si="286"/>
        <v>6.9021694995983235E-2</v>
      </c>
      <c r="R153" s="5">
        <f t="shared" si="287"/>
        <v>4.886534244749445E-2</v>
      </c>
      <c r="S153" s="5">
        <f t="shared" si="288"/>
        <v>5.9044012717063055E-2</v>
      </c>
      <c r="T153" s="5">
        <f t="shared" si="289"/>
        <v>9.0280871031421489E-2</v>
      </c>
      <c r="U153" s="5">
        <f t="shared" si="290"/>
        <v>7.5963226641494158E-2</v>
      </c>
      <c r="V153" s="5">
        <f t="shared" si="291"/>
        <v>1.3339696014845177E-2</v>
      </c>
      <c r="W153" s="5">
        <f t="shared" si="292"/>
        <v>3.5765707674402368E-2</v>
      </c>
      <c r="X153" s="5">
        <f t="shared" si="293"/>
        <v>4.6781801607279475E-2</v>
      </c>
      <c r="Y153" s="5">
        <f t="shared" si="294"/>
        <v>3.059546565590816E-2</v>
      </c>
      <c r="Z153" s="5">
        <f t="shared" si="295"/>
        <v>2.130540588078975E-2</v>
      </c>
      <c r="AA153" s="5">
        <f t="shared" si="296"/>
        <v>3.3120148034375199E-2</v>
      </c>
      <c r="AB153" s="5">
        <f t="shared" si="297"/>
        <v>2.574333040066603E-2</v>
      </c>
      <c r="AC153" s="5">
        <f t="shared" si="298"/>
        <v>1.6952686375572412E-3</v>
      </c>
      <c r="AD153" s="5">
        <f t="shared" si="299"/>
        <v>1.3899823586539508E-2</v>
      </c>
      <c r="AE153" s="5">
        <f t="shared" si="300"/>
        <v>1.8181068729895909E-2</v>
      </c>
      <c r="AF153" s="5">
        <f t="shared" si="301"/>
        <v>1.1890484008779166E-2</v>
      </c>
      <c r="AG153" s="5">
        <f t="shared" si="302"/>
        <v>5.1842793938931993E-3</v>
      </c>
      <c r="AH153" s="5">
        <f t="shared" si="303"/>
        <v>6.9669058428208901E-3</v>
      </c>
      <c r="AI153" s="5">
        <f t="shared" si="304"/>
        <v>1.0830347666074509E-2</v>
      </c>
      <c r="AJ153" s="5">
        <f t="shared" si="305"/>
        <v>8.4181151011904869E-3</v>
      </c>
      <c r="AK153" s="5">
        <f t="shared" si="306"/>
        <v>4.362104464345198E-3</v>
      </c>
      <c r="AL153" s="5">
        <f t="shared" si="307"/>
        <v>1.3788311818977114E-4</v>
      </c>
      <c r="AM153" s="5">
        <f t="shared" si="308"/>
        <v>4.3215718809936441E-3</v>
      </c>
      <c r="AN153" s="5">
        <f t="shared" si="309"/>
        <v>5.6526469491036133E-3</v>
      </c>
      <c r="AO153" s="5">
        <f t="shared" si="310"/>
        <v>3.6968513322360487E-3</v>
      </c>
      <c r="AP153" s="5">
        <f t="shared" si="311"/>
        <v>1.6118360001028881E-3</v>
      </c>
      <c r="AQ153" s="5">
        <f t="shared" si="312"/>
        <v>5.2707325594351028E-4</v>
      </c>
      <c r="AR153" s="5">
        <f t="shared" si="313"/>
        <v>1.8225525406768799E-3</v>
      </c>
      <c r="AS153" s="5">
        <f t="shared" si="314"/>
        <v>2.8332344516408402E-3</v>
      </c>
      <c r="AT153" s="5">
        <f t="shared" si="315"/>
        <v>2.2021909598785379E-3</v>
      </c>
      <c r="AU153" s="5">
        <f t="shared" si="316"/>
        <v>1.1411327716424669E-3</v>
      </c>
      <c r="AV153" s="5">
        <f t="shared" si="317"/>
        <v>4.4348470213554091E-4</v>
      </c>
      <c r="AW153" s="5">
        <f t="shared" si="318"/>
        <v>7.7879144624048103E-6</v>
      </c>
      <c r="AX153" s="5">
        <f t="shared" si="319"/>
        <v>1.1196774912477219E-3</v>
      </c>
      <c r="AY153" s="5">
        <f t="shared" si="320"/>
        <v>1.464546171895719E-3</v>
      </c>
      <c r="AZ153" s="5">
        <f t="shared" si="321"/>
        <v>9.5781843717525459E-4</v>
      </c>
      <c r="BA153" s="5">
        <f t="shared" si="322"/>
        <v>4.176111235902914E-4</v>
      </c>
      <c r="BB153" s="5">
        <f t="shared" si="323"/>
        <v>1.3655958460718844E-4</v>
      </c>
      <c r="BC153" s="5">
        <f t="shared" si="324"/>
        <v>3.5724182800041487E-5</v>
      </c>
      <c r="BD153" s="5">
        <f t="shared" si="325"/>
        <v>3.9731862781795026E-4</v>
      </c>
      <c r="BE153" s="5">
        <f t="shared" si="326"/>
        <v>6.1764848995486709E-4</v>
      </c>
      <c r="BF153" s="5">
        <f t="shared" si="327"/>
        <v>4.8008025603864284E-4</v>
      </c>
      <c r="BG153" s="5">
        <f t="shared" si="328"/>
        <v>2.4876830536731364E-4</v>
      </c>
      <c r="BH153" s="5">
        <f t="shared" si="329"/>
        <v>9.6680194056465791E-5</v>
      </c>
      <c r="BI153" s="5">
        <f t="shared" si="330"/>
        <v>3.0058684233088834E-5</v>
      </c>
      <c r="BJ153" s="8">
        <f t="shared" si="331"/>
        <v>0.43034315257087075</v>
      </c>
      <c r="BK153" s="8">
        <f t="shared" si="332"/>
        <v>0.24895545357879134</v>
      </c>
      <c r="BL153" s="8">
        <f t="shared" si="333"/>
        <v>0.29929991076252543</v>
      </c>
      <c r="BM153" s="8">
        <f t="shared" si="334"/>
        <v>0.54376880051513177</v>
      </c>
      <c r="BN153" s="8">
        <f t="shared" si="335"/>
        <v>0.45467836402041223</v>
      </c>
    </row>
    <row r="154" spans="1:66" x14ac:dyDescent="0.25">
      <c r="A154" t="s">
        <v>80</v>
      </c>
      <c r="B154" t="s">
        <v>76</v>
      </c>
      <c r="C154" t="s">
        <v>81</v>
      </c>
      <c r="D154" s="11">
        <v>44416</v>
      </c>
      <c r="E154">
        <f>VLOOKUP(A154,home!$A$2:$E$405,3,FALSE)</f>
        <v>1.2518</v>
      </c>
      <c r="F154">
        <f>VLOOKUP(B154,home!$B$2:$E$405,3,FALSE)</f>
        <v>0.35020000000000001</v>
      </c>
      <c r="G154">
        <f>VLOOKUP(C154,away!$B$2:$E$405,4,FALSE)</f>
        <v>0.97250000000000003</v>
      </c>
      <c r="H154">
        <f>VLOOKUP(A154,away!$A$2:$E$405,3,FALSE)</f>
        <v>1.0562</v>
      </c>
      <c r="I154">
        <f>VLOOKUP(C154,away!$B$2:$E$405,3,FALSE)</f>
        <v>1.0290999999999999</v>
      </c>
      <c r="J154">
        <f>VLOOKUP(B154,home!$B$2:$E$405,4,FALSE)</f>
        <v>1.0980000000000001</v>
      </c>
      <c r="K154" s="3">
        <f t="shared" si="280"/>
        <v>0.42632490010000001</v>
      </c>
      <c r="L154" s="3">
        <f t="shared" si="281"/>
        <v>1.1934550911599999</v>
      </c>
      <c r="M154" s="5">
        <f t="shared" si="282"/>
        <v>0.19794224331692803</v>
      </c>
      <c r="N154" s="5">
        <f t="shared" si="283"/>
        <v>8.4387707107659235E-2</v>
      </c>
      <c r="O154" s="5">
        <f t="shared" si="284"/>
        <v>0.23623517804221925</v>
      </c>
      <c r="P154" s="5">
        <f t="shared" si="285"/>
        <v>0.10071293867895484</v>
      </c>
      <c r="Q154" s="5">
        <f t="shared" si="286"/>
        <v>1.7988290401170441E-2</v>
      </c>
      <c r="R154" s="5">
        <f t="shared" si="287"/>
        <v>0.14096803797278779</v>
      </c>
      <c r="S154" s="5">
        <f t="shared" si="288"/>
        <v>1.2810676295497302E-2</v>
      </c>
      <c r="T154" s="5">
        <f t="shared" si="289"/>
        <v>2.1468216760541423E-2</v>
      </c>
      <c r="U154" s="5">
        <f t="shared" si="290"/>
        <v>6.0098184706041759E-2</v>
      </c>
      <c r="V154" s="5">
        <f t="shared" si="291"/>
        <v>7.2422969592004897E-4</v>
      </c>
      <c r="W154" s="5">
        <f t="shared" si="292"/>
        <v>2.5562853694162595E-3</v>
      </c>
      <c r="X154" s="5">
        <f t="shared" si="293"/>
        <v>3.0508117885876562E-3</v>
      </c>
      <c r="Y154" s="5">
        <f t="shared" si="294"/>
        <v>1.8205034306304417E-3</v>
      </c>
      <c r="Z154" s="5">
        <f t="shared" si="295"/>
        <v>5.6079674203153275E-2</v>
      </c>
      <c r="AA154" s="5">
        <f t="shared" si="296"/>
        <v>2.3908161502299869E-2</v>
      </c>
      <c r="AB154" s="5">
        <f t="shared" si="297"/>
        <v>5.0963222820213285E-3</v>
      </c>
      <c r="AC154" s="5">
        <f t="shared" si="298"/>
        <v>2.3030487243534549E-5</v>
      </c>
      <c r="AD154" s="5">
        <f t="shared" si="299"/>
        <v>2.7245202618586962E-4</v>
      </c>
      <c r="AE154" s="5">
        <f t="shared" si="300"/>
        <v>3.2515925774838372E-4</v>
      </c>
      <c r="AF154" s="5">
        <f t="shared" si="301"/>
        <v>1.9403148579880759E-4</v>
      </c>
      <c r="AG154" s="5">
        <f t="shared" si="302"/>
        <v>7.7189288190642068E-5</v>
      </c>
      <c r="AH154" s="5">
        <f t="shared" si="303"/>
        <v>1.6732143172086839E-2</v>
      </c>
      <c r="AI154" s="5">
        <f t="shared" si="304"/>
        <v>7.1333292662988197E-3</v>
      </c>
      <c r="AJ154" s="5">
        <f t="shared" si="305"/>
        <v>1.5205579434176253E-3</v>
      </c>
      <c r="AK154" s="5">
        <f t="shared" si="306"/>
        <v>2.1608390444126019E-4</v>
      </c>
      <c r="AL154" s="5">
        <f t="shared" si="307"/>
        <v>4.687161286316868E-7</v>
      </c>
      <c r="AM154" s="5">
        <f t="shared" si="308"/>
        <v>2.3230616569146707E-5</v>
      </c>
      <c r="AN154" s="5">
        <f t="shared" si="309"/>
        <v>2.772469761523399E-5</v>
      </c>
      <c r="AO154" s="5">
        <f t="shared" si="310"/>
        <v>1.6544090759886256E-5</v>
      </c>
      <c r="AP154" s="5">
        <f t="shared" si="311"/>
        <v>6.5815431153331239E-6</v>
      </c>
      <c r="AQ154" s="5">
        <f t="shared" si="312"/>
        <v>1.96369403467084E-6</v>
      </c>
      <c r="AR154" s="5">
        <f t="shared" si="313"/>
        <v>3.9938122909490116E-3</v>
      </c>
      <c r="AS154" s="5">
        <f t="shared" si="314"/>
        <v>1.7026616259569896E-3</v>
      </c>
      <c r="AT154" s="5">
        <f t="shared" si="315"/>
        <v>3.6294352379510859E-4</v>
      </c>
      <c r="AU154" s="5">
        <f t="shared" si="316"/>
        <v>5.1577287174630549E-5</v>
      </c>
      <c r="AV154" s="5">
        <f t="shared" si="317"/>
        <v>5.4971704505383452E-6</v>
      </c>
      <c r="AW154" s="5">
        <f t="shared" si="318"/>
        <v>6.6245163698161202E-9</v>
      </c>
      <c r="AX154" s="5">
        <f t="shared" si="319"/>
        <v>1.6506317146838105E-6</v>
      </c>
      <c r="AY154" s="5">
        <f t="shared" si="320"/>
        <v>1.9699548235195542E-6</v>
      </c>
      <c r="AZ154" s="5">
        <f t="shared" si="321"/>
        <v>1.1755263067423057E-6</v>
      </c>
      <c r="BA154" s="5">
        <f t="shared" si="322"/>
        <v>4.6764595185803893E-7</v>
      </c>
      <c r="BB154" s="5">
        <f t="shared" si="323"/>
        <v>1.3952861052633515E-7</v>
      </c>
      <c r="BC154" s="5">
        <f t="shared" si="324"/>
        <v>3.3304226119027066E-8</v>
      </c>
      <c r="BD154" s="5">
        <f t="shared" si="325"/>
        <v>7.9440593529508062E-4</v>
      </c>
      <c r="BE154" s="5">
        <f t="shared" si="326"/>
        <v>3.3867503100352232E-4</v>
      </c>
      <c r="BF154" s="5">
        <f t="shared" si="327"/>
        <v>7.2192799379470538E-5</v>
      </c>
      <c r="BG154" s="5">
        <f t="shared" si="328"/>
        <v>1.0259195994464039E-5</v>
      </c>
      <c r="BH154" s="5">
        <f t="shared" si="329"/>
        <v>1.0934376768615505E-6</v>
      </c>
      <c r="BI154" s="5">
        <f t="shared" si="330"/>
        <v>9.3231941670715385E-8</v>
      </c>
      <c r="BJ154" s="8">
        <f t="shared" si="331"/>
        <v>0.13222212814965686</v>
      </c>
      <c r="BK154" s="8">
        <f t="shared" si="332"/>
        <v>0.31221555714549598</v>
      </c>
      <c r="BL154" s="8">
        <f t="shared" si="333"/>
        <v>0.49924121032123198</v>
      </c>
      <c r="BM154" s="8">
        <f t="shared" si="334"/>
        <v>0.22152221096951122</v>
      </c>
      <c r="BN154" s="8">
        <f t="shared" si="335"/>
        <v>0.77823439551971951</v>
      </c>
    </row>
    <row r="155" spans="1:66" s="10" customFormat="1" x14ac:dyDescent="0.25">
      <c r="A155" t="s">
        <v>80</v>
      </c>
      <c r="B155" t="s">
        <v>369</v>
      </c>
      <c r="C155" t="s">
        <v>93</v>
      </c>
      <c r="D155" s="11">
        <v>44416</v>
      </c>
      <c r="E155">
        <f>VLOOKUP(A155,home!$A$2:$E$405,3,FALSE)</f>
        <v>1.2518</v>
      </c>
      <c r="F155">
        <f>VLOOKUP(B155,home!$B$2:$E$405,3,FALSE)</f>
        <v>1.042</v>
      </c>
      <c r="G155">
        <f>VLOOKUP(C155,away!$B$2:$E$405,4,FALSE)</f>
        <v>0.72940000000000005</v>
      </c>
      <c r="H155">
        <f>VLOOKUP(A155,away!$A$2:$E$405,3,FALSE)</f>
        <v>1.0562</v>
      </c>
      <c r="I155">
        <f>VLOOKUP(C155,away!$B$2:$E$405,3,FALSE)</f>
        <v>0.65859999999999996</v>
      </c>
      <c r="J155">
        <f>VLOOKUP(B155,home!$B$2:$E$405,4,FALSE)</f>
        <v>0.90559999999999996</v>
      </c>
      <c r="K155" s="3">
        <f t="shared" si="280"/>
        <v>0.95141156264000004</v>
      </c>
      <c r="L155" s="3">
        <f t="shared" si="281"/>
        <v>0.62994742259199998</v>
      </c>
      <c r="M155" s="5">
        <f t="shared" si="282"/>
        <v>0.20569537120374598</v>
      </c>
      <c r="N155" s="5">
        <f t="shared" si="283"/>
        <v>0.19570095454477079</v>
      </c>
      <c r="O155" s="5">
        <f t="shared" si="284"/>
        <v>0.12957726892890445</v>
      </c>
      <c r="P155" s="5">
        <f t="shared" si="285"/>
        <v>0.1232813119142725</v>
      </c>
      <c r="Q155" s="5">
        <f t="shared" si="286"/>
        <v>9.3096075486789998E-2</v>
      </c>
      <c r="R155" s="5">
        <f t="shared" si="287"/>
        <v>4.0813433294136899E-2</v>
      </c>
      <c r="S155" s="5">
        <f t="shared" si="288"/>
        <v>1.8471832616313352E-2</v>
      </c>
      <c r="T155" s="5">
        <f t="shared" si="289"/>
        <v>5.8645632806333621E-2</v>
      </c>
      <c r="U155" s="5">
        <f t="shared" si="290"/>
        <v>3.8830372347078188E-2</v>
      </c>
      <c r="V155" s="5">
        <f t="shared" si="291"/>
        <v>1.2300993914087695E-3</v>
      </c>
      <c r="W155" s="5">
        <f t="shared" si="292"/>
        <v>2.9524227551512763E-2</v>
      </c>
      <c r="X155" s="5">
        <f t="shared" si="293"/>
        <v>1.8598711050095175E-2</v>
      </c>
      <c r="Y155" s="5">
        <f t="shared" si="294"/>
        <v>5.8581050447704024E-3</v>
      </c>
      <c r="Z155" s="5">
        <f t="shared" si="295"/>
        <v>8.5701057035906872E-3</v>
      </c>
      <c r="AA155" s="5">
        <f t="shared" si="296"/>
        <v>8.1536976594431924E-3</v>
      </c>
      <c r="AB155" s="5">
        <f t="shared" si="297"/>
        <v>3.8787611157324793E-3</v>
      </c>
      <c r="AC155" s="5">
        <f t="shared" si="298"/>
        <v>4.6077928817249058E-5</v>
      </c>
      <c r="AD155" s="5">
        <f t="shared" si="299"/>
        <v>7.0224228676309241E-3</v>
      </c>
      <c r="AE155" s="5">
        <f t="shared" si="300"/>
        <v>4.4237571858152212E-3</v>
      </c>
      <c r="AF155" s="5">
        <f t="shared" si="301"/>
        <v>1.3933672186885687E-3</v>
      </c>
      <c r="AG155" s="5">
        <f t="shared" si="302"/>
        <v>2.9258269604568257E-4</v>
      </c>
      <c r="AH155" s="5">
        <f t="shared" si="303"/>
        <v>1.3496789998294879E-3</v>
      </c>
      <c r="AI155" s="5">
        <f t="shared" si="304"/>
        <v>1.2841002062901653E-3</v>
      </c>
      <c r="AJ155" s="5">
        <f t="shared" si="305"/>
        <v>6.1085389192643621E-4</v>
      </c>
      <c r="AK155" s="5">
        <f t="shared" si="306"/>
        <v>1.9372448528748548E-4</v>
      </c>
      <c r="AL155" s="5">
        <f t="shared" si="307"/>
        <v>1.1046524735369408E-6</v>
      </c>
      <c r="AM155" s="5">
        <f t="shared" si="308"/>
        <v>1.3362428628023218E-3</v>
      </c>
      <c r="AN155" s="5">
        <f t="shared" si="309"/>
        <v>8.4176274737927806E-4</v>
      </c>
      <c r="AO155" s="5">
        <f t="shared" si="310"/>
        <v>2.6513313657276847E-4</v>
      </c>
      <c r="AP155" s="5">
        <f t="shared" si="311"/>
        <v>5.5673312009249417E-5</v>
      </c>
      <c r="AQ155" s="5">
        <f t="shared" si="312"/>
        <v>8.7678148518467262E-6</v>
      </c>
      <c r="AR155" s="5">
        <f t="shared" si="313"/>
        <v>1.7004536145382687E-4</v>
      </c>
      <c r="AS155" s="5">
        <f t="shared" si="314"/>
        <v>1.6178312306046902E-4</v>
      </c>
      <c r="AT155" s="5">
        <f t="shared" si="315"/>
        <v>7.6961166959870121E-5</v>
      </c>
      <c r="AU155" s="5">
        <f t="shared" si="316"/>
        <v>2.4407248039962662E-5</v>
      </c>
      <c r="AV155" s="5">
        <f t="shared" si="317"/>
        <v>5.8053344993607378E-6</v>
      </c>
      <c r="AW155" s="5">
        <f t="shared" si="318"/>
        <v>1.8390599942638231E-8</v>
      </c>
      <c r="AX155" s="5">
        <f t="shared" si="319"/>
        <v>2.118861516942173E-4</v>
      </c>
      <c r="AY155" s="5">
        <f t="shared" si="320"/>
        <v>1.334771351427097E-4</v>
      </c>
      <c r="AZ155" s="5">
        <f t="shared" si="321"/>
        <v>4.2041788629057016E-5</v>
      </c>
      <c r="BA155" s="5">
        <f t="shared" si="322"/>
        <v>8.8280387960107079E-6</v>
      </c>
      <c r="BB155" s="5">
        <f t="shared" si="323"/>
        <v>1.3903000715222818E-6</v>
      </c>
      <c r="BC155" s="5">
        <f t="shared" si="324"/>
        <v>1.7516318933698694E-7</v>
      </c>
      <c r="BD155" s="5">
        <f t="shared" si="325"/>
        <v>1.7853272861927206E-5</v>
      </c>
      <c r="BE155" s="5">
        <f t="shared" si="326"/>
        <v>1.6985810231804464E-5</v>
      </c>
      <c r="BF155" s="5">
        <f t="shared" si="327"/>
        <v>8.0802481276737935E-6</v>
      </c>
      <c r="BG155" s="5">
        <f t="shared" si="328"/>
        <v>2.5625471658896865E-6</v>
      </c>
      <c r="BH155" s="5">
        <f t="shared" si="329"/>
        <v>6.095092508594524E-7</v>
      </c>
      <c r="BI155" s="5">
        <f t="shared" si="330"/>
        <v>1.1597882976074551E-7</v>
      </c>
      <c r="BJ155" s="8">
        <f t="shared" si="331"/>
        <v>0.4174612149035915</v>
      </c>
      <c r="BK155" s="8">
        <f t="shared" si="332"/>
        <v>0.34885927484217411</v>
      </c>
      <c r="BL155" s="8">
        <f t="shared" si="333"/>
        <v>0.22517710052911016</v>
      </c>
      <c r="BM155" s="8">
        <f t="shared" si="334"/>
        <v>0.21176982186130303</v>
      </c>
      <c r="BN155" s="8">
        <f t="shared" si="335"/>
        <v>0.78816441537262061</v>
      </c>
    </row>
    <row r="156" spans="1:66" x14ac:dyDescent="0.25">
      <c r="A156" t="s">
        <v>21</v>
      </c>
      <c r="B156" t="s">
        <v>265</v>
      </c>
      <c r="C156" t="s">
        <v>267</v>
      </c>
      <c r="D156" s="11">
        <v>44416</v>
      </c>
      <c r="E156">
        <f>VLOOKUP(A156,home!$A$2:$E$405,3,FALSE)</f>
        <v>1.3974</v>
      </c>
      <c r="F156">
        <f>VLOOKUP(B156,home!$B$2:$E$405,3,FALSE)</f>
        <v>0.97929999999999995</v>
      </c>
      <c r="G156">
        <f>VLOOKUP(C156,away!$B$2:$E$405,4,FALSE)</f>
        <v>1.0546</v>
      </c>
      <c r="H156">
        <f>VLOOKUP(A156,away!$A$2:$E$405,3,FALSE)</f>
        <v>1.3632</v>
      </c>
      <c r="I156">
        <f>VLOOKUP(C156,away!$B$2:$E$405,3,FALSE)</f>
        <v>1.0424</v>
      </c>
      <c r="J156">
        <f>VLOOKUP(B156,home!$B$2:$E$405,4,FALSE)</f>
        <v>0.81079999999999997</v>
      </c>
      <c r="K156" s="3">
        <f t="shared" si="280"/>
        <v>1.4431924905719999</v>
      </c>
      <c r="L156" s="3">
        <f t="shared" si="281"/>
        <v>1.1521465405439999</v>
      </c>
      <c r="M156" s="5">
        <f t="shared" si="282"/>
        <v>7.4620573089257305E-2</v>
      </c>
      <c r="N156" s="5">
        <f t="shared" si="283"/>
        <v>0.10769185072459521</v>
      </c>
      <c r="O156" s="5">
        <f t="shared" si="284"/>
        <v>8.5973835138198493E-2</v>
      </c>
      <c r="P156" s="5">
        <f t="shared" si="285"/>
        <v>0.12407679325712322</v>
      </c>
      <c r="Q156" s="5">
        <f t="shared" si="286"/>
        <v>7.771003513076831E-2</v>
      </c>
      <c r="R156" s="5">
        <f t="shared" si="287"/>
        <v>4.9527228365887799E-2</v>
      </c>
      <c r="S156" s="5">
        <f t="shared" si="288"/>
        <v>5.1577768662256628E-2</v>
      </c>
      <c r="T156" s="5">
        <f t="shared" si="289"/>
        <v>8.9533348141467406E-2</v>
      </c>
      <c r="U156" s="5">
        <f t="shared" si="290"/>
        <v>7.1477324056493818E-2</v>
      </c>
      <c r="V156" s="5">
        <f t="shared" si="291"/>
        <v>9.5291029955202906E-3</v>
      </c>
      <c r="W156" s="5">
        <f t="shared" si="292"/>
        <v>3.7383513047603713E-2</v>
      </c>
      <c r="X156" s="5">
        <f t="shared" si="293"/>
        <v>4.3071285231178098E-2</v>
      </c>
      <c r="Y156" s="5">
        <f t="shared" si="294"/>
        <v>2.4812216137942867E-2</v>
      </c>
      <c r="Z156" s="5">
        <f t="shared" si="295"/>
        <v>1.9020874941496759E-2</v>
      </c>
      <c r="AA156" s="5">
        <f t="shared" si="296"/>
        <v>2.7450783879677251E-2</v>
      </c>
      <c r="AB156" s="5">
        <f t="shared" si="297"/>
        <v>1.9808382577732563E-2</v>
      </c>
      <c r="AC156" s="5">
        <f t="shared" si="298"/>
        <v>9.9029370634050101E-4</v>
      </c>
      <c r="AD156" s="5">
        <f t="shared" si="299"/>
        <v>1.3487901325375523E-2</v>
      </c>
      <c r="AE156" s="5">
        <f t="shared" si="300"/>
        <v>1.554003885123024E-2</v>
      </c>
      <c r="AF156" s="5">
        <f t="shared" si="301"/>
        <v>8.9522010011821394E-3</v>
      </c>
      <c r="AG156" s="5">
        <f t="shared" si="302"/>
        <v>3.438082471255511E-3</v>
      </c>
      <c r="AH156" s="5">
        <f t="shared" si="303"/>
        <v>5.4787088154913885E-3</v>
      </c>
      <c r="AI156" s="5">
        <f t="shared" si="304"/>
        <v>7.9068314205477889E-3</v>
      </c>
      <c r="AJ156" s="5">
        <f t="shared" si="305"/>
        <v>5.7055398651766542E-3</v>
      </c>
      <c r="AK156" s="5">
        <f t="shared" si="306"/>
        <v>2.7447307626940428E-3</v>
      </c>
      <c r="AL156" s="5">
        <f t="shared" si="307"/>
        <v>6.5865196354612048E-5</v>
      </c>
      <c r="AM156" s="5">
        <f t="shared" si="308"/>
        <v>3.8931275812716091E-3</v>
      </c>
      <c r="AN156" s="5">
        <f t="shared" si="309"/>
        <v>4.4854534746585142E-3</v>
      </c>
      <c r="AO156" s="5">
        <f t="shared" si="310"/>
        <v>2.5839498517994364E-3</v>
      </c>
      <c r="AP156" s="5">
        <f t="shared" si="311"/>
        <v>9.9236296089663363E-4</v>
      </c>
      <c r="AQ156" s="5">
        <f t="shared" si="312"/>
        <v>2.8583688809026434E-4</v>
      </c>
      <c r="AR156" s="5">
        <f t="shared" si="313"/>
        <v>1.2624550816832628E-3</v>
      </c>
      <c r="AS156" s="5">
        <f t="shared" si="314"/>
        <v>1.8219656935697455E-3</v>
      </c>
      <c r="AT156" s="5">
        <f t="shared" si="315"/>
        <v>1.3147236035198314E-3</v>
      </c>
      <c r="AU156" s="5">
        <f t="shared" si="316"/>
        <v>6.3246641059252671E-4</v>
      </c>
      <c r="AV156" s="5">
        <f t="shared" si="317"/>
        <v>2.281926935765406E-4</v>
      </c>
      <c r="AW156" s="5">
        <f t="shared" si="318"/>
        <v>3.0421839494122784E-6</v>
      </c>
      <c r="AX156" s="5">
        <f t="shared" si="319"/>
        <v>9.3642208168832116E-4</v>
      </c>
      <c r="AY156" s="5">
        <f t="shared" si="320"/>
        <v>1.0788954619062102E-3</v>
      </c>
      <c r="AZ156" s="5">
        <f t="shared" si="321"/>
        <v>6.2152283702193061E-4</v>
      </c>
      <c r="BA156" s="5">
        <f t="shared" si="322"/>
        <v>2.3869512884796979E-4</v>
      </c>
      <c r="BB156" s="5">
        <f t="shared" si="323"/>
        <v>6.8752941736723199E-5</v>
      </c>
      <c r="BC156" s="5">
        <f t="shared" si="324"/>
        <v>1.5842692794837752E-5</v>
      </c>
      <c r="BD156" s="5">
        <f t="shared" si="325"/>
        <v>2.4242220915892738E-4</v>
      </c>
      <c r="BE156" s="5">
        <f t="shared" si="326"/>
        <v>3.4986191180603869E-4</v>
      </c>
      <c r="BF156" s="5">
        <f t="shared" si="327"/>
        <v>2.5245904192781925E-4</v>
      </c>
      <c r="BG156" s="5">
        <f t="shared" si="328"/>
        <v>1.214489978290768E-4</v>
      </c>
      <c r="BH156" s="5">
        <f t="shared" si="329"/>
        <v>4.3818570413604723E-5</v>
      </c>
      <c r="BI156" s="5">
        <f t="shared" si="330"/>
        <v>1.2647726353702927E-5</v>
      </c>
      <c r="BJ156" s="8">
        <f t="shared" si="331"/>
        <v>0.43682133396331146</v>
      </c>
      <c r="BK156" s="8">
        <f t="shared" si="332"/>
        <v>0.26193929236875874</v>
      </c>
      <c r="BL156" s="8">
        <f t="shared" si="333"/>
        <v>0.28235582682233074</v>
      </c>
      <c r="BM156" s="8">
        <f t="shared" si="334"/>
        <v>0.47946115911211051</v>
      </c>
      <c r="BN156" s="8">
        <f t="shared" si="335"/>
        <v>0.51960031570583032</v>
      </c>
    </row>
    <row r="157" spans="1:66" x14ac:dyDescent="0.25">
      <c r="A157" t="s">
        <v>21</v>
      </c>
      <c r="B157" t="s">
        <v>269</v>
      </c>
      <c r="C157" t="s">
        <v>167</v>
      </c>
      <c r="D157" s="11">
        <v>44416</v>
      </c>
      <c r="E157">
        <f>VLOOKUP(A157,home!$A$2:$E$405,3,FALSE)</f>
        <v>1.3974</v>
      </c>
      <c r="F157">
        <f>VLOOKUP(B157,home!$B$2:$E$405,3,FALSE)</f>
        <v>0.71560000000000001</v>
      </c>
      <c r="G157">
        <f>VLOOKUP(C157,away!$B$2:$E$405,4,FALSE)</f>
        <v>0.62619999999999998</v>
      </c>
      <c r="H157">
        <f>VLOOKUP(A157,away!$A$2:$E$405,3,FALSE)</f>
        <v>1.3632</v>
      </c>
      <c r="I157">
        <f>VLOOKUP(C157,away!$B$2:$E$405,3,FALSE)</f>
        <v>1.2030000000000001</v>
      </c>
      <c r="J157">
        <f>VLOOKUP(B157,home!$B$2:$E$405,4,FALSE)</f>
        <v>0.81079999999999997</v>
      </c>
      <c r="K157" s="3">
        <f t="shared" si="280"/>
        <v>0.62618712532800003</v>
      </c>
      <c r="L157" s="3">
        <f t="shared" si="281"/>
        <v>1.32965491968</v>
      </c>
      <c r="M157" s="5">
        <f t="shared" si="282"/>
        <v>0.14144532320656367</v>
      </c>
      <c r="N157" s="5">
        <f t="shared" si="283"/>
        <v>8.857124032980794E-2</v>
      </c>
      <c r="O157" s="5">
        <f t="shared" si="284"/>
        <v>0.18807346986733506</v>
      </c>
      <c r="P157" s="5">
        <f t="shared" si="285"/>
        <v>0.11776918544668875</v>
      </c>
      <c r="Q157" s="5">
        <f t="shared" si="286"/>
        <v>2.7731085184428926E-2</v>
      </c>
      <c r="R157" s="5">
        <f t="shared" si="287"/>
        <v>0.12503640723519518</v>
      </c>
      <c r="S157" s="5">
        <f t="shared" si="288"/>
        <v>2.451403257165622E-2</v>
      </c>
      <c r="T157" s="5">
        <f t="shared" si="289"/>
        <v>3.6872773843541082E-2</v>
      </c>
      <c r="U157" s="5">
        <f t="shared" si="290"/>
        <v>7.8296188407948011E-2</v>
      </c>
      <c r="V157" s="5">
        <f t="shared" si="291"/>
        <v>2.2678552331736957E-3</v>
      </c>
      <c r="W157" s="5">
        <f t="shared" si="292"/>
        <v>5.7882828379544823E-3</v>
      </c>
      <c r="X157" s="5">
        <f t="shared" si="293"/>
        <v>7.6964187519854904E-3</v>
      </c>
      <c r="Y157" s="5">
        <f t="shared" si="294"/>
        <v>5.1167905287474577E-3</v>
      </c>
      <c r="Z157" s="5">
        <f t="shared" si="295"/>
        <v>5.5418424673129754E-2</v>
      </c>
      <c r="AA157" s="5">
        <f t="shared" si="296"/>
        <v>3.4702304036273425E-2</v>
      </c>
      <c r="AB157" s="5">
        <f t="shared" si="297"/>
        <v>1.0865068003366155E-2</v>
      </c>
      <c r="AC157" s="5">
        <f t="shared" si="298"/>
        <v>1.18015329822815E-4</v>
      </c>
      <c r="AD157" s="5">
        <f t="shared" si="299"/>
        <v>9.0613704772102863E-4</v>
      </c>
      <c r="AE157" s="5">
        <f t="shared" si="300"/>
        <v>1.2048495834065768E-3</v>
      </c>
      <c r="AF157" s="5">
        <f t="shared" si="301"/>
        <v>8.0101708802547689E-4</v>
      </c>
      <c r="AG157" s="5">
        <f t="shared" si="302"/>
        <v>3.5502543728027435E-4</v>
      </c>
      <c r="AH157" s="5">
        <f t="shared" si="303"/>
        <v>1.8421845251885616E-2</v>
      </c>
      <c r="AI157" s="5">
        <f t="shared" si="304"/>
        <v>1.1535522321515519E-2</v>
      </c>
      <c r="AJ157" s="5">
        <f t="shared" si="305"/>
        <v>3.6116977808333898E-3</v>
      </c>
      <c r="AK157" s="5">
        <f t="shared" si="306"/>
        <v>7.5386621697785935E-4</v>
      </c>
      <c r="AL157" s="5">
        <f t="shared" si="307"/>
        <v>3.930442929713011E-6</v>
      </c>
      <c r="AM157" s="5">
        <f t="shared" si="308"/>
        <v>1.1348227061312634E-4</v>
      </c>
      <c r="AN157" s="5">
        <f t="shared" si="309"/>
        <v>1.5089225941720055E-4</v>
      </c>
      <c r="AO157" s="5">
        <f t="shared" si="310"/>
        <v>1.0031731753785579E-4</v>
      </c>
      <c r="AP157" s="5">
        <f t="shared" si="311"/>
        <v>4.4462471597770237E-5</v>
      </c>
      <c r="AQ157" s="5">
        <f t="shared" si="312"/>
        <v>1.4779936025276865E-5</v>
      </c>
      <c r="AR157" s="5">
        <f t="shared" si="313"/>
        <v>4.8989394337506731E-3</v>
      </c>
      <c r="AS157" s="5">
        <f t="shared" si="314"/>
        <v>3.0676528011763138E-3</v>
      </c>
      <c r="AT157" s="5">
        <f t="shared" si="315"/>
        <v>9.6046234453649139E-4</v>
      </c>
      <c r="AU157" s="5">
        <f t="shared" si="316"/>
        <v>2.004763848370323E-4</v>
      </c>
      <c r="AV157" s="5">
        <f t="shared" si="317"/>
        <v>3.1383932779312769E-5</v>
      </c>
      <c r="AW157" s="5">
        <f t="shared" si="318"/>
        <v>9.090380724575706E-8</v>
      </c>
      <c r="AX157" s="5">
        <f t="shared" si="319"/>
        <v>1.1843522801821293E-5</v>
      </c>
      <c r="AY157" s="5">
        <f t="shared" si="320"/>
        <v>1.5747798359783942E-5</v>
      </c>
      <c r="AZ157" s="5">
        <f t="shared" si="321"/>
        <v>1.046956878160768E-5</v>
      </c>
      <c r="BA157" s="5">
        <f t="shared" si="322"/>
        <v>4.6403045457975994E-6</v>
      </c>
      <c r="BB157" s="5">
        <f t="shared" si="323"/>
        <v>1.5425009420333111E-6</v>
      </c>
      <c r="BC157" s="5">
        <f t="shared" si="324"/>
        <v>4.1019879323712547E-7</v>
      </c>
      <c r="BD157" s="5">
        <f t="shared" si="325"/>
        <v>1.0856498198834879E-3</v>
      </c>
      <c r="BE157" s="5">
        <f t="shared" si="326"/>
        <v>6.7981993982570231E-4</v>
      </c>
      <c r="BF157" s="5">
        <f t="shared" si="327"/>
        <v>2.1284724693005524E-4</v>
      </c>
      <c r="BG157" s="5">
        <f t="shared" si="328"/>
        <v>4.4427401896370099E-5</v>
      </c>
      <c r="BH157" s="5">
        <f t="shared" si="329"/>
        <v>6.9549667698199317E-6</v>
      </c>
      <c r="BI157" s="5">
        <f t="shared" si="330"/>
        <v>8.7102212966906182E-7</v>
      </c>
      <c r="BJ157" s="8">
        <f t="shared" si="331"/>
        <v>0.17551220878231424</v>
      </c>
      <c r="BK157" s="8">
        <f t="shared" si="332"/>
        <v>0.28613409002919465</v>
      </c>
      <c r="BL157" s="8">
        <f t="shared" si="333"/>
        <v>0.48248585441584513</v>
      </c>
      <c r="BM157" s="8">
        <f t="shared" si="334"/>
        <v>0.31090820973591166</v>
      </c>
      <c r="BN157" s="8">
        <f t="shared" si="335"/>
        <v>0.68862671127001951</v>
      </c>
    </row>
    <row r="158" spans="1:66" x14ac:dyDescent="0.25">
      <c r="A158" t="s">
        <v>21</v>
      </c>
      <c r="B158" t="s">
        <v>268</v>
      </c>
      <c r="C158" t="s">
        <v>273</v>
      </c>
      <c r="D158" s="11">
        <v>44416</v>
      </c>
      <c r="E158">
        <f>VLOOKUP(A158,home!$A$2:$E$405,3,FALSE)</f>
        <v>1.3974</v>
      </c>
      <c r="F158">
        <f>VLOOKUP(B158,home!$B$2:$E$405,3,FALSE)</f>
        <v>0.94159999999999999</v>
      </c>
      <c r="G158">
        <f>VLOOKUP(C158,away!$B$2:$E$405,4,FALSE)</f>
        <v>1.0923</v>
      </c>
      <c r="H158">
        <f>VLOOKUP(A158,away!$A$2:$E$405,3,FALSE)</f>
        <v>1.3632</v>
      </c>
      <c r="I158">
        <f>VLOOKUP(C158,away!$B$2:$E$405,3,FALSE)</f>
        <v>1.0038</v>
      </c>
      <c r="J158">
        <f>VLOOKUP(B158,home!$B$2:$E$405,4,FALSE)</f>
        <v>1.1583000000000001</v>
      </c>
      <c r="K158" s="3">
        <f t="shared" si="280"/>
        <v>1.4372394268319999</v>
      </c>
      <c r="L158" s="3">
        <f t="shared" si="281"/>
        <v>1.5849947393280002</v>
      </c>
      <c r="M158" s="5">
        <f t="shared" si="282"/>
        <v>4.8692310036330975E-2</v>
      </c>
      <c r="N158" s="5">
        <f t="shared" si="283"/>
        <v>6.9982507767742369E-2</v>
      </c>
      <c r="O158" s="5">
        <f t="shared" si="284"/>
        <v>7.7177055253312588E-2</v>
      </c>
      <c r="P158" s="5">
        <f t="shared" si="285"/>
        <v>0.11092190665685257</v>
      </c>
      <c r="Q158" s="5">
        <f t="shared" si="286"/>
        <v>5.0290809676188014E-2</v>
      </c>
      <c r="R158" s="5">
        <f t="shared" si="287"/>
        <v>6.1162613286663434E-2</v>
      </c>
      <c r="S158" s="5">
        <f t="shared" si="288"/>
        <v>6.3170495337001545E-2</v>
      </c>
      <c r="T158" s="5">
        <f t="shared" si="289"/>
        <v>7.9710668773303697E-2</v>
      </c>
      <c r="U158" s="5">
        <f t="shared" si="290"/>
        <v>8.7905319263671428E-2</v>
      </c>
      <c r="V158" s="5">
        <f t="shared" si="291"/>
        <v>1.5989273099705915E-2</v>
      </c>
      <c r="W158" s="5">
        <f t="shared" si="292"/>
        <v>2.4093311491307227E-2</v>
      </c>
      <c r="X158" s="5">
        <f t="shared" si="293"/>
        <v>3.8187771966712809E-2</v>
      </c>
      <c r="Y158" s="5">
        <f t="shared" si="294"/>
        <v>3.0263708836948549E-2</v>
      </c>
      <c r="Z158" s="5">
        <f t="shared" si="295"/>
        <v>3.2314140100971452E-2</v>
      </c>
      <c r="AA158" s="5">
        <f t="shared" si="296"/>
        <v>4.6443156197289157E-2</v>
      </c>
      <c r="AB158" s="5">
        <f t="shared" si="297"/>
        <v>3.3374967596630452E-2</v>
      </c>
      <c r="AC158" s="5">
        <f t="shared" si="298"/>
        <v>2.2764896769032817E-3</v>
      </c>
      <c r="AD158" s="5">
        <f t="shared" si="299"/>
        <v>8.6569642995628117E-3</v>
      </c>
      <c r="AE158" s="5">
        <f t="shared" si="300"/>
        <v>1.3721242873357362E-2</v>
      </c>
      <c r="AF158" s="5">
        <f t="shared" si="301"/>
        <v>1.0874048885656618E-2</v>
      </c>
      <c r="AG158" s="5">
        <f t="shared" si="302"/>
        <v>5.7451034263204118E-3</v>
      </c>
      <c r="AH158" s="5">
        <f t="shared" si="303"/>
        <v>1.2804435516486938E-2</v>
      </c>
      <c r="AI158" s="5">
        <f t="shared" si="304"/>
        <v>1.8403039562622989E-2</v>
      </c>
      <c r="AJ158" s="5">
        <f t="shared" si="305"/>
        <v>1.3224787016475443E-2</v>
      </c>
      <c r="AK158" s="5">
        <f t="shared" si="306"/>
        <v>6.3357284371781484E-3</v>
      </c>
      <c r="AL158" s="5">
        <f t="shared" si="307"/>
        <v>2.0743528106047631E-4</v>
      </c>
      <c r="AM158" s="5">
        <f t="shared" si="308"/>
        <v>2.4884260816017481E-3</v>
      </c>
      <c r="AN158" s="5">
        <f t="shared" si="309"/>
        <v>3.9441422485453599E-3</v>
      </c>
      <c r="AO158" s="5">
        <f t="shared" si="310"/>
        <v>3.1257223575528528E-3</v>
      </c>
      <c r="AP158" s="5">
        <f t="shared" si="311"/>
        <v>1.6514178311070615E-3</v>
      </c>
      <c r="AQ158" s="5">
        <f t="shared" si="312"/>
        <v>6.5437214368428741E-4</v>
      </c>
      <c r="AR158" s="5">
        <f t="shared" si="313"/>
        <v>4.0589925867392787E-3</v>
      </c>
      <c r="AS158" s="5">
        <f t="shared" si="314"/>
        <v>5.8337441788804982E-3</v>
      </c>
      <c r="AT158" s="5">
        <f t="shared" si="315"/>
        <v>4.1922435699693616E-3</v>
      </c>
      <c r="AU158" s="5">
        <f t="shared" si="316"/>
        <v>2.0084192485476352E-3</v>
      </c>
      <c r="AV158" s="5">
        <f t="shared" si="317"/>
        <v>7.2164483240523992E-4</v>
      </c>
      <c r="AW158" s="5">
        <f t="shared" si="318"/>
        <v>1.3126141174357163E-5</v>
      </c>
      <c r="AX158" s="5">
        <f t="shared" si="319"/>
        <v>5.9607734587251604E-4</v>
      </c>
      <c r="AY158" s="5">
        <f t="shared" si="320"/>
        <v>9.4477945744053475E-4</v>
      </c>
      <c r="AZ158" s="5">
        <f t="shared" si="321"/>
        <v>7.4873523493420506E-4</v>
      </c>
      <c r="BA158" s="5">
        <f t="shared" si="322"/>
        <v>3.9558046950674292E-4</v>
      </c>
      <c r="BB158" s="5">
        <f t="shared" si="323"/>
        <v>1.5674824078727208E-4</v>
      </c>
      <c r="BC158" s="5">
        <f t="shared" si="324"/>
        <v>4.9689027409348965E-5</v>
      </c>
      <c r="BD158" s="5">
        <f t="shared" si="325"/>
        <v>1.0722469828255189E-3</v>
      </c>
      <c r="BE158" s="5">
        <f t="shared" si="326"/>
        <v>1.5410756390184903E-3</v>
      </c>
      <c r="BF158" s="5">
        <f t="shared" si="327"/>
        <v>1.1074473340638466E-3</v>
      </c>
      <c r="BG158" s="5">
        <f t="shared" si="328"/>
        <v>5.3055565721884992E-4</v>
      </c>
      <c r="BH158" s="5">
        <f t="shared" si="329"/>
        <v>1.9063387717092374E-4</v>
      </c>
      <c r="BI158" s="5">
        <f t="shared" si="330"/>
        <v>5.4797304871980062E-5</v>
      </c>
      <c r="BJ158" s="8">
        <f t="shared" si="331"/>
        <v>0.34628182843554178</v>
      </c>
      <c r="BK158" s="8">
        <f t="shared" si="332"/>
        <v>0.24220268954529528</v>
      </c>
      <c r="BL158" s="8">
        <f t="shared" si="333"/>
        <v>0.37814290334204215</v>
      </c>
      <c r="BM158" s="8">
        <f t="shared" si="334"/>
        <v>0.57978270543049448</v>
      </c>
      <c r="BN158" s="8">
        <f t="shared" si="335"/>
        <v>0.41822720267708996</v>
      </c>
    </row>
    <row r="159" spans="1:66" x14ac:dyDescent="0.25">
      <c r="A159" t="s">
        <v>21</v>
      </c>
      <c r="B159" t="s">
        <v>271</v>
      </c>
      <c r="C159" t="s">
        <v>397</v>
      </c>
      <c r="D159" s="11">
        <v>44416</v>
      </c>
      <c r="E159">
        <f>VLOOKUP(A159,home!$A$2:$E$405,3,FALSE)</f>
        <v>1.3974</v>
      </c>
      <c r="F159">
        <f>VLOOKUP(B159,home!$B$2:$E$405,3,FALSE)</f>
        <v>0.75329999999999997</v>
      </c>
      <c r="G159">
        <f>VLOOKUP(C159,away!$B$2:$E$405,4,FALSE)</f>
        <v>1.4689000000000001</v>
      </c>
      <c r="H159">
        <f>VLOOKUP(A159,away!$A$2:$E$405,3,FALSE)</f>
        <v>1.3632</v>
      </c>
      <c r="I159">
        <f>VLOOKUP(C159,away!$B$2:$E$405,3,FALSE)</f>
        <v>0.73360000000000003</v>
      </c>
      <c r="J159">
        <f>VLOOKUP(B159,home!$B$2:$E$405,4,FALSE)</f>
        <v>1.1196999999999999</v>
      </c>
      <c r="K159" s="3">
        <f t="shared" si="280"/>
        <v>1.5462543598380001</v>
      </c>
      <c r="L159" s="3">
        <f t="shared" si="281"/>
        <v>1.1197487293439998</v>
      </c>
      <c r="M159" s="5">
        <f t="shared" si="282"/>
        <v>6.9529574177974757E-2</v>
      </c>
      <c r="N159" s="5">
        <f t="shared" si="283"/>
        <v>0.1075104072103731</v>
      </c>
      <c r="O159" s="5">
        <f t="shared" si="284"/>
        <v>7.7855652337616613E-2</v>
      </c>
      <c r="P159" s="5">
        <f t="shared" si="285"/>
        <v>0.12038464186507127</v>
      </c>
      <c r="Q159" s="5">
        <f t="shared" si="286"/>
        <v>8.3119217938499093E-2</v>
      </c>
      <c r="R159" s="5">
        <f t="shared" si="287"/>
        <v>4.3589383888647214E-2</v>
      </c>
      <c r="S159" s="5">
        <f t="shared" si="288"/>
        <v>5.2108984444105548E-2</v>
      </c>
      <c r="T159" s="5">
        <f t="shared" si="289"/>
        <v>9.3072638670701355E-2</v>
      </c>
      <c r="U159" s="5">
        <f t="shared" si="290"/>
        <v>6.7400274880473038E-2</v>
      </c>
      <c r="V159" s="5">
        <f t="shared" si="291"/>
        <v>1.0024705321314727E-2</v>
      </c>
      <c r="W159" s="5">
        <f t="shared" si="292"/>
        <v>4.2841151041243038E-2</v>
      </c>
      <c r="X159" s="5">
        <f t="shared" si="293"/>
        <v>4.7971324442066261E-2</v>
      </c>
      <c r="Y159" s="5">
        <f t="shared" si="294"/>
        <v>2.6857914794476235E-2</v>
      </c>
      <c r="Z159" s="5">
        <f t="shared" si="295"/>
        <v>1.6269719074066845E-2</v>
      </c>
      <c r="AA159" s="5">
        <f t="shared" si="296"/>
        <v>2.515712405161533E-2</v>
      </c>
      <c r="AB159" s="5">
        <f t="shared" si="297"/>
        <v>1.9449656372897813E-2</v>
      </c>
      <c r="AC159" s="5">
        <f t="shared" si="298"/>
        <v>1.0848086715052453E-3</v>
      </c>
      <c r="AD159" s="5">
        <f t="shared" si="299"/>
        <v>1.6560829144500081E-2</v>
      </c>
      <c r="AE159" s="5">
        <f t="shared" si="300"/>
        <v>1.8543967391437044E-2</v>
      </c>
      <c r="AF159" s="5">
        <f t="shared" si="301"/>
        <v>1.0382291961779101E-2</v>
      </c>
      <c r="AG159" s="5">
        <f t="shared" si="302"/>
        <v>3.8751860772935237E-3</v>
      </c>
      <c r="AH159" s="5">
        <f t="shared" si="303"/>
        <v>4.554499314992546E-3</v>
      </c>
      <c r="AI159" s="5">
        <f t="shared" si="304"/>
        <v>7.0424144226864088E-3</v>
      </c>
      <c r="AJ159" s="5">
        <f t="shared" si="305"/>
        <v>5.4446820024324372E-3</v>
      </c>
      <c r="AK159" s="5">
        <f t="shared" si="306"/>
        <v>2.8062877613975489E-3</v>
      </c>
      <c r="AL159" s="5">
        <f t="shared" si="307"/>
        <v>7.5130219021333683E-5</v>
      </c>
      <c r="AM159" s="5">
        <f t="shared" si="308"/>
        <v>5.1214508534430953E-3</v>
      </c>
      <c r="AN159" s="5">
        <f t="shared" si="309"/>
        <v>5.7347380855406497E-3</v>
      </c>
      <c r="AO159" s="5">
        <f t="shared" si="310"/>
        <v>3.2107328422023929E-3</v>
      </c>
      <c r="AP159" s="5">
        <f t="shared" si="311"/>
        <v>1.1984046734397262E-3</v>
      </c>
      <c r="AQ159" s="5">
        <f t="shared" si="312"/>
        <v>3.3547802758101105E-4</v>
      </c>
      <c r="AR159" s="5">
        <f t="shared" si="313"/>
        <v>1.0199789641522042E-3</v>
      </c>
      <c r="AS159" s="5">
        <f t="shared" si="314"/>
        <v>1.5771469202633928E-3</v>
      </c>
      <c r="AT159" s="5">
        <f t="shared" si="315"/>
        <v>1.2193351507811731E-3</v>
      </c>
      <c r="AU159" s="5">
        <f t="shared" si="316"/>
        <v>6.2846743099970463E-4</v>
      </c>
      <c r="AV159" s="5">
        <f t="shared" si="317"/>
        <v>2.4294262629987018E-4</v>
      </c>
      <c r="AW159" s="5">
        <f t="shared" si="318"/>
        <v>3.613380276210212E-6</v>
      </c>
      <c r="AX159" s="5">
        <f t="shared" si="319"/>
        <v>1.3198442851387363E-3</v>
      </c>
      <c r="AY159" s="5">
        <f t="shared" si="320"/>
        <v>1.4778939612160398E-3</v>
      </c>
      <c r="AZ159" s="5">
        <f t="shared" si="321"/>
        <v>8.2743494258841579E-4</v>
      </c>
      <c r="BA159" s="5">
        <f t="shared" si="322"/>
        <v>3.0883974185940132E-4</v>
      </c>
      <c r="BB159" s="5">
        <f t="shared" si="323"/>
        <v>8.6455727129498361E-5</v>
      </c>
      <c r="BC159" s="5">
        <f t="shared" si="324"/>
        <v>1.9361738119553475E-5</v>
      </c>
      <c r="BD159" s="5">
        <f t="shared" si="325"/>
        <v>1.9035335817783983E-4</v>
      </c>
      <c r="BE159" s="5">
        <f t="shared" si="326"/>
        <v>2.9433470999228929E-4</v>
      </c>
      <c r="BF159" s="5">
        <f t="shared" si="327"/>
        <v>2.2755816428861539E-4</v>
      </c>
      <c r="BG159" s="5">
        <f t="shared" si="328"/>
        <v>1.1728760121600111E-4</v>
      </c>
      <c r="BH159" s="5">
        <f t="shared" si="329"/>
        <v>4.5339116183795611E-5</v>
      </c>
      <c r="BI159" s="5">
        <f t="shared" si="330"/>
        <v>1.4021161214079125E-5</v>
      </c>
      <c r="BJ159" s="8">
        <f t="shared" si="331"/>
        <v>0.47037556355062743</v>
      </c>
      <c r="BK159" s="8">
        <f t="shared" si="332"/>
        <v>0.25468573866020894</v>
      </c>
      <c r="BL159" s="8">
        <f t="shared" si="333"/>
        <v>0.2588767402363279</v>
      </c>
      <c r="BM159" s="8">
        <f t="shared" si="334"/>
        <v>0.49674460352210914</v>
      </c>
      <c r="BN159" s="8">
        <f t="shared" si="335"/>
        <v>0.50198887741818199</v>
      </c>
    </row>
    <row r="160" spans="1:66" x14ac:dyDescent="0.25">
      <c r="A160" t="s">
        <v>21</v>
      </c>
      <c r="B160" t="s">
        <v>270</v>
      </c>
      <c r="C160" t="s">
        <v>152</v>
      </c>
      <c r="D160" s="11">
        <v>44416</v>
      </c>
      <c r="E160">
        <f>VLOOKUP(A160,home!$A$2:$E$405,3,FALSE)</f>
        <v>1.3974</v>
      </c>
      <c r="F160">
        <f>VLOOKUP(B160,home!$B$2:$E$405,3,FALSE)</f>
        <v>0.79090000000000005</v>
      </c>
      <c r="G160">
        <f>VLOOKUP(C160,away!$B$2:$E$405,4,FALSE)</f>
        <v>1.1676</v>
      </c>
      <c r="H160">
        <f>VLOOKUP(A160,away!$A$2:$E$405,3,FALSE)</f>
        <v>1.3632</v>
      </c>
      <c r="I160">
        <f>VLOOKUP(C160,away!$B$2:$E$405,3,FALSE)</f>
        <v>0.7722</v>
      </c>
      <c r="J160">
        <f>VLOOKUP(B160,home!$B$2:$E$405,4,FALSE)</f>
        <v>1.1196999999999999</v>
      </c>
      <c r="K160" s="3">
        <f t="shared" si="280"/>
        <v>1.2904357934160002</v>
      </c>
      <c r="L160" s="3">
        <f t="shared" si="281"/>
        <v>1.1786668058879999</v>
      </c>
      <c r="M160" s="5">
        <f t="shared" si="282"/>
        <v>8.4660799582372367E-2</v>
      </c>
      <c r="N160" s="5">
        <f t="shared" si="283"/>
        <v>0.10924932608031167</v>
      </c>
      <c r="O160" s="5">
        <f t="shared" si="284"/>
        <v>9.9786874227678971E-2</v>
      </c>
      <c r="P160" s="5">
        <f t="shared" si="285"/>
        <v>0.12876855421649752</v>
      </c>
      <c r="Q160" s="5">
        <f t="shared" si="286"/>
        <v>7.0489620390305166E-2</v>
      </c>
      <c r="R160" s="5">
        <f t="shared" si="287"/>
        <v>5.8807738157742991E-2</v>
      </c>
      <c r="S160" s="5">
        <f t="shared" si="288"/>
        <v>4.8964044270790083E-2</v>
      </c>
      <c r="T160" s="5">
        <f t="shared" si="289"/>
        <v>8.308377571369864E-2</v>
      </c>
      <c r="U160" s="5">
        <f t="shared" si="290"/>
        <v>7.588761024858745E-2</v>
      </c>
      <c r="V160" s="5">
        <f t="shared" si="291"/>
        <v>8.2748899404638792E-3</v>
      </c>
      <c r="W160" s="5">
        <f t="shared" si="292"/>
        <v>3.0320776405318699E-2</v>
      </c>
      <c r="X160" s="5">
        <f t="shared" si="293"/>
        <v>3.5738092677701234E-2</v>
      </c>
      <c r="Y160" s="5">
        <f t="shared" si="294"/>
        <v>2.1061651772477718E-2</v>
      </c>
      <c r="Z160" s="5">
        <f t="shared" si="295"/>
        <v>2.3104909631961587E-2</v>
      </c>
      <c r="AA160" s="5">
        <f t="shared" si="296"/>
        <v>2.9815402392725336E-2</v>
      </c>
      <c r="AB160" s="5">
        <f t="shared" si="297"/>
        <v>1.923743122133692E-2</v>
      </c>
      <c r="AC160" s="5">
        <f t="shared" si="298"/>
        <v>7.8662853645847567E-4</v>
      </c>
      <c r="AD160" s="5">
        <f t="shared" si="299"/>
        <v>9.7817537893966511E-3</v>
      </c>
      <c r="AE160" s="5">
        <f t="shared" si="300"/>
        <v>1.1529428494930992E-2</v>
      </c>
      <c r="AF160" s="5">
        <f t="shared" si="301"/>
        <v>6.7946773289172015E-3</v>
      </c>
      <c r="AG160" s="5">
        <f t="shared" si="302"/>
        <v>2.6695535414381476E-3</v>
      </c>
      <c r="AH160" s="5">
        <f t="shared" si="303"/>
        <v>6.8082475090587681E-3</v>
      </c>
      <c r="AI160" s="5">
        <f t="shared" si="304"/>
        <v>8.7856062761247581E-3</v>
      </c>
      <c r="AJ160" s="5">
        <f t="shared" si="305"/>
        <v>5.6686304027858229E-3</v>
      </c>
      <c r="AK160" s="5">
        <f t="shared" si="306"/>
        <v>2.4383345238003277E-3</v>
      </c>
      <c r="AL160" s="5">
        <f t="shared" si="307"/>
        <v>4.7858286170161801E-5</v>
      </c>
      <c r="AM160" s="5">
        <f t="shared" si="308"/>
        <v>2.5245450424440066E-3</v>
      </c>
      <c r="AN160" s="5">
        <f t="shared" si="309"/>
        <v>2.975597441497863E-3</v>
      </c>
      <c r="AO160" s="5">
        <f t="shared" si="310"/>
        <v>1.7536189659893957E-3</v>
      </c>
      <c r="AP160" s="5">
        <f t="shared" si="311"/>
        <v>6.8897748846244596E-4</v>
      </c>
      <c r="AQ160" s="5">
        <f t="shared" si="312"/>
        <v>2.0301872391369203E-4</v>
      </c>
      <c r="AR160" s="5">
        <f t="shared" si="313"/>
        <v>1.6049310690394454E-3</v>
      </c>
      <c r="AS160" s="5">
        <f t="shared" si="314"/>
        <v>2.0710604974539058E-3</v>
      </c>
      <c r="AT160" s="5">
        <f t="shared" si="315"/>
        <v>1.3362852981222339E-3</v>
      </c>
      <c r="AU160" s="5">
        <f t="shared" si="316"/>
        <v>5.7479679297083367E-4</v>
      </c>
      <c r="AV160" s="5">
        <f t="shared" si="317"/>
        <v>1.8543458889757266E-4</v>
      </c>
      <c r="AW160" s="5">
        <f t="shared" si="318"/>
        <v>2.0220043947307433E-6</v>
      </c>
      <c r="AX160" s="5">
        <f t="shared" si="319"/>
        <v>5.4296054747677658E-4</v>
      </c>
      <c r="AY160" s="5">
        <f t="shared" si="320"/>
        <v>6.3996957421765216E-4</v>
      </c>
      <c r="AZ160" s="5">
        <f t="shared" si="321"/>
        <v>3.7715544695431173E-4</v>
      </c>
      <c r="BA160" s="5">
        <f t="shared" si="322"/>
        <v>1.481802019949665E-4</v>
      </c>
      <c r="BB160" s="5">
        <f t="shared" si="323"/>
        <v>4.3663771345311488E-5</v>
      </c>
      <c r="BC160" s="5">
        <f t="shared" si="324"/>
        <v>1.0293007580920449E-5</v>
      </c>
      <c r="BD160" s="5">
        <f t="shared" si="325"/>
        <v>3.1527982946918899E-4</v>
      </c>
      <c r="BE160" s="5">
        <f t="shared" si="326"/>
        <v>4.0684837688913412E-4</v>
      </c>
      <c r="BF160" s="5">
        <f t="shared" si="327"/>
        <v>2.6250585401547087E-4</v>
      </c>
      <c r="BG160" s="5">
        <f t="shared" si="328"/>
        <v>1.1291565000093295E-4</v>
      </c>
      <c r="BH160" s="5">
        <f t="shared" si="329"/>
        <v>3.642759909950935E-5</v>
      </c>
      <c r="BI160" s="5">
        <f t="shared" si="330"/>
        <v>9.4014955492430641E-6</v>
      </c>
      <c r="BJ160" s="8">
        <f t="shared" si="331"/>
        <v>0.39062663640637352</v>
      </c>
      <c r="BK160" s="8">
        <f t="shared" si="332"/>
        <v>0.27214274440697017</v>
      </c>
      <c r="BL160" s="8">
        <f t="shared" si="333"/>
        <v>0.31415176201134887</v>
      </c>
      <c r="BM160" s="8">
        <f t="shared" si="334"/>
        <v>0.44762519223192254</v>
      </c>
      <c r="BN160" s="8">
        <f t="shared" si="335"/>
        <v>0.55176291265490873</v>
      </c>
    </row>
    <row r="161" spans="1:66" x14ac:dyDescent="0.25">
      <c r="A161" t="s">
        <v>21</v>
      </c>
      <c r="B161" t="s">
        <v>275</v>
      </c>
      <c r="C161" t="s">
        <v>272</v>
      </c>
      <c r="D161" s="11">
        <v>44416</v>
      </c>
      <c r="E161">
        <f>VLOOKUP(A161,home!$A$2:$E$405,3,FALSE)</f>
        <v>1.3974</v>
      </c>
      <c r="F161">
        <f>VLOOKUP(B161,home!$B$2:$E$405,3,FALSE)</f>
        <v>0.71560000000000001</v>
      </c>
      <c r="G161">
        <f>VLOOKUP(C161,away!$B$2:$E$405,4,FALSE)</f>
        <v>0.45200000000000001</v>
      </c>
      <c r="H161">
        <f>VLOOKUP(A161,away!$A$2:$E$405,3,FALSE)</f>
        <v>1.3632</v>
      </c>
      <c r="I161">
        <f>VLOOKUP(C161,away!$B$2:$E$405,3,FALSE)</f>
        <v>1.3898999999999999</v>
      </c>
      <c r="J161">
        <f>VLOOKUP(B161,home!$B$2:$E$405,4,FALSE)</f>
        <v>1.0038</v>
      </c>
      <c r="K161" s="3">
        <f t="shared" si="280"/>
        <v>0.45199070688000004</v>
      </c>
      <c r="L161" s="3">
        <f t="shared" si="281"/>
        <v>1.901911584384</v>
      </c>
      <c r="M161" s="5">
        <f t="shared" si="282"/>
        <v>9.4997729158312713E-2</v>
      </c>
      <c r="N161" s="5">
        <f t="shared" si="283"/>
        <v>4.2938090754260555E-2</v>
      </c>
      <c r="O161" s="5">
        <f t="shared" si="284"/>
        <v>0.18067728157636861</v>
      </c>
      <c r="P161" s="5">
        <f t="shared" si="285"/>
        <v>8.1664452216859668E-2</v>
      </c>
      <c r="Q161" s="5">
        <f t="shared" si="286"/>
        <v>9.7038089960479103E-3</v>
      </c>
      <c r="R161" s="5">
        <f t="shared" si="287"/>
        <v>0.17181610743255268</v>
      </c>
      <c r="S161" s="5">
        <f t="shared" si="288"/>
        <v>1.7550637301986978E-2</v>
      </c>
      <c r="T161" s="5">
        <f t="shared" si="289"/>
        <v>1.8455786742233193E-2</v>
      </c>
      <c r="U161" s="5">
        <f t="shared" si="290"/>
        <v>7.7659283851809521E-2</v>
      </c>
      <c r="V161" s="5">
        <f t="shared" si="291"/>
        <v>1.6763712775293262E-3</v>
      </c>
      <c r="W161" s="5">
        <f t="shared" si="292"/>
        <v>1.4620104958507326E-3</v>
      </c>
      <c r="X161" s="5">
        <f t="shared" si="293"/>
        <v>2.7806146985495037E-3</v>
      </c>
      <c r="Y161" s="5">
        <f t="shared" si="294"/>
        <v>2.6442416534398628E-3</v>
      </c>
      <c r="Z161" s="5">
        <f t="shared" si="295"/>
        <v>0.10892634836991263</v>
      </c>
      <c r="AA161" s="5">
        <f t="shared" si="296"/>
        <v>4.923369719757395E-2</v>
      </c>
      <c r="AB161" s="5">
        <f t="shared" si="297"/>
        <v>1.1126586799323664E-2</v>
      </c>
      <c r="AC161" s="5">
        <f t="shared" si="298"/>
        <v>9.0067904322854478E-5</v>
      </c>
      <c r="AD161" s="5">
        <f t="shared" si="299"/>
        <v>1.6520378937138799E-4</v>
      </c>
      <c r="AE161" s="5">
        <f t="shared" si="300"/>
        <v>3.142030007895771E-4</v>
      </c>
      <c r="AF161" s="5">
        <f t="shared" si="301"/>
        <v>2.9879316352495594E-4</v>
      </c>
      <c r="AG161" s="5">
        <f t="shared" si="302"/>
        <v>1.8942605968095221E-4</v>
      </c>
      <c r="AH161" s="5">
        <f t="shared" si="303"/>
        <v>5.179207095234601E-2</v>
      </c>
      <c r="AI161" s="5">
        <f t="shared" si="304"/>
        <v>2.3409534760529989E-2</v>
      </c>
      <c r="AJ161" s="5">
        <f t="shared" si="305"/>
        <v>5.2904460820719411E-3</v>
      </c>
      <c r="AK161" s="5">
        <f t="shared" si="306"/>
        <v>7.9707748811540756E-4</v>
      </c>
      <c r="AL161" s="5">
        <f t="shared" si="307"/>
        <v>3.0970618493790874E-6</v>
      </c>
      <c r="AM161" s="5">
        <f t="shared" si="308"/>
        <v>1.4934115507445668E-5</v>
      </c>
      <c r="AN161" s="5">
        <f t="shared" si="309"/>
        <v>2.8403367286139649E-5</v>
      </c>
      <c r="AO161" s="5">
        <f t="shared" si="310"/>
        <v>2.7010346638511271E-5</v>
      </c>
      <c r="AP161" s="5">
        <f t="shared" si="311"/>
        <v>1.7123763723337344E-5</v>
      </c>
      <c r="AQ161" s="5">
        <f t="shared" si="312"/>
        <v>8.141971148417445E-6</v>
      </c>
      <c r="AR161" s="5">
        <f t="shared" si="313"/>
        <v>1.9700787944700985E-2</v>
      </c>
      <c r="AS161" s="5">
        <f t="shared" si="314"/>
        <v>8.9045730692183817E-3</v>
      </c>
      <c r="AT161" s="5">
        <f t="shared" si="315"/>
        <v>2.0123921380103137E-3</v>
      </c>
      <c r="AU161" s="5">
        <f t="shared" si="316"/>
        <v>3.0319418165967868E-4</v>
      </c>
      <c r="AV161" s="5">
        <f t="shared" si="317"/>
        <v>3.4260238122565327E-5</v>
      </c>
      <c r="AW161" s="5">
        <f t="shared" si="318"/>
        <v>7.3954943055588768E-8</v>
      </c>
      <c r="AX161" s="5">
        <f t="shared" si="319"/>
        <v>1.1250135708063217E-6</v>
      </c>
      <c r="AY161" s="5">
        <f t="shared" si="320"/>
        <v>2.1396763429057522E-6</v>
      </c>
      <c r="AZ161" s="5">
        <f t="shared" si="321"/>
        <v>2.0347376117024215E-6</v>
      </c>
      <c r="BA161" s="5">
        <f t="shared" si="322"/>
        <v>1.2899636782928897E-6</v>
      </c>
      <c r="BB161" s="5">
        <f t="shared" si="323"/>
        <v>6.1334921579496047E-7</v>
      </c>
      <c r="BC161" s="5">
        <f t="shared" si="324"/>
        <v>2.3330719575865539E-7</v>
      </c>
      <c r="BD161" s="5">
        <f t="shared" si="325"/>
        <v>6.2448594689199126E-3</v>
      </c>
      <c r="BE161" s="5">
        <f t="shared" si="326"/>
        <v>2.8226184457233734E-3</v>
      </c>
      <c r="BF161" s="5">
        <f t="shared" si="327"/>
        <v>6.3789865326751725E-4</v>
      </c>
      <c r="BG161" s="5">
        <f t="shared" si="328"/>
        <v>9.6108087736061697E-5</v>
      </c>
      <c r="BH161" s="5">
        <f t="shared" si="329"/>
        <v>1.0859990628176897E-5</v>
      </c>
      <c r="BI161" s="5">
        <f t="shared" si="330"/>
        <v>9.8172296814797067E-7</v>
      </c>
      <c r="BJ161" s="8">
        <f t="shared" si="331"/>
        <v>7.9055228965667759E-2</v>
      </c>
      <c r="BK161" s="8">
        <f t="shared" si="332"/>
        <v>0.1959844945972038</v>
      </c>
      <c r="BL161" s="8">
        <f t="shared" si="333"/>
        <v>0.61257062008164709</v>
      </c>
      <c r="BM161" s="8">
        <f t="shared" si="334"/>
        <v>0.41473715615862916</v>
      </c>
      <c r="BN161" s="8">
        <f t="shared" si="335"/>
        <v>0.58179747013440208</v>
      </c>
    </row>
    <row r="162" spans="1:66" x14ac:dyDescent="0.25">
      <c r="A162" t="s">
        <v>21</v>
      </c>
      <c r="B162" t="s">
        <v>22</v>
      </c>
      <c r="C162" t="s">
        <v>150</v>
      </c>
      <c r="D162" s="11">
        <v>44416</v>
      </c>
      <c r="E162">
        <f>VLOOKUP(A162,home!$A$2:$E$405,3,FALSE)</f>
        <v>1.3974</v>
      </c>
      <c r="F162">
        <f>VLOOKUP(B162,home!$B$2:$E$405,3,FALSE)</f>
        <v>1.2806</v>
      </c>
      <c r="G162">
        <f>VLOOKUP(C162,away!$B$2:$E$405,4,FALSE)</f>
        <v>0.90390000000000004</v>
      </c>
      <c r="H162">
        <f>VLOOKUP(A162,away!$A$2:$E$405,3,FALSE)</f>
        <v>1.3632</v>
      </c>
      <c r="I162">
        <f>VLOOKUP(C162,away!$B$2:$E$405,3,FALSE)</f>
        <v>0.84940000000000004</v>
      </c>
      <c r="J162">
        <f>VLOOKUP(B162,home!$B$2:$E$405,4,FALSE)</f>
        <v>1.3512999999999999</v>
      </c>
      <c r="K162" s="3">
        <f t="shared" si="280"/>
        <v>1.6175384867160001</v>
      </c>
      <c r="L162" s="3">
        <f t="shared" si="281"/>
        <v>1.5646730807039999</v>
      </c>
      <c r="M162" s="5">
        <f t="shared" si="282"/>
        <v>4.1493787264591145E-2</v>
      </c>
      <c r="N162" s="5">
        <f t="shared" si="283"/>
        <v>6.7117797860082387E-2</v>
      </c>
      <c r="O162" s="5">
        <f t="shared" si="284"/>
        <v>6.4924211949364222E-2</v>
      </c>
      <c r="P162" s="5">
        <f t="shared" si="285"/>
        <v>0.10501741154780345</v>
      </c>
      <c r="Q162" s="5">
        <f t="shared" si="286"/>
        <v>5.428281059115405E-2</v>
      </c>
      <c r="R162" s="5">
        <f t="shared" si="287"/>
        <v>5.0792583361545587E-2</v>
      </c>
      <c r="S162" s="5">
        <f t="shared" si="288"/>
        <v>6.6447638642111048E-2</v>
      </c>
      <c r="T162" s="5">
        <f t="shared" si="289"/>
        <v>8.4934852476932707E-2</v>
      </c>
      <c r="U162" s="5">
        <f t="shared" si="290"/>
        <v>8.2158958427030734E-2</v>
      </c>
      <c r="V162" s="5">
        <f t="shared" si="291"/>
        <v>1.868595403387624E-2</v>
      </c>
      <c r="W162" s="5">
        <f t="shared" si="292"/>
        <v>2.9268178432768861E-2</v>
      </c>
      <c r="X162" s="5">
        <f t="shared" si="293"/>
        <v>4.5795130914994812E-2</v>
      </c>
      <c r="Y162" s="5">
        <f t="shared" si="294"/>
        <v>3.5827204285003973E-2</v>
      </c>
      <c r="Z162" s="5">
        <f t="shared" si="295"/>
        <v>2.6491262628408091E-2</v>
      </c>
      <c r="AA162" s="5">
        <f t="shared" si="296"/>
        <v>4.2850636863151353E-2</v>
      </c>
      <c r="AB162" s="5">
        <f t="shared" si="297"/>
        <v>3.4656277153219353E-2</v>
      </c>
      <c r="AC162" s="5">
        <f t="shared" si="298"/>
        <v>2.9557896710321152E-3</v>
      </c>
      <c r="AD162" s="5">
        <f t="shared" si="299"/>
        <v>1.1835601262768699E-2</v>
      </c>
      <c r="AE162" s="5">
        <f t="shared" si="300"/>
        <v>1.8518846689800451E-2</v>
      </c>
      <c r="AF162" s="5">
        <f t="shared" si="301"/>
        <v>1.4487970450607575E-2</v>
      </c>
      <c r="AG162" s="5">
        <f t="shared" si="302"/>
        <v>7.5563124527002253E-3</v>
      </c>
      <c r="AH162" s="5">
        <f t="shared" si="303"/>
        <v>1.0362541377132509E-2</v>
      </c>
      <c r="AI162" s="5">
        <f t="shared" si="304"/>
        <v>1.6761809497698853E-2</v>
      </c>
      <c r="AJ162" s="5">
        <f t="shared" si="305"/>
        <v>1.3556435984764846E-2</v>
      </c>
      <c r="AK162" s="5">
        <f t="shared" si="306"/>
        <v>7.3093523160196183E-3</v>
      </c>
      <c r="AL162" s="5">
        <f t="shared" si="307"/>
        <v>2.9923456092562068E-4</v>
      </c>
      <c r="AM162" s="5">
        <f t="shared" si="308"/>
        <v>3.8289081111905726E-3</v>
      </c>
      <c r="AN162" s="5">
        <f t="shared" si="309"/>
        <v>5.9909894500690865E-3</v>
      </c>
      <c r="AO162" s="5">
        <f t="shared" si="310"/>
        <v>4.686969959652381E-3</v>
      </c>
      <c r="AP162" s="5">
        <f t="shared" si="311"/>
        <v>2.444525241978798E-3</v>
      </c>
      <c r="AQ162" s="5">
        <f t="shared" si="312"/>
        <v>9.562207103064143E-4</v>
      </c>
      <c r="AR162" s="5">
        <f t="shared" si="313"/>
        <v>3.2427979080961165E-3</v>
      </c>
      <c r="AS162" s="5">
        <f t="shared" si="314"/>
        <v>5.2453504209876026E-3</v>
      </c>
      <c r="AT162" s="5">
        <f t="shared" si="315"/>
        <v>4.2422780911297118E-3</v>
      </c>
      <c r="AU162" s="5">
        <f t="shared" si="316"/>
        <v>2.2873493612514651E-3</v>
      </c>
      <c r="AV162" s="5">
        <f t="shared" si="317"/>
        <v>9.2496890609737581E-4</v>
      </c>
      <c r="AW162" s="5">
        <f t="shared" si="318"/>
        <v>2.1037178164145067E-5</v>
      </c>
      <c r="AX162" s="5">
        <f t="shared" si="319"/>
        <v>1.0322343719916353E-3</v>
      </c>
      <c r="AY162" s="5">
        <f t="shared" si="320"/>
        <v>1.6151093348327106E-3</v>
      </c>
      <c r="AZ162" s="5">
        <f t="shared" si="321"/>
        <v>1.2635590493032429E-3</v>
      </c>
      <c r="BA162" s="5">
        <f t="shared" si="322"/>
        <v>6.5901894344157425E-4</v>
      </c>
      <c r="BB162" s="5">
        <f t="shared" si="323"/>
        <v>2.5778730011925583E-4</v>
      </c>
      <c r="BC162" s="5">
        <f t="shared" si="324"/>
        <v>8.0670569808792474E-5</v>
      </c>
      <c r="BD162" s="5">
        <f t="shared" si="325"/>
        <v>8.4565309882687293E-4</v>
      </c>
      <c r="BE162" s="5">
        <f t="shared" si="326"/>
        <v>1.367876433763116E-3</v>
      </c>
      <c r="BF162" s="5">
        <f t="shared" si="327"/>
        <v>1.1062963883418351E-3</v>
      </c>
      <c r="BG162" s="5">
        <f t="shared" si="328"/>
        <v>5.9649232861927611E-4</v>
      </c>
      <c r="BH162" s="5">
        <f t="shared" si="329"/>
        <v>2.4121232464313164E-4</v>
      </c>
      <c r="BI162" s="5">
        <f t="shared" si="330"/>
        <v>7.8034043716099946E-5</v>
      </c>
      <c r="BJ162" s="8">
        <f t="shared" si="331"/>
        <v>0.3924406984595083</v>
      </c>
      <c r="BK162" s="8">
        <f t="shared" si="332"/>
        <v>0.23651492505517235</v>
      </c>
      <c r="BL162" s="8">
        <f t="shared" si="333"/>
        <v>0.34355111623539974</v>
      </c>
      <c r="BM162" s="8">
        <f t="shared" si="334"/>
        <v>0.61377532764727871</v>
      </c>
      <c r="BN162" s="8">
        <f t="shared" si="335"/>
        <v>0.38362860257454079</v>
      </c>
    </row>
    <row r="163" spans="1:66" x14ac:dyDescent="0.25">
      <c r="A163" t="s">
        <v>32</v>
      </c>
      <c r="B163" t="s">
        <v>209</v>
      </c>
      <c r="C163" t="s">
        <v>330</v>
      </c>
      <c r="D163" s="11">
        <v>44416</v>
      </c>
      <c r="E163">
        <f>VLOOKUP(A163,home!$A$2:$E$405,3,FALSE)</f>
        <v>1.268</v>
      </c>
      <c r="F163">
        <f>VLOOKUP(B163,home!$B$2:$E$405,3,FALSE)</f>
        <v>0.97419999999999995</v>
      </c>
      <c r="G163">
        <f>VLOOKUP(C163,away!$B$2:$E$405,4,FALSE)</f>
        <v>1.1133999999999999</v>
      </c>
      <c r="H163">
        <f>VLOOKUP(A163,away!$A$2:$E$405,3,FALSE)</f>
        <v>1.1471</v>
      </c>
      <c r="I163">
        <f>VLOOKUP(C163,away!$B$2:$E$405,3,FALSE)</f>
        <v>0.71789999999999998</v>
      </c>
      <c r="J163">
        <f>VLOOKUP(B163,home!$B$2:$E$405,4,FALSE)</f>
        <v>1.3846000000000001</v>
      </c>
      <c r="K163" s="3">
        <f t="shared" si="280"/>
        <v>1.3753669870399998</v>
      </c>
      <c r="L163" s="3">
        <f t="shared" si="281"/>
        <v>1.140222378414</v>
      </c>
      <c r="M163" s="5">
        <f t="shared" si="282"/>
        <v>8.0815268440913135E-2</v>
      </c>
      <c r="N163" s="5">
        <f t="shared" si="283"/>
        <v>0.11115065226240749</v>
      </c>
      <c r="O163" s="5">
        <f t="shared" si="284"/>
        <v>9.214737759386385E-2</v>
      </c>
      <c r="P163" s="5">
        <f t="shared" si="285"/>
        <v>0.12673646108490971</v>
      </c>
      <c r="Q163" s="5">
        <f t="shared" si="286"/>
        <v>7.6436468854839068E-2</v>
      </c>
      <c r="R163" s="5">
        <f t="shared" si="287"/>
        <v>5.25342510223442E-2</v>
      </c>
      <c r="S163" s="5">
        <f t="shared" si="288"/>
        <v>4.9687796867464544E-2</v>
      </c>
      <c r="T163" s="5">
        <f t="shared" si="289"/>
        <v>8.7154572315232243E-2</v>
      </c>
      <c r="U163" s="5">
        <f t="shared" si="290"/>
        <v>7.2253874545004579E-2</v>
      </c>
      <c r="V163" s="5">
        <f t="shared" si="291"/>
        <v>8.6579562605142834E-3</v>
      </c>
      <c r="W163" s="5">
        <f t="shared" si="292"/>
        <v>3.5042731956285593E-2</v>
      </c>
      <c r="X163" s="5">
        <f t="shared" si="293"/>
        <v>3.9956507177320244E-2</v>
      </c>
      <c r="Y163" s="5">
        <f t="shared" si="294"/>
        <v>2.277965182342008E-2</v>
      </c>
      <c r="Z163" s="5">
        <f t="shared" si="295"/>
        <v>1.9966909549631796E-2</v>
      </c>
      <c r="AA163" s="5">
        <f t="shared" si="296"/>
        <v>2.7461828227777287E-2</v>
      </c>
      <c r="AB163" s="5">
        <f t="shared" si="297"/>
        <v>1.8885045974124035E-2</v>
      </c>
      <c r="AC163" s="5">
        <f t="shared" si="298"/>
        <v>8.4860104242536925E-4</v>
      </c>
      <c r="AD163" s="5">
        <f t="shared" si="299"/>
        <v>1.2049154167091715E-2</v>
      </c>
      <c r="AE163" s="5">
        <f t="shared" si="300"/>
        <v>1.3738715222278274E-2</v>
      </c>
      <c r="AF163" s="5">
        <f t="shared" si="301"/>
        <v>7.8325952735493823E-3</v>
      </c>
      <c r="AG163" s="5">
        <f t="shared" si="302"/>
        <v>2.9769668039869093E-3</v>
      </c>
      <c r="AH163" s="5">
        <f t="shared" si="303"/>
        <v>5.6916792740645929E-3</v>
      </c>
      <c r="AI163" s="5">
        <f t="shared" si="304"/>
        <v>7.8281477743682333E-3</v>
      </c>
      <c r="AJ163" s="5">
        <f t="shared" si="305"/>
        <v>5.3832880092683595E-3</v>
      </c>
      <c r="AK163" s="5">
        <f t="shared" si="306"/>
        <v>2.4679988698919938E-3</v>
      </c>
      <c r="AL163" s="5">
        <f t="shared" si="307"/>
        <v>5.3231868217372412E-5</v>
      </c>
      <c r="AM163" s="5">
        <f t="shared" si="308"/>
        <v>3.314401772634677E-3</v>
      </c>
      <c r="AN163" s="5">
        <f t="shared" si="309"/>
        <v>3.779155072213089E-3</v>
      </c>
      <c r="AO163" s="5">
        <f t="shared" si="310"/>
        <v>2.1545385924170708E-3</v>
      </c>
      <c r="AP163" s="5">
        <f t="shared" si="311"/>
        <v>8.1888437274351441E-4</v>
      </c>
      <c r="AQ163" s="5">
        <f t="shared" si="312"/>
        <v>2.334275717839166E-4</v>
      </c>
      <c r="AR163" s="5">
        <f t="shared" si="313"/>
        <v>1.2979560158087196E-3</v>
      </c>
      <c r="AS163" s="5">
        <f t="shared" si="314"/>
        <v>1.7851658547732813E-3</v>
      </c>
      <c r="AT163" s="5">
        <f t="shared" si="315"/>
        <v>1.2276290915231071E-3</v>
      </c>
      <c r="AU163" s="5">
        <f t="shared" si="316"/>
        <v>5.6281350827026258E-4</v>
      </c>
      <c r="AV163" s="5">
        <f t="shared" si="317"/>
        <v>1.9351877978377084E-4</v>
      </c>
      <c r="AW163" s="5">
        <f t="shared" si="318"/>
        <v>2.318875135079965E-6</v>
      </c>
      <c r="AX163" s="5">
        <f t="shared" si="319"/>
        <v>7.5975312997809833E-4</v>
      </c>
      <c r="AY163" s="5">
        <f t="shared" si="320"/>
        <v>8.6628752087110816E-4</v>
      </c>
      <c r="AZ163" s="5">
        <f t="shared" si="321"/>
        <v>4.938802087190114E-4</v>
      </c>
      <c r="BA163" s="5">
        <f t="shared" si="322"/>
        <v>1.8771108874573124E-4</v>
      </c>
      <c r="BB163" s="5">
        <f t="shared" si="323"/>
        <v>5.3508096016084769E-5</v>
      </c>
      <c r="BC163" s="5">
        <f t="shared" si="324"/>
        <v>1.220222570077297E-5</v>
      </c>
      <c r="BD163" s="5">
        <f t="shared" si="325"/>
        <v>2.4665974923702961E-4</v>
      </c>
      <c r="BE163" s="5">
        <f t="shared" si="326"/>
        <v>3.392476761321753E-4</v>
      </c>
      <c r="BF163" s="5">
        <f t="shared" si="327"/>
        <v>2.3329502709111584E-4</v>
      </c>
      <c r="BG163" s="5">
        <f t="shared" si="328"/>
        <v>1.0695542616724103E-4</v>
      </c>
      <c r="BH163" s="5">
        <f t="shared" si="329"/>
        <v>3.6775740558804376E-5</v>
      </c>
      <c r="BI163" s="5">
        <f t="shared" si="330"/>
        <v>1.0116027897705496E-5</v>
      </c>
      <c r="BJ163" s="8">
        <f t="shared" si="331"/>
        <v>0.421791765508234</v>
      </c>
      <c r="BK163" s="8">
        <f t="shared" si="332"/>
        <v>0.26766560308531551</v>
      </c>
      <c r="BL163" s="8">
        <f t="shared" si="333"/>
        <v>0.29069362418795047</v>
      </c>
      <c r="BM163" s="8">
        <f t="shared" si="334"/>
        <v>0.45943345442611827</v>
      </c>
      <c r="BN163" s="8">
        <f t="shared" si="335"/>
        <v>0.53982047925927745</v>
      </c>
    </row>
    <row r="164" spans="1:66" x14ac:dyDescent="0.25">
      <c r="A164" t="s">
        <v>32</v>
      </c>
      <c r="B164" t="s">
        <v>211</v>
      </c>
      <c r="C164" t="s">
        <v>310</v>
      </c>
      <c r="D164" s="11">
        <v>44416</v>
      </c>
      <c r="E164">
        <f>VLOOKUP(A164,home!$A$2:$E$405,3,FALSE)</f>
        <v>1.268</v>
      </c>
      <c r="F164">
        <f>VLOOKUP(B164,home!$B$2:$E$405,3,FALSE)</f>
        <v>0.83499999999999996</v>
      </c>
      <c r="G164">
        <f>VLOOKUP(C164,away!$B$2:$E$405,4,FALSE)</f>
        <v>0.92779999999999996</v>
      </c>
      <c r="H164">
        <f>VLOOKUP(A164,away!$A$2:$E$405,3,FALSE)</f>
        <v>1.1471</v>
      </c>
      <c r="I164">
        <f>VLOOKUP(C164,away!$B$2:$E$405,3,FALSE)</f>
        <v>0.92300000000000004</v>
      </c>
      <c r="J164">
        <f>VLOOKUP(B164,home!$B$2:$E$405,4,FALSE)</f>
        <v>1.0769</v>
      </c>
      <c r="K164" s="3">
        <f t="shared" si="280"/>
        <v>0.98233608400000005</v>
      </c>
      <c r="L164" s="3">
        <f t="shared" si="281"/>
        <v>1.1401929667700001</v>
      </c>
      <c r="M164" s="5">
        <f t="shared" si="282"/>
        <v>0.11972844597256091</v>
      </c>
      <c r="N164" s="5">
        <f t="shared" si="283"/>
        <v>0.11761357276009107</v>
      </c>
      <c r="O164" s="5">
        <f t="shared" si="284"/>
        <v>0.13651353202021591</v>
      </c>
      <c r="P164" s="5">
        <f t="shared" si="285"/>
        <v>0.13410216845774753</v>
      </c>
      <c r="Q164" s="5">
        <f t="shared" si="286"/>
        <v>5.7768028245198472E-2</v>
      </c>
      <c r="R164" s="5">
        <f t="shared" si="287"/>
        <v>7.7825884539190704E-2</v>
      </c>
      <c r="S164" s="5">
        <f t="shared" si="288"/>
        <v>3.7550373762454674E-2</v>
      </c>
      <c r="T164" s="5">
        <f t="shared" si="289"/>
        <v>6.5866699509346011E-2</v>
      </c>
      <c r="U164" s="5">
        <f t="shared" si="290"/>
        <v>7.6451174652064746E-2</v>
      </c>
      <c r="V164" s="5">
        <f t="shared" si="291"/>
        <v>4.6731552547375271E-3</v>
      </c>
      <c r="W164" s="5">
        <f t="shared" si="292"/>
        <v>1.8915872882263221E-2</v>
      </c>
      <c r="X164" s="5">
        <f t="shared" si="293"/>
        <v>2.1567745220671893E-2</v>
      </c>
      <c r="Y164" s="5">
        <f t="shared" si="294"/>
        <v>1.229569570484869E-2</v>
      </c>
      <c r="Z164" s="5">
        <f t="shared" si="295"/>
        <v>2.9578842061413119E-2</v>
      </c>
      <c r="AA164" s="5">
        <f t="shared" si="296"/>
        <v>2.9056363879863056E-2</v>
      </c>
      <c r="AB164" s="5">
        <f t="shared" si="297"/>
        <v>1.427155735451186E-2</v>
      </c>
      <c r="AC164" s="5">
        <f t="shared" si="298"/>
        <v>3.2713625827881826E-4</v>
      </c>
      <c r="AD164" s="5">
        <f t="shared" si="299"/>
        <v>4.6454361231510607E-3</v>
      </c>
      <c r="AE164" s="5">
        <f t="shared" si="300"/>
        <v>5.2966935951961353E-3</v>
      </c>
      <c r="AF164" s="5">
        <f t="shared" si="301"/>
        <v>3.0196263921891701E-3</v>
      </c>
      <c r="AG164" s="5">
        <f t="shared" si="302"/>
        <v>1.147652258215721E-3</v>
      </c>
      <c r="AH164" s="5">
        <f t="shared" si="303"/>
        <v>8.431396920905972E-3</v>
      </c>
      <c r="AI164" s="5">
        <f t="shared" si="304"/>
        <v>8.2824654339324309E-3</v>
      </c>
      <c r="AJ164" s="5">
        <f t="shared" si="305"/>
        <v>4.0680823301172727E-3</v>
      </c>
      <c r="AK164" s="5">
        <f t="shared" si="306"/>
        <v>1.3320746885189991E-3</v>
      </c>
      <c r="AL164" s="5">
        <f t="shared" si="307"/>
        <v>1.4656393895364596E-5</v>
      </c>
      <c r="AM164" s="5">
        <f t="shared" si="308"/>
        <v>9.1267590593767129E-4</v>
      </c>
      <c r="AN164" s="5">
        <f t="shared" si="309"/>
        <v>1.0406266488905711E-3</v>
      </c>
      <c r="AO164" s="5">
        <f t="shared" si="310"/>
        <v>5.9325759304923182E-4</v>
      </c>
      <c r="AP164" s="5">
        <f t="shared" si="311"/>
        <v>2.2547604502587775E-4</v>
      </c>
      <c r="AQ164" s="5">
        <f t="shared" si="312"/>
        <v>6.427155017840542E-5</v>
      </c>
      <c r="AR164" s="5">
        <f t="shared" si="313"/>
        <v>1.9226838938526444E-3</v>
      </c>
      <c r="AS164" s="5">
        <f t="shared" si="314"/>
        <v>1.8887217670570786E-3</v>
      </c>
      <c r="AT164" s="5">
        <f t="shared" si="315"/>
        <v>9.2767977220820541E-4</v>
      </c>
      <c r="AU164" s="5">
        <f t="shared" si="316"/>
        <v>3.0376443821234021E-4</v>
      </c>
      <c r="AV164" s="5">
        <f t="shared" si="317"/>
        <v>7.4599692172992542E-5</v>
      </c>
      <c r="AW164" s="5">
        <f t="shared" si="318"/>
        <v>4.5599815184868103E-7</v>
      </c>
      <c r="AX164" s="5">
        <f t="shared" si="319"/>
        <v>1.4942574589999399E-4</v>
      </c>
      <c r="AY164" s="5">
        <f t="shared" si="320"/>
        <v>1.7037418452953433E-4</v>
      </c>
      <c r="AZ164" s="5">
        <f t="shared" si="321"/>
        <v>9.7129723459874633E-5</v>
      </c>
      <c r="BA164" s="5">
        <f t="shared" si="322"/>
        <v>3.6915542517754721E-5</v>
      </c>
      <c r="BB164" s="5">
        <f t="shared" si="323"/>
        <v>1.0522710485810708E-5</v>
      </c>
      <c r="BC164" s="5">
        <f t="shared" si="324"/>
        <v>2.3995840974556593E-6</v>
      </c>
      <c r="BD164" s="5">
        <f t="shared" si="325"/>
        <v>3.653717755154577E-4</v>
      </c>
      <c r="BE164" s="5">
        <f t="shared" si="326"/>
        <v>3.5891787916398184E-4</v>
      </c>
      <c r="BF164" s="5">
        <f t="shared" si="327"/>
        <v>1.7628899194776555E-4</v>
      </c>
      <c r="BG164" s="5">
        <f t="shared" si="328"/>
        <v>5.7725012667425188E-5</v>
      </c>
      <c r="BH164" s="5">
        <f t="shared" si="329"/>
        <v>1.4176340723142211E-5</v>
      </c>
      <c r="BI164" s="5">
        <f t="shared" si="330"/>
        <v>2.7851862062842509E-6</v>
      </c>
      <c r="BJ164" s="8">
        <f t="shared" si="331"/>
        <v>0.31144009792524369</v>
      </c>
      <c r="BK164" s="8">
        <f t="shared" si="332"/>
        <v>0.29656631028420433</v>
      </c>
      <c r="BL164" s="8">
        <f t="shared" si="333"/>
        <v>0.36232524656904819</v>
      </c>
      <c r="BM164" s="8">
        <f t="shared" si="334"/>
        <v>0.35618894665852707</v>
      </c>
      <c r="BN164" s="8">
        <f t="shared" si="335"/>
        <v>0.64355163199500465</v>
      </c>
    </row>
    <row r="165" spans="1:66" x14ac:dyDescent="0.25">
      <c r="A165" t="s">
        <v>32</v>
      </c>
      <c r="B165" t="s">
        <v>35</v>
      </c>
      <c r="C165" t="s">
        <v>331</v>
      </c>
      <c r="D165" s="11">
        <v>44416</v>
      </c>
      <c r="E165">
        <f>VLOOKUP(A165,home!$A$2:$E$405,3,FALSE)</f>
        <v>1.268</v>
      </c>
      <c r="F165">
        <f>VLOOKUP(B165,home!$B$2:$E$405,3,FALSE)</f>
        <v>1.8555999999999999</v>
      </c>
      <c r="G165">
        <f>VLOOKUP(C165,away!$B$2:$E$405,4,FALSE)</f>
        <v>0.78859999999999997</v>
      </c>
      <c r="H165">
        <f>VLOOKUP(A165,away!$A$2:$E$405,3,FALSE)</f>
        <v>1.1471</v>
      </c>
      <c r="I165">
        <f>VLOOKUP(C165,away!$B$2:$E$405,3,FALSE)</f>
        <v>0.51280000000000003</v>
      </c>
      <c r="J165">
        <f>VLOOKUP(B165,home!$B$2:$E$405,4,FALSE)</f>
        <v>0.76919999999999999</v>
      </c>
      <c r="K165" s="3">
        <f t="shared" si="280"/>
        <v>1.8554975708799999</v>
      </c>
      <c r="L165" s="3">
        <f t="shared" si="281"/>
        <v>0.45246873129600007</v>
      </c>
      <c r="M165" s="5">
        <f t="shared" si="282"/>
        <v>9.9463324358809474E-2</v>
      </c>
      <c r="N165" s="5">
        <f t="shared" si="283"/>
        <v>0.18455395673942046</v>
      </c>
      <c r="O165" s="5">
        <f t="shared" si="284"/>
        <v>4.5004044183113066E-2</v>
      </c>
      <c r="P165" s="5">
        <f t="shared" si="285"/>
        <v>8.350489466154247E-2</v>
      </c>
      <c r="Q165" s="5">
        <f t="shared" si="286"/>
        <v>0.17121970921314369</v>
      </c>
      <c r="R165" s="5">
        <f t="shared" si="287"/>
        <v>1.0181461387361149E-2</v>
      </c>
      <c r="S165" s="5">
        <f t="shared" si="288"/>
        <v>1.7526730273161487E-2</v>
      </c>
      <c r="T165" s="5">
        <f t="shared" si="289"/>
        <v>7.7471564600541179E-2</v>
      </c>
      <c r="U165" s="5">
        <f t="shared" si="290"/>
        <v>1.8891676872257124E-2</v>
      </c>
      <c r="V165" s="5">
        <f t="shared" si="291"/>
        <v>1.6349608423858867E-3</v>
      </c>
      <c r="W165" s="5">
        <f t="shared" si="292"/>
        <v>0.10589925151058936</v>
      </c>
      <c r="X165" s="5">
        <f t="shared" si="293"/>
        <v>4.7916099976192388E-2</v>
      </c>
      <c r="Y165" s="5">
        <f t="shared" si="294"/>
        <v>1.0840268482440034E-2</v>
      </c>
      <c r="Z165" s="5">
        <f t="shared" si="295"/>
        <v>1.535597638892838E-3</v>
      </c>
      <c r="AA165" s="5">
        <f t="shared" si="296"/>
        <v>2.8492976888147238E-3</v>
      </c>
      <c r="AB165" s="5">
        <f t="shared" si="297"/>
        <v>2.6434324701548597E-3</v>
      </c>
      <c r="AC165" s="5">
        <f t="shared" si="298"/>
        <v>8.5789934254223396E-5</v>
      </c>
      <c r="AD165" s="5">
        <f t="shared" si="299"/>
        <v>4.9123950983977184E-2</v>
      </c>
      <c r="AE165" s="5">
        <f t="shared" si="300"/>
        <v>2.2227051777967053E-2</v>
      </c>
      <c r="AF165" s="5">
        <f t="shared" si="301"/>
        <v>5.0285229592136275E-3</v>
      </c>
      <c r="AG165" s="5">
        <f t="shared" si="302"/>
        <v>7.5841646788273292E-4</v>
      </c>
      <c r="AH165" s="5">
        <f t="shared" si="303"/>
        <v>1.7370247886274384E-4</v>
      </c>
      <c r="AI165" s="5">
        <f t="shared" si="304"/>
        <v>3.2230452758565565E-4</v>
      </c>
      <c r="AJ165" s="5">
        <f t="shared" si="305"/>
        <v>2.9901763400940509E-4</v>
      </c>
      <c r="AK165" s="5">
        <f t="shared" si="306"/>
        <v>1.8494216451824536E-4</v>
      </c>
      <c r="AL165" s="5">
        <f t="shared" si="307"/>
        <v>2.8810134666628287E-6</v>
      </c>
      <c r="AM165" s="5">
        <f t="shared" si="308"/>
        <v>1.8229874344559558E-2</v>
      </c>
      <c r="AN165" s="5">
        <f t="shared" si="309"/>
        <v>8.2484481163683648E-3</v>
      </c>
      <c r="AO165" s="5">
        <f t="shared" si="310"/>
        <v>1.8660824271870377E-3</v>
      </c>
      <c r="AP165" s="5">
        <f t="shared" si="311"/>
        <v>2.8144798277435993E-4</v>
      </c>
      <c r="AQ165" s="5">
        <f t="shared" si="312"/>
        <v>3.1836602922933264E-5</v>
      </c>
      <c r="AR165" s="5">
        <f t="shared" si="313"/>
        <v>1.5718988046799197E-5</v>
      </c>
      <c r="AS165" s="5">
        <f t="shared" si="314"/>
        <v>2.9166544137527657E-5</v>
      </c>
      <c r="AT165" s="5">
        <f t="shared" si="315"/>
        <v>2.7059225899073444E-5</v>
      </c>
      <c r="AU165" s="5">
        <f t="shared" si="316"/>
        <v>1.6736109308541321E-5</v>
      </c>
      <c r="AV165" s="5">
        <f t="shared" si="317"/>
        <v>7.7634525419951443E-6</v>
      </c>
      <c r="AW165" s="5">
        <f t="shared" si="318"/>
        <v>6.7188005563037674E-8</v>
      </c>
      <c r="AX165" s="5">
        <f t="shared" si="319"/>
        <v>5.6375812606296481E-3</v>
      </c>
      <c r="AY165" s="5">
        <f t="shared" si="320"/>
        <v>2.5508292405752018E-3</v>
      </c>
      <c r="AZ165" s="5">
        <f t="shared" si="321"/>
        <v>5.7708523511790038E-4</v>
      </c>
      <c r="BA165" s="5">
        <f t="shared" si="322"/>
        <v>8.7037674727816805E-5</v>
      </c>
      <c r="BB165" s="5">
        <f t="shared" si="323"/>
        <v>9.8454565647622962E-6</v>
      </c>
      <c r="BC165" s="5">
        <f t="shared" si="324"/>
        <v>8.9095224817757423E-7</v>
      </c>
      <c r="BD165" s="5">
        <f t="shared" si="325"/>
        <v>1.1853917631320372E-6</v>
      </c>
      <c r="BE165" s="5">
        <f t="shared" si="326"/>
        <v>2.1994915370326548E-6</v>
      </c>
      <c r="BF165" s="5">
        <f t="shared" si="327"/>
        <v>2.0405756020676049E-6</v>
      </c>
      <c r="BG165" s="5">
        <f t="shared" si="328"/>
        <v>1.2620943576111448E-6</v>
      </c>
      <c r="BH165" s="5">
        <f t="shared" si="329"/>
        <v>5.8545325369220833E-7</v>
      </c>
      <c r="BI165" s="5">
        <f t="shared" si="330"/>
        <v>2.1726141801793686E-7</v>
      </c>
      <c r="BJ165" s="8">
        <f t="shared" si="331"/>
        <v>0.71255975200504351</v>
      </c>
      <c r="BK165" s="8">
        <f t="shared" si="332"/>
        <v>0.20476941032419538</v>
      </c>
      <c r="BL165" s="8">
        <f t="shared" si="333"/>
        <v>8.0653813994542439E-2</v>
      </c>
      <c r="BM165" s="8">
        <f t="shared" si="334"/>
        <v>0.40304042136671431</v>
      </c>
      <c r="BN165" s="8">
        <f t="shared" si="335"/>
        <v>0.59392739054339039</v>
      </c>
    </row>
    <row r="166" spans="1:66" x14ac:dyDescent="0.25">
      <c r="A166" t="s">
        <v>32</v>
      </c>
      <c r="B166" t="s">
        <v>207</v>
      </c>
      <c r="C166" t="s">
        <v>311</v>
      </c>
      <c r="D166" s="11">
        <v>44416</v>
      </c>
      <c r="E166">
        <f>VLOOKUP(A166,home!$A$2:$E$405,3,FALSE)</f>
        <v>1.268</v>
      </c>
      <c r="F166">
        <f>VLOOKUP(B166,home!$B$2:$E$405,3,FALSE)</f>
        <v>1.0669999999999999</v>
      </c>
      <c r="G166">
        <f>VLOOKUP(C166,away!$B$2:$E$405,4,FALSE)</f>
        <v>1.1133999999999999</v>
      </c>
      <c r="H166">
        <f>VLOOKUP(A166,away!$A$2:$E$405,3,FALSE)</f>
        <v>1.1471</v>
      </c>
      <c r="I166">
        <f>VLOOKUP(C166,away!$B$2:$E$405,3,FALSE)</f>
        <v>1.0769</v>
      </c>
      <c r="J166">
        <f>VLOOKUP(B166,home!$B$2:$E$405,4,FALSE)</f>
        <v>0.97430000000000005</v>
      </c>
      <c r="K166" s="3">
        <f t="shared" si="280"/>
        <v>1.5063812104000001</v>
      </c>
      <c r="L166" s="3">
        <f t="shared" si="281"/>
        <v>1.203564471857</v>
      </c>
      <c r="M166" s="5">
        <f t="shared" si="282"/>
        <v>6.6540420942341486E-2</v>
      </c>
      <c r="N166" s="5">
        <f t="shared" si="283"/>
        <v>0.10023523983964987</v>
      </c>
      <c r="O166" s="5">
        <f t="shared" si="284"/>
        <v>8.0085686588611676E-2</v>
      </c>
      <c r="P166" s="5">
        <f t="shared" si="285"/>
        <v>0.12063957349906791</v>
      </c>
      <c r="Q166" s="5">
        <f t="shared" si="286"/>
        <v>7.5496240957193053E-2</v>
      </c>
      <c r="R166" s="5">
        <f t="shared" si="287"/>
        <v>4.8194143541163838E-2</v>
      </c>
      <c r="S166" s="5">
        <f t="shared" si="288"/>
        <v>5.4680698167840908E-2</v>
      </c>
      <c r="T166" s="5">
        <f t="shared" si="289"/>
        <v>9.0864593374832867E-2</v>
      </c>
      <c r="U166" s="5">
        <f t="shared" si="290"/>
        <v>7.2598752281729725E-2</v>
      </c>
      <c r="V166" s="5">
        <f t="shared" si="291"/>
        <v>1.1015286334695586E-2</v>
      </c>
      <c r="W166" s="5">
        <f t="shared" si="292"/>
        <v>3.7908706277915524E-2</v>
      </c>
      <c r="X166" s="5">
        <f t="shared" si="293"/>
        <v>4.5625572050161531E-2</v>
      </c>
      <c r="Y166" s="5">
        <f t="shared" si="294"/>
        <v>2.7456658763863093E-2</v>
      </c>
      <c r="Z166" s="5">
        <f t="shared" si="295"/>
        <v>1.9334919639240437E-2</v>
      </c>
      <c r="AA166" s="5">
        <f t="shared" si="296"/>
        <v>2.9125759649145742E-2</v>
      </c>
      <c r="AB166" s="5">
        <f t="shared" si="297"/>
        <v>2.1937248537049828E-2</v>
      </c>
      <c r="AC166" s="5">
        <f t="shared" si="298"/>
        <v>1.2481881563193799E-3</v>
      </c>
      <c r="AD166" s="5">
        <f t="shared" si="299"/>
        <v>1.427624071190612E-2</v>
      </c>
      <c r="AE166" s="5">
        <f t="shared" si="300"/>
        <v>1.7182376112528687E-2</v>
      </c>
      <c r="AF166" s="5">
        <f t="shared" si="301"/>
        <v>1.0340048715561965E-2</v>
      </c>
      <c r="AG166" s="5">
        <f t="shared" si="302"/>
        <v>4.1483050904403303E-3</v>
      </c>
      <c r="AH166" s="5">
        <f t="shared" si="303"/>
        <v>5.8177055859999867E-3</v>
      </c>
      <c r="AI166" s="5">
        <f t="shared" si="304"/>
        <v>8.7636823823895021E-3</v>
      </c>
      <c r="AJ166" s="5">
        <f t="shared" si="305"/>
        <v>6.6007232373725289E-3</v>
      </c>
      <c r="AK166" s="5">
        <f t="shared" si="306"/>
        <v>3.3144018199428799E-3</v>
      </c>
      <c r="AL166" s="5">
        <f t="shared" si="307"/>
        <v>9.051994844182843E-5</v>
      </c>
      <c r="AM166" s="5">
        <f t="shared" si="308"/>
        <v>4.3010921527125772E-3</v>
      </c>
      <c r="AN166" s="5">
        <f t="shared" si="309"/>
        <v>5.1766417051877997E-3</v>
      </c>
      <c r="AO166" s="5">
        <f t="shared" si="310"/>
        <v>3.1152110199486383E-3</v>
      </c>
      <c r="AP166" s="5">
        <f t="shared" si="311"/>
        <v>1.2497857686491966E-3</v>
      </c>
      <c r="AQ166" s="5">
        <f t="shared" si="312"/>
        <v>3.7604943714466616E-4</v>
      </c>
      <c r="AR166" s="5">
        <f t="shared" si="313"/>
        <v>1.4003967502067183E-3</v>
      </c>
      <c r="AS166" s="5">
        <f t="shared" si="314"/>
        <v>2.109531351616623E-3</v>
      </c>
      <c r="AT166" s="5">
        <f t="shared" si="315"/>
        <v>1.5888791954124985E-3</v>
      </c>
      <c r="AU166" s="5">
        <f t="shared" si="316"/>
        <v>7.9781925518828626E-4</v>
      </c>
      <c r="AV166" s="5">
        <f t="shared" si="317"/>
        <v>3.0045498382773929E-4</v>
      </c>
      <c r="AW166" s="5">
        <f t="shared" si="318"/>
        <v>4.5587528346293252E-6</v>
      </c>
      <c r="AX166" s="5">
        <f t="shared" si="319"/>
        <v>1.0798474005075192E-3</v>
      </c>
      <c r="AY166" s="5">
        <f t="shared" si="320"/>
        <v>1.2996659662779864E-3</v>
      </c>
      <c r="AZ166" s="5">
        <f t="shared" si="321"/>
        <v>7.8211589114694151E-4</v>
      </c>
      <c r="BA166" s="5">
        <f t="shared" si="322"/>
        <v>3.137756331530786E-4</v>
      </c>
      <c r="BB166" s="5">
        <f t="shared" si="323"/>
        <v>9.4412301049370169E-5</v>
      </c>
      <c r="BC166" s="5">
        <f t="shared" si="324"/>
        <v>2.2726258249857855E-5</v>
      </c>
      <c r="BD166" s="5">
        <f t="shared" si="325"/>
        <v>2.809112958421346E-4</v>
      </c>
      <c r="BE166" s="5">
        <f t="shared" si="326"/>
        <v>4.2315949784570725E-4</v>
      </c>
      <c r="BF166" s="5">
        <f t="shared" si="327"/>
        <v>3.1871975827853645E-4</v>
      </c>
      <c r="BG166" s="5">
        <f t="shared" si="328"/>
        <v>1.6003781841800578E-4</v>
      </c>
      <c r="BH166" s="5">
        <f t="shared" si="329"/>
        <v>6.0269490654572746E-5</v>
      </c>
      <c r="BI166" s="5">
        <f t="shared" si="330"/>
        <v>1.8157765656485349E-5</v>
      </c>
      <c r="BJ166" s="8">
        <f t="shared" si="331"/>
        <v>0.44134530542808087</v>
      </c>
      <c r="BK166" s="8">
        <f t="shared" si="332"/>
        <v>0.2555143530149851</v>
      </c>
      <c r="BL166" s="8">
        <f t="shared" si="333"/>
        <v>0.28389644078635301</v>
      </c>
      <c r="BM166" s="8">
        <f t="shared" si="334"/>
        <v>0.50760460628718795</v>
      </c>
      <c r="BN166" s="8">
        <f t="shared" si="335"/>
        <v>0.49119130536802785</v>
      </c>
    </row>
    <row r="167" spans="1:66" x14ac:dyDescent="0.25">
      <c r="A167" t="s">
        <v>213</v>
      </c>
      <c r="B167" t="s">
        <v>214</v>
      </c>
      <c r="C167" t="s">
        <v>226</v>
      </c>
      <c r="D167" s="11">
        <v>44416</v>
      </c>
      <c r="E167">
        <f>VLOOKUP(A167,home!$A$2:$E$405,3,FALSE)</f>
        <v>1.2675000000000001</v>
      </c>
      <c r="F167">
        <f>VLOOKUP(B167,home!$B$2:$E$405,3,FALSE)</f>
        <v>1.7024999999999999</v>
      </c>
      <c r="G167">
        <f>VLOOKUP(C167,away!$B$2:$E$405,4,FALSE)</f>
        <v>1.0611999999999999</v>
      </c>
      <c r="H167">
        <f>VLOOKUP(A167,away!$A$2:$E$405,3,FALSE)</f>
        <v>1.1535</v>
      </c>
      <c r="I167">
        <f>VLOOKUP(C167,away!$B$2:$E$405,3,FALSE)</f>
        <v>1.3532999999999999</v>
      </c>
      <c r="J167">
        <f>VLOOKUP(B167,home!$B$2:$E$405,4,FALSE)</f>
        <v>0.50190000000000001</v>
      </c>
      <c r="K167" s="3">
        <f t="shared" si="280"/>
        <v>2.2899833774999996</v>
      </c>
      <c r="L167" s="3">
        <f t="shared" si="281"/>
        <v>0.78348173494499995</v>
      </c>
      <c r="M167" s="5">
        <f t="shared" si="282"/>
        <v>4.6260578703907346E-2</v>
      </c>
      <c r="N167" s="5">
        <f t="shared" si="283"/>
        <v>0.1059359562654783</v>
      </c>
      <c r="O167" s="5">
        <f t="shared" si="284"/>
        <v>3.6244318462497045E-2</v>
      </c>
      <c r="P167" s="5">
        <f t="shared" si="285"/>
        <v>8.2998886807934574E-2</v>
      </c>
      <c r="Q167" s="5">
        <f t="shared" si="286"/>
        <v>0.12129578946375615</v>
      </c>
      <c r="R167" s="5">
        <f t="shared" si="287"/>
        <v>1.4198380755448138E-2</v>
      </c>
      <c r="S167" s="5">
        <f t="shared" si="288"/>
        <v>3.7228323792966742E-2</v>
      </c>
      <c r="T167" s="5">
        <f t="shared" si="289"/>
        <v>9.5033035570587107E-2</v>
      </c>
      <c r="U167" s="5">
        <f t="shared" si="290"/>
        <v>3.2514055917392128E-2</v>
      </c>
      <c r="V167" s="5">
        <f t="shared" si="291"/>
        <v>7.4215083317450995E-3</v>
      </c>
      <c r="W167" s="5">
        <f t="shared" si="292"/>
        <v>9.2588447210913721E-2</v>
      </c>
      <c r="X167" s="5">
        <f t="shared" si="293"/>
        <v>7.2541357256670214E-2</v>
      </c>
      <c r="Y167" s="5">
        <f t="shared" si="294"/>
        <v>2.8417414219360521E-2</v>
      </c>
      <c r="Z167" s="5">
        <f t="shared" si="295"/>
        <v>3.7080573292294031E-3</v>
      </c>
      <c r="AA167" s="5">
        <f t="shared" si="296"/>
        <v>8.4913896467523758E-3</v>
      </c>
      <c r="AB167" s="5">
        <f t="shared" si="297"/>
        <v>9.7225705714692693E-3</v>
      </c>
      <c r="AC167" s="5">
        <f t="shared" si="298"/>
        <v>8.3221090617083401E-4</v>
      </c>
      <c r="AD167" s="5">
        <f t="shared" si="299"/>
        <v>5.3006501265382151E-2</v>
      </c>
      <c r="AE167" s="5">
        <f t="shared" si="300"/>
        <v>4.1529625574765944E-2</v>
      </c>
      <c r="AF167" s="5">
        <f t="shared" si="301"/>
        <v>1.6268851548466929E-2</v>
      </c>
      <c r="AG167" s="5">
        <f t="shared" si="302"/>
        <v>4.2487826789185069E-3</v>
      </c>
      <c r="AH167" s="5">
        <f t="shared" si="303"/>
        <v>7.2629879739504377E-4</v>
      </c>
      <c r="AI167" s="5">
        <f t="shared" si="304"/>
        <v>1.66321217313289E-3</v>
      </c>
      <c r="AJ167" s="5">
        <f t="shared" si="305"/>
        <v>1.9043641148649853E-3</v>
      </c>
      <c r="AK167" s="5">
        <f t="shared" si="306"/>
        <v>1.4536540559161053E-3</v>
      </c>
      <c r="AL167" s="5">
        <f t="shared" si="307"/>
        <v>5.972478575653239E-5</v>
      </c>
      <c r="AM167" s="5">
        <f t="shared" si="308"/>
        <v>2.4276801359431575E-2</v>
      </c>
      <c r="AN167" s="5">
        <f t="shared" si="309"/>
        <v>1.9020430448002584E-2</v>
      </c>
      <c r="AO167" s="5">
        <f t="shared" si="310"/>
        <v>7.4510799234008837E-3</v>
      </c>
      <c r="AP167" s="5">
        <f t="shared" si="311"/>
        <v>1.945928341866661E-3</v>
      </c>
      <c r="AQ167" s="5">
        <f t="shared" si="312"/>
        <v>3.8114982834108453E-4</v>
      </c>
      <c r="AR167" s="5">
        <f t="shared" si="313"/>
        <v>1.1380836837430722E-4</v>
      </c>
      <c r="AS167" s="5">
        <f t="shared" si="314"/>
        <v>2.6061927179756017E-4</v>
      </c>
      <c r="AT167" s="5">
        <f t="shared" si="315"/>
        <v>2.9840690013628368E-4</v>
      </c>
      <c r="AU167" s="5">
        <f t="shared" si="316"/>
        <v>2.2778228034779733E-4</v>
      </c>
      <c r="AV167" s="5">
        <f t="shared" si="317"/>
        <v>1.3040440892137518E-4</v>
      </c>
      <c r="AW167" s="5">
        <f t="shared" si="318"/>
        <v>2.976550848547304E-6</v>
      </c>
      <c r="AX167" s="5">
        <f t="shared" si="319"/>
        <v>9.2655785953279484E-3</v>
      </c>
      <c r="AY167" s="5">
        <f t="shared" si="320"/>
        <v>7.2594115931367961E-3</v>
      </c>
      <c r="AZ167" s="5">
        <f t="shared" si="321"/>
        <v>2.8438081948353316E-3</v>
      </c>
      <c r="BA167" s="5">
        <f t="shared" si="322"/>
        <v>7.4269059278013146E-4</v>
      </c>
      <c r="BB167" s="5">
        <f t="shared" si="323"/>
        <v>1.4547112853967694E-4</v>
      </c>
      <c r="BC167" s="5">
        <f t="shared" si="324"/>
        <v>2.2794794434534645E-5</v>
      </c>
      <c r="BD167" s="5">
        <f t="shared" si="325"/>
        <v>1.4861129650860306E-5</v>
      </c>
      <c r="BE167" s="5">
        <f t="shared" si="326"/>
        <v>3.4031739871342476E-5</v>
      </c>
      <c r="BF167" s="5">
        <f t="shared" si="327"/>
        <v>3.8966059306389131E-5</v>
      </c>
      <c r="BG167" s="5">
        <f t="shared" si="328"/>
        <v>2.9743876032770088E-5</v>
      </c>
      <c r="BH167" s="5">
        <f t="shared" si="329"/>
        <v>1.7028245424366031E-5</v>
      </c>
      <c r="BI167" s="5">
        <f t="shared" si="330"/>
        <v>7.7988797939577324E-6</v>
      </c>
      <c r="BJ167" s="8">
        <f t="shared" si="331"/>
        <v>0.70422090585439667</v>
      </c>
      <c r="BK167" s="8">
        <f t="shared" si="332"/>
        <v>0.18206064492161791</v>
      </c>
      <c r="BL167" s="8">
        <f t="shared" si="333"/>
        <v>0.10809169565452502</v>
      </c>
      <c r="BM167" s="8">
        <f t="shared" si="334"/>
        <v>0.58389095825845927</v>
      </c>
      <c r="BN167" s="8">
        <f t="shared" si="335"/>
        <v>0.40693391045902155</v>
      </c>
    </row>
    <row r="168" spans="1:66" x14ac:dyDescent="0.25">
      <c r="A168" t="s">
        <v>213</v>
      </c>
      <c r="B168" t="s">
        <v>218</v>
      </c>
      <c r="C168" t="s">
        <v>220</v>
      </c>
      <c r="D168" s="11">
        <v>44416</v>
      </c>
      <c r="E168">
        <f>VLOOKUP(A168,home!$A$2:$E$405,3,FALSE)</f>
        <v>1.2675000000000001</v>
      </c>
      <c r="F168">
        <f>VLOOKUP(B168,home!$B$2:$E$405,3,FALSE)</f>
        <v>0.872</v>
      </c>
      <c r="G168">
        <f>VLOOKUP(C168,away!$B$2:$E$405,4,FALSE)</f>
        <v>1.2871999999999999</v>
      </c>
      <c r="H168">
        <f>VLOOKUP(A168,away!$A$2:$E$405,3,FALSE)</f>
        <v>1.1535</v>
      </c>
      <c r="I168">
        <f>VLOOKUP(C168,away!$B$2:$E$405,3,FALSE)</f>
        <v>0.73</v>
      </c>
      <c r="J168">
        <f>VLOOKUP(B168,home!$B$2:$E$405,4,FALSE)</f>
        <v>0.95820000000000005</v>
      </c>
      <c r="K168" s="3">
        <f t="shared" si="280"/>
        <v>1.4226906720000001</v>
      </c>
      <c r="L168" s="3">
        <f t="shared" si="281"/>
        <v>0.80685710100000008</v>
      </c>
      <c r="M168" s="5">
        <f t="shared" si="282"/>
        <v>0.1075770683921074</v>
      </c>
      <c r="N168" s="5">
        <f t="shared" si="283"/>
        <v>0.15304889172255726</v>
      </c>
      <c r="O168" s="5">
        <f t="shared" si="284"/>
        <v>8.6799321536934537E-2</v>
      </c>
      <c r="P168" s="5">
        <f t="shared" si="285"/>
        <v>0.12348858508652547</v>
      </c>
      <c r="Q168" s="5">
        <f t="shared" si="286"/>
        <v>0.10887061530681012</v>
      </c>
      <c r="R168" s="5">
        <f t="shared" si="287"/>
        <v>3.5017324472028932E-2</v>
      </c>
      <c r="S168" s="5">
        <f t="shared" si="288"/>
        <v>3.5438385881388368E-2</v>
      </c>
      <c r="T168" s="5">
        <f t="shared" si="289"/>
        <v>8.7843029050539062E-2</v>
      </c>
      <c r="U168" s="5">
        <f t="shared" si="290"/>
        <v>4.9818820884752889E-2</v>
      </c>
      <c r="V168" s="5">
        <f t="shared" si="291"/>
        <v>4.5200010205107772E-3</v>
      </c>
      <c r="W168" s="5">
        <f t="shared" si="292"/>
        <v>5.1629736283966388E-2</v>
      </c>
      <c r="X168" s="5">
        <f t="shared" si="293"/>
        <v>4.1657819343475642E-2</v>
      </c>
      <c r="Y168" s="5">
        <f t="shared" si="294"/>
        <v>1.680595367472924E-2</v>
      </c>
      <c r="Z168" s="5">
        <f t="shared" si="295"/>
        <v>9.4179923027592066E-3</v>
      </c>
      <c r="AA168" s="5">
        <f t="shared" si="296"/>
        <v>1.3398889798103325E-2</v>
      </c>
      <c r="AB168" s="5">
        <f t="shared" si="297"/>
        <v>9.5312377654587829E-3</v>
      </c>
      <c r="AC168" s="5">
        <f t="shared" si="298"/>
        <v>3.242841033381644E-4</v>
      </c>
      <c r="AD168" s="5">
        <f t="shared" si="299"/>
        <v>1.8363286052254731E-2</v>
      </c>
      <c r="AE168" s="5">
        <f t="shared" si="300"/>
        <v>1.4816547748955992E-2</v>
      </c>
      <c r="AF168" s="5">
        <f t="shared" si="301"/>
        <v>5.9774183817753535E-3</v>
      </c>
      <c r="AG168" s="5">
        <f t="shared" si="302"/>
        <v>1.6076408223277912E-3</v>
      </c>
      <c r="AH168" s="5">
        <f t="shared" si="303"/>
        <v>1.8997434916611521E-3</v>
      </c>
      <c r="AI168" s="5">
        <f t="shared" si="304"/>
        <v>2.702747344779031E-3</v>
      </c>
      <c r="AJ168" s="5">
        <f t="shared" si="305"/>
        <v>1.9225867180949479E-3</v>
      </c>
      <c r="AK168" s="5">
        <f t="shared" si="306"/>
        <v>9.1174872998159187E-4</v>
      </c>
      <c r="AL168" s="5">
        <f t="shared" si="307"/>
        <v>1.4889933583734117E-5</v>
      </c>
      <c r="AM168" s="5">
        <f t="shared" si="308"/>
        <v>5.2250551547621043E-3</v>
      </c>
      <c r="AN168" s="5">
        <f t="shared" si="309"/>
        <v>4.2158728547364585E-3</v>
      </c>
      <c r="AO168" s="5">
        <f t="shared" si="310"/>
        <v>1.7008034748786267E-3</v>
      </c>
      <c r="AP168" s="5">
        <f t="shared" si="311"/>
        <v>4.5743512037043173E-4</v>
      </c>
      <c r="AQ168" s="5">
        <f t="shared" si="312"/>
        <v>9.2271193779418142E-5</v>
      </c>
      <c r="AR168" s="5">
        <f t="shared" si="313"/>
        <v>3.0656430526506708E-4</v>
      </c>
      <c r="AS168" s="5">
        <f t="shared" si="314"/>
        <v>4.3614617746877144E-4</v>
      </c>
      <c r="AT168" s="5">
        <f t="shared" si="315"/>
        <v>3.1025054915663892E-4</v>
      </c>
      <c r="AU168" s="5">
        <f t="shared" si="316"/>
        <v>1.4713018742267586E-4</v>
      </c>
      <c r="AV168" s="5">
        <f t="shared" si="317"/>
        <v>5.2330186303963171E-5</v>
      </c>
      <c r="AW168" s="5">
        <f t="shared" si="318"/>
        <v>4.7478541502338803E-7</v>
      </c>
      <c r="AX168" s="5">
        <f t="shared" si="319"/>
        <v>1.2389395382275919E-3</v>
      </c>
      <c r="AY168" s="5">
        <f t="shared" si="320"/>
        <v>9.9964716412859374E-4</v>
      </c>
      <c r="AZ168" s="5">
        <f t="shared" si="321"/>
        <v>4.0328620643583418E-4</v>
      </c>
      <c r="BA168" s="5">
        <f t="shared" si="322"/>
        <v>1.0846477979936825E-4</v>
      </c>
      <c r="BB168" s="5">
        <f t="shared" si="323"/>
        <v>2.1878894447380406E-5</v>
      </c>
      <c r="BC168" s="5">
        <f t="shared" si="324"/>
        <v>3.5306282693796716E-6</v>
      </c>
      <c r="BD168" s="5">
        <f t="shared" si="325"/>
        <v>4.1225597769375163E-5</v>
      </c>
      <c r="BE168" s="5">
        <f t="shared" si="326"/>
        <v>5.8651273394114061E-5</v>
      </c>
      <c r="BF168" s="5">
        <f t="shared" si="327"/>
        <v>4.1721309779363933E-5</v>
      </c>
      <c r="BG168" s="5">
        <f t="shared" si="328"/>
        <v>1.9785506082241145E-5</v>
      </c>
      <c r="BH168" s="5">
        <f t="shared" si="329"/>
        <v>7.0371637360009367E-6</v>
      </c>
      <c r="BI168" s="5">
        <f t="shared" si="330"/>
        <v>2.0023414409090411E-6</v>
      </c>
      <c r="BJ168" s="8">
        <f t="shared" si="331"/>
        <v>0.51508812339722698</v>
      </c>
      <c r="BK168" s="8">
        <f t="shared" si="332"/>
        <v>0.27236286158158246</v>
      </c>
      <c r="BL168" s="8">
        <f t="shared" si="333"/>
        <v>0.20342526533961436</v>
      </c>
      <c r="BM168" s="8">
        <f t="shared" si="334"/>
        <v>0.38449326372550541</v>
      </c>
      <c r="BN168" s="8">
        <f t="shared" si="335"/>
        <v>0.61480180651696359</v>
      </c>
    </row>
    <row r="169" spans="1:66" x14ac:dyDescent="0.25">
      <c r="A169" t="s">
        <v>213</v>
      </c>
      <c r="B169" t="s">
        <v>215</v>
      </c>
      <c r="C169" t="s">
        <v>221</v>
      </c>
      <c r="D169" s="11">
        <v>44416</v>
      </c>
      <c r="E169">
        <f>VLOOKUP(A169,home!$A$2:$E$405,3,FALSE)</f>
        <v>1.2675000000000001</v>
      </c>
      <c r="F169">
        <f>VLOOKUP(B169,home!$B$2:$E$405,3,FALSE)</f>
        <v>0.83050000000000002</v>
      </c>
      <c r="G169">
        <f>VLOOKUP(C169,away!$B$2:$E$405,4,FALSE)</f>
        <v>0.83050000000000002</v>
      </c>
      <c r="H169">
        <f>VLOOKUP(A169,away!$A$2:$E$405,3,FALSE)</f>
        <v>1.1535</v>
      </c>
      <c r="I169">
        <f>VLOOKUP(C169,away!$B$2:$E$405,3,FALSE)</f>
        <v>0.59319999999999995</v>
      </c>
      <c r="J169">
        <f>VLOOKUP(B169,home!$B$2:$E$405,4,FALSE)</f>
        <v>1.1407</v>
      </c>
      <c r="K169" s="3">
        <f t="shared" si="280"/>
        <v>0.87423309187499998</v>
      </c>
      <c r="L169" s="3">
        <f t="shared" si="281"/>
        <v>0.78053104733999989</v>
      </c>
      <c r="M169" s="5">
        <f t="shared" si="282"/>
        <v>0.19113713214340369</v>
      </c>
      <c r="N169" s="5">
        <f t="shared" si="283"/>
        <v>0.16709840600584822</v>
      </c>
      <c r="O169" s="5">
        <f t="shared" si="284"/>
        <v>0.14918846593745486</v>
      </c>
      <c r="P169" s="5">
        <f t="shared" si="285"/>
        <v>0.13042549384858923</v>
      </c>
      <c r="Q169" s="5">
        <f t="shared" si="286"/>
        <v>7.3041478064938381E-2</v>
      </c>
      <c r="R169" s="5">
        <f t="shared" si="287"/>
        <v>5.8223114784604749E-2</v>
      </c>
      <c r="S169" s="5">
        <f t="shared" si="288"/>
        <v>2.224948294307063E-2</v>
      </c>
      <c r="T169" s="5">
        <f t="shared" si="289"/>
        <v>5.7011141373287985E-2</v>
      </c>
      <c r="U169" s="5">
        <f t="shared" si="290"/>
        <v>5.0900573656738023E-2</v>
      </c>
      <c r="V169" s="5">
        <f t="shared" si="291"/>
        <v>1.6869213615167114E-3</v>
      </c>
      <c r="W169" s="5">
        <f t="shared" si="292"/>
        <v>2.1285092401277027E-2</v>
      </c>
      <c r="X169" s="5">
        <f t="shared" si="293"/>
        <v>1.6613675464697431E-2</v>
      </c>
      <c r="Y169" s="5">
        <f t="shared" si="294"/>
        <v>6.4837447553135709E-3</v>
      </c>
      <c r="Z169" s="5">
        <f t="shared" si="295"/>
        <v>1.5148316254074862E-2</v>
      </c>
      <c r="AA169" s="5">
        <f t="shared" si="296"/>
        <v>1.3243159355500182E-2</v>
      </c>
      <c r="AB169" s="5">
        <f t="shared" si="297"/>
        <v>5.7888040747761287E-3</v>
      </c>
      <c r="AC169" s="5">
        <f t="shared" si="298"/>
        <v>7.1943618827580784E-5</v>
      </c>
      <c r="AD169" s="5">
        <f t="shared" si="299"/>
        <v>4.6520330352033696E-3</v>
      </c>
      <c r="AE169" s="5">
        <f t="shared" si="300"/>
        <v>3.6310562172275646E-3</v>
      </c>
      <c r="AF169" s="5">
        <f t="shared" si="301"/>
        <v>1.4170760560915242E-3</v>
      </c>
      <c r="AG169" s="5">
        <f t="shared" si="302"/>
        <v>3.6869061940718469E-4</v>
      </c>
      <c r="AH169" s="5">
        <f t="shared" si="303"/>
        <v>2.9559327878076491E-3</v>
      </c>
      <c r="AI169" s="5">
        <f t="shared" si="304"/>
        <v>2.5841742604597686E-3</v>
      </c>
      <c r="AJ169" s="5">
        <f t="shared" si="305"/>
        <v>1.1295853268327677E-3</v>
      </c>
      <c r="AK169" s="5">
        <f t="shared" si="306"/>
        <v>3.291736242712143E-4</v>
      </c>
      <c r="AL169" s="5">
        <f t="shared" si="307"/>
        <v>1.9636753799993054E-6</v>
      </c>
      <c r="AM169" s="5">
        <f t="shared" si="308"/>
        <v>8.1339224477409674E-4</v>
      </c>
      <c r="AN169" s="5">
        <f t="shared" si="309"/>
        <v>6.3487790071175925E-4</v>
      </c>
      <c r="AO169" s="5">
        <f t="shared" si="310"/>
        <v>2.4777095638778491E-4</v>
      </c>
      <c r="AP169" s="5">
        <f t="shared" si="311"/>
        <v>6.4464308029930418E-5</v>
      </c>
      <c r="AQ169" s="5">
        <f t="shared" si="312"/>
        <v>1.2579098465662488E-5</v>
      </c>
      <c r="AR169" s="5">
        <f t="shared" si="313"/>
        <v>4.6143946294682997E-4</v>
      </c>
      <c r="AS169" s="5">
        <f t="shared" si="314"/>
        <v>4.034056484051466E-4</v>
      </c>
      <c r="AT169" s="5">
        <f t="shared" si="315"/>
        <v>1.7633528364253523E-4</v>
      </c>
      <c r="AU169" s="5">
        <f t="shared" si="316"/>
        <v>5.1386046741822902E-5</v>
      </c>
      <c r="AV169" s="5">
        <f t="shared" si="317"/>
        <v>1.1230845630584273E-5</v>
      </c>
      <c r="AW169" s="5">
        <f t="shared" si="318"/>
        <v>3.7220707039362179E-8</v>
      </c>
      <c r="AX169" s="5">
        <f t="shared" si="319"/>
        <v>1.1851573617600086E-4</v>
      </c>
      <c r="AY169" s="5">
        <f t="shared" si="320"/>
        <v>9.250521168372507E-5</v>
      </c>
      <c r="AZ169" s="5">
        <f t="shared" si="321"/>
        <v>3.6101594879953151E-5</v>
      </c>
      <c r="BA169" s="5">
        <f t="shared" si="322"/>
        <v>9.3928052207647394E-6</v>
      </c>
      <c r="BB169" s="5">
        <f t="shared" si="323"/>
        <v>1.8328440241060302E-6</v>
      </c>
      <c r="BC169" s="5">
        <f t="shared" si="324"/>
        <v>2.8611833314926792E-7</v>
      </c>
      <c r="BD169" s="5">
        <f t="shared" si="325"/>
        <v>6.0027971216316029E-5</v>
      </c>
      <c r="BE169" s="5">
        <f t="shared" si="326"/>
        <v>5.2478438875423458E-5</v>
      </c>
      <c r="BF169" s="5">
        <f t="shared" si="327"/>
        <v>2.2939193937417326E-5</v>
      </c>
      <c r="BG169" s="5">
        <f t="shared" si="328"/>
        <v>6.6847341470095351E-6</v>
      </c>
      <c r="BH169" s="5">
        <f t="shared" si="329"/>
        <v>1.4610039504256336E-6</v>
      </c>
      <c r="BI169" s="5">
        <f t="shared" si="330"/>
        <v>2.5545160016443827E-7</v>
      </c>
      <c r="BJ169" s="8">
        <f t="shared" si="331"/>
        <v>0.35363411281197921</v>
      </c>
      <c r="BK169" s="8">
        <f t="shared" si="332"/>
        <v>0.34566544280247158</v>
      </c>
      <c r="BL169" s="8">
        <f t="shared" si="333"/>
        <v>0.28559062788953893</v>
      </c>
      <c r="BM169" s="8">
        <f t="shared" si="334"/>
        <v>0.23083194098224885</v>
      </c>
      <c r="BN169" s="8">
        <f t="shared" si="335"/>
        <v>0.76911409078483917</v>
      </c>
    </row>
    <row r="170" spans="1:66" x14ac:dyDescent="0.25">
      <c r="A170" t="s">
        <v>213</v>
      </c>
      <c r="B170" t="s">
        <v>222</v>
      </c>
      <c r="C170" t="s">
        <v>314</v>
      </c>
      <c r="D170" s="11">
        <v>44416</v>
      </c>
      <c r="E170">
        <f>VLOOKUP(A170,home!$A$2:$E$405,3,FALSE)</f>
        <v>1.2675000000000001</v>
      </c>
      <c r="F170">
        <f>VLOOKUP(B170,home!$B$2:$E$405,3,FALSE)</f>
        <v>0.37369999999999998</v>
      </c>
      <c r="G170">
        <f>VLOOKUP(C170,away!$B$2:$E$405,4,FALSE)</f>
        <v>0.99660000000000004</v>
      </c>
      <c r="H170">
        <f>VLOOKUP(A170,away!$A$2:$E$405,3,FALSE)</f>
        <v>1.1535</v>
      </c>
      <c r="I170">
        <f>VLOOKUP(C170,away!$B$2:$E$405,3,FALSE)</f>
        <v>0.8669</v>
      </c>
      <c r="J170">
        <f>VLOOKUP(B170,home!$B$2:$E$405,4,FALSE)</f>
        <v>0.68440000000000001</v>
      </c>
      <c r="K170" s="3">
        <f t="shared" si="280"/>
        <v>0.47205428985000003</v>
      </c>
      <c r="L170" s="3">
        <f t="shared" si="281"/>
        <v>0.68437888625999999</v>
      </c>
      <c r="M170" s="5">
        <f t="shared" si="282"/>
        <v>0.31460632737683675</v>
      </c>
      <c r="N170" s="5">
        <f t="shared" si="283"/>
        <v>0.14851126645218929</v>
      </c>
      <c r="O170" s="5">
        <f t="shared" si="284"/>
        <v>0.21530992794050849</v>
      </c>
      <c r="P170" s="5">
        <f t="shared" si="285"/>
        <v>0.10163797513161139</v>
      </c>
      <c r="Q170" s="5">
        <f t="shared" si="286"/>
        <v>3.5052690209906173E-2</v>
      </c>
      <c r="R170" s="5">
        <f t="shared" si="287"/>
        <v>7.3676784342323012E-2</v>
      </c>
      <c r="S170" s="5">
        <f t="shared" si="288"/>
        <v>8.2088924235783154E-3</v>
      </c>
      <c r="T170" s="5">
        <f t="shared" si="289"/>
        <v>2.3989321086272393E-2</v>
      </c>
      <c r="U170" s="5">
        <f t="shared" si="290"/>
        <v>3.4779442111146891E-2</v>
      </c>
      <c r="V170" s="5">
        <f t="shared" si="291"/>
        <v>2.9466639253301061E-4</v>
      </c>
      <c r="W170" s="5">
        <f t="shared" si="292"/>
        <v>5.5155909281231034E-3</v>
      </c>
      <c r="X170" s="5">
        <f t="shared" si="293"/>
        <v>3.774753976454649E-3</v>
      </c>
      <c r="Y170" s="5">
        <f t="shared" si="294"/>
        <v>1.2916809611557693E-3</v>
      </c>
      <c r="Z170" s="5">
        <f t="shared" si="295"/>
        <v>1.6807611870472413E-2</v>
      </c>
      <c r="AA170" s="5">
        <f t="shared" si="296"/>
        <v>7.9341052855902844E-3</v>
      </c>
      <c r="AB170" s="5">
        <f t="shared" si="297"/>
        <v>1.8726642180922268E-3</v>
      </c>
      <c r="AC170" s="5">
        <f t="shared" si="298"/>
        <v>5.949756264858583E-6</v>
      </c>
      <c r="AD170" s="5">
        <f t="shared" si="299"/>
        <v>6.5091458966956334E-4</v>
      </c>
      <c r="AE170" s="5">
        <f t="shared" si="300"/>
        <v>4.4547220192844064E-4</v>
      </c>
      <c r="AF170" s="5">
        <f t="shared" si="301"/>
        <v>1.5243588470778799E-4</v>
      </c>
      <c r="AG170" s="5">
        <f t="shared" si="302"/>
        <v>3.4774633667457904E-5</v>
      </c>
      <c r="AH170" s="5">
        <f t="shared" si="303"/>
        <v>2.8756936731510652E-3</v>
      </c>
      <c r="AI170" s="5">
        <f t="shared" si="304"/>
        <v>1.357483534705464E-3</v>
      </c>
      <c r="AJ170" s="5">
        <f t="shared" si="305"/>
        <v>3.2040296297922784E-4</v>
      </c>
      <c r="AK170" s="5">
        <f t="shared" si="306"/>
        <v>5.0415864384998431E-5</v>
      </c>
      <c r="AL170" s="5">
        <f t="shared" si="307"/>
        <v>7.6886079733864819E-8</v>
      </c>
      <c r="AM170" s="5">
        <f t="shared" si="308"/>
        <v>6.1453404875893983E-5</v>
      </c>
      <c r="AN170" s="5">
        <f t="shared" si="309"/>
        <v>4.2057412785849177E-5</v>
      </c>
      <c r="AO170" s="5">
        <f t="shared" si="310"/>
        <v>1.439160266067827E-5</v>
      </c>
      <c r="AP170" s="5">
        <f t="shared" si="311"/>
        <v>3.2831030001371497E-6</v>
      </c>
      <c r="AQ170" s="5">
        <f t="shared" si="312"/>
        <v>5.6172159367768156E-7</v>
      </c>
      <c r="AR170" s="5">
        <f t="shared" si="313"/>
        <v>3.9361280665121099E-4</v>
      </c>
      <c r="AS170" s="5">
        <f t="shared" si="314"/>
        <v>1.8580661391960277E-4</v>
      </c>
      <c r="AT170" s="5">
        <f t="shared" si="315"/>
        <v>4.3855404591625603E-5</v>
      </c>
      <c r="AU170" s="5">
        <f t="shared" si="316"/>
        <v>6.9007106235280869E-6</v>
      </c>
      <c r="AV170" s="5">
        <f t="shared" si="317"/>
        <v>8.1437751321247519E-7</v>
      </c>
      <c r="AW170" s="5">
        <f t="shared" si="318"/>
        <v>6.8997565634157581E-10</v>
      </c>
      <c r="AX170" s="5">
        <f t="shared" si="319"/>
        <v>4.8348905662591107E-6</v>
      </c>
      <c r="AY170" s="5">
        <f t="shared" si="320"/>
        <v>3.3088970209253907E-6</v>
      </c>
      <c r="AZ170" s="5">
        <f t="shared" si="321"/>
        <v>1.1322696289649752E-6</v>
      </c>
      <c r="BA170" s="5">
        <f t="shared" si="322"/>
        <v>2.5830047587235776E-7</v>
      </c>
      <c r="BB170" s="5">
        <f t="shared" si="323"/>
        <v>4.4193847999488038E-8</v>
      </c>
      <c r="BC170" s="5">
        <f t="shared" si="324"/>
        <v>6.0490672946866716E-9</v>
      </c>
      <c r="BD170" s="5">
        <f t="shared" si="325"/>
        <v>4.4896715705604745E-5</v>
      </c>
      <c r="BE170" s="5">
        <f t="shared" si="326"/>
        <v>2.1193687249006586E-5</v>
      </c>
      <c r="BF170" s="5">
        <f t="shared" si="327"/>
        <v>5.0022854918164029E-6</v>
      </c>
      <c r="BG170" s="5">
        <f t="shared" si="328"/>
        <v>7.8711677515545016E-7</v>
      </c>
      <c r="BH170" s="5">
        <f t="shared" si="329"/>
        <v>9.2890462581257012E-8</v>
      </c>
      <c r="BI170" s="5">
        <f t="shared" si="330"/>
        <v>8.7698682695266591E-9</v>
      </c>
      <c r="BJ170" s="8">
        <f t="shared" si="331"/>
        <v>0.2195502327695982</v>
      </c>
      <c r="BK170" s="8">
        <f t="shared" si="332"/>
        <v>0.42475719686392494</v>
      </c>
      <c r="BL170" s="8">
        <f t="shared" si="333"/>
        <v>0.33887989131173329</v>
      </c>
      <c r="BM170" s="8">
        <f t="shared" si="334"/>
        <v>0.11119665315530845</v>
      </c>
      <c r="BN170" s="8">
        <f t="shared" si="335"/>
        <v>0.88879497145337527</v>
      </c>
    </row>
    <row r="171" spans="1:66" s="15" customFormat="1" x14ac:dyDescent="0.25">
      <c r="A171" s="15" t="s">
        <v>32</v>
      </c>
      <c r="B171" s="15" t="s">
        <v>312</v>
      </c>
      <c r="C171" s="15" t="s">
        <v>212</v>
      </c>
      <c r="D171" s="23">
        <v>44447</v>
      </c>
      <c r="E171" s="15">
        <f>VLOOKUP(A171,home!$A$2:$E$405,3,FALSE)</f>
        <v>1.268</v>
      </c>
      <c r="F171" s="15">
        <f>VLOOKUP(B171,home!$B$2:$E$405,3,FALSE)</f>
        <v>0.60309999999999997</v>
      </c>
      <c r="G171" s="15">
        <f>VLOOKUP(C171,away!$B$2:$E$405,4,FALSE)</f>
        <v>1.2525999999999999</v>
      </c>
      <c r="H171" s="15">
        <f>VLOOKUP(A171,away!$A$2:$E$405,3,FALSE)</f>
        <v>1.1471</v>
      </c>
      <c r="I171" s="15">
        <f>VLOOKUP(C171,away!$B$2:$E$405,3,FALSE)</f>
        <v>1.1282000000000001</v>
      </c>
      <c r="J171" s="15">
        <f>VLOOKUP(B171,home!$B$2:$E$405,4,FALSE)</f>
        <v>1.0256000000000001</v>
      </c>
      <c r="K171" s="20">
        <f t="shared" si="280"/>
        <v>0.95790180007999992</v>
      </c>
      <c r="L171" s="20">
        <f t="shared" si="281"/>
        <v>1.3272886704320002</v>
      </c>
      <c r="M171" s="21">
        <f t="shared" si="282"/>
        <v>0.10175467899458021</v>
      </c>
      <c r="N171" s="21">
        <f t="shared" si="283"/>
        <v>9.7470990175470937E-2</v>
      </c>
      <c r="O171" s="21">
        <f t="shared" si="284"/>
        <v>0.13505783259295137</v>
      </c>
      <c r="P171" s="21">
        <f t="shared" si="285"/>
        <v>0.12937214095569138</v>
      </c>
      <c r="Q171" s="21">
        <f t="shared" si="286"/>
        <v>4.6683818472331801E-2</v>
      </c>
      <c r="R171" s="21">
        <f t="shared" si="287"/>
        <v>8.9630365526863071E-2</v>
      </c>
      <c r="S171" s="21">
        <f t="shared" si="288"/>
        <v>4.1121329802314935E-2</v>
      </c>
      <c r="T171" s="21">
        <f t="shared" si="289"/>
        <v>6.1962903350830129E-2</v>
      </c>
      <c r="U171" s="21">
        <f t="shared" si="290"/>
        <v>8.5857088480010488E-2</v>
      </c>
      <c r="V171" s="21">
        <f t="shared" si="291"/>
        <v>5.8091289626253624E-3</v>
      </c>
      <c r="W171" s="21">
        <f t="shared" si="292"/>
        <v>1.490617124975153E-2</v>
      </c>
      <c r="X171" s="21">
        <f t="shared" si="293"/>
        <v>1.9784792219314416E-2</v>
      </c>
      <c r="Y171" s="21">
        <f t="shared" si="294"/>
        <v>1.313006527977361E-2</v>
      </c>
      <c r="Z171" s="21">
        <f t="shared" si="295"/>
        <v>3.9655122896828099E-2</v>
      </c>
      <c r="AA171" s="21">
        <f t="shared" si="296"/>
        <v>3.7985713605265252E-2</v>
      </c>
      <c r="AB171" s="21">
        <f t="shared" si="297"/>
        <v>1.8193291719903464E-2</v>
      </c>
      <c r="AC171" s="21">
        <f t="shared" si="298"/>
        <v>4.6161234206155467E-4</v>
      </c>
      <c r="AD171" s="21">
        <f t="shared" si="299"/>
        <v>3.5696620681094325E-3</v>
      </c>
      <c r="AE171" s="21">
        <f t="shared" si="300"/>
        <v>4.7379720202725137E-3</v>
      </c>
      <c r="AF171" s="21">
        <f t="shared" si="301"/>
        <v>3.1443282916657619E-3</v>
      </c>
      <c r="AG171" s="21">
        <f t="shared" si="302"/>
        <v>1.3911437725489242E-3</v>
      </c>
      <c r="AH171" s="21">
        <f t="shared" si="303"/>
        <v>1.3158448836387135E-2</v>
      </c>
      <c r="AI171" s="21">
        <f t="shared" si="304"/>
        <v>1.2604501826635814E-2</v>
      </c>
      <c r="AJ171" s="21">
        <f t="shared" si="305"/>
        <v>6.0369374944230468E-3</v>
      </c>
      <c r="AK171" s="21">
        <f t="shared" si="306"/>
        <v>1.9275977642927607E-3</v>
      </c>
      <c r="AL171" s="21">
        <f t="shared" si="307"/>
        <v>2.3475982657173003E-5</v>
      </c>
      <c r="AM171" s="21">
        <f t="shared" si="308"/>
        <v>6.8387714414386421E-4</v>
      </c>
      <c r="AN171" s="21">
        <f t="shared" si="309"/>
        <v>9.0770238538954301E-4</v>
      </c>
      <c r="AO171" s="21">
        <f t="shared" si="310"/>
        <v>6.0239154612582097E-4</v>
      </c>
      <c r="AP171" s="21">
        <f t="shared" si="311"/>
        <v>2.6651582477893931E-4</v>
      </c>
      <c r="AQ171" s="21">
        <f t="shared" si="312"/>
        <v>8.8435858679981587E-5</v>
      </c>
      <c r="AR171" s="21">
        <f t="shared" si="313"/>
        <v>3.4930120121991559E-3</v>
      </c>
      <c r="AS171" s="21">
        <f t="shared" si="314"/>
        <v>3.3459624941866335E-3</v>
      </c>
      <c r="AT171" s="21">
        <f t="shared" si="315"/>
        <v>1.6025517480907712E-3</v>
      </c>
      <c r="AU171" s="21">
        <f t="shared" si="316"/>
        <v>5.1169573473916691E-4</v>
      </c>
      <c r="AV171" s="21">
        <f t="shared" si="317"/>
        <v>1.2253856634997652E-4</v>
      </c>
      <c r="AW171" s="21">
        <f t="shared" si="318"/>
        <v>8.2910141425069483E-7</v>
      </c>
      <c r="AX171" s="21">
        <f t="shared" si="319"/>
        <v>1.091811912348295E-4</v>
      </c>
      <c r="AY171" s="21">
        <f t="shared" si="320"/>
        <v>1.4491495815025882E-4</v>
      </c>
      <c r="AZ171" s="21">
        <f t="shared" si="321"/>
        <v>9.6171991064483014E-5</v>
      </c>
      <c r="BA171" s="21">
        <f t="shared" si="322"/>
        <v>4.2549331384258625E-5</v>
      </c>
      <c r="BB171" s="21">
        <f t="shared" si="323"/>
        <v>1.4118811370195805E-5</v>
      </c>
      <c r="BC171" s="21">
        <f t="shared" si="324"/>
        <v>3.7479476743254793E-6</v>
      </c>
      <c r="BD171" s="21">
        <f t="shared" si="325"/>
        <v>7.7270587824580328E-4</v>
      </c>
      <c r="BE171" s="21">
        <f t="shared" si="326"/>
        <v>7.4017635170405222E-4</v>
      </c>
      <c r="BF171" s="21">
        <f t="shared" si="327"/>
        <v>3.5450812983697934E-4</v>
      </c>
      <c r="BG171" s="21">
        <f t="shared" si="328"/>
        <v>1.1319465857127897E-4</v>
      </c>
      <c r="BH171" s="21">
        <f t="shared" si="329"/>
        <v>2.7107341801217273E-5</v>
      </c>
      <c r="BI171" s="21">
        <f t="shared" si="330"/>
        <v>5.193234301353972E-6</v>
      </c>
      <c r="BJ171" s="22">
        <f t="shared" si="331"/>
        <v>0.2697414538900656</v>
      </c>
      <c r="BK171" s="22">
        <f t="shared" si="332"/>
        <v>0.2786872819980809</v>
      </c>
      <c r="BL171" s="22">
        <f t="shared" si="333"/>
        <v>0.41154042399675878</v>
      </c>
      <c r="BM171" s="22">
        <f t="shared" si="334"/>
        <v>0.39951037020710856</v>
      </c>
      <c r="BN171" s="22">
        <f t="shared" si="335"/>
        <v>0.59996982671788879</v>
      </c>
    </row>
    <row r="172" spans="1:66" x14ac:dyDescent="0.25">
      <c r="A172" t="s">
        <v>154</v>
      </c>
      <c r="B172" s="10" t="s">
        <v>497</v>
      </c>
      <c r="C172" s="10" t="s">
        <v>170</v>
      </c>
      <c r="D172" s="16">
        <v>44508</v>
      </c>
      <c r="E172">
        <f>VLOOKUP(A172,home!$A$2:$E$405,3,FALSE)</f>
        <v>1.3447</v>
      </c>
      <c r="F172" t="e">
        <f>VLOOKUP(B172,home!$B$2:$E$405,3,FALSE)</f>
        <v>#N/A</v>
      </c>
      <c r="G172">
        <f>VLOOKUP(C172,away!$B$2:$E$405,4,FALSE)</f>
        <v>0.97850000000000004</v>
      </c>
      <c r="H172">
        <f>VLOOKUP(A172,away!$A$2:$E$405,3,FALSE)</f>
        <v>1.05</v>
      </c>
      <c r="I172">
        <f>VLOOKUP(C172,away!$B$2:$E$405,3,FALSE)</f>
        <v>1.2531000000000001</v>
      </c>
      <c r="J172" t="e">
        <f>VLOOKUP(B172,home!$B$2:$E$405,4,FALSE)</f>
        <v>#N/A</v>
      </c>
      <c r="K172" s="3" t="e">
        <f t="shared" ref="K172" si="336">E172*F172*G172</f>
        <v>#N/A</v>
      </c>
      <c r="L172" s="3" t="e">
        <f t="shared" ref="L172" si="337">H172*I172*J172</f>
        <v>#N/A</v>
      </c>
      <c r="M172" s="5" t="e">
        <f t="shared" ref="M172" si="338">_xlfn.POISSON.DIST(0,K172,FALSE) * _xlfn.POISSON.DIST(0,L172,FALSE)</f>
        <v>#N/A</v>
      </c>
      <c r="N172" s="5" t="e">
        <f t="shared" ref="N172" si="339">_xlfn.POISSON.DIST(1,K172,FALSE) * _xlfn.POISSON.DIST(0,L172,FALSE)</f>
        <v>#N/A</v>
      </c>
      <c r="O172" s="5" t="e">
        <f t="shared" ref="O172" si="340">_xlfn.POISSON.DIST(0,K172,FALSE) * _xlfn.POISSON.DIST(1,L172,FALSE)</f>
        <v>#N/A</v>
      </c>
      <c r="P172" s="5" t="e">
        <f t="shared" ref="P172" si="341">_xlfn.POISSON.DIST(1,K172,FALSE) * _xlfn.POISSON.DIST(1,L172,FALSE)</f>
        <v>#N/A</v>
      </c>
      <c r="Q172" s="5" t="e">
        <f t="shared" ref="Q172" si="342">_xlfn.POISSON.DIST(2,K172,FALSE) * _xlfn.POISSON.DIST(0,L172,FALSE)</f>
        <v>#N/A</v>
      </c>
      <c r="R172" s="5" t="e">
        <f t="shared" ref="R172" si="343">_xlfn.POISSON.DIST(0,K172,FALSE) * _xlfn.POISSON.DIST(2,L172,FALSE)</f>
        <v>#N/A</v>
      </c>
      <c r="S172" s="5" t="e">
        <f t="shared" ref="S172" si="344">_xlfn.POISSON.DIST(2,K172,FALSE) * _xlfn.POISSON.DIST(2,L172,FALSE)</f>
        <v>#N/A</v>
      </c>
      <c r="T172" s="5" t="e">
        <f t="shared" ref="T172" si="345">_xlfn.POISSON.DIST(2,K172,FALSE) * _xlfn.POISSON.DIST(1,L172,FALSE)</f>
        <v>#N/A</v>
      </c>
      <c r="U172" s="5" t="e">
        <f t="shared" ref="U172" si="346">_xlfn.POISSON.DIST(1,K172,FALSE) * _xlfn.POISSON.DIST(2,L172,FALSE)</f>
        <v>#N/A</v>
      </c>
      <c r="V172" s="5" t="e">
        <f t="shared" ref="V172" si="347">_xlfn.POISSON.DIST(3,K172,FALSE) * _xlfn.POISSON.DIST(3,L172,FALSE)</f>
        <v>#N/A</v>
      </c>
      <c r="W172" s="5" t="e">
        <f t="shared" ref="W172" si="348">_xlfn.POISSON.DIST(3,K172,FALSE) * _xlfn.POISSON.DIST(0,L172,FALSE)</f>
        <v>#N/A</v>
      </c>
      <c r="X172" s="5" t="e">
        <f t="shared" ref="X172" si="349">_xlfn.POISSON.DIST(3,K172,FALSE) * _xlfn.POISSON.DIST(1,L172,FALSE)</f>
        <v>#N/A</v>
      </c>
      <c r="Y172" s="5" t="e">
        <f t="shared" ref="Y172" si="350">_xlfn.POISSON.DIST(3,K172,FALSE) * _xlfn.POISSON.DIST(2,L172,FALSE)</f>
        <v>#N/A</v>
      </c>
      <c r="Z172" s="5" t="e">
        <f t="shared" ref="Z172" si="351">_xlfn.POISSON.DIST(0,K172,FALSE) * _xlfn.POISSON.DIST(3,L172,FALSE)</f>
        <v>#N/A</v>
      </c>
      <c r="AA172" s="5" t="e">
        <f t="shared" ref="AA172" si="352">_xlfn.POISSON.DIST(1,K172,FALSE) * _xlfn.POISSON.DIST(3,L172,FALSE)</f>
        <v>#N/A</v>
      </c>
      <c r="AB172" s="5" t="e">
        <f t="shared" ref="AB172" si="353">_xlfn.POISSON.DIST(2,K172,FALSE) * _xlfn.POISSON.DIST(3,L172,FALSE)</f>
        <v>#N/A</v>
      </c>
      <c r="AC172" s="5" t="e">
        <f t="shared" ref="AC172" si="354">_xlfn.POISSON.DIST(4,K172,FALSE) * _xlfn.POISSON.DIST(4,L172,FALSE)</f>
        <v>#N/A</v>
      </c>
      <c r="AD172" s="5" t="e">
        <f t="shared" ref="AD172" si="355">_xlfn.POISSON.DIST(4,K172,FALSE) * _xlfn.POISSON.DIST(0,L172,FALSE)</f>
        <v>#N/A</v>
      </c>
      <c r="AE172" s="5" t="e">
        <f t="shared" ref="AE172" si="356">_xlfn.POISSON.DIST(4,K172,FALSE) * _xlfn.POISSON.DIST(1,L172,FALSE)</f>
        <v>#N/A</v>
      </c>
      <c r="AF172" s="5" t="e">
        <f t="shared" ref="AF172" si="357">_xlfn.POISSON.DIST(4,K172,FALSE) * _xlfn.POISSON.DIST(2,L172,FALSE)</f>
        <v>#N/A</v>
      </c>
      <c r="AG172" s="5" t="e">
        <f t="shared" ref="AG172" si="358">_xlfn.POISSON.DIST(4,K172,FALSE) * _xlfn.POISSON.DIST(3,L172,FALSE)</f>
        <v>#N/A</v>
      </c>
      <c r="AH172" s="5" t="e">
        <f t="shared" ref="AH172" si="359">_xlfn.POISSON.DIST(0,K172,FALSE) * _xlfn.POISSON.DIST(4,L172,FALSE)</f>
        <v>#N/A</v>
      </c>
      <c r="AI172" s="5" t="e">
        <f t="shared" ref="AI172" si="360">_xlfn.POISSON.DIST(1,K172,FALSE) * _xlfn.POISSON.DIST(4,L172,FALSE)</f>
        <v>#N/A</v>
      </c>
      <c r="AJ172" s="5" t="e">
        <f t="shared" ref="AJ172" si="361">_xlfn.POISSON.DIST(2,K172,FALSE) * _xlfn.POISSON.DIST(4,L172,FALSE)</f>
        <v>#N/A</v>
      </c>
      <c r="AK172" s="5" t="e">
        <f t="shared" ref="AK172" si="362">_xlfn.POISSON.DIST(3,K172,FALSE) * _xlfn.POISSON.DIST(4,L172,FALSE)</f>
        <v>#N/A</v>
      </c>
      <c r="AL172" s="5" t="e">
        <f t="shared" ref="AL172" si="363">_xlfn.POISSON.DIST(5,K172,FALSE) * _xlfn.POISSON.DIST(5,L172,FALSE)</f>
        <v>#N/A</v>
      </c>
      <c r="AM172" s="5" t="e">
        <f t="shared" ref="AM172" si="364">_xlfn.POISSON.DIST(5,K172,FALSE) * _xlfn.POISSON.DIST(0,L172,FALSE)</f>
        <v>#N/A</v>
      </c>
      <c r="AN172" s="5" t="e">
        <f t="shared" ref="AN172" si="365">_xlfn.POISSON.DIST(5,K172,FALSE) * _xlfn.POISSON.DIST(1,L172,FALSE)</f>
        <v>#N/A</v>
      </c>
      <c r="AO172" s="5" t="e">
        <f t="shared" ref="AO172" si="366">_xlfn.POISSON.DIST(5,K172,FALSE) * _xlfn.POISSON.DIST(2,L172,FALSE)</f>
        <v>#N/A</v>
      </c>
      <c r="AP172" s="5" t="e">
        <f t="shared" ref="AP172" si="367">_xlfn.POISSON.DIST(5,K172,FALSE) * _xlfn.POISSON.DIST(3,L172,FALSE)</f>
        <v>#N/A</v>
      </c>
      <c r="AQ172" s="5" t="e">
        <f t="shared" ref="AQ172" si="368">_xlfn.POISSON.DIST(5,K172,FALSE) * _xlfn.POISSON.DIST(4,L172,FALSE)</f>
        <v>#N/A</v>
      </c>
      <c r="AR172" s="5" t="e">
        <f t="shared" ref="AR172" si="369">_xlfn.POISSON.DIST(0,K172,FALSE) * _xlfn.POISSON.DIST(5,L172,FALSE)</f>
        <v>#N/A</v>
      </c>
      <c r="AS172" s="5" t="e">
        <f t="shared" ref="AS172" si="370">_xlfn.POISSON.DIST(1,K172,FALSE) * _xlfn.POISSON.DIST(5,L172,FALSE)</f>
        <v>#N/A</v>
      </c>
      <c r="AT172" s="5" t="e">
        <f t="shared" ref="AT172" si="371">_xlfn.POISSON.DIST(2,K172,FALSE) * _xlfn.POISSON.DIST(5,L172,FALSE)</f>
        <v>#N/A</v>
      </c>
      <c r="AU172" s="5" t="e">
        <f t="shared" ref="AU172" si="372">_xlfn.POISSON.DIST(3,K172,FALSE) * _xlfn.POISSON.DIST(5,L172,FALSE)</f>
        <v>#N/A</v>
      </c>
      <c r="AV172" s="5" t="e">
        <f t="shared" ref="AV172" si="373">_xlfn.POISSON.DIST(4,K172,FALSE) * _xlfn.POISSON.DIST(5,L172,FALSE)</f>
        <v>#N/A</v>
      </c>
      <c r="AW172" s="5" t="e">
        <f t="shared" ref="AW172" si="374">_xlfn.POISSON.DIST(6,K172,FALSE) * _xlfn.POISSON.DIST(6,L172,FALSE)</f>
        <v>#N/A</v>
      </c>
      <c r="AX172" s="5" t="e">
        <f t="shared" ref="AX172" si="375">_xlfn.POISSON.DIST(6,K172,FALSE) * _xlfn.POISSON.DIST(0,L172,FALSE)</f>
        <v>#N/A</v>
      </c>
      <c r="AY172" s="5" t="e">
        <f t="shared" ref="AY172" si="376">_xlfn.POISSON.DIST(6,K172,FALSE) * _xlfn.POISSON.DIST(1,L172,FALSE)</f>
        <v>#N/A</v>
      </c>
      <c r="AZ172" s="5" t="e">
        <f t="shared" ref="AZ172" si="377">_xlfn.POISSON.DIST(6,K172,FALSE) * _xlfn.POISSON.DIST(2,L172,FALSE)</f>
        <v>#N/A</v>
      </c>
      <c r="BA172" s="5" t="e">
        <f t="shared" ref="BA172" si="378">_xlfn.POISSON.DIST(6,K172,FALSE) * _xlfn.POISSON.DIST(3,L172,FALSE)</f>
        <v>#N/A</v>
      </c>
      <c r="BB172" s="5" t="e">
        <f t="shared" ref="BB172" si="379">_xlfn.POISSON.DIST(6,K172,FALSE) * _xlfn.POISSON.DIST(4,L172,FALSE)</f>
        <v>#N/A</v>
      </c>
      <c r="BC172" s="5" t="e">
        <f t="shared" ref="BC172" si="380">_xlfn.POISSON.DIST(6,K172,FALSE) * _xlfn.POISSON.DIST(5,L172,FALSE)</f>
        <v>#N/A</v>
      </c>
      <c r="BD172" s="5" t="e">
        <f t="shared" ref="BD172" si="381">_xlfn.POISSON.DIST(0,K172,FALSE) * _xlfn.POISSON.DIST(6,L172,FALSE)</f>
        <v>#N/A</v>
      </c>
      <c r="BE172" s="5" t="e">
        <f t="shared" ref="BE172" si="382">_xlfn.POISSON.DIST(1,K172,FALSE) * _xlfn.POISSON.DIST(6,L172,FALSE)</f>
        <v>#N/A</v>
      </c>
      <c r="BF172" s="5" t="e">
        <f t="shared" ref="BF172" si="383">_xlfn.POISSON.DIST(2,K172,FALSE) * _xlfn.POISSON.DIST(6,L172,FALSE)</f>
        <v>#N/A</v>
      </c>
      <c r="BG172" s="5" t="e">
        <f t="shared" ref="BG172" si="384">_xlfn.POISSON.DIST(3,K172,FALSE) * _xlfn.POISSON.DIST(6,L172,FALSE)</f>
        <v>#N/A</v>
      </c>
      <c r="BH172" s="5" t="e">
        <f t="shared" ref="BH172" si="385">_xlfn.POISSON.DIST(4,K172,FALSE) * _xlfn.POISSON.DIST(6,L172,FALSE)</f>
        <v>#N/A</v>
      </c>
      <c r="BI172" s="5" t="e">
        <f t="shared" ref="BI172" si="386">_xlfn.POISSON.DIST(5,K172,FALSE) * _xlfn.POISSON.DIST(6,L172,FALSE)</f>
        <v>#N/A</v>
      </c>
      <c r="BJ172" s="8" t="e">
        <f t="shared" ref="BJ172" si="387">SUM(N172,Q172,T172,W172,X172,Y172,AD172,AE172,AF172,AG172,AM172,AN172,AO172,AP172,AQ172,AX172,AY172,AZ172,BA172,BB172,BC172)</f>
        <v>#N/A</v>
      </c>
      <c r="BK172" s="8" t="e">
        <f t="shared" ref="BK172" si="388">SUM(M172,P172,S172,V172,AC172,AL172,AY172)</f>
        <v>#N/A</v>
      </c>
      <c r="BL172" s="8" t="e">
        <f t="shared" ref="BL172" si="389">SUM(O172,R172,U172,AA172,AB172,AH172,AI172,AJ172,AK172,AR172,AS172,AT172,AU172,AV172,BD172,BE172,BF172,BG172,BH172,BI172)</f>
        <v>#N/A</v>
      </c>
      <c r="BM172" s="8" t="e">
        <f t="shared" ref="BM172" si="390">SUM(S172:BI172)</f>
        <v>#N/A</v>
      </c>
      <c r="BN172" s="8" t="e">
        <f t="shared" ref="BN172" si="391">SUM(M172:R172)</f>
        <v>#N/A</v>
      </c>
    </row>
    <row r="173" spans="1:66" x14ac:dyDescent="0.25">
      <c r="A173" t="s">
        <v>10</v>
      </c>
      <c r="B173" t="s">
        <v>49</v>
      </c>
      <c r="C173" t="s">
        <v>241</v>
      </c>
      <c r="D173" s="16"/>
      <c r="E173">
        <f>VLOOKUP(A173,home!$A$2:$E$405,3,FALSE)</f>
        <v>1.5425</v>
      </c>
      <c r="F173">
        <f>VLOOKUP(B173,home!$B$2:$E$405,3,FALSE)</f>
        <v>0.68640000000000001</v>
      </c>
      <c r="G173">
        <f>VLOOKUP(C173,away!$B$2:$E$405,4,FALSE)</f>
        <v>0.87709999999999999</v>
      </c>
      <c r="H173">
        <f>VLOOKUP(A173,away!$A$2:$E$405,3,FALSE)</f>
        <v>1.4443999999999999</v>
      </c>
      <c r="I173">
        <f>VLOOKUP(C173,away!$B$2:$E$405,3,FALSE)</f>
        <v>1.0995999999999999</v>
      </c>
      <c r="J173">
        <f>VLOOKUP(B173,home!$B$2:$E$405,4,FALSE)</f>
        <v>0.65159999999999996</v>
      </c>
      <c r="K173" s="3">
        <f t="shared" ref="K173:K236" si="392">E173*F173*G173</f>
        <v>0.92864892119999998</v>
      </c>
      <c r="L173" s="3">
        <f t="shared" ref="L173:L236" si="393">H173*I173*J173</f>
        <v>1.0349116755839998</v>
      </c>
      <c r="M173" s="5">
        <f t="shared" ref="M173:M236" si="394">_xlfn.POISSON.DIST(0,K173,FALSE) * _xlfn.POISSON.DIST(0,L173,FALSE)</f>
        <v>0.14035777271264305</v>
      </c>
      <c r="N173" s="5">
        <f t="shared" ref="N173:N236" si="395">_xlfn.POISSON.DIST(1,K173,FALSE) * _xlfn.POISSON.DIST(0,L173,FALSE)</f>
        <v>0.13034309421163079</v>
      </c>
      <c r="O173" s="5">
        <f t="shared" ref="O173:O236" si="396">_xlfn.POISSON.DIST(0,K173,FALSE) * _xlfn.POISSON.DIST(1,L173,FALSE)</f>
        <v>0.14525789773927961</v>
      </c>
      <c r="P173" s="5">
        <f t="shared" ref="P173:P236" si="397">_xlfn.POISSON.DIST(1,K173,FALSE) * _xlfn.POISSON.DIST(1,L173,FALSE)</f>
        <v>0.13489359003136195</v>
      </c>
      <c r="Q173" s="5">
        <f t="shared" ref="Q173:Q236" si="398">_xlfn.POISSON.DIST(2,K173,FALSE) * _xlfn.POISSON.DIST(0,L173,FALSE)</f>
        <v>6.0521486912750423E-2</v>
      </c>
      <c r="R173" s="5">
        <f t="shared" ref="R173:R236" si="399">_xlfn.POISSON.DIST(0,K173,FALSE) * _xlfn.POISSON.DIST(2,L173,FALSE)</f>
        <v>7.5164547170583573E-2</v>
      </c>
      <c r="S173" s="5">
        <f t="shared" ref="S173:S236" si="400">_xlfn.POISSON.DIST(2,K173,FALSE) * _xlfn.POISSON.DIST(2,L173,FALSE)</f>
        <v>3.2410532526764138E-2</v>
      </c>
      <c r="T173" s="5">
        <f t="shared" ref="T173:T236" si="401">_xlfn.POISSON.DIST(2,K173,FALSE) * _xlfn.POISSON.DIST(1,L173,FALSE)</f>
        <v>6.2634393429709639E-2</v>
      </c>
      <c r="U173" s="5">
        <f t="shared" ref="U173:U236" si="402">_xlfn.POISSON.DIST(1,K173,FALSE) * _xlfn.POISSON.DIST(2,L173,FALSE)</f>
        <v>6.9801475642448957E-2</v>
      </c>
      <c r="V173" s="5">
        <f t="shared" ref="V173:V236" si="403">_xlfn.POISSON.DIST(3,K173,FALSE) * _xlfn.POISSON.DIST(3,L173,FALSE)</f>
        <v>3.4609753211128714E-3</v>
      </c>
      <c r="W173" s="5">
        <f t="shared" ref="W173:W236" si="404">_xlfn.POISSON.DIST(3,K173,FALSE) * _xlfn.POISSON.DIST(0,L173,FALSE)</f>
        <v>1.8734404510315203E-2</v>
      </c>
      <c r="X173" s="5">
        <f t="shared" ref="X173:X236" si="405">_xlfn.POISSON.DIST(3,K173,FALSE) * _xlfn.POISSON.DIST(1,L173,FALSE)</f>
        <v>1.9388453962838746E-2</v>
      </c>
      <c r="Y173" s="5">
        <f t="shared" ref="Y173:Y236" si="406">_xlfn.POISSON.DIST(3,K173,FALSE) * _xlfn.POISSON.DIST(2,L173,FALSE)</f>
        <v>1.0032668688832345E-2</v>
      </c>
      <c r="Z173" s="5">
        <f t="shared" ref="Z173:Z236" si="407">_xlfn.POISSON.DIST(0,K173,FALSE) * _xlfn.POISSON.DIST(3,L173,FALSE)</f>
        <v>2.5929555818940419E-2</v>
      </c>
      <c r="AA173" s="5">
        <f t="shared" ref="AA173:AA236" si="408">_xlfn.POISSON.DIST(1,K173,FALSE) * _xlfn.POISSON.DIST(3,L173,FALSE)</f>
        <v>2.4079454038454205E-2</v>
      </c>
      <c r="AB173" s="5">
        <f t="shared" ref="AB173:AB236" si="409">_xlfn.POISSON.DIST(2,K173,FALSE) * _xlfn.POISSON.DIST(3,L173,FALSE)</f>
        <v>1.1180679507947735E-2</v>
      </c>
      <c r="AC173" s="5">
        <f t="shared" ref="AC173:AC236" si="410">_xlfn.POISSON.DIST(4,K173,FALSE) * _xlfn.POISSON.DIST(4,L173,FALSE)</f>
        <v>2.0788988786119738E-4</v>
      </c>
      <c r="AD173" s="5">
        <f t="shared" ref="AD173:AD236" si="411">_xlfn.POISSON.DIST(4,K173,FALSE) * _xlfn.POISSON.DIST(0,L173,FALSE)</f>
        <v>4.3494211344571564E-3</v>
      </c>
      <c r="AE173" s="5">
        <f t="shared" ref="AE173:AE236" si="412">_xlfn.POISSON.DIST(4,K173,FALSE) * _xlfn.POISSON.DIST(1,L173,FALSE)</f>
        <v>4.5012667140815164E-3</v>
      </c>
      <c r="AF173" s="5">
        <f t="shared" ref="AF173:AF236" si="413">_xlfn.POISSON.DIST(4,K173,FALSE) * _xlfn.POISSON.DIST(2,L173,FALSE)</f>
        <v>2.3292067386602934E-3</v>
      </c>
      <c r="AG173" s="5">
        <f t="shared" ref="AG173:AG236" si="414">_xlfn.POISSON.DIST(4,K173,FALSE) * _xlfn.POISSON.DIST(3,L173,FALSE)</f>
        <v>8.0350774956282269E-4</v>
      </c>
      <c r="AH173" s="5">
        <f t="shared" ref="AH173:AH236" si="415">_xlfn.POISSON.DIST(0,K173,FALSE) * _xlfn.POISSON.DIST(4,L173,FALSE)</f>
        <v>6.7087000149321178E-3</v>
      </c>
      <c r="AI173" s="5">
        <f t="shared" ref="AI173:AI236" si="416">_xlfn.POISSON.DIST(1,K173,FALSE) * _xlfn.POISSON.DIST(4,L173,FALSE)</f>
        <v>6.2300270315211364E-3</v>
      </c>
      <c r="AJ173" s="5">
        <f t="shared" ref="AJ173:AJ236" si="417">_xlfn.POISSON.DIST(2,K173,FALSE) * _xlfn.POISSON.DIST(4,L173,FALSE)</f>
        <v>2.8927539409344693E-3</v>
      </c>
      <c r="AK173" s="5">
        <f t="shared" ref="AK173:AK236" si="418">_xlfn.POISSON.DIST(3,K173,FALSE) * _xlfn.POISSON.DIST(4,L173,FALSE)</f>
        <v>8.9545094218194813E-4</v>
      </c>
      <c r="AL173" s="5">
        <f t="shared" ref="AL173:AL236" si="419">_xlfn.POISSON.DIST(5,K173,FALSE) * _xlfn.POISSON.DIST(5,L173,FALSE)</f>
        <v>7.9918661468722901E-6</v>
      </c>
      <c r="AM173" s="5">
        <f t="shared" ref="AM173:AM236" si="420">_xlfn.POISSON.DIST(5,K173,FALSE) * _xlfn.POISSON.DIST(0,L173,FALSE)</f>
        <v>8.0781704887162393E-4</v>
      </c>
      <c r="AN173" s="5">
        <f t="shared" ref="AN173:AN236" si="421">_xlfn.POISSON.DIST(5,K173,FALSE) * _xlfn.POISSON.DIST(1,L173,FALSE)</f>
        <v>8.3601929561305402E-4</v>
      </c>
      <c r="AO173" s="5">
        <f t="shared" ref="AO173:AO236" si="422">_xlfn.POISSON.DIST(5,K173,FALSE) * _xlfn.POISSON.DIST(2,L173,FALSE)</f>
        <v>4.326030650217305E-4</v>
      </c>
      <c r="AP173" s="5">
        <f t="shared" ref="AP173:AP236" si="423">_xlfn.POISSON.DIST(5,K173,FALSE) * _xlfn.POISSON.DIST(3,L173,FALSE)</f>
        <v>1.4923532096147105E-4</v>
      </c>
      <c r="AQ173" s="5">
        <f t="shared" ref="AQ173:AQ236" si="424">_xlfn.POISSON.DIST(5,K173,FALSE) * _xlfn.POISSON.DIST(4,L173,FALSE)</f>
        <v>3.8611344018137992E-5</v>
      </c>
      <c r="AR173" s="5">
        <f t="shared" ref="AR173:AR236" si="425">_xlfn.POISSON.DIST(0,K173,FALSE) * _xlfn.POISSON.DIST(5,L173,FALSE)</f>
        <v>1.3885823946887608E-3</v>
      </c>
      <c r="AS173" s="5">
        <f t="shared" ref="AS173:AS236" si="426">_xlfn.POISSON.DIST(1,K173,FALSE) * _xlfn.POISSON.DIST(5,L173,FALSE)</f>
        <v>1.2895055428250306E-3</v>
      </c>
      <c r="AT173" s="5">
        <f t="shared" ref="AT173:AT236" si="427">_xlfn.POISSON.DIST(2,K173,FALSE) * _xlfn.POISSON.DIST(5,L173,FALSE)</f>
        <v>5.9874896561294222E-4</v>
      </c>
      <c r="AU173" s="5">
        <f t="shared" ref="AU173:AU236" si="428">_xlfn.POISSON.DIST(3,K173,FALSE) * _xlfn.POISSON.DIST(5,L173,FALSE)</f>
        <v>1.8534252699535828E-4</v>
      </c>
      <c r="AV173" s="5">
        <f t="shared" ref="AV173:AV236" si="429">_xlfn.POISSON.DIST(4,K173,FALSE) * _xlfn.POISSON.DIST(5,L173,FALSE)</f>
        <v>4.3029534436680333E-5</v>
      </c>
      <c r="AW173" s="5">
        <f t="shared" ref="AW173:AW236" si="430">_xlfn.POISSON.DIST(6,K173,FALSE) * _xlfn.POISSON.DIST(6,L173,FALSE)</f>
        <v>2.133538802634718E-7</v>
      </c>
      <c r="AX173" s="5">
        <f t="shared" ref="AX173:AX236" si="431">_xlfn.POISSON.DIST(6,K173,FALSE) * _xlfn.POISSON.DIST(0,L173,FALSE)</f>
        <v>1.2502973849360015E-4</v>
      </c>
      <c r="AY173" s="5">
        <f t="shared" ref="AY173:AY236" si="432">_xlfn.POISSON.DIST(6,K173,FALSE) * _xlfn.POISSON.DIST(1,L173,FALSE)</f>
        <v>1.2939473616224102E-4</v>
      </c>
      <c r="AZ173" s="5">
        <f t="shared" ref="AZ173:AZ236" si="433">_xlfn.POISSON.DIST(6,K173,FALSE) * _xlfn.POISSON.DIST(2,L173,FALSE)</f>
        <v>6.6956061606707217E-5</v>
      </c>
      <c r="BA173" s="5">
        <f t="shared" ref="BA173:BA236" si="434">_xlfn.POISSON.DIST(6,K173,FALSE) * _xlfn.POISSON.DIST(3,L173,FALSE)</f>
        <v>2.3097869969300964E-5</v>
      </c>
      <c r="BB173" s="5">
        <f t="shared" ref="BB173:BB236" si="435">_xlfn.POISSON.DIST(6,K173,FALSE) * _xlfn.POISSON.DIST(4,L173,FALSE)</f>
        <v>5.9760638280876509E-6</v>
      </c>
      <c r="BC173" s="5">
        <f t="shared" ref="BC173:BC236" si="436">_xlfn.POISSON.DIST(6,K173,FALSE) * _xlfn.POISSON.DIST(5,L173,FALSE)</f>
        <v>1.2369396459446248E-6</v>
      </c>
      <c r="BD173" s="5">
        <f t="shared" ref="BD173:BD236" si="437">_xlfn.POISSON.DIST(0,K173,FALSE) * _xlfn.POISSON.DIST(6,L173,FALSE)</f>
        <v>2.3951002212896467E-4</v>
      </c>
      <c r="BE173" s="5">
        <f t="shared" ref="BE173:BE236" si="438">_xlfn.POISSON.DIST(1,K173,FALSE) * _xlfn.POISSON.DIST(6,L173,FALSE)</f>
        <v>2.2242072366665118E-4</v>
      </c>
      <c r="BF173" s="5">
        <f t="shared" ref="BF173:BF236" si="439">_xlfn.POISSON.DIST(2,K173,FALSE) * _xlfn.POISSON.DIST(6,L173,FALSE)</f>
        <v>1.0327538254277943E-4</v>
      </c>
      <c r="BG173" s="5">
        <f t="shared" ref="BG173:BG236" si="440">_xlfn.POISSON.DIST(3,K173,FALSE) * _xlfn.POISSON.DIST(6,L173,FALSE)</f>
        <v>3.1968857528289815E-5</v>
      </c>
      <c r="BH173" s="5">
        <f t="shared" ref="BH173:BH236" si="441">_xlfn.POISSON.DIST(4,K173,FALSE) * _xlfn.POISSON.DIST(6,L173,FALSE)</f>
        <v>7.4219612639107078E-6</v>
      </c>
      <c r="BI173" s="5">
        <f t="shared" ref="BI173:BI236" si="442">_xlfn.POISSON.DIST(5,K173,FALSE) * _xlfn.POISSON.DIST(6,L173,FALSE)</f>
        <v>1.3784792641837739E-6</v>
      </c>
      <c r="BJ173" s="8">
        <f t="shared" ref="BJ173:BJ236" si="443">SUM(N173,Q173,T173,W173,X173,Y173,AD173,AE173,AF173,AG173,AM173,AN173,AO173,AP173,AQ173,AX173,AY173,AZ173,BA173,BB173,BC173)</f>
        <v>0.31625388153703077</v>
      </c>
      <c r="BK173" s="8">
        <f t="shared" ref="BK173:BK236" si="444">SUM(M173,P173,S173,V173,AC173,AL173,AY173)</f>
        <v>0.31146814708205228</v>
      </c>
      <c r="BL173" s="8">
        <f t="shared" ref="BL173:BL236" si="445">SUM(O173,R173,U173,AA173,AB173,AH173,AI173,AJ173,AK173,AR173,AS173,AT173,AU173,AV173,BD173,BE173,BF173,BG173,BH173,BI173)</f>
        <v>0.3463221704192373</v>
      </c>
      <c r="BM173" s="8">
        <f t="shared" ref="BM173:BM236" si="446">SUM(S173:BI173)</f>
        <v>0.31330618469672938</v>
      </c>
      <c r="BN173" s="8">
        <f t="shared" ref="BN173:BN236" si="447">SUM(M173:R173)</f>
        <v>0.68653838877824946</v>
      </c>
    </row>
    <row r="174" spans="1:66" x14ac:dyDescent="0.25">
      <c r="A174" t="s">
        <v>13</v>
      </c>
      <c r="B174" t="s">
        <v>62</v>
      </c>
      <c r="C174" t="s">
        <v>248</v>
      </c>
      <c r="D174" s="16"/>
      <c r="E174">
        <f>VLOOKUP(A174,home!$A$2:$E$405,3,FALSE)</f>
        <v>1.4837</v>
      </c>
      <c r="F174">
        <f>VLOOKUP(B174,home!$B$2:$E$405,3,FALSE)</f>
        <v>1.2290000000000001</v>
      </c>
      <c r="G174">
        <f>VLOOKUP(C174,away!$B$2:$E$405,4,FALSE)</f>
        <v>0.83260000000000001</v>
      </c>
      <c r="H174">
        <f>VLOOKUP(A174,away!$A$2:$E$405,3,FALSE)</f>
        <v>1.2190000000000001</v>
      </c>
      <c r="I174">
        <f>VLOOKUP(C174,away!$B$2:$E$405,3,FALSE)</f>
        <v>1.5924</v>
      </c>
      <c r="J174">
        <f>VLOOKUP(B174,home!$B$2:$E$405,4,FALSE)</f>
        <v>0.82030000000000003</v>
      </c>
      <c r="K174" s="3">
        <f t="shared" si="392"/>
        <v>1.5182188739800002</v>
      </c>
      <c r="L174" s="3">
        <f t="shared" si="393"/>
        <v>1.5923135326800002</v>
      </c>
      <c r="M174" s="5">
        <f t="shared" si="394"/>
        <v>4.4577215814710511E-2</v>
      </c>
      <c r="N174" s="5">
        <f t="shared" si="395"/>
        <v>6.7677970399373233E-2</v>
      </c>
      <c r="O174" s="5">
        <f t="shared" si="396"/>
        <v>7.0980903990960464E-2</v>
      </c>
      <c r="P174" s="5">
        <f t="shared" si="397"/>
        <v>0.10776454813123848</v>
      </c>
      <c r="Q174" s="5">
        <f t="shared" si="398"/>
        <v>5.1374986006494115E-2</v>
      </c>
      <c r="R174" s="5">
        <f t="shared" si="399"/>
        <v>5.6511926993333107E-2</v>
      </c>
      <c r="S174" s="5">
        <f t="shared" si="400"/>
        <v>6.5129672309512318E-2</v>
      </c>
      <c r="T174" s="5">
        <f t="shared" si="401"/>
        <v>8.1805085459386223E-2</v>
      </c>
      <c r="U174" s="5">
        <f t="shared" si="402"/>
        <v>8.5797474166258159E-2</v>
      </c>
      <c r="V174" s="5">
        <f t="shared" si="403"/>
        <v>1.7494412231536017E-2</v>
      </c>
      <c r="W174" s="5">
        <f t="shared" si="404"/>
        <v>2.5999491135172595E-2</v>
      </c>
      <c r="X174" s="5">
        <f t="shared" si="405"/>
        <v>4.1399341577329024E-2</v>
      </c>
      <c r="Y174" s="5">
        <f t="shared" si="406"/>
        <v>3.2960365918811407E-2</v>
      </c>
      <c r="Z174" s="5">
        <f t="shared" si="407"/>
        <v>2.9994902036436157E-2</v>
      </c>
      <c r="AA174" s="5">
        <f t="shared" si="408"/>
        <v>4.5538826394898514E-2</v>
      </c>
      <c r="AB174" s="5">
        <f t="shared" si="409"/>
        <v>3.4568952865816772E-2</v>
      </c>
      <c r="AC174" s="5">
        <f t="shared" si="410"/>
        <v>2.6432749815362899E-3</v>
      </c>
      <c r="AD174" s="5">
        <f t="shared" si="411"/>
        <v>9.868229538823681E-3</v>
      </c>
      <c r="AE174" s="5">
        <f t="shared" si="412"/>
        <v>1.5713315438261464E-2</v>
      </c>
      <c r="AF174" s="5">
        <f t="shared" si="413"/>
        <v>1.2510262407806652E-2</v>
      </c>
      <c r="AG174" s="5">
        <f t="shared" si="414"/>
        <v>6.6400867097761371E-3</v>
      </c>
      <c r="AH174" s="5">
        <f t="shared" si="415"/>
        <v>1.1940322106007048E-2</v>
      </c>
      <c r="AI174" s="5">
        <f t="shared" si="416"/>
        <v>1.8128022382740524E-2</v>
      </c>
      <c r="AJ174" s="5">
        <f t="shared" si="417"/>
        <v>1.3761152864704281E-2</v>
      </c>
      <c r="AK174" s="5">
        <f t="shared" si="418"/>
        <v>6.964147335639331E-3</v>
      </c>
      <c r="AL174" s="5">
        <f t="shared" si="419"/>
        <v>2.5560262458371364E-4</v>
      </c>
      <c r="AM174" s="5">
        <f t="shared" si="420"/>
        <v>2.9964264677218118E-3</v>
      </c>
      <c r="AN174" s="5">
        <f t="shared" si="421"/>
        <v>4.7712504142339721E-3</v>
      </c>
      <c r="AO174" s="5">
        <f t="shared" si="422"/>
        <v>3.7986633011949066E-3</v>
      </c>
      <c r="AP174" s="5">
        <f t="shared" si="423"/>
        <v>2.0162209935291773E-3</v>
      </c>
      <c r="AQ174" s="5">
        <f t="shared" si="424"/>
        <v>8.0261399321750605E-4</v>
      </c>
      <c r="AR174" s="5">
        <f t="shared" si="425"/>
        <v>3.8025472947906354E-3</v>
      </c>
      <c r="AS174" s="5">
        <f t="shared" si="426"/>
        <v>5.7730990721527337E-3</v>
      </c>
      <c r="AT174" s="5">
        <f t="shared" si="427"/>
        <v>4.3824139863493537E-3</v>
      </c>
      <c r="AU174" s="5">
        <f t="shared" si="428"/>
        <v>2.217821209223174E-3</v>
      </c>
      <c r="AV174" s="5">
        <f t="shared" si="429"/>
        <v>8.417845047389422E-4</v>
      </c>
      <c r="AW174" s="5">
        <f t="shared" si="430"/>
        <v>1.7164287502782896E-5</v>
      </c>
      <c r="AX174" s="5">
        <f t="shared" si="431"/>
        <v>7.5820520296474632E-4</v>
      </c>
      <c r="AY174" s="5">
        <f t="shared" si="432"/>
        <v>1.2073004052291518E-3</v>
      </c>
      <c r="AZ174" s="5">
        <f t="shared" si="433"/>
        <v>9.6120038662821355E-4</v>
      </c>
      <c r="BA174" s="5">
        <f t="shared" si="434"/>
        <v>5.1017746108178409E-4</v>
      </c>
      <c r="BB174" s="5">
        <f t="shared" si="435"/>
        <v>2.0309061883721225E-4</v>
      </c>
      <c r="BC174" s="5">
        <f t="shared" si="436"/>
        <v>6.4676788146969741E-5</v>
      </c>
      <c r="BD174" s="5">
        <f t="shared" si="437"/>
        <v>1.0091412526918094E-3</v>
      </c>
      <c r="BE174" s="5">
        <f t="shared" si="438"/>
        <v>1.5320972963485254E-3</v>
      </c>
      <c r="BF174" s="5">
        <f t="shared" si="439"/>
        <v>1.1630295160450306E-3</v>
      </c>
      <c r="BG174" s="5">
        <f t="shared" si="440"/>
        <v>5.8857778741846383E-4</v>
      </c>
      <c r="BH174" s="5">
        <f t="shared" si="441"/>
        <v>2.2339747641602495E-4</v>
      </c>
      <c r="BI174" s="5">
        <f t="shared" si="442"/>
        <v>6.7833253018862182E-5</v>
      </c>
      <c r="BJ174" s="8">
        <f t="shared" si="443"/>
        <v>0.36403896062401997</v>
      </c>
      <c r="BK174" s="8">
        <f t="shared" si="444"/>
        <v>0.23907202649834652</v>
      </c>
      <c r="BL174" s="8">
        <f t="shared" si="445"/>
        <v>0.36579347174955168</v>
      </c>
      <c r="BM174" s="8">
        <f t="shared" si="446"/>
        <v>0.59882167345451776</v>
      </c>
      <c r="BN174" s="8">
        <f t="shared" si="447"/>
        <v>0.39888755133610992</v>
      </c>
    </row>
    <row r="175" spans="1:66" x14ac:dyDescent="0.25">
      <c r="A175" t="s">
        <v>16</v>
      </c>
      <c r="B175" t="s">
        <v>251</v>
      </c>
      <c r="C175" t="s">
        <v>65</v>
      </c>
      <c r="D175" s="16"/>
      <c r="E175">
        <f>VLOOKUP(A175,home!$A$2:$E$405,3,FALSE)</f>
        <v>1.6373</v>
      </c>
      <c r="F175">
        <f>VLOOKUP(B175,home!$B$2:$E$405,3,FALSE)</f>
        <v>0.35680000000000001</v>
      </c>
      <c r="G175">
        <f>VLOOKUP(C175,away!$B$2:$E$405,4,FALSE)</f>
        <v>0.8982</v>
      </c>
      <c r="H175">
        <f>VLOOKUP(A175,away!$A$2:$E$405,3,FALSE)</f>
        <v>1.3301000000000001</v>
      </c>
      <c r="I175">
        <f>VLOOKUP(C175,away!$B$2:$E$405,3,FALSE)</f>
        <v>0.66339999999999999</v>
      </c>
      <c r="J175">
        <f>VLOOKUP(B175,home!$B$2:$E$405,4,FALSE)</f>
        <v>1.3994</v>
      </c>
      <c r="K175" s="3">
        <f t="shared" si="392"/>
        <v>0.52471823644800009</v>
      </c>
      <c r="L175" s="3">
        <f t="shared" si="393"/>
        <v>1.2348142429960001</v>
      </c>
      <c r="M175" s="5">
        <f t="shared" si="394"/>
        <v>0.172125317138766</v>
      </c>
      <c r="N175" s="5">
        <f t="shared" si="395"/>
        <v>9.0317292857106019E-2</v>
      </c>
      <c r="O175" s="5">
        <f t="shared" si="396"/>
        <v>0.21254279318315175</v>
      </c>
      <c r="P175" s="5">
        <f t="shared" si="397"/>
        <v>0.1115250796087954</v>
      </c>
      <c r="Q175" s="5">
        <f t="shared" si="398"/>
        <v>2.3695565314369112E-2</v>
      </c>
      <c r="R175" s="5">
        <f t="shared" si="399"/>
        <v>0.13122543413435453</v>
      </c>
      <c r="S175" s="5">
        <f t="shared" si="400"/>
        <v>1.8065098714852144E-2</v>
      </c>
      <c r="T175" s="5">
        <f t="shared" si="401"/>
        <v>2.9259621546024971E-2</v>
      </c>
      <c r="U175" s="5">
        <f t="shared" si="402"/>
        <v>6.8856378376101701E-2</v>
      </c>
      <c r="V175" s="5">
        <f t="shared" si="403"/>
        <v>1.3005457017564769E-3</v>
      </c>
      <c r="W175" s="5">
        <f t="shared" si="404"/>
        <v>4.1444984144647203E-3</v>
      </c>
      <c r="X175" s="5">
        <f t="shared" si="405"/>
        <v>5.1176856722553758E-3</v>
      </c>
      <c r="Y175" s="5">
        <f t="shared" si="406"/>
        <v>3.1596955796387499E-3</v>
      </c>
      <c r="Z175" s="5">
        <f t="shared" si="407"/>
        <v>5.4013011704144812E-2</v>
      </c>
      <c r="AA175" s="5">
        <f t="shared" si="408"/>
        <v>2.8341612246644055E-2</v>
      </c>
      <c r="AB175" s="5">
        <f t="shared" si="409"/>
        <v>7.4356803980760548E-3</v>
      </c>
      <c r="AC175" s="5">
        <f t="shared" si="410"/>
        <v>5.2666374612375754E-5</v>
      </c>
      <c r="AD175" s="5">
        <f t="shared" si="411"/>
        <v>5.4367347474986512E-4</v>
      </c>
      <c r="AE175" s="5">
        <f t="shared" si="412"/>
        <v>6.7133575016025955E-4</v>
      </c>
      <c r="AF175" s="5">
        <f t="shared" si="413"/>
        <v>4.1448747306514652E-4</v>
      </c>
      <c r="AG175" s="5">
        <f t="shared" si="414"/>
        <v>1.7060501176142129E-4</v>
      </c>
      <c r="AH175" s="5">
        <f t="shared" si="415"/>
        <v>1.6674009039846911E-2</v>
      </c>
      <c r="AI175" s="5">
        <f t="shared" si="416"/>
        <v>8.7491566179064822E-3</v>
      </c>
      <c r="AJ175" s="5">
        <f t="shared" si="417"/>
        <v>2.2954210154776194E-3</v>
      </c>
      <c r="AK175" s="5">
        <f t="shared" si="418"/>
        <v>4.0148308904903123E-4</v>
      </c>
      <c r="AL175" s="5">
        <f t="shared" si="419"/>
        <v>1.3649640201659778E-6</v>
      </c>
      <c r="AM175" s="5">
        <f t="shared" si="420"/>
        <v>5.7055077374861132E-5</v>
      </c>
      <c r="AN175" s="5">
        <f t="shared" si="421"/>
        <v>7.0452422177717355E-5</v>
      </c>
      <c r="AO175" s="5">
        <f t="shared" si="422"/>
        <v>4.3497827179306347E-5</v>
      </c>
      <c r="AP175" s="5">
        <f t="shared" si="423"/>
        <v>1.7903912180128667E-5</v>
      </c>
      <c r="AQ175" s="5">
        <f t="shared" si="424"/>
        <v>5.5270014413431087E-6</v>
      </c>
      <c r="AR175" s="5">
        <f t="shared" si="425"/>
        <v>4.1178607700494028E-3</v>
      </c>
      <c r="AS175" s="5">
        <f t="shared" si="426"/>
        <v>2.1607166411987265E-3</v>
      </c>
      <c r="AT175" s="5">
        <f t="shared" si="427"/>
        <v>5.668837127168209E-4</v>
      </c>
      <c r="AU175" s="5">
        <f t="shared" si="428"/>
        <v>9.9151407335954991E-5</v>
      </c>
      <c r="AV175" s="5">
        <f t="shared" si="429"/>
        <v>1.3006637899664899E-5</v>
      </c>
      <c r="AW175" s="5">
        <f t="shared" si="430"/>
        <v>2.4566681277246905E-8</v>
      </c>
      <c r="AX175" s="5">
        <f t="shared" si="431"/>
        <v>4.9896399300902161E-6</v>
      </c>
      <c r="AY175" s="5">
        <f t="shared" si="432"/>
        <v>6.1612784530969635E-6</v>
      </c>
      <c r="AZ175" s="5">
        <f t="shared" si="433"/>
        <v>3.8040171944742485E-6</v>
      </c>
      <c r="BA175" s="5">
        <f t="shared" si="434"/>
        <v>1.5657515374461623E-6</v>
      </c>
      <c r="BB175" s="5">
        <f t="shared" si="435"/>
        <v>4.8335307485785139E-7</v>
      </c>
      <c r="BC175" s="5">
        <f t="shared" si="436"/>
        <v>1.1937025224607729E-7</v>
      </c>
      <c r="BD175" s="5">
        <f t="shared" si="437"/>
        <v>8.4746552158857956E-4</v>
      </c>
      <c r="BE175" s="5">
        <f t="shared" si="438"/>
        <v>4.4468061393844401E-4</v>
      </c>
      <c r="BF175" s="5">
        <f t="shared" si="439"/>
        <v>1.1666601376419715E-4</v>
      </c>
      <c r="BG175" s="5">
        <f t="shared" si="440"/>
        <v>2.0405594998589209E-5</v>
      </c>
      <c r="BH175" s="5">
        <f t="shared" si="441"/>
        <v>2.6767969553329648E-6</v>
      </c>
      <c r="BI175" s="5">
        <f t="shared" si="442"/>
        <v>2.80912835546338E-7</v>
      </c>
      <c r="BJ175" s="8">
        <f t="shared" si="443"/>
        <v>0.15770602074439116</v>
      </c>
      <c r="BK175" s="8">
        <f t="shared" si="444"/>
        <v>0.30307623378125564</v>
      </c>
      <c r="BL175" s="8">
        <f t="shared" si="445"/>
        <v>0.48491176272388942</v>
      </c>
      <c r="BM175" s="8">
        <f t="shared" si="446"/>
        <v>0.25826941000536635</v>
      </c>
      <c r="BN175" s="8">
        <f t="shared" si="447"/>
        <v>0.74143148223654276</v>
      </c>
    </row>
    <row r="176" spans="1:66" x14ac:dyDescent="0.25">
      <c r="A176" t="s">
        <v>16</v>
      </c>
      <c r="B176" t="s">
        <v>68</v>
      </c>
      <c r="C176" t="s">
        <v>322</v>
      </c>
      <c r="D176" s="16"/>
      <c r="E176">
        <f>VLOOKUP(A176,home!$A$2:$E$405,3,FALSE)</f>
        <v>1.6373</v>
      </c>
      <c r="F176">
        <f>VLOOKUP(B176,home!$B$2:$E$405,3,FALSE)</f>
        <v>1.006</v>
      </c>
      <c r="G176">
        <f>VLOOKUP(C176,away!$B$2:$E$405,4,FALSE)</f>
        <v>1.006</v>
      </c>
      <c r="H176">
        <f>VLOOKUP(A176,away!$A$2:$E$405,3,FALSE)</f>
        <v>1.3301000000000001</v>
      </c>
      <c r="I176">
        <f>VLOOKUP(C176,away!$B$2:$E$405,3,FALSE)</f>
        <v>1.371</v>
      </c>
      <c r="J176">
        <f>VLOOKUP(B176,home!$B$2:$E$405,4,FALSE)</f>
        <v>1.1055999999999999</v>
      </c>
      <c r="K176" s="3">
        <f t="shared" si="392"/>
        <v>1.6570065427999998</v>
      </c>
      <c r="L176" s="3">
        <f t="shared" si="393"/>
        <v>2.01613578576</v>
      </c>
      <c r="M176" s="5">
        <f t="shared" si="394"/>
        <v>2.5396540156161766E-2</v>
      </c>
      <c r="N176" s="5">
        <f t="shared" si="395"/>
        <v>4.2082233203242968E-2</v>
      </c>
      <c r="O176" s="5">
        <f t="shared" si="396"/>
        <v>5.1202873443328592E-2</v>
      </c>
      <c r="P176" s="5">
        <f t="shared" si="397"/>
        <v>8.4843496305755814E-2</v>
      </c>
      <c r="Q176" s="5">
        <f t="shared" si="398"/>
        <v>3.4865267876704506E-2</v>
      </c>
      <c r="R176" s="5">
        <f t="shared" si="399"/>
        <v>5.1615972741417569E-2</v>
      </c>
      <c r="S176" s="5">
        <f t="shared" si="400"/>
        <v>7.0860231562273543E-2</v>
      </c>
      <c r="T176" s="5">
        <f t="shared" si="401"/>
        <v>7.0293114246332528E-2</v>
      </c>
      <c r="U176" s="5">
        <f t="shared" si="402"/>
        <v>8.5528004545515346E-2</v>
      </c>
      <c r="V176" s="5">
        <f t="shared" si="403"/>
        <v>2.6302925769552139E-2</v>
      </c>
      <c r="W176" s="5">
        <f t="shared" si="404"/>
        <v>1.9257325662724669E-2</v>
      </c>
      <c r="X176" s="5">
        <f t="shared" si="405"/>
        <v>3.8825383406653612E-2</v>
      </c>
      <c r="Y176" s="5">
        <f t="shared" si="406"/>
        <v>3.9138622441003426E-2</v>
      </c>
      <c r="Z176" s="5">
        <f t="shared" si="407"/>
        <v>3.4688269920261555E-2</v>
      </c>
      <c r="AA176" s="5">
        <f t="shared" si="408"/>
        <v>5.7478690216285815E-2</v>
      </c>
      <c r="AB176" s="5">
        <f t="shared" si="409"/>
        <v>4.7621282879979979E-2</v>
      </c>
      <c r="AC176" s="5">
        <f t="shared" si="410"/>
        <v>5.4919690133907011E-3</v>
      </c>
      <c r="AD176" s="5">
        <f t="shared" si="411"/>
        <v>7.9773786549912854E-3</v>
      </c>
      <c r="AE176" s="5">
        <f t="shared" si="412"/>
        <v>1.6083478582885908E-2</v>
      </c>
      <c r="AF176" s="5">
        <f t="shared" si="413"/>
        <v>1.6213238365230406E-2</v>
      </c>
      <c r="AG176" s="5">
        <f t="shared" si="414"/>
        <v>1.0896030023732663E-2</v>
      </c>
      <c r="AH176" s="5">
        <f t="shared" si="415"/>
        <v>1.7484065583085375E-2</v>
      </c>
      <c r="AI176" s="5">
        <f t="shared" si="416"/>
        <v>2.8971211065916758E-2</v>
      </c>
      <c r="AJ176" s="5">
        <f t="shared" si="417"/>
        <v>2.4002743144531918E-2</v>
      </c>
      <c r="AK176" s="5">
        <f t="shared" si="418"/>
        <v>1.3257567478545739E-2</v>
      </c>
      <c r="AL176" s="5">
        <f t="shared" si="419"/>
        <v>7.3389186059800797E-4</v>
      </c>
      <c r="AM176" s="5">
        <f t="shared" si="420"/>
        <v>2.6437137251427247E-3</v>
      </c>
      <c r="AN176" s="5">
        <f t="shared" si="421"/>
        <v>5.3300858485651236E-3</v>
      </c>
      <c r="AO176" s="5">
        <f t="shared" si="422"/>
        <v>5.3730884102325517E-3</v>
      </c>
      <c r="AP176" s="5">
        <f t="shared" si="423"/>
        <v>3.6109586079740518E-3</v>
      </c>
      <c r="AQ176" s="5">
        <f t="shared" si="424"/>
        <v>1.8200457176086502E-3</v>
      </c>
      <c r="AR176" s="5">
        <f t="shared" si="425"/>
        <v>7.0500500605266431E-3</v>
      </c>
      <c r="AS176" s="5">
        <f t="shared" si="426"/>
        <v>1.1681979077360181E-2</v>
      </c>
      <c r="AT176" s="5">
        <f t="shared" si="427"/>
        <v>9.6785578820192657E-3</v>
      </c>
      <c r="AU176" s="5">
        <f t="shared" si="428"/>
        <v>5.3458112451248083E-3</v>
      </c>
      <c r="AV176" s="5">
        <f t="shared" si="429"/>
        <v>2.2145110524364069E-3</v>
      </c>
      <c r="AW176" s="5">
        <f t="shared" si="430"/>
        <v>6.8104149205409974E-5</v>
      </c>
      <c r="AX176" s="5">
        <f t="shared" si="431"/>
        <v>7.301084899752761E-4</v>
      </c>
      <c r="AY176" s="5">
        <f t="shared" si="432"/>
        <v>1.4719978541263502E-3</v>
      </c>
      <c r="AZ176" s="5">
        <f t="shared" si="433"/>
        <v>1.4838737751330317E-3</v>
      </c>
      <c r="BA176" s="5">
        <f t="shared" si="434"/>
        <v>9.972303398654975E-4</v>
      </c>
      <c r="BB176" s="5">
        <f t="shared" si="435"/>
        <v>5.0263794371210922E-4</v>
      </c>
      <c r="BC176" s="5">
        <f t="shared" si="436"/>
        <v>2.0267726911976083E-4</v>
      </c>
      <c r="BD176" s="5">
        <f t="shared" si="437"/>
        <v>2.3689763697378693E-3</v>
      </c>
      <c r="BE176" s="5">
        <f t="shared" si="438"/>
        <v>3.9254093443942401E-3</v>
      </c>
      <c r="BF176" s="5">
        <f t="shared" si="439"/>
        <v>3.2522144834147577E-3</v>
      </c>
      <c r="BG176" s="5">
        <f t="shared" si="440"/>
        <v>1.7963135592023911E-3</v>
      </c>
      <c r="BH176" s="5">
        <f t="shared" si="441"/>
        <v>7.4412583012967983E-4</v>
      </c>
      <c r="BI176" s="5">
        <f t="shared" si="442"/>
        <v>2.4660427383827214E-4</v>
      </c>
      <c r="BJ176" s="8">
        <f t="shared" si="443"/>
        <v>0.31979849044495712</v>
      </c>
      <c r="BK176" s="8">
        <f t="shared" si="444"/>
        <v>0.21510105252185829</v>
      </c>
      <c r="BL176" s="8">
        <f t="shared" si="445"/>
        <v>0.42546696427679165</v>
      </c>
      <c r="BM176" s="8">
        <f t="shared" si="446"/>
        <v>0.70364449973233589</v>
      </c>
      <c r="BN176" s="8">
        <f t="shared" si="447"/>
        <v>0.29000638372661119</v>
      </c>
    </row>
    <row r="177" spans="1:66" x14ac:dyDescent="0.25">
      <c r="A177" t="s">
        <v>69</v>
      </c>
      <c r="B177" t="s">
        <v>359</v>
      </c>
      <c r="C177" t="s">
        <v>324</v>
      </c>
      <c r="D177" s="16"/>
      <c r="E177">
        <f>VLOOKUP(A177,home!$A$2:$E$405,3,FALSE)</f>
        <v>1.3526</v>
      </c>
      <c r="F177">
        <f>VLOOKUP(B177,home!$B$2:$E$405,3,FALSE)</f>
        <v>1.3546</v>
      </c>
      <c r="G177">
        <f>VLOOKUP(C177,away!$B$2:$E$405,4,FALSE)</f>
        <v>0.70040000000000002</v>
      </c>
      <c r="H177">
        <f>VLOOKUP(A177,away!$A$2:$E$405,3,FALSE)</f>
        <v>1.3421000000000001</v>
      </c>
      <c r="I177">
        <f>VLOOKUP(C177,away!$B$2:$E$405,3,FALSE)</f>
        <v>1.2157</v>
      </c>
      <c r="J177">
        <f>VLOOKUP(B177,home!$B$2:$E$405,4,FALSE)</f>
        <v>0.82330000000000003</v>
      </c>
      <c r="K177" s="3">
        <f t="shared" si="392"/>
        <v>1.2832952647840001</v>
      </c>
      <c r="L177" s="3">
        <f t="shared" si="393"/>
        <v>1.3432888456010001</v>
      </c>
      <c r="M177" s="5">
        <f t="shared" si="394"/>
        <v>7.2325095305242171E-2</v>
      </c>
      <c r="N177" s="5">
        <f t="shared" si="395"/>
        <v>9.2814452330268804E-2</v>
      </c>
      <c r="O177" s="5">
        <f t="shared" si="396"/>
        <v>9.7153493780561082E-2</v>
      </c>
      <c r="P177" s="5">
        <f t="shared" si="397"/>
        <v>0.12467661852581585</v>
      </c>
      <c r="Q177" s="5">
        <f t="shared" si="398"/>
        <v>5.9554173589477157E-2</v>
      </c>
      <c r="R177" s="5">
        <f t="shared" si="399"/>
        <v>6.5252602253296932E-2</v>
      </c>
      <c r="S177" s="5">
        <f t="shared" si="400"/>
        <v>5.3730517538305801E-2</v>
      </c>
      <c r="T177" s="5">
        <f t="shared" si="401"/>
        <v>7.9998457091730341E-2</v>
      </c>
      <c r="U177" s="5">
        <f t="shared" si="402"/>
        <v>8.3738355486489738E-2</v>
      </c>
      <c r="V177" s="5">
        <f t="shared" si="403"/>
        <v>1.0291401330257004E-2</v>
      </c>
      <c r="W177" s="5">
        <f t="shared" si="404"/>
        <v>2.5475196321833465E-2</v>
      </c>
      <c r="X177" s="5">
        <f t="shared" si="405"/>
        <v>3.422054705861452E-2</v>
      </c>
      <c r="Y177" s="5">
        <f t="shared" si="406"/>
        <v>2.2984039577100504E-2</v>
      </c>
      <c r="Z177" s="5">
        <f t="shared" si="407"/>
        <v>2.92176975844308E-2</v>
      </c>
      <c r="AA177" s="5">
        <f t="shared" si="408"/>
        <v>3.7494932957990966E-2</v>
      </c>
      <c r="AB177" s="5">
        <f t="shared" si="409"/>
        <v>2.4058534959191684E-2</v>
      </c>
      <c r="AC177" s="5">
        <f t="shared" si="410"/>
        <v>1.1087931446316461E-3</v>
      </c>
      <c r="AD177" s="5">
        <f t="shared" si="411"/>
        <v>8.1730497023129178E-3</v>
      </c>
      <c r="AE177" s="5">
        <f t="shared" si="412"/>
        <v>1.0978766499659518E-2</v>
      </c>
      <c r="AF177" s="5">
        <f t="shared" si="413"/>
        <v>7.3738272887252845E-3</v>
      </c>
      <c r="AG177" s="5">
        <f t="shared" si="414"/>
        <v>3.3017266487776445E-3</v>
      </c>
      <c r="AH177" s="5">
        <f t="shared" si="415"/>
        <v>9.8119518148273022E-3</v>
      </c>
      <c r="AI177" s="5">
        <f t="shared" si="416"/>
        <v>1.2591631302256656E-2</v>
      </c>
      <c r="AJ177" s="5">
        <f t="shared" si="417"/>
        <v>8.0793904130459816E-3</v>
      </c>
      <c r="AK177" s="5">
        <f t="shared" si="418"/>
        <v>3.4560811531343851E-3</v>
      </c>
      <c r="AL177" s="5">
        <f t="shared" si="419"/>
        <v>7.6455111097384004E-5</v>
      </c>
      <c r="AM177" s="5">
        <f t="shared" si="420"/>
        <v>2.0976871963644885E-3</v>
      </c>
      <c r="AN177" s="5">
        <f t="shared" si="421"/>
        <v>2.8177998124364525E-3</v>
      </c>
      <c r="AO177" s="5">
        <f t="shared" si="422"/>
        <v>1.8925595285912387E-3</v>
      </c>
      <c r="AP177" s="5">
        <f t="shared" si="423"/>
        <v>8.4741803479749882E-4</v>
      </c>
      <c r="AQ177" s="5">
        <f t="shared" si="424"/>
        <v>2.8458179842615034E-4</v>
      </c>
      <c r="AR177" s="5">
        <f t="shared" si="425"/>
        <v>2.6360570852864014E-3</v>
      </c>
      <c r="AS177" s="5">
        <f t="shared" si="426"/>
        <v>3.3828395752483523E-3</v>
      </c>
      <c r="AT177" s="5">
        <f t="shared" si="427"/>
        <v>2.1705910042200652E-3</v>
      </c>
      <c r="AU177" s="5">
        <f t="shared" si="428"/>
        <v>9.2850305249945239E-4</v>
      </c>
      <c r="AV177" s="5">
        <f t="shared" si="429"/>
        <v>2.9788589265250938E-4</v>
      </c>
      <c r="AW177" s="5">
        <f t="shared" si="430"/>
        <v>3.6610024809998054E-6</v>
      </c>
      <c r="AX177" s="5">
        <f t="shared" si="431"/>
        <v>4.4865867434876205E-4</v>
      </c>
      <c r="AY177" s="5">
        <f t="shared" si="432"/>
        <v>6.026781927348237E-4</v>
      </c>
      <c r="AZ177" s="5">
        <f t="shared" si="433"/>
        <v>4.0478544689382919E-4</v>
      </c>
      <c r="BA177" s="5">
        <f t="shared" si="434"/>
        <v>1.8124792522469882E-4</v>
      </c>
      <c r="BB177" s="5">
        <f t="shared" si="435"/>
        <v>6.0867079060665572E-5</v>
      </c>
      <c r="BC177" s="5">
        <f t="shared" si="436"/>
        <v>1.6352413673301253E-5</v>
      </c>
      <c r="BD177" s="5">
        <f t="shared" si="437"/>
        <v>5.9016434650545064E-4</v>
      </c>
      <c r="BE177" s="5">
        <f t="shared" si="438"/>
        <v>7.573551113147888E-4</v>
      </c>
      <c r="BF177" s="5">
        <f t="shared" si="439"/>
        <v>4.8595511405511403E-4</v>
      </c>
      <c r="BG177" s="5">
        <f t="shared" si="440"/>
        <v>2.0787463225483218E-4</v>
      </c>
      <c r="BH177" s="5">
        <f t="shared" si="441"/>
        <v>6.6691132810335404E-5</v>
      </c>
      <c r="BI177" s="5">
        <f t="shared" si="442"/>
        <v>1.7116882987716849E-5</v>
      </c>
      <c r="BJ177" s="8">
        <f t="shared" si="443"/>
        <v>0.35452887221105212</v>
      </c>
      <c r="BK177" s="8">
        <f t="shared" si="444"/>
        <v>0.26281155914808474</v>
      </c>
      <c r="BL177" s="8">
        <f t="shared" si="445"/>
        <v>0.35317800795062987</v>
      </c>
      <c r="BM177" s="8">
        <f t="shared" si="446"/>
        <v>0.48736068391928167</v>
      </c>
      <c r="BN177" s="8">
        <f t="shared" si="447"/>
        <v>0.51177643578466203</v>
      </c>
    </row>
    <row r="178" spans="1:66" x14ac:dyDescent="0.25">
      <c r="A178" t="s">
        <v>21</v>
      </c>
      <c r="B178" t="s">
        <v>397</v>
      </c>
      <c r="C178" t="s">
        <v>23</v>
      </c>
      <c r="D178" s="16"/>
      <c r="E178">
        <f>VLOOKUP(A178,home!$A$2:$E$405,3,FALSE)</f>
        <v>1.3974</v>
      </c>
      <c r="F178">
        <f>VLOOKUP(B178,home!$B$2:$E$405,3,FALSE)</f>
        <v>1.1676</v>
      </c>
      <c r="G178">
        <f>VLOOKUP(C178,away!$B$2:$E$405,4,FALSE)</f>
        <v>0.79090000000000005</v>
      </c>
      <c r="H178">
        <f>VLOOKUP(A178,away!$A$2:$E$405,3,FALSE)</f>
        <v>1.3632</v>
      </c>
      <c r="I178">
        <f>VLOOKUP(C178,away!$B$2:$E$405,3,FALSE)</f>
        <v>1.2741</v>
      </c>
      <c r="J178">
        <f>VLOOKUP(B178,home!$B$2:$E$405,4,FALSE)</f>
        <v>1.1196999999999999</v>
      </c>
      <c r="K178" s="3">
        <f t="shared" si="392"/>
        <v>1.290435793416</v>
      </c>
      <c r="L178" s="3">
        <f t="shared" si="393"/>
        <v>1.9447544384639999</v>
      </c>
      <c r="M178" s="5">
        <f t="shared" si="394"/>
        <v>3.93527180864649E-2</v>
      </c>
      <c r="N178" s="5">
        <f t="shared" si="395"/>
        <v>5.0782155986983511E-2</v>
      </c>
      <c r="O178" s="5">
        <f t="shared" si="396"/>
        <v>7.6531373164275149E-2</v>
      </c>
      <c r="P178" s="5">
        <f t="shared" si="397"/>
        <v>9.8758823250457373E-2</v>
      </c>
      <c r="Q178" s="5">
        <f t="shared" si="398"/>
        <v>3.2765555876219071E-2</v>
      </c>
      <c r="R178" s="5">
        <f t="shared" si="399"/>
        <v>7.4417363821484395E-2</v>
      </c>
      <c r="S178" s="5">
        <f t="shared" si="400"/>
        <v>6.1960810104560893E-2</v>
      </c>
      <c r="T178" s="5">
        <f t="shared" si="401"/>
        <v>6.3720960219017242E-2</v>
      </c>
      <c r="U178" s="5">
        <f t="shared" si="402"/>
        <v>9.6030829926904343E-2</v>
      </c>
      <c r="V178" s="5">
        <f t="shared" si="403"/>
        <v>1.7277295052760086E-2</v>
      </c>
      <c r="W178" s="5">
        <f t="shared" si="404"/>
        <v>1.4093948697948345E-2</v>
      </c>
      <c r="X178" s="5">
        <f t="shared" si="405"/>
        <v>2.7409269285818959E-2</v>
      </c>
      <c r="Y178" s="5">
        <f t="shared" si="406"/>
        <v>2.665214904932571E-2</v>
      </c>
      <c r="Z178" s="5">
        <f t="shared" si="407"/>
        <v>4.8241166196874026E-2</v>
      </c>
      <c r="AA178" s="5">
        <f t="shared" si="408"/>
        <v>6.2252127576576256E-2</v>
      </c>
      <c r="AB178" s="5">
        <f t="shared" si="409"/>
        <v>4.0166186820556622E-2</v>
      </c>
      <c r="AC178" s="5">
        <f t="shared" si="410"/>
        <v>2.7099229280245067E-3</v>
      </c>
      <c r="AD178" s="5">
        <f t="shared" si="411"/>
        <v>4.5468339676003446E-3</v>
      </c>
      <c r="AE178" s="5">
        <f t="shared" si="412"/>
        <v>8.8424755394496488E-3</v>
      </c>
      <c r="AF178" s="5">
        <f t="shared" si="413"/>
        <v>8.5982217761770303E-3</v>
      </c>
      <c r="AG178" s="5">
        <f t="shared" si="414"/>
        <v>5.5738099873727E-3</v>
      </c>
      <c r="AH178" s="5">
        <f t="shared" si="415"/>
        <v>2.3454305519512556E-2</v>
      </c>
      <c r="AI178" s="5">
        <f t="shared" si="416"/>
        <v>3.0266275352093454E-2</v>
      </c>
      <c r="AJ178" s="5">
        <f t="shared" si="417"/>
        <v>1.9528342523862922E-2</v>
      </c>
      <c r="AK178" s="5">
        <f t="shared" si="418"/>
        <v>8.4000240596268198E-3</v>
      </c>
      <c r="AL178" s="5">
        <f t="shared" si="419"/>
        <v>2.7203081513516426E-4</v>
      </c>
      <c r="AM178" s="5">
        <f t="shared" si="420"/>
        <v>1.1734794597022342E-3</v>
      </c>
      <c r="AN178" s="5">
        <f t="shared" si="421"/>
        <v>2.2821293877022565E-3</v>
      </c>
      <c r="AO178" s="5">
        <f t="shared" si="422"/>
        <v>2.2190906279415472E-3</v>
      </c>
      <c r="AP178" s="5">
        <f t="shared" si="423"/>
        <v>1.4385287826810633E-3</v>
      </c>
      <c r="AQ178" s="5">
        <f t="shared" si="424"/>
        <v>6.9939630874430293E-4</v>
      </c>
      <c r="AR178" s="5">
        <f t="shared" si="425"/>
        <v>9.1225729520325472E-3</v>
      </c>
      <c r="AS178" s="5">
        <f t="shared" si="426"/>
        <v>1.1772094665351462E-2</v>
      </c>
      <c r="AT178" s="5">
        <f t="shared" si="427"/>
        <v>7.5955661598255389E-3</v>
      </c>
      <c r="AU178" s="5">
        <f t="shared" si="428"/>
        <v>3.2671968146327293E-3</v>
      </c>
      <c r="AV178" s="5">
        <f t="shared" si="429"/>
        <v>1.0540269284342037E-3</v>
      </c>
      <c r="AW178" s="5">
        <f t="shared" si="430"/>
        <v>1.8963424818856177E-5</v>
      </c>
      <c r="AX178" s="5">
        <f t="shared" si="431"/>
        <v>2.5238331627303821E-4</v>
      </c>
      <c r="AY178" s="5">
        <f t="shared" si="432"/>
        <v>4.908235745162546E-4</v>
      </c>
      <c r="AZ178" s="5">
        <f t="shared" si="433"/>
        <v>4.7726566252162604E-4</v>
      </c>
      <c r="BA178" s="5">
        <f t="shared" si="434"/>
        <v>3.0938817183846464E-4</v>
      </c>
      <c r="BB178" s="5">
        <f t="shared" si="435"/>
        <v>1.5042100509777916E-4</v>
      </c>
      <c r="BC178" s="5">
        <f t="shared" si="436"/>
        <v>5.8506383460424402E-5</v>
      </c>
      <c r="BD178" s="5">
        <f t="shared" si="437"/>
        <v>2.9568607064461541E-3</v>
      </c>
      <c r="BE178" s="5">
        <f t="shared" si="438"/>
        <v>3.8156388917434374E-3</v>
      </c>
      <c r="BF178" s="5">
        <f t="shared" si="439"/>
        <v>2.4619185003279449E-3</v>
      </c>
      <c r="BG178" s="5">
        <f t="shared" si="440"/>
        <v>1.0589825844320735E-3</v>
      </c>
      <c r="BH178" s="5">
        <f t="shared" si="441"/>
        <v>3.4163725788883225E-4</v>
      </c>
      <c r="BI178" s="5">
        <f t="shared" si="442"/>
        <v>8.8172189188848394E-5</v>
      </c>
      <c r="BJ178" s="8">
        <f t="shared" si="443"/>
        <v>0.25253679306639154</v>
      </c>
      <c r="BK178" s="8">
        <f t="shared" si="444"/>
        <v>0.22082242381191916</v>
      </c>
      <c r="BL178" s="8">
        <f t="shared" si="445"/>
        <v>0.47458149641519626</v>
      </c>
      <c r="BM178" s="8">
        <f t="shared" si="446"/>
        <v>0.62310202915479918</v>
      </c>
      <c r="BN178" s="8">
        <f t="shared" si="447"/>
        <v>0.37260799018588436</v>
      </c>
    </row>
    <row r="179" spans="1:66" x14ac:dyDescent="0.25">
      <c r="A179" t="s">
        <v>196</v>
      </c>
      <c r="B179" t="s">
        <v>511</v>
      </c>
      <c r="C179" t="s">
        <v>305</v>
      </c>
      <c r="D179" s="16"/>
      <c r="E179">
        <f>VLOOKUP(A179,home!$A$2:$E$405,3,FALSE)</f>
        <v>1.6077999999999999</v>
      </c>
      <c r="F179" t="e">
        <f>VLOOKUP(B179,home!$B$2:$E$405,3,FALSE)</f>
        <v>#N/A</v>
      </c>
      <c r="G179">
        <f>VLOOKUP(C179,away!$B$2:$E$405,4,FALSE)</f>
        <v>1.1342000000000001</v>
      </c>
      <c r="H179">
        <f>VLOOKUP(A179,away!$A$2:$E$405,3,FALSE)</f>
        <v>1.3987000000000001</v>
      </c>
      <c r="I179">
        <f>VLOOKUP(C179,away!$B$2:$E$405,3,FALSE)</f>
        <v>0.88319999999999999</v>
      </c>
      <c r="J179" t="e">
        <f>VLOOKUP(B179,home!$B$2:$E$405,4,FALSE)</f>
        <v>#N/A</v>
      </c>
      <c r="K179" s="3" t="e">
        <f t="shared" si="392"/>
        <v>#N/A</v>
      </c>
      <c r="L179" s="3" t="e">
        <f t="shared" si="393"/>
        <v>#N/A</v>
      </c>
      <c r="M179" s="5" t="e">
        <f t="shared" si="394"/>
        <v>#N/A</v>
      </c>
      <c r="N179" s="5" t="e">
        <f t="shared" si="395"/>
        <v>#N/A</v>
      </c>
      <c r="O179" s="5" t="e">
        <f t="shared" si="396"/>
        <v>#N/A</v>
      </c>
      <c r="P179" s="5" t="e">
        <f t="shared" si="397"/>
        <v>#N/A</v>
      </c>
      <c r="Q179" s="5" t="e">
        <f t="shared" si="398"/>
        <v>#N/A</v>
      </c>
      <c r="R179" s="5" t="e">
        <f t="shared" si="399"/>
        <v>#N/A</v>
      </c>
      <c r="S179" s="5" t="e">
        <f t="shared" si="400"/>
        <v>#N/A</v>
      </c>
      <c r="T179" s="5" t="e">
        <f t="shared" si="401"/>
        <v>#N/A</v>
      </c>
      <c r="U179" s="5" t="e">
        <f t="shared" si="402"/>
        <v>#N/A</v>
      </c>
      <c r="V179" s="5" t="e">
        <f t="shared" si="403"/>
        <v>#N/A</v>
      </c>
      <c r="W179" s="5" t="e">
        <f t="shared" si="404"/>
        <v>#N/A</v>
      </c>
      <c r="X179" s="5" t="e">
        <f t="shared" si="405"/>
        <v>#N/A</v>
      </c>
      <c r="Y179" s="5" t="e">
        <f t="shared" si="406"/>
        <v>#N/A</v>
      </c>
      <c r="Z179" s="5" t="e">
        <f t="shared" si="407"/>
        <v>#N/A</v>
      </c>
      <c r="AA179" s="5" t="e">
        <f t="shared" si="408"/>
        <v>#N/A</v>
      </c>
      <c r="AB179" s="5" t="e">
        <f t="shared" si="409"/>
        <v>#N/A</v>
      </c>
      <c r="AC179" s="5" t="e">
        <f t="shared" si="410"/>
        <v>#N/A</v>
      </c>
      <c r="AD179" s="5" t="e">
        <f t="shared" si="411"/>
        <v>#N/A</v>
      </c>
      <c r="AE179" s="5" t="e">
        <f t="shared" si="412"/>
        <v>#N/A</v>
      </c>
      <c r="AF179" s="5" t="e">
        <f t="shared" si="413"/>
        <v>#N/A</v>
      </c>
      <c r="AG179" s="5" t="e">
        <f t="shared" si="414"/>
        <v>#N/A</v>
      </c>
      <c r="AH179" s="5" t="e">
        <f t="shared" si="415"/>
        <v>#N/A</v>
      </c>
      <c r="AI179" s="5" t="e">
        <f t="shared" si="416"/>
        <v>#N/A</v>
      </c>
      <c r="AJ179" s="5" t="e">
        <f t="shared" si="417"/>
        <v>#N/A</v>
      </c>
      <c r="AK179" s="5" t="e">
        <f t="shared" si="418"/>
        <v>#N/A</v>
      </c>
      <c r="AL179" s="5" t="e">
        <f t="shared" si="419"/>
        <v>#N/A</v>
      </c>
      <c r="AM179" s="5" t="e">
        <f t="shared" si="420"/>
        <v>#N/A</v>
      </c>
      <c r="AN179" s="5" t="e">
        <f t="shared" si="421"/>
        <v>#N/A</v>
      </c>
      <c r="AO179" s="5" t="e">
        <f t="shared" si="422"/>
        <v>#N/A</v>
      </c>
      <c r="AP179" s="5" t="e">
        <f t="shared" si="423"/>
        <v>#N/A</v>
      </c>
      <c r="AQ179" s="5" t="e">
        <f t="shared" si="424"/>
        <v>#N/A</v>
      </c>
      <c r="AR179" s="5" t="e">
        <f t="shared" si="425"/>
        <v>#N/A</v>
      </c>
      <c r="AS179" s="5" t="e">
        <f t="shared" si="426"/>
        <v>#N/A</v>
      </c>
      <c r="AT179" s="5" t="e">
        <f t="shared" si="427"/>
        <v>#N/A</v>
      </c>
      <c r="AU179" s="5" t="e">
        <f t="shared" si="428"/>
        <v>#N/A</v>
      </c>
      <c r="AV179" s="5" t="e">
        <f t="shared" si="429"/>
        <v>#N/A</v>
      </c>
      <c r="AW179" s="5" t="e">
        <f t="shared" si="430"/>
        <v>#N/A</v>
      </c>
      <c r="AX179" s="5" t="e">
        <f t="shared" si="431"/>
        <v>#N/A</v>
      </c>
      <c r="AY179" s="5" t="e">
        <f t="shared" si="432"/>
        <v>#N/A</v>
      </c>
      <c r="AZ179" s="5" t="e">
        <f t="shared" si="433"/>
        <v>#N/A</v>
      </c>
      <c r="BA179" s="5" t="e">
        <f t="shared" si="434"/>
        <v>#N/A</v>
      </c>
      <c r="BB179" s="5" t="e">
        <f t="shared" si="435"/>
        <v>#N/A</v>
      </c>
      <c r="BC179" s="5" t="e">
        <f t="shared" si="436"/>
        <v>#N/A</v>
      </c>
      <c r="BD179" s="5" t="e">
        <f t="shared" si="437"/>
        <v>#N/A</v>
      </c>
      <c r="BE179" s="5" t="e">
        <f t="shared" si="438"/>
        <v>#N/A</v>
      </c>
      <c r="BF179" s="5" t="e">
        <f t="shared" si="439"/>
        <v>#N/A</v>
      </c>
      <c r="BG179" s="5" t="e">
        <f t="shared" si="440"/>
        <v>#N/A</v>
      </c>
      <c r="BH179" s="5" t="e">
        <f t="shared" si="441"/>
        <v>#N/A</v>
      </c>
      <c r="BI179" s="5" t="e">
        <f t="shared" si="442"/>
        <v>#N/A</v>
      </c>
      <c r="BJ179" s="8" t="e">
        <f t="shared" si="443"/>
        <v>#N/A</v>
      </c>
      <c r="BK179" s="8" t="e">
        <f t="shared" si="444"/>
        <v>#N/A</v>
      </c>
      <c r="BL179" s="8" t="e">
        <f t="shared" si="445"/>
        <v>#N/A</v>
      </c>
      <c r="BM179" s="8" t="e">
        <f t="shared" si="446"/>
        <v>#N/A</v>
      </c>
      <c r="BN179" s="8" t="e">
        <f t="shared" si="447"/>
        <v>#N/A</v>
      </c>
    </row>
    <row r="180" spans="1:66" x14ac:dyDescent="0.25">
      <c r="A180" t="s">
        <v>32</v>
      </c>
      <c r="B180" t="s">
        <v>510</v>
      </c>
      <c r="C180" t="s">
        <v>209</v>
      </c>
      <c r="D180" s="16"/>
      <c r="E180">
        <f>VLOOKUP(A180,home!$A$2:$E$405,3,FALSE)</f>
        <v>1.268</v>
      </c>
      <c r="F180" t="e">
        <f>VLOOKUP(B180,home!$B$2:$E$405,3,FALSE)</f>
        <v>#N/A</v>
      </c>
      <c r="G180">
        <f>VLOOKUP(C180,away!$B$2:$E$405,4,FALSE)</f>
        <v>0.78859999999999997</v>
      </c>
      <c r="H180">
        <f>VLOOKUP(A180,away!$A$2:$E$405,3,FALSE)</f>
        <v>1.1471</v>
      </c>
      <c r="I180">
        <f>VLOOKUP(C180,away!$B$2:$E$405,3,FALSE)</f>
        <v>0.82050000000000001</v>
      </c>
      <c r="J180" t="e">
        <f>VLOOKUP(B180,home!$B$2:$E$405,4,FALSE)</f>
        <v>#N/A</v>
      </c>
      <c r="K180" s="3" t="e">
        <f t="shared" si="392"/>
        <v>#N/A</v>
      </c>
      <c r="L180" s="3" t="e">
        <f t="shared" si="393"/>
        <v>#N/A</v>
      </c>
      <c r="M180" s="5" t="e">
        <f t="shared" si="394"/>
        <v>#N/A</v>
      </c>
      <c r="N180" s="5" t="e">
        <f t="shared" si="395"/>
        <v>#N/A</v>
      </c>
      <c r="O180" s="5" t="e">
        <f t="shared" si="396"/>
        <v>#N/A</v>
      </c>
      <c r="P180" s="5" t="e">
        <f t="shared" si="397"/>
        <v>#N/A</v>
      </c>
      <c r="Q180" s="5" t="e">
        <f t="shared" si="398"/>
        <v>#N/A</v>
      </c>
      <c r="R180" s="5" t="e">
        <f t="shared" si="399"/>
        <v>#N/A</v>
      </c>
      <c r="S180" s="5" t="e">
        <f t="shared" si="400"/>
        <v>#N/A</v>
      </c>
      <c r="T180" s="5" t="e">
        <f t="shared" si="401"/>
        <v>#N/A</v>
      </c>
      <c r="U180" s="5" t="e">
        <f t="shared" si="402"/>
        <v>#N/A</v>
      </c>
      <c r="V180" s="5" t="e">
        <f t="shared" si="403"/>
        <v>#N/A</v>
      </c>
      <c r="W180" s="5" t="e">
        <f t="shared" si="404"/>
        <v>#N/A</v>
      </c>
      <c r="X180" s="5" t="e">
        <f t="shared" si="405"/>
        <v>#N/A</v>
      </c>
      <c r="Y180" s="5" t="e">
        <f t="shared" si="406"/>
        <v>#N/A</v>
      </c>
      <c r="Z180" s="5" t="e">
        <f t="shared" si="407"/>
        <v>#N/A</v>
      </c>
      <c r="AA180" s="5" t="e">
        <f t="shared" si="408"/>
        <v>#N/A</v>
      </c>
      <c r="AB180" s="5" t="e">
        <f t="shared" si="409"/>
        <v>#N/A</v>
      </c>
      <c r="AC180" s="5" t="e">
        <f t="shared" si="410"/>
        <v>#N/A</v>
      </c>
      <c r="AD180" s="5" t="e">
        <f t="shared" si="411"/>
        <v>#N/A</v>
      </c>
      <c r="AE180" s="5" t="e">
        <f t="shared" si="412"/>
        <v>#N/A</v>
      </c>
      <c r="AF180" s="5" t="e">
        <f t="shared" si="413"/>
        <v>#N/A</v>
      </c>
      <c r="AG180" s="5" t="e">
        <f t="shared" si="414"/>
        <v>#N/A</v>
      </c>
      <c r="AH180" s="5" t="e">
        <f t="shared" si="415"/>
        <v>#N/A</v>
      </c>
      <c r="AI180" s="5" t="e">
        <f t="shared" si="416"/>
        <v>#N/A</v>
      </c>
      <c r="AJ180" s="5" t="e">
        <f t="shared" si="417"/>
        <v>#N/A</v>
      </c>
      <c r="AK180" s="5" t="e">
        <f t="shared" si="418"/>
        <v>#N/A</v>
      </c>
      <c r="AL180" s="5" t="e">
        <f t="shared" si="419"/>
        <v>#N/A</v>
      </c>
      <c r="AM180" s="5" t="e">
        <f t="shared" si="420"/>
        <v>#N/A</v>
      </c>
      <c r="AN180" s="5" t="e">
        <f t="shared" si="421"/>
        <v>#N/A</v>
      </c>
      <c r="AO180" s="5" t="e">
        <f t="shared" si="422"/>
        <v>#N/A</v>
      </c>
      <c r="AP180" s="5" t="e">
        <f t="shared" si="423"/>
        <v>#N/A</v>
      </c>
      <c r="AQ180" s="5" t="e">
        <f t="shared" si="424"/>
        <v>#N/A</v>
      </c>
      <c r="AR180" s="5" t="e">
        <f t="shared" si="425"/>
        <v>#N/A</v>
      </c>
      <c r="AS180" s="5" t="e">
        <f t="shared" si="426"/>
        <v>#N/A</v>
      </c>
      <c r="AT180" s="5" t="e">
        <f t="shared" si="427"/>
        <v>#N/A</v>
      </c>
      <c r="AU180" s="5" t="e">
        <f t="shared" si="428"/>
        <v>#N/A</v>
      </c>
      <c r="AV180" s="5" t="e">
        <f t="shared" si="429"/>
        <v>#N/A</v>
      </c>
      <c r="AW180" s="5" t="e">
        <f t="shared" si="430"/>
        <v>#N/A</v>
      </c>
      <c r="AX180" s="5" t="e">
        <f t="shared" si="431"/>
        <v>#N/A</v>
      </c>
      <c r="AY180" s="5" t="e">
        <f t="shared" si="432"/>
        <v>#N/A</v>
      </c>
      <c r="AZ180" s="5" t="e">
        <f t="shared" si="433"/>
        <v>#N/A</v>
      </c>
      <c r="BA180" s="5" t="e">
        <f t="shared" si="434"/>
        <v>#N/A</v>
      </c>
      <c r="BB180" s="5" t="e">
        <f t="shared" si="435"/>
        <v>#N/A</v>
      </c>
      <c r="BC180" s="5" t="e">
        <f t="shared" si="436"/>
        <v>#N/A</v>
      </c>
      <c r="BD180" s="5" t="e">
        <f t="shared" si="437"/>
        <v>#N/A</v>
      </c>
      <c r="BE180" s="5" t="e">
        <f t="shared" si="438"/>
        <v>#N/A</v>
      </c>
      <c r="BF180" s="5" t="e">
        <f t="shared" si="439"/>
        <v>#N/A</v>
      </c>
      <c r="BG180" s="5" t="e">
        <f t="shared" si="440"/>
        <v>#N/A</v>
      </c>
      <c r="BH180" s="5" t="e">
        <f t="shared" si="441"/>
        <v>#N/A</v>
      </c>
      <c r="BI180" s="5" t="e">
        <f t="shared" si="442"/>
        <v>#N/A</v>
      </c>
      <c r="BJ180" s="8" t="e">
        <f t="shared" si="443"/>
        <v>#N/A</v>
      </c>
      <c r="BK180" s="8" t="e">
        <f t="shared" si="444"/>
        <v>#N/A</v>
      </c>
      <c r="BL180" s="8" t="e">
        <f t="shared" si="445"/>
        <v>#N/A</v>
      </c>
      <c r="BM180" s="8" t="e">
        <f t="shared" si="446"/>
        <v>#N/A</v>
      </c>
      <c r="BN180" s="8" t="e">
        <f t="shared" si="447"/>
        <v>#N/A</v>
      </c>
    </row>
    <row r="181" spans="1:66" x14ac:dyDescent="0.25">
      <c r="A181" t="s">
        <v>344</v>
      </c>
      <c r="B181" t="s">
        <v>376</v>
      </c>
      <c r="C181" t="s">
        <v>421</v>
      </c>
      <c r="D181" s="16"/>
      <c r="E181">
        <f>VLOOKUP(A181,home!$A$2:$E$405,3,FALSE)</f>
        <v>1.3090999999999999</v>
      </c>
      <c r="F181">
        <f>VLOOKUP(B181,home!$B$2:$E$405,3,FALSE)</f>
        <v>1.25</v>
      </c>
      <c r="G181">
        <f>VLOOKUP(C181,away!$B$2:$E$405,4,FALSE)</f>
        <v>1.5278</v>
      </c>
      <c r="H181">
        <f>VLOOKUP(A181,away!$A$2:$E$405,3,FALSE)</f>
        <v>1.3545</v>
      </c>
      <c r="I181">
        <f>VLOOKUP(C181,away!$B$2:$E$405,3,FALSE)</f>
        <v>0.67120000000000002</v>
      </c>
      <c r="J181">
        <f>VLOOKUP(B181,home!$B$2:$E$405,4,FALSE)</f>
        <v>0.93959999999999999</v>
      </c>
      <c r="K181" s="3">
        <f t="shared" si="392"/>
        <v>2.5000537249999999</v>
      </c>
      <c r="L181" s="3">
        <f t="shared" si="393"/>
        <v>0.85422831984000003</v>
      </c>
      <c r="M181" s="5">
        <f t="shared" si="394"/>
        <v>3.4934442516529496E-2</v>
      </c>
      <c r="N181" s="5">
        <f t="shared" si="395"/>
        <v>8.7337983144247927E-2</v>
      </c>
      <c r="O181" s="5">
        <f t="shared" si="396"/>
        <v>2.9841990135442052E-2</v>
      </c>
      <c r="P181" s="5">
        <f t="shared" si="397"/>
        <v>7.4606578599525145E-2</v>
      </c>
      <c r="Q181" s="5">
        <f t="shared" si="398"/>
        <v>0.10917482504688213</v>
      </c>
      <c r="R181" s="5">
        <f t="shared" si="399"/>
        <v>1.2745936547040256E-2</v>
      </c>
      <c r="S181" s="5">
        <f t="shared" si="400"/>
        <v>3.9832763666498058E-2</v>
      </c>
      <c r="T181" s="5">
        <f t="shared" si="401"/>
        <v>9.3260227368624077E-2</v>
      </c>
      <c r="U181" s="5">
        <f t="shared" si="402"/>
        <v>3.1865526143041625E-2</v>
      </c>
      <c r="V181" s="5">
        <f t="shared" si="403"/>
        <v>9.4519461127948578E-3</v>
      </c>
      <c r="W181" s="5">
        <f t="shared" si="404"/>
        <v>9.0980976011560313E-2</v>
      </c>
      <c r="X181" s="5">
        <f t="shared" si="405"/>
        <v>7.7718526275758509E-2</v>
      </c>
      <c r="Y181" s="5">
        <f t="shared" si="406"/>
        <v>3.3194683060491038E-2</v>
      </c>
      <c r="Z181" s="5">
        <f t="shared" si="407"/>
        <v>3.6293133204551506E-3</v>
      </c>
      <c r="AA181" s="5">
        <f t="shared" si="408"/>
        <v>9.0734782859960162E-3</v>
      </c>
      <c r="AB181" s="5">
        <f t="shared" si="409"/>
        <v>1.1342091593805481E-2</v>
      </c>
      <c r="AC181" s="5">
        <f t="shared" si="410"/>
        <v>1.2616083687485603E-3</v>
      </c>
      <c r="AD181" s="5">
        <f t="shared" si="411"/>
        <v>5.6864331995459261E-2</v>
      </c>
      <c r="AE181" s="5">
        <f t="shared" si="412"/>
        <v>4.8575122779305119E-2</v>
      </c>
      <c r="AF181" s="5">
        <f t="shared" si="413"/>
        <v>2.074712275889376E-2</v>
      </c>
      <c r="AG181" s="5">
        <f t="shared" si="414"/>
        <v>5.9075932719480145E-3</v>
      </c>
      <c r="AH181" s="5">
        <f t="shared" si="415"/>
        <v>7.7506555497633368E-4</v>
      </c>
      <c r="AI181" s="5">
        <f t="shared" si="416"/>
        <v>1.9377055278377751E-3</v>
      </c>
      <c r="AJ181" s="5">
        <f t="shared" si="417"/>
        <v>2.422183961411961E-3</v>
      </c>
      <c r="AK181" s="5">
        <f t="shared" si="418"/>
        <v>2.0185300117877428E-3</v>
      </c>
      <c r="AL181" s="5">
        <f t="shared" si="419"/>
        <v>1.077724756939488E-4</v>
      </c>
      <c r="AM181" s="5">
        <f t="shared" si="420"/>
        <v>2.8432777004976914E-2</v>
      </c>
      <c r="AN181" s="5">
        <f t="shared" si="421"/>
        <v>2.4288083329346816E-2</v>
      </c>
      <c r="AO181" s="5">
        <f t="shared" si="422"/>
        <v>1.037378430728092E-2</v>
      </c>
      <c r="AP181" s="5">
        <f t="shared" si="423"/>
        <v>2.9538601130637138E-3</v>
      </c>
      <c r="AQ181" s="5">
        <f t="shared" si="424"/>
        <v>6.3081774035620211E-4</v>
      </c>
      <c r="AR181" s="5">
        <f t="shared" si="425"/>
        <v>1.3241658935865818E-4</v>
      </c>
      <c r="AS181" s="5">
        <f t="shared" si="426"/>
        <v>3.3104858747790868E-4</v>
      </c>
      <c r="AT181" s="5">
        <f t="shared" si="427"/>
        <v>4.1381962714006704E-4</v>
      </c>
      <c r="AU181" s="5">
        <f t="shared" si="428"/>
        <v>3.4485710010321186E-4</v>
      </c>
      <c r="AV181" s="5">
        <f t="shared" si="429"/>
        <v>2.1554031942643321E-4</v>
      </c>
      <c r="AW181" s="5">
        <f t="shared" si="430"/>
        <v>6.3933527261030546E-6</v>
      </c>
      <c r="AX181" s="5">
        <f t="shared" si="431"/>
        <v>1.1847245010564467E-2</v>
      </c>
      <c r="AY181" s="5">
        <f t="shared" si="432"/>
        <v>1.0120252200107307E-2</v>
      </c>
      <c r="AZ181" s="5">
        <f t="shared" si="433"/>
        <v>4.3225030166273637E-3</v>
      </c>
      <c r="BA181" s="5">
        <f t="shared" si="434"/>
        <v>1.2308014964656417E-3</v>
      </c>
      <c r="BB181" s="5">
        <f t="shared" si="435"/>
        <v>2.628463735956007E-4</v>
      </c>
      <c r="BC181" s="5">
        <f t="shared" si="436"/>
        <v>4.4906163218521401E-5</v>
      </c>
      <c r="BD181" s="5">
        <f t="shared" si="437"/>
        <v>1.8852333441131624E-5</v>
      </c>
      <c r="BE181" s="5">
        <f t="shared" si="438"/>
        <v>4.7131846444443182E-5</v>
      </c>
      <c r="BF181" s="5">
        <f t="shared" si="439"/>
        <v>5.8916074134779095E-5</v>
      </c>
      <c r="BG181" s="5">
        <f t="shared" si="440"/>
        <v>4.9097783534343541E-5</v>
      </c>
      <c r="BH181" s="5">
        <f t="shared" si="441"/>
        <v>3.0686774153569812E-5</v>
      </c>
      <c r="BI181" s="5">
        <f t="shared" si="442"/>
        <v>1.5343716806173183E-5</v>
      </c>
      <c r="BJ181" s="8">
        <f t="shared" si="443"/>
        <v>0.7182692684687737</v>
      </c>
      <c r="BK181" s="8">
        <f t="shared" si="444"/>
        <v>0.17031536393989738</v>
      </c>
      <c r="BL181" s="8">
        <f t="shared" si="445"/>
        <v>0.10368021851335996</v>
      </c>
      <c r="BM181" s="8">
        <f t="shared" si="446"/>
        <v>0.6371385494054379</v>
      </c>
      <c r="BN181" s="8">
        <f t="shared" si="447"/>
        <v>0.34864175598966701</v>
      </c>
    </row>
    <row r="182" spans="1:66" x14ac:dyDescent="0.25">
      <c r="A182" t="s">
        <v>340</v>
      </c>
      <c r="B182" t="s">
        <v>428</v>
      </c>
      <c r="C182" t="s">
        <v>385</v>
      </c>
      <c r="D182" s="16"/>
      <c r="E182">
        <f>VLOOKUP(A182,home!$A$2:$E$405,3,FALSE)</f>
        <v>1.3684000000000001</v>
      </c>
      <c r="F182">
        <f>VLOOKUP(B182,home!$B$2:$E$405,3,FALSE)</f>
        <v>1.3077000000000001</v>
      </c>
      <c r="G182">
        <f>VLOOKUP(C182,away!$B$2:$E$405,4,FALSE)</f>
        <v>1.1538999999999999</v>
      </c>
      <c r="H182">
        <f>VLOOKUP(A182,away!$A$2:$E$405,3,FALSE)</f>
        <v>1.1395</v>
      </c>
      <c r="I182">
        <f>VLOOKUP(C182,away!$B$2:$E$405,3,FALSE)</f>
        <v>0.60040000000000004</v>
      </c>
      <c r="J182">
        <f>VLOOKUP(B182,home!$B$2:$E$405,4,FALSE)</f>
        <v>1.0623</v>
      </c>
      <c r="K182" s="3">
        <f t="shared" si="392"/>
        <v>2.064854063052</v>
      </c>
      <c r="L182" s="3">
        <f t="shared" si="393"/>
        <v>0.72677870633999997</v>
      </c>
      <c r="M182" s="5">
        <f t="shared" si="394"/>
        <v>6.1321009064867996E-2</v>
      </c>
      <c r="N182" s="5">
        <f t="shared" si="395"/>
        <v>0.1266189347180412</v>
      </c>
      <c r="O182" s="5">
        <f t="shared" si="396"/>
        <v>4.4566803639628172E-2</v>
      </c>
      <c r="P182" s="5">
        <f t="shared" si="397"/>
        <v>9.2023945572526883E-2</v>
      </c>
      <c r="Q182" s="5">
        <f t="shared" si="398"/>
        <v>0.13072481090593169</v>
      </c>
      <c r="R182" s="5">
        <f t="shared" si="399"/>
        <v>1.6195101947458882E-2</v>
      </c>
      <c r="S182" s="5">
        <f t="shared" si="400"/>
        <v>3.4524898920764456E-2</v>
      </c>
      <c r="T182" s="5">
        <f t="shared" si="401"/>
        <v>9.5008008956754139E-2</v>
      </c>
      <c r="U182" s="5">
        <f t="shared" si="402"/>
        <v>3.3440522057751824E-2</v>
      </c>
      <c r="V182" s="5">
        <f t="shared" si="403"/>
        <v>5.7568042659291675E-3</v>
      </c>
      <c r="W182" s="5">
        <f t="shared" si="404"/>
        <v>8.9975885646939119E-2</v>
      </c>
      <c r="X182" s="5">
        <f t="shared" si="405"/>
        <v>6.5392557772278176E-2</v>
      </c>
      <c r="Y182" s="5">
        <f t="shared" si="406"/>
        <v>2.3762959271000021E-2</v>
      </c>
      <c r="Z182" s="5">
        <f t="shared" si="407"/>
        <v>3.9234184141395262E-3</v>
      </c>
      <c r="AA182" s="5">
        <f t="shared" si="408"/>
        <v>8.1012864534890355E-3</v>
      </c>
      <c r="AB182" s="5">
        <f t="shared" si="409"/>
        <v>8.3639871247174827E-3</v>
      </c>
      <c r="AC182" s="5">
        <f t="shared" si="410"/>
        <v>5.3994936902370348E-4</v>
      </c>
      <c r="AD182" s="5">
        <f t="shared" si="411"/>
        <v>4.6446768263696092E-2</v>
      </c>
      <c r="AE182" s="5">
        <f t="shared" si="412"/>
        <v>3.3756522152362807E-2</v>
      </c>
      <c r="AF182" s="5">
        <f t="shared" si="413"/>
        <v>1.2266760750215896E-2</v>
      </c>
      <c r="AG182" s="5">
        <f t="shared" si="414"/>
        <v>2.9717401696747322E-3</v>
      </c>
      <c r="AH182" s="5">
        <f t="shared" si="415"/>
        <v>7.128642398647148E-4</v>
      </c>
      <c r="AI182" s="5">
        <f t="shared" si="416"/>
        <v>1.4719606220891317E-3</v>
      </c>
      <c r="AJ182" s="5">
        <f t="shared" si="417"/>
        <v>1.5196919355866471E-3</v>
      </c>
      <c r="AK182" s="5">
        <f t="shared" si="418"/>
        <v>1.0459806892611485E-3</v>
      </c>
      <c r="AL182" s="5">
        <f t="shared" si="419"/>
        <v>3.2411907178106051E-5</v>
      </c>
      <c r="AM182" s="5">
        <f t="shared" si="420"/>
        <v>1.9181159632985511E-2</v>
      </c>
      <c r="AN182" s="5">
        <f t="shared" si="421"/>
        <v>1.3940458384162236E-2</v>
      </c>
      <c r="AO182" s="5">
        <f t="shared" si="422"/>
        <v>5.0658141551140181E-3</v>
      </c>
      <c r="AP182" s="5">
        <f t="shared" si="423"/>
        <v>1.2272419527375421E-3</v>
      </c>
      <c r="AQ182" s="5">
        <f t="shared" si="424"/>
        <v>2.2298332969419155E-4</v>
      </c>
      <c r="AR182" s="5">
        <f t="shared" si="425"/>
        <v>1.0361891000898499E-4</v>
      </c>
      <c r="AS182" s="5">
        <f t="shared" si="426"/>
        <v>2.139579273410722E-4</v>
      </c>
      <c r="AT182" s="5">
        <f t="shared" si="427"/>
        <v>2.2089594779619882E-4</v>
      </c>
      <c r="AU182" s="5">
        <f t="shared" si="428"/>
        <v>1.5203929843956782E-4</v>
      </c>
      <c r="AV182" s="5">
        <f t="shared" si="429"/>
        <v>7.8484740781629305E-5</v>
      </c>
      <c r="AW182" s="5">
        <f t="shared" si="430"/>
        <v>1.3511191295450849E-6</v>
      </c>
      <c r="AX182" s="5">
        <f t="shared" si="431"/>
        <v>6.6010492337031925E-3</v>
      </c>
      <c r="AY182" s="5">
        <f t="shared" si="432"/>
        <v>4.7975020225574545E-3</v>
      </c>
      <c r="AZ182" s="5">
        <f t="shared" si="433"/>
        <v>1.7433611568089199E-3</v>
      </c>
      <c r="BA182" s="5">
        <f t="shared" si="434"/>
        <v>4.2234592207633089E-4</v>
      </c>
      <c r="BB182" s="5">
        <f t="shared" si="435"/>
        <v>7.6738005718652544E-5</v>
      </c>
      <c r="BC182" s="5">
        <f t="shared" si="436"/>
        <v>1.1154309704662766E-5</v>
      </c>
      <c r="BD182" s="5">
        <f t="shared" si="437"/>
        <v>1.2551336228115161E-5</v>
      </c>
      <c r="BE182" s="5">
        <f t="shared" si="438"/>
        <v>2.5916677607355352E-5</v>
      </c>
      <c r="BF182" s="5">
        <f t="shared" si="439"/>
        <v>2.6757078529178248E-5</v>
      </c>
      <c r="BG182" s="5">
        <f t="shared" si="440"/>
        <v>1.8416487438791707E-5</v>
      </c>
      <c r="BH182" s="5">
        <f t="shared" si="441"/>
        <v>9.5068397287837938E-6</v>
      </c>
      <c r="BI182" s="5">
        <f t="shared" si="442"/>
        <v>3.9260473281526776E-6</v>
      </c>
      <c r="BJ182" s="8">
        <f t="shared" si="443"/>
        <v>0.68021475671215648</v>
      </c>
      <c r="BK182" s="8">
        <f t="shared" si="444"/>
        <v>0.1989965211228478</v>
      </c>
      <c r="BL182" s="8">
        <f t="shared" si="445"/>
        <v>0.11628427000107489</v>
      </c>
      <c r="BM182" s="8">
        <f t="shared" si="446"/>
        <v>0.52317220949833576</v>
      </c>
      <c r="BN182" s="8">
        <f t="shared" si="447"/>
        <v>0.47145060584845477</v>
      </c>
    </row>
    <row r="183" spans="1:66" x14ac:dyDescent="0.25">
      <c r="A183" t="s">
        <v>342</v>
      </c>
      <c r="B183" t="s">
        <v>390</v>
      </c>
      <c r="C183" t="s">
        <v>377</v>
      </c>
      <c r="D183" s="16"/>
      <c r="E183">
        <f>VLOOKUP(A183,home!$A$2:$E$405,3,FALSE)</f>
        <v>1.1741999999999999</v>
      </c>
      <c r="F183">
        <f>VLOOKUP(B183,home!$B$2:$E$405,3,FALSE)</f>
        <v>0.65390000000000004</v>
      </c>
      <c r="G183">
        <f>VLOOKUP(C183,away!$B$2:$E$405,4,FALSE)</f>
        <v>1.1922999999999999</v>
      </c>
      <c r="H183">
        <f>VLOOKUP(A183,away!$A$2:$E$405,3,FALSE)</f>
        <v>0.85970000000000002</v>
      </c>
      <c r="I183">
        <f>VLOOKUP(C183,away!$B$2:$E$405,3,FALSE)</f>
        <v>0.78520000000000001</v>
      </c>
      <c r="J183">
        <f>VLOOKUP(B183,home!$B$2:$E$405,4,FALSE)</f>
        <v>0.97</v>
      </c>
      <c r="K183" s="3">
        <f t="shared" si="392"/>
        <v>0.91545912377399996</v>
      </c>
      <c r="L183" s="3">
        <f t="shared" si="393"/>
        <v>0.6547853468</v>
      </c>
      <c r="M183" s="5">
        <f t="shared" si="394"/>
        <v>0.20799432764836492</v>
      </c>
      <c r="N183" s="5">
        <f t="shared" si="395"/>
        <v>0.19041030493893443</v>
      </c>
      <c r="O183" s="5">
        <f t="shared" si="396"/>
        <v>0.13619163796166744</v>
      </c>
      <c r="P183" s="5">
        <f t="shared" si="397"/>
        <v>0.12467787755373391</v>
      </c>
      <c r="Q183" s="5">
        <f t="shared" si="398"/>
        <v>8.7156425458468495E-2</v>
      </c>
      <c r="R183" s="5">
        <f t="shared" si="399"/>
        <v>4.4588144446995222E-2</v>
      </c>
      <c r="S183" s="5">
        <f t="shared" si="400"/>
        <v>1.8683890718384766E-2</v>
      </c>
      <c r="T183" s="5">
        <f t="shared" si="401"/>
        <v>5.7068750269671634E-2</v>
      </c>
      <c r="U183" s="5">
        <f t="shared" si="402"/>
        <v>4.0818623646154795E-2</v>
      </c>
      <c r="V183" s="5">
        <f t="shared" si="403"/>
        <v>1.2444077818807525E-3</v>
      </c>
      <c r="W183" s="5">
        <f t="shared" si="404"/>
        <v>2.6596048293827841E-2</v>
      </c>
      <c r="X183" s="5">
        <f t="shared" si="405"/>
        <v>1.741470270558361E-2</v>
      </c>
      <c r="Y183" s="5">
        <f t="shared" si="406"/>
        <v>5.7014460752472301E-3</v>
      </c>
      <c r="Z183" s="5">
        <f t="shared" si="407"/>
        <v>9.7318878749647567E-3</v>
      </c>
      <c r="AA183" s="5">
        <f t="shared" si="408"/>
        <v>8.9091455466820523E-3</v>
      </c>
      <c r="AB183" s="5">
        <f t="shared" si="409"/>
        <v>4.0779792878702916E-3</v>
      </c>
      <c r="AC183" s="5">
        <f t="shared" si="410"/>
        <v>4.6620899116098351E-5</v>
      </c>
      <c r="AD183" s="5">
        <f t="shared" si="411"/>
        <v>6.0868987667296558E-3</v>
      </c>
      <c r="AE183" s="5">
        <f t="shared" si="412"/>
        <v>3.9856121199095696E-3</v>
      </c>
      <c r="AF183" s="5">
        <f t="shared" si="413"/>
        <v>1.3048602070726352E-3</v>
      </c>
      <c r="AG183" s="5">
        <f t="shared" si="414"/>
        <v>2.8480111440452513E-4</v>
      </c>
      <c r="AH183" s="5">
        <f t="shared" si="415"/>
        <v>1.5930743943068776E-3</v>
      </c>
      <c r="AI183" s="5">
        <f t="shared" si="416"/>
        <v>1.4583944891189699E-3</v>
      </c>
      <c r="AJ183" s="5">
        <f t="shared" si="417"/>
        <v>6.6755027056284116E-4</v>
      </c>
      <c r="AK183" s="5">
        <f t="shared" si="418"/>
        <v>2.0370499525485173E-4</v>
      </c>
      <c r="AL183" s="5">
        <f t="shared" si="419"/>
        <v>1.1178371674190392E-6</v>
      </c>
      <c r="AM183" s="5">
        <f t="shared" si="420"/>
        <v>1.1144614022982747E-3</v>
      </c>
      <c r="AN183" s="5">
        <f t="shared" si="421"/>
        <v>7.2973299579909008E-4</v>
      </c>
      <c r="AO183" s="5">
        <f t="shared" si="422"/>
        <v>2.3890923636285503E-4</v>
      </c>
      <c r="AP183" s="5">
        <f t="shared" si="423"/>
        <v>5.2144755728525082E-5</v>
      </c>
      <c r="AQ183" s="5">
        <f t="shared" si="424"/>
        <v>8.5359054908758923E-6</v>
      </c>
      <c r="AR183" s="5">
        <f t="shared" si="425"/>
        <v>2.0862435395088583E-4</v>
      </c>
      <c r="AS183" s="5">
        <f t="shared" si="426"/>
        <v>1.9098706826579476E-4</v>
      </c>
      <c r="AT183" s="5">
        <f t="shared" si="427"/>
        <v>8.7420427083384771E-5</v>
      </c>
      <c r="AU183" s="5">
        <f t="shared" si="428"/>
        <v>2.6676609192568095E-5</v>
      </c>
      <c r="AV183" s="5">
        <f t="shared" si="429"/>
        <v>6.1053363191724559E-6</v>
      </c>
      <c r="AW183" s="5">
        <f t="shared" si="430"/>
        <v>1.8612896143775521E-8</v>
      </c>
      <c r="AX183" s="5">
        <f t="shared" si="431"/>
        <v>1.7004064313798687E-4</v>
      </c>
      <c r="AY183" s="5">
        <f t="shared" si="432"/>
        <v>1.1134012148720176E-4</v>
      </c>
      <c r="AZ183" s="5">
        <f t="shared" si="433"/>
        <v>3.6451940030375765E-5</v>
      </c>
      <c r="BA183" s="5">
        <f t="shared" si="434"/>
        <v>7.9560653981074681E-6</v>
      </c>
      <c r="BB183" s="5">
        <f t="shared" si="435"/>
        <v>1.302378760215819E-6</v>
      </c>
      <c r="BC183" s="5">
        <f t="shared" si="436"/>
        <v>1.7055570563457387E-7</v>
      </c>
      <c r="BD183" s="5">
        <f t="shared" si="437"/>
        <v>2.2767361658776115E-5</v>
      </c>
      <c r="BE183" s="5">
        <f t="shared" si="438"/>
        <v>2.0842588954788945E-5</v>
      </c>
      <c r="BF183" s="5">
        <f t="shared" si="439"/>
        <v>9.5402691108663664E-6</v>
      </c>
      <c r="BG183" s="5">
        <f t="shared" si="440"/>
        <v>2.9112421336006273E-6</v>
      </c>
      <c r="BH183" s="5">
        <f t="shared" si="441"/>
        <v>6.6628079317999511E-7</v>
      </c>
      <c r="BI183" s="5">
        <f t="shared" si="442"/>
        <v>1.2199056622240085E-7</v>
      </c>
      <c r="BJ183" s="8">
        <f t="shared" si="443"/>
        <v>0.39848089595004871</v>
      </c>
      <c r="BK183" s="8">
        <f t="shared" si="444"/>
        <v>0.35275958256013512</v>
      </c>
      <c r="BL183" s="8">
        <f t="shared" si="445"/>
        <v>0.23908491856664255</v>
      </c>
      <c r="BM183" s="8">
        <f t="shared" si="446"/>
        <v>0.20892724543503569</v>
      </c>
      <c r="BN183" s="8">
        <f t="shared" si="447"/>
        <v>0.79101871800816448</v>
      </c>
    </row>
    <row r="184" spans="1:66" x14ac:dyDescent="0.25">
      <c r="A184" t="s">
        <v>342</v>
      </c>
      <c r="B184" t="s">
        <v>436</v>
      </c>
      <c r="C184" t="s">
        <v>512</v>
      </c>
      <c r="D184" s="16"/>
      <c r="E184">
        <f>VLOOKUP(A184,home!$A$2:$E$405,3,FALSE)</f>
        <v>1.1741999999999999</v>
      </c>
      <c r="F184">
        <f>VLOOKUP(B184,home!$B$2:$E$405,3,FALSE)</f>
        <v>0.85160000000000002</v>
      </c>
      <c r="G184" t="e">
        <f>VLOOKUP(C184,away!$B$2:$E$405,4,FALSE)</f>
        <v>#N/A</v>
      </c>
      <c r="H184">
        <f>VLOOKUP(A184,away!$A$2:$E$405,3,FALSE)</f>
        <v>0.85970000000000002</v>
      </c>
      <c r="I184" t="e">
        <f>VLOOKUP(C184,away!$B$2:$E$405,3,FALSE)</f>
        <v>#N/A</v>
      </c>
      <c r="J184">
        <f>VLOOKUP(B184,home!$B$2:$E$405,4,FALSE)</f>
        <v>0.69789999999999996</v>
      </c>
      <c r="K184" s="3" t="e">
        <f t="shared" si="392"/>
        <v>#N/A</v>
      </c>
      <c r="L184" s="3" t="e">
        <f t="shared" si="393"/>
        <v>#N/A</v>
      </c>
      <c r="M184" s="5" t="e">
        <f t="shared" si="394"/>
        <v>#N/A</v>
      </c>
      <c r="N184" s="5" t="e">
        <f t="shared" si="395"/>
        <v>#N/A</v>
      </c>
      <c r="O184" s="5" t="e">
        <f t="shared" si="396"/>
        <v>#N/A</v>
      </c>
      <c r="P184" s="5" t="e">
        <f t="shared" si="397"/>
        <v>#N/A</v>
      </c>
      <c r="Q184" s="5" t="e">
        <f t="shared" si="398"/>
        <v>#N/A</v>
      </c>
      <c r="R184" s="5" t="e">
        <f t="shared" si="399"/>
        <v>#N/A</v>
      </c>
      <c r="S184" s="5" t="e">
        <f t="shared" si="400"/>
        <v>#N/A</v>
      </c>
      <c r="T184" s="5" t="e">
        <f t="shared" si="401"/>
        <v>#N/A</v>
      </c>
      <c r="U184" s="5" t="e">
        <f t="shared" si="402"/>
        <v>#N/A</v>
      </c>
      <c r="V184" s="5" t="e">
        <f t="shared" si="403"/>
        <v>#N/A</v>
      </c>
      <c r="W184" s="5" t="e">
        <f t="shared" si="404"/>
        <v>#N/A</v>
      </c>
      <c r="X184" s="5" t="e">
        <f t="shared" si="405"/>
        <v>#N/A</v>
      </c>
      <c r="Y184" s="5" t="e">
        <f t="shared" si="406"/>
        <v>#N/A</v>
      </c>
      <c r="Z184" s="5" t="e">
        <f t="shared" si="407"/>
        <v>#N/A</v>
      </c>
      <c r="AA184" s="5" t="e">
        <f t="shared" si="408"/>
        <v>#N/A</v>
      </c>
      <c r="AB184" s="5" t="e">
        <f t="shared" si="409"/>
        <v>#N/A</v>
      </c>
      <c r="AC184" s="5" t="e">
        <f t="shared" si="410"/>
        <v>#N/A</v>
      </c>
      <c r="AD184" s="5" t="e">
        <f t="shared" si="411"/>
        <v>#N/A</v>
      </c>
      <c r="AE184" s="5" t="e">
        <f t="shared" si="412"/>
        <v>#N/A</v>
      </c>
      <c r="AF184" s="5" t="e">
        <f t="shared" si="413"/>
        <v>#N/A</v>
      </c>
      <c r="AG184" s="5" t="e">
        <f t="shared" si="414"/>
        <v>#N/A</v>
      </c>
      <c r="AH184" s="5" t="e">
        <f t="shared" si="415"/>
        <v>#N/A</v>
      </c>
      <c r="AI184" s="5" t="e">
        <f t="shared" si="416"/>
        <v>#N/A</v>
      </c>
      <c r="AJ184" s="5" t="e">
        <f t="shared" si="417"/>
        <v>#N/A</v>
      </c>
      <c r="AK184" s="5" t="e">
        <f t="shared" si="418"/>
        <v>#N/A</v>
      </c>
      <c r="AL184" s="5" t="e">
        <f t="shared" si="419"/>
        <v>#N/A</v>
      </c>
      <c r="AM184" s="5" t="e">
        <f t="shared" si="420"/>
        <v>#N/A</v>
      </c>
      <c r="AN184" s="5" t="e">
        <f t="shared" si="421"/>
        <v>#N/A</v>
      </c>
      <c r="AO184" s="5" t="e">
        <f t="shared" si="422"/>
        <v>#N/A</v>
      </c>
      <c r="AP184" s="5" t="e">
        <f t="shared" si="423"/>
        <v>#N/A</v>
      </c>
      <c r="AQ184" s="5" t="e">
        <f t="shared" si="424"/>
        <v>#N/A</v>
      </c>
      <c r="AR184" s="5" t="e">
        <f t="shared" si="425"/>
        <v>#N/A</v>
      </c>
      <c r="AS184" s="5" t="e">
        <f t="shared" si="426"/>
        <v>#N/A</v>
      </c>
      <c r="AT184" s="5" t="e">
        <f t="shared" si="427"/>
        <v>#N/A</v>
      </c>
      <c r="AU184" s="5" t="e">
        <f t="shared" si="428"/>
        <v>#N/A</v>
      </c>
      <c r="AV184" s="5" t="e">
        <f t="shared" si="429"/>
        <v>#N/A</v>
      </c>
      <c r="AW184" s="5" t="e">
        <f t="shared" si="430"/>
        <v>#N/A</v>
      </c>
      <c r="AX184" s="5" t="e">
        <f t="shared" si="431"/>
        <v>#N/A</v>
      </c>
      <c r="AY184" s="5" t="e">
        <f t="shared" si="432"/>
        <v>#N/A</v>
      </c>
      <c r="AZ184" s="5" t="e">
        <f t="shared" si="433"/>
        <v>#N/A</v>
      </c>
      <c r="BA184" s="5" t="e">
        <f t="shared" si="434"/>
        <v>#N/A</v>
      </c>
      <c r="BB184" s="5" t="e">
        <f t="shared" si="435"/>
        <v>#N/A</v>
      </c>
      <c r="BC184" s="5" t="e">
        <f t="shared" si="436"/>
        <v>#N/A</v>
      </c>
      <c r="BD184" s="5" t="e">
        <f t="shared" si="437"/>
        <v>#N/A</v>
      </c>
      <c r="BE184" s="5" t="e">
        <f t="shared" si="438"/>
        <v>#N/A</v>
      </c>
      <c r="BF184" s="5" t="e">
        <f t="shared" si="439"/>
        <v>#N/A</v>
      </c>
      <c r="BG184" s="5" t="e">
        <f t="shared" si="440"/>
        <v>#N/A</v>
      </c>
      <c r="BH184" s="5" t="e">
        <f t="shared" si="441"/>
        <v>#N/A</v>
      </c>
      <c r="BI184" s="5" t="e">
        <f t="shared" si="442"/>
        <v>#N/A</v>
      </c>
      <c r="BJ184" s="8" t="e">
        <f t="shared" si="443"/>
        <v>#N/A</v>
      </c>
      <c r="BK184" s="8" t="e">
        <f t="shared" si="444"/>
        <v>#N/A</v>
      </c>
      <c r="BL184" s="8" t="e">
        <f t="shared" si="445"/>
        <v>#N/A</v>
      </c>
      <c r="BM184" s="8" t="e">
        <f t="shared" si="446"/>
        <v>#N/A</v>
      </c>
      <c r="BN184" s="8" t="e">
        <f t="shared" si="447"/>
        <v>#N/A</v>
      </c>
    </row>
    <row r="185" spans="1:66" x14ac:dyDescent="0.25">
      <c r="A185" t="s">
        <v>40</v>
      </c>
      <c r="B185" t="s">
        <v>320</v>
      </c>
      <c r="C185" t="s">
        <v>319</v>
      </c>
      <c r="D185" s="16"/>
      <c r="E185">
        <f>VLOOKUP(A185,home!$A$2:$E$405,3,FALSE)</f>
        <v>1.5047999999999999</v>
      </c>
      <c r="F185">
        <f>VLOOKUP(B185,home!$B$2:$E$405,3,FALSE)</f>
        <v>1.6281000000000001</v>
      </c>
      <c r="G185">
        <f>VLOOKUP(C185,away!$B$2:$E$405,4,FALSE)</f>
        <v>1.2959000000000001</v>
      </c>
      <c r="H185">
        <f>VLOOKUP(A185,away!$A$2:$E$405,3,FALSE)</f>
        <v>1.2</v>
      </c>
      <c r="I185">
        <f>VLOOKUP(C185,away!$B$2:$E$405,3,FALSE)</f>
        <v>1.0832999999999999</v>
      </c>
      <c r="J185">
        <f>VLOOKUP(B185,home!$B$2:$E$405,4,FALSE)</f>
        <v>0.58330000000000004</v>
      </c>
      <c r="K185" s="3">
        <f t="shared" si="392"/>
        <v>3.1749094879920001</v>
      </c>
      <c r="L185" s="3">
        <f t="shared" si="393"/>
        <v>0.75826666799999998</v>
      </c>
      <c r="M185" s="5">
        <f t="shared" si="394"/>
        <v>1.9581380162323001E-2</v>
      </c>
      <c r="N185" s="5">
        <f t="shared" si="395"/>
        <v>6.2169109665337625E-2</v>
      </c>
      <c r="O185" s="5">
        <f t="shared" si="396"/>
        <v>1.4847907890525961E-2</v>
      </c>
      <c r="P185" s="5">
        <f t="shared" si="397"/>
        <v>4.7140763638462153E-2</v>
      </c>
      <c r="Q185" s="5">
        <f t="shared" si="398"/>
        <v>9.8690648068247816E-2</v>
      </c>
      <c r="R185" s="5">
        <f t="shared" si="399"/>
        <v>5.6293368214600133E-3</v>
      </c>
      <c r="S185" s="5">
        <f t="shared" si="400"/>
        <v>2.8371999036784484E-2</v>
      </c>
      <c r="T185" s="5">
        <f t="shared" si="401"/>
        <v>7.4833828873470912E-2</v>
      </c>
      <c r="U185" s="5">
        <f t="shared" si="402"/>
        <v>1.7872634885556123E-2</v>
      </c>
      <c r="V185" s="5">
        <f t="shared" si="403"/>
        <v>7.5892828882250874E-3</v>
      </c>
      <c r="W185" s="5">
        <f t="shared" si="404"/>
        <v>0.10444462497598643</v>
      </c>
      <c r="X185" s="5">
        <f t="shared" si="405"/>
        <v>7.9196877771050805E-2</v>
      </c>
      <c r="Y185" s="5">
        <f t="shared" si="406"/>
        <v>3.0026176311728978E-2</v>
      </c>
      <c r="Z185" s="5">
        <f t="shared" si="407"/>
        <v>1.4228461582193985E-3</v>
      </c>
      <c r="AA185" s="5">
        <f t="shared" si="408"/>
        <v>4.5174077676837354E-3</v>
      </c>
      <c r="AB185" s="5">
        <f t="shared" si="409"/>
        <v>7.1711803913739273E-3</v>
      </c>
      <c r="AC185" s="5">
        <f t="shared" si="410"/>
        <v>1.1419157761528335E-3</v>
      </c>
      <c r="AD185" s="5">
        <f t="shared" si="411"/>
        <v>8.2900557701506394E-2</v>
      </c>
      <c r="AE185" s="5">
        <f t="shared" si="412"/>
        <v>6.286072966366299E-2</v>
      </c>
      <c r="AF185" s="5">
        <f t="shared" si="413"/>
        <v>2.3832598015057247E-2</v>
      </c>
      <c r="AG185" s="5">
        <f t="shared" si="414"/>
        <v>6.0238215622202915E-3</v>
      </c>
      <c r="AH185" s="5">
        <f t="shared" si="415"/>
        <v>2.6972420386740597E-4</v>
      </c>
      <c r="AI185" s="5">
        <f t="shared" si="416"/>
        <v>8.5634993399971574E-4</v>
      </c>
      <c r="AJ185" s="5">
        <f t="shared" si="417"/>
        <v>1.3594167652485106E-3</v>
      </c>
      <c r="AK185" s="5">
        <f t="shared" si="418"/>
        <v>1.438675062040963E-3</v>
      </c>
      <c r="AL185" s="5">
        <f t="shared" si="419"/>
        <v>1.0996320229199955E-4</v>
      </c>
      <c r="AM185" s="5">
        <f t="shared" si="420"/>
        <v>5.2640353441268169E-2</v>
      </c>
      <c r="AN185" s="5">
        <f t="shared" si="421"/>
        <v>3.9915425406252744E-2</v>
      </c>
      <c r="AO185" s="5">
        <f t="shared" si="422"/>
        <v>1.5133268312300906E-2</v>
      </c>
      <c r="AP185" s="5">
        <f t="shared" si="423"/>
        <v>3.8250176463727977E-3</v>
      </c>
      <c r="AQ185" s="5">
        <f t="shared" si="424"/>
        <v>7.2509584643907566E-4</v>
      </c>
      <c r="AR185" s="5">
        <f t="shared" si="425"/>
        <v>4.0904574669098142E-5</v>
      </c>
      <c r="AS185" s="5">
        <f t="shared" si="426"/>
        <v>1.2986832221919691E-4</v>
      </c>
      <c r="AT185" s="5">
        <f t="shared" si="427"/>
        <v>2.0616008420166533E-4</v>
      </c>
      <c r="AU185" s="5">
        <f t="shared" si="428"/>
        <v>2.1817986912569894E-4</v>
      </c>
      <c r="AV185" s="5">
        <f t="shared" si="429"/>
        <v>1.7317533414400863E-4</v>
      </c>
      <c r="AW185" s="5">
        <f t="shared" si="430"/>
        <v>7.3535693449650593E-6</v>
      </c>
      <c r="AX185" s="5">
        <f t="shared" si="431"/>
        <v>2.7854726265322465E-2</v>
      </c>
      <c r="AY185" s="5">
        <f t="shared" si="432"/>
        <v>2.1121310473258149E-2</v>
      </c>
      <c r="AZ185" s="5">
        <f t="shared" si="433"/>
        <v>8.0077928581754783E-3</v>
      </c>
      <c r="BA185" s="5">
        <f t="shared" si="434"/>
        <v>2.0240141362009726E-3</v>
      </c>
      <c r="BB185" s="5">
        <f t="shared" si="435"/>
        <v>3.8368561376050226E-4</v>
      </c>
      <c r="BC185" s="5">
        <f t="shared" si="436"/>
        <v>5.8187202381142224E-5</v>
      </c>
      <c r="BD185" s="5">
        <f t="shared" si="437"/>
        <v>5.1694292567157058E-6</v>
      </c>
      <c r="BE185" s="5">
        <f t="shared" si="438"/>
        <v>1.6412469994650127E-5</v>
      </c>
      <c r="BF185" s="5">
        <f t="shared" si="439"/>
        <v>2.6054053353699356E-5</v>
      </c>
      <c r="BG185" s="5">
        <f t="shared" si="440"/>
        <v>2.7573087064436622E-5</v>
      </c>
      <c r="BH185" s="5">
        <f t="shared" si="441"/>
        <v>2.1885513933527332E-5</v>
      </c>
      <c r="BI185" s="5">
        <f t="shared" si="442"/>
        <v>1.3896905167427405E-5</v>
      </c>
      <c r="BJ185" s="8">
        <f t="shared" si="443"/>
        <v>0.79666784981000172</v>
      </c>
      <c r="BK185" s="8">
        <f t="shared" si="444"/>
        <v>0.12505661517749772</v>
      </c>
      <c r="BL185" s="8">
        <f t="shared" si="445"/>
        <v>5.4841913364886481E-2</v>
      </c>
      <c r="BM185" s="8">
        <f t="shared" si="446"/>
        <v>0.70881612136033567</v>
      </c>
      <c r="BN185" s="8">
        <f t="shared" si="447"/>
        <v>0.24805914624635658</v>
      </c>
    </row>
    <row r="186" spans="1:66" x14ac:dyDescent="0.25">
      <c r="A186" t="s">
        <v>10</v>
      </c>
      <c r="B186" t="s">
        <v>499</v>
      </c>
      <c r="C186" t="s">
        <v>44</v>
      </c>
      <c r="D186" s="16"/>
      <c r="E186">
        <f>VLOOKUP(A186,home!$A$2:$E$405,3,FALSE)</f>
        <v>1.5425</v>
      </c>
      <c r="F186" t="e">
        <f>VLOOKUP(B186,home!$B$2:$E$405,3,FALSE)</f>
        <v>#N/A</v>
      </c>
      <c r="G186">
        <f>VLOOKUP(C186,away!$B$2:$E$405,4,FALSE)</f>
        <v>0.83899999999999997</v>
      </c>
      <c r="H186">
        <f>VLOOKUP(A186,away!$A$2:$E$405,3,FALSE)</f>
        <v>1.4443999999999999</v>
      </c>
      <c r="I186">
        <f>VLOOKUP(C186,away!$B$2:$E$405,3,FALSE)</f>
        <v>0.8145</v>
      </c>
      <c r="J186" t="e">
        <f>VLOOKUP(B186,home!$B$2:$E$405,4,FALSE)</f>
        <v>#N/A</v>
      </c>
      <c r="K186" s="3" t="e">
        <f t="shared" si="392"/>
        <v>#N/A</v>
      </c>
      <c r="L186" s="3" t="e">
        <f t="shared" si="393"/>
        <v>#N/A</v>
      </c>
      <c r="M186" s="5" t="e">
        <f t="shared" si="394"/>
        <v>#N/A</v>
      </c>
      <c r="N186" s="5" t="e">
        <f t="shared" si="395"/>
        <v>#N/A</v>
      </c>
      <c r="O186" s="5" t="e">
        <f t="shared" si="396"/>
        <v>#N/A</v>
      </c>
      <c r="P186" s="5" t="e">
        <f t="shared" si="397"/>
        <v>#N/A</v>
      </c>
      <c r="Q186" s="5" t="e">
        <f t="shared" si="398"/>
        <v>#N/A</v>
      </c>
      <c r="R186" s="5" t="e">
        <f t="shared" si="399"/>
        <v>#N/A</v>
      </c>
      <c r="S186" s="5" t="e">
        <f t="shared" si="400"/>
        <v>#N/A</v>
      </c>
      <c r="T186" s="5" t="e">
        <f t="shared" si="401"/>
        <v>#N/A</v>
      </c>
      <c r="U186" s="5" t="e">
        <f t="shared" si="402"/>
        <v>#N/A</v>
      </c>
      <c r="V186" s="5" t="e">
        <f t="shared" si="403"/>
        <v>#N/A</v>
      </c>
      <c r="W186" s="5" t="e">
        <f t="shared" si="404"/>
        <v>#N/A</v>
      </c>
      <c r="X186" s="5" t="e">
        <f t="shared" si="405"/>
        <v>#N/A</v>
      </c>
      <c r="Y186" s="5" t="e">
        <f t="shared" si="406"/>
        <v>#N/A</v>
      </c>
      <c r="Z186" s="5" t="e">
        <f t="shared" si="407"/>
        <v>#N/A</v>
      </c>
      <c r="AA186" s="5" t="e">
        <f t="shared" si="408"/>
        <v>#N/A</v>
      </c>
      <c r="AB186" s="5" t="e">
        <f t="shared" si="409"/>
        <v>#N/A</v>
      </c>
      <c r="AC186" s="5" t="e">
        <f t="shared" si="410"/>
        <v>#N/A</v>
      </c>
      <c r="AD186" s="5" t="e">
        <f t="shared" si="411"/>
        <v>#N/A</v>
      </c>
      <c r="AE186" s="5" t="e">
        <f t="shared" si="412"/>
        <v>#N/A</v>
      </c>
      <c r="AF186" s="5" t="e">
        <f t="shared" si="413"/>
        <v>#N/A</v>
      </c>
      <c r="AG186" s="5" t="e">
        <f t="shared" si="414"/>
        <v>#N/A</v>
      </c>
      <c r="AH186" s="5" t="e">
        <f t="shared" si="415"/>
        <v>#N/A</v>
      </c>
      <c r="AI186" s="5" t="e">
        <f t="shared" si="416"/>
        <v>#N/A</v>
      </c>
      <c r="AJ186" s="5" t="e">
        <f t="shared" si="417"/>
        <v>#N/A</v>
      </c>
      <c r="AK186" s="5" t="e">
        <f t="shared" si="418"/>
        <v>#N/A</v>
      </c>
      <c r="AL186" s="5" t="e">
        <f t="shared" si="419"/>
        <v>#N/A</v>
      </c>
      <c r="AM186" s="5" t="e">
        <f t="shared" si="420"/>
        <v>#N/A</v>
      </c>
      <c r="AN186" s="5" t="e">
        <f t="shared" si="421"/>
        <v>#N/A</v>
      </c>
      <c r="AO186" s="5" t="e">
        <f t="shared" si="422"/>
        <v>#N/A</v>
      </c>
      <c r="AP186" s="5" t="e">
        <f t="shared" si="423"/>
        <v>#N/A</v>
      </c>
      <c r="AQ186" s="5" t="e">
        <f t="shared" si="424"/>
        <v>#N/A</v>
      </c>
      <c r="AR186" s="5" t="e">
        <f t="shared" si="425"/>
        <v>#N/A</v>
      </c>
      <c r="AS186" s="5" t="e">
        <f t="shared" si="426"/>
        <v>#N/A</v>
      </c>
      <c r="AT186" s="5" t="e">
        <f t="shared" si="427"/>
        <v>#N/A</v>
      </c>
      <c r="AU186" s="5" t="e">
        <f t="shared" si="428"/>
        <v>#N/A</v>
      </c>
      <c r="AV186" s="5" t="e">
        <f t="shared" si="429"/>
        <v>#N/A</v>
      </c>
      <c r="AW186" s="5" t="e">
        <f t="shared" si="430"/>
        <v>#N/A</v>
      </c>
      <c r="AX186" s="5" t="e">
        <f t="shared" si="431"/>
        <v>#N/A</v>
      </c>
      <c r="AY186" s="5" t="e">
        <f t="shared" si="432"/>
        <v>#N/A</v>
      </c>
      <c r="AZ186" s="5" t="e">
        <f t="shared" si="433"/>
        <v>#N/A</v>
      </c>
      <c r="BA186" s="5" t="e">
        <f t="shared" si="434"/>
        <v>#N/A</v>
      </c>
      <c r="BB186" s="5" t="e">
        <f t="shared" si="435"/>
        <v>#N/A</v>
      </c>
      <c r="BC186" s="5" t="e">
        <f t="shared" si="436"/>
        <v>#N/A</v>
      </c>
      <c r="BD186" s="5" t="e">
        <f t="shared" si="437"/>
        <v>#N/A</v>
      </c>
      <c r="BE186" s="5" t="e">
        <f t="shared" si="438"/>
        <v>#N/A</v>
      </c>
      <c r="BF186" s="5" t="e">
        <f t="shared" si="439"/>
        <v>#N/A</v>
      </c>
      <c r="BG186" s="5" t="e">
        <f t="shared" si="440"/>
        <v>#N/A</v>
      </c>
      <c r="BH186" s="5" t="e">
        <f t="shared" si="441"/>
        <v>#N/A</v>
      </c>
      <c r="BI186" s="5" t="e">
        <f t="shared" si="442"/>
        <v>#N/A</v>
      </c>
      <c r="BJ186" s="8" t="e">
        <f t="shared" si="443"/>
        <v>#N/A</v>
      </c>
      <c r="BK186" s="8" t="e">
        <f t="shared" si="444"/>
        <v>#N/A</v>
      </c>
      <c r="BL186" s="8" t="e">
        <f t="shared" si="445"/>
        <v>#N/A</v>
      </c>
      <c r="BM186" s="8" t="e">
        <f t="shared" si="446"/>
        <v>#N/A</v>
      </c>
      <c r="BN186" s="8" t="e">
        <f t="shared" si="447"/>
        <v>#N/A</v>
      </c>
    </row>
    <row r="187" spans="1:66" x14ac:dyDescent="0.25">
      <c r="A187" t="s">
        <v>10</v>
      </c>
      <c r="B187" t="s">
        <v>11</v>
      </c>
      <c r="C187" t="s">
        <v>246</v>
      </c>
      <c r="D187" s="16"/>
      <c r="E187">
        <f>VLOOKUP(A187,home!$A$2:$E$405,3,FALSE)</f>
        <v>1.5425</v>
      </c>
      <c r="F187">
        <f>VLOOKUP(B187,home!$B$2:$E$405,3,FALSE)</f>
        <v>0.91520000000000001</v>
      </c>
      <c r="G187">
        <f>VLOOKUP(C187,away!$B$2:$E$405,4,FALSE)</f>
        <v>1.2202999999999999</v>
      </c>
      <c r="H187">
        <f>VLOOKUP(A187,away!$A$2:$E$405,3,FALSE)</f>
        <v>1.4443999999999999</v>
      </c>
      <c r="I187">
        <f>VLOOKUP(C187,away!$B$2:$E$405,3,FALSE)</f>
        <v>0.85519999999999996</v>
      </c>
      <c r="J187">
        <f>VLOOKUP(B187,home!$B$2:$E$405,4,FALSE)</f>
        <v>1.2218</v>
      </c>
      <c r="K187" s="3">
        <f t="shared" si="392"/>
        <v>1.7226926288</v>
      </c>
      <c r="L187" s="3">
        <f t="shared" si="393"/>
        <v>1.509229525184</v>
      </c>
      <c r="M187" s="5">
        <f t="shared" si="394"/>
        <v>3.9481536213776348E-2</v>
      </c>
      <c r="N187" s="5">
        <f t="shared" si="395"/>
        <v>6.8014551409172758E-2</v>
      </c>
      <c r="O187" s="5">
        <f t="shared" si="396"/>
        <v>5.9586700153452569E-2</v>
      </c>
      <c r="P187" s="5">
        <f t="shared" si="397"/>
        <v>0.10264956912886855</v>
      </c>
      <c r="Q187" s="5">
        <f t="shared" si="398"/>
        <v>5.85840831818603E-2</v>
      </c>
      <c r="R187" s="5">
        <f t="shared" si="399"/>
        <v>4.496500358993831E-2</v>
      </c>
      <c r="S187" s="5">
        <f t="shared" si="400"/>
        <v>6.6720643703484531E-2</v>
      </c>
      <c r="T187" s="5">
        <f t="shared" si="401"/>
        <v>8.8416828043898971E-2</v>
      </c>
      <c r="U187" s="5">
        <f t="shared" si="402"/>
        <v>7.746088023835225E-2</v>
      </c>
      <c r="V187" s="5">
        <f t="shared" si="403"/>
        <v>1.9274397280794053E-2</v>
      </c>
      <c r="W187" s="5">
        <f t="shared" si="404"/>
        <v>3.3640789420798928E-2</v>
      </c>
      <c r="X187" s="5">
        <f t="shared" si="405"/>
        <v>5.0771672644367292E-2</v>
      </c>
      <c r="Y187" s="5">
        <f t="shared" si="406"/>
        <v>3.8313053698927971E-2</v>
      </c>
      <c r="Z187" s="5">
        <f t="shared" si="407"/>
        <v>2.2620837005979815E-2</v>
      </c>
      <c r="AA187" s="5">
        <f t="shared" si="408"/>
        <v>3.896874916748768E-2</v>
      </c>
      <c r="AB187" s="5">
        <f t="shared" si="409"/>
        <v>3.3565588472193597E-2</v>
      </c>
      <c r="AC187" s="5">
        <f t="shared" si="410"/>
        <v>3.1320155663702746E-3</v>
      </c>
      <c r="AD187" s="5">
        <f t="shared" si="411"/>
        <v>1.4488184990555842E-2</v>
      </c>
      <c r="AE187" s="5">
        <f t="shared" si="412"/>
        <v>2.1865996554074545E-2</v>
      </c>
      <c r="AF187" s="5">
        <f t="shared" si="413"/>
        <v>1.6500403798490458E-2</v>
      </c>
      <c r="AG187" s="5">
        <f t="shared" si="414"/>
        <v>8.3009655300466736E-3</v>
      </c>
      <c r="AH187" s="5">
        <f t="shared" si="415"/>
        <v>8.5350087734498981E-3</v>
      </c>
      <c r="AI187" s="5">
        <f t="shared" si="416"/>
        <v>1.4703196700765465E-2</v>
      </c>
      <c r="AJ187" s="5">
        <f t="shared" si="417"/>
        <v>1.2664544288102576E-2</v>
      </c>
      <c r="AK187" s="5">
        <f t="shared" si="418"/>
        <v>7.2723723640751503E-3</v>
      </c>
      <c r="AL187" s="5">
        <f t="shared" si="419"/>
        <v>3.2572192394138505E-4</v>
      </c>
      <c r="AM187" s="5">
        <f t="shared" si="420"/>
        <v>4.9917378975842634E-3</v>
      </c>
      <c r="AN187" s="5">
        <f t="shared" si="421"/>
        <v>7.5336782170140754E-3</v>
      </c>
      <c r="AO187" s="5">
        <f t="shared" si="422"/>
        <v>5.6850247991765994E-3</v>
      </c>
      <c r="AP187" s="5">
        <f t="shared" si="423"/>
        <v>2.8600024261068546E-3</v>
      </c>
      <c r="AQ187" s="5">
        <f t="shared" si="424"/>
        <v>1.0791000258945846E-3</v>
      </c>
      <c r="AR187" s="5">
        <f t="shared" si="425"/>
        <v>2.5762574477190114E-3</v>
      </c>
      <c r="AS187" s="5">
        <f t="shared" si="426"/>
        <v>4.4380997150766412E-3</v>
      </c>
      <c r="AT187" s="5">
        <f t="shared" si="427"/>
        <v>3.8227408325209565E-3</v>
      </c>
      <c r="AU187" s="5">
        <f t="shared" si="428"/>
        <v>2.1951358179988756E-3</v>
      </c>
      <c r="AV187" s="5">
        <f t="shared" si="429"/>
        <v>9.4538607322038081E-4</v>
      </c>
      <c r="AW187" s="5">
        <f t="shared" si="430"/>
        <v>2.352380543948109E-5</v>
      </c>
      <c r="AX187" s="5">
        <f t="shared" si="431"/>
        <v>1.4332050135116698E-3</v>
      </c>
      <c r="AY187" s="5">
        <f t="shared" si="432"/>
        <v>2.1630353220335454E-3</v>
      </c>
      <c r="AZ187" s="5">
        <f t="shared" si="433"/>
        <v>1.6322583860144545E-3</v>
      </c>
      <c r="BA187" s="5">
        <f t="shared" si="434"/>
        <v>8.2115084963406567E-4</v>
      </c>
      <c r="BB187" s="5">
        <f t="shared" si="435"/>
        <v>3.0982627672441495E-4</v>
      </c>
      <c r="BC187" s="5">
        <f t="shared" si="436"/>
        <v>9.3519792902063028E-5</v>
      </c>
      <c r="BD187" s="5">
        <f t="shared" si="437"/>
        <v>6.4802730076211771E-4</v>
      </c>
      <c r="BE187" s="5">
        <f t="shared" si="438"/>
        <v>1.1163518542840606E-3</v>
      </c>
      <c r="BF187" s="5">
        <f t="shared" si="439"/>
        <v>9.6156555526118171E-4</v>
      </c>
      <c r="BG187" s="5">
        <f t="shared" si="440"/>
        <v>5.5216063138547222E-4</v>
      </c>
      <c r="BH187" s="5">
        <f t="shared" si="441"/>
        <v>2.3780076240032685E-4</v>
      </c>
      <c r="BI187" s="5">
        <f t="shared" si="442"/>
        <v>8.1931524102012561E-5</v>
      </c>
      <c r="BJ187" s="8">
        <f t="shared" si="443"/>
        <v>0.42749906827879025</v>
      </c>
      <c r="BK187" s="8">
        <f t="shared" si="444"/>
        <v>0.23374691913926868</v>
      </c>
      <c r="BL187" s="8">
        <f t="shared" si="445"/>
        <v>0.31529750126254852</v>
      </c>
      <c r="BM187" s="8">
        <f t="shared" si="446"/>
        <v>0.62374337049292461</v>
      </c>
      <c r="BN187" s="8">
        <f t="shared" si="447"/>
        <v>0.37328144367706884</v>
      </c>
    </row>
    <row r="188" spans="1:66" x14ac:dyDescent="0.25">
      <c r="A188" t="s">
        <v>10</v>
      </c>
      <c r="B188" t="s">
        <v>493</v>
      </c>
      <c r="C188" t="s">
        <v>43</v>
      </c>
      <c r="D188" s="16"/>
      <c r="E188">
        <f>VLOOKUP(A188,home!$A$2:$E$405,3,FALSE)</f>
        <v>1.5425</v>
      </c>
      <c r="F188" t="e">
        <f>VLOOKUP(B188,home!$B$2:$E$405,3,FALSE)</f>
        <v>#N/A</v>
      </c>
      <c r="G188">
        <f>VLOOKUP(C188,away!$B$2:$E$405,4,FALSE)</f>
        <v>0.76270000000000004</v>
      </c>
      <c r="H188">
        <f>VLOOKUP(A188,away!$A$2:$E$405,3,FALSE)</f>
        <v>1.4443999999999999</v>
      </c>
      <c r="I188">
        <f>VLOOKUP(C188,away!$B$2:$E$405,3,FALSE)</f>
        <v>0.65159999999999996</v>
      </c>
      <c r="J188" t="e">
        <f>VLOOKUP(B188,home!$B$2:$E$405,4,FALSE)</f>
        <v>#N/A</v>
      </c>
      <c r="K188" s="3" t="e">
        <f t="shared" si="392"/>
        <v>#N/A</v>
      </c>
      <c r="L188" s="3" t="e">
        <f t="shared" si="393"/>
        <v>#N/A</v>
      </c>
      <c r="M188" s="5" t="e">
        <f t="shared" si="394"/>
        <v>#N/A</v>
      </c>
      <c r="N188" s="5" t="e">
        <f t="shared" si="395"/>
        <v>#N/A</v>
      </c>
      <c r="O188" s="5" t="e">
        <f t="shared" si="396"/>
        <v>#N/A</v>
      </c>
      <c r="P188" s="5" t="e">
        <f t="shared" si="397"/>
        <v>#N/A</v>
      </c>
      <c r="Q188" s="5" t="e">
        <f t="shared" si="398"/>
        <v>#N/A</v>
      </c>
      <c r="R188" s="5" t="e">
        <f t="shared" si="399"/>
        <v>#N/A</v>
      </c>
      <c r="S188" s="5" t="e">
        <f t="shared" si="400"/>
        <v>#N/A</v>
      </c>
      <c r="T188" s="5" t="e">
        <f t="shared" si="401"/>
        <v>#N/A</v>
      </c>
      <c r="U188" s="5" t="e">
        <f t="shared" si="402"/>
        <v>#N/A</v>
      </c>
      <c r="V188" s="5" t="e">
        <f t="shared" si="403"/>
        <v>#N/A</v>
      </c>
      <c r="W188" s="5" t="e">
        <f t="shared" si="404"/>
        <v>#N/A</v>
      </c>
      <c r="X188" s="5" t="e">
        <f t="shared" si="405"/>
        <v>#N/A</v>
      </c>
      <c r="Y188" s="5" t="e">
        <f t="shared" si="406"/>
        <v>#N/A</v>
      </c>
      <c r="Z188" s="5" t="e">
        <f t="shared" si="407"/>
        <v>#N/A</v>
      </c>
      <c r="AA188" s="5" t="e">
        <f t="shared" si="408"/>
        <v>#N/A</v>
      </c>
      <c r="AB188" s="5" t="e">
        <f t="shared" si="409"/>
        <v>#N/A</v>
      </c>
      <c r="AC188" s="5" t="e">
        <f t="shared" si="410"/>
        <v>#N/A</v>
      </c>
      <c r="AD188" s="5" t="e">
        <f t="shared" si="411"/>
        <v>#N/A</v>
      </c>
      <c r="AE188" s="5" t="e">
        <f t="shared" si="412"/>
        <v>#N/A</v>
      </c>
      <c r="AF188" s="5" t="e">
        <f t="shared" si="413"/>
        <v>#N/A</v>
      </c>
      <c r="AG188" s="5" t="e">
        <f t="shared" si="414"/>
        <v>#N/A</v>
      </c>
      <c r="AH188" s="5" t="e">
        <f t="shared" si="415"/>
        <v>#N/A</v>
      </c>
      <c r="AI188" s="5" t="e">
        <f t="shared" si="416"/>
        <v>#N/A</v>
      </c>
      <c r="AJ188" s="5" t="e">
        <f t="shared" si="417"/>
        <v>#N/A</v>
      </c>
      <c r="AK188" s="5" t="e">
        <f t="shared" si="418"/>
        <v>#N/A</v>
      </c>
      <c r="AL188" s="5" t="e">
        <f t="shared" si="419"/>
        <v>#N/A</v>
      </c>
      <c r="AM188" s="5" t="e">
        <f t="shared" si="420"/>
        <v>#N/A</v>
      </c>
      <c r="AN188" s="5" t="e">
        <f t="shared" si="421"/>
        <v>#N/A</v>
      </c>
      <c r="AO188" s="5" t="e">
        <f t="shared" si="422"/>
        <v>#N/A</v>
      </c>
      <c r="AP188" s="5" t="e">
        <f t="shared" si="423"/>
        <v>#N/A</v>
      </c>
      <c r="AQ188" s="5" t="e">
        <f t="shared" si="424"/>
        <v>#N/A</v>
      </c>
      <c r="AR188" s="5" t="e">
        <f t="shared" si="425"/>
        <v>#N/A</v>
      </c>
      <c r="AS188" s="5" t="e">
        <f t="shared" si="426"/>
        <v>#N/A</v>
      </c>
      <c r="AT188" s="5" t="e">
        <f t="shared" si="427"/>
        <v>#N/A</v>
      </c>
      <c r="AU188" s="5" t="e">
        <f t="shared" si="428"/>
        <v>#N/A</v>
      </c>
      <c r="AV188" s="5" t="e">
        <f t="shared" si="429"/>
        <v>#N/A</v>
      </c>
      <c r="AW188" s="5" t="e">
        <f t="shared" si="430"/>
        <v>#N/A</v>
      </c>
      <c r="AX188" s="5" t="e">
        <f t="shared" si="431"/>
        <v>#N/A</v>
      </c>
      <c r="AY188" s="5" t="e">
        <f t="shared" si="432"/>
        <v>#N/A</v>
      </c>
      <c r="AZ188" s="5" t="e">
        <f t="shared" si="433"/>
        <v>#N/A</v>
      </c>
      <c r="BA188" s="5" t="e">
        <f t="shared" si="434"/>
        <v>#N/A</v>
      </c>
      <c r="BB188" s="5" t="e">
        <f t="shared" si="435"/>
        <v>#N/A</v>
      </c>
      <c r="BC188" s="5" t="e">
        <f t="shared" si="436"/>
        <v>#N/A</v>
      </c>
      <c r="BD188" s="5" t="e">
        <f t="shared" si="437"/>
        <v>#N/A</v>
      </c>
      <c r="BE188" s="5" t="e">
        <f t="shared" si="438"/>
        <v>#N/A</v>
      </c>
      <c r="BF188" s="5" t="e">
        <f t="shared" si="439"/>
        <v>#N/A</v>
      </c>
      <c r="BG188" s="5" t="e">
        <f t="shared" si="440"/>
        <v>#N/A</v>
      </c>
      <c r="BH188" s="5" t="e">
        <f t="shared" si="441"/>
        <v>#N/A</v>
      </c>
      <c r="BI188" s="5" t="e">
        <f t="shared" si="442"/>
        <v>#N/A</v>
      </c>
      <c r="BJ188" s="8" t="e">
        <f t="shared" si="443"/>
        <v>#N/A</v>
      </c>
      <c r="BK188" s="8" t="e">
        <f t="shared" si="444"/>
        <v>#N/A</v>
      </c>
      <c r="BL188" s="8" t="e">
        <f t="shared" si="445"/>
        <v>#N/A</v>
      </c>
      <c r="BM188" s="8" t="e">
        <f t="shared" si="446"/>
        <v>#N/A</v>
      </c>
      <c r="BN188" s="8" t="e">
        <f t="shared" si="447"/>
        <v>#N/A</v>
      </c>
    </row>
    <row r="189" spans="1:66" s="10" customFormat="1" x14ac:dyDescent="0.25">
      <c r="A189" t="s">
        <v>10</v>
      </c>
      <c r="B189" t="s">
        <v>46</v>
      </c>
      <c r="C189" t="s">
        <v>247</v>
      </c>
      <c r="D189" s="16"/>
      <c r="E189">
        <f>VLOOKUP(A189,home!$A$2:$E$405,3,FALSE)</f>
        <v>1.5425</v>
      </c>
      <c r="F189">
        <f>VLOOKUP(B189,home!$B$2:$E$405,3,FALSE)</f>
        <v>1.4491000000000001</v>
      </c>
      <c r="G189">
        <f>VLOOKUP(C189,away!$B$2:$E$405,4,FALSE)</f>
        <v>1.3729</v>
      </c>
      <c r="H189">
        <f>VLOOKUP(A189,away!$A$2:$E$405,3,FALSE)</f>
        <v>1.4443999999999999</v>
      </c>
      <c r="I189">
        <f>VLOOKUP(C189,away!$B$2:$E$405,3,FALSE)</f>
        <v>1.2218</v>
      </c>
      <c r="J189">
        <f>VLOOKUP(B189,home!$B$2:$E$405,4,FALSE)</f>
        <v>0.8145</v>
      </c>
      <c r="K189" s="3">
        <f t="shared" si="392"/>
        <v>3.0687565340749998</v>
      </c>
      <c r="L189" s="3">
        <f t="shared" si="393"/>
        <v>1.4374034708399999</v>
      </c>
      <c r="M189" s="5">
        <f t="shared" si="394"/>
        <v>1.1040775401957966E-2</v>
      </c>
      <c r="N189" s="5">
        <f t="shared" si="395"/>
        <v>3.3881451656013035E-2</v>
      </c>
      <c r="O189" s="5">
        <f t="shared" si="396"/>
        <v>1.5870048883539271E-2</v>
      </c>
      <c r="P189" s="5">
        <f t="shared" si="397"/>
        <v>4.8701316207450794E-2</v>
      </c>
      <c r="Q189" s="5">
        <f t="shared" si="398"/>
        <v>5.198696307666812E-2</v>
      </c>
      <c r="R189" s="5">
        <f t="shared" si="399"/>
        <v>1.140583167379991E-2</v>
      </c>
      <c r="S189" s="5">
        <f t="shared" si="400"/>
        <v>5.3705879206579404E-2</v>
      </c>
      <c r="T189" s="5">
        <f t="shared" si="401"/>
        <v>7.4726241164833673E-2</v>
      </c>
      <c r="U189" s="5">
        <f t="shared" si="402"/>
        <v>3.5001720475533064E-2</v>
      </c>
      <c r="V189" s="5">
        <f t="shared" si="403"/>
        <v>2.6322094541122953E-2</v>
      </c>
      <c r="W189" s="5">
        <f t="shared" si="404"/>
        <v>5.3178444209413693E-2</v>
      </c>
      <c r="X189" s="5">
        <f t="shared" si="405"/>
        <v>7.6438880280482527E-2</v>
      </c>
      <c r="Y189" s="5">
        <f t="shared" si="406"/>
        <v>5.4936755911144414E-2</v>
      </c>
      <c r="Z189" s="5">
        <f t="shared" si="407"/>
        <v>5.4649273452455982E-3</v>
      </c>
      <c r="AA189" s="5">
        <f t="shared" si="408"/>
        <v>1.677053149896757E-2</v>
      </c>
      <c r="AB189" s="5">
        <f t="shared" si="409"/>
        <v>2.5732339058683672E-2</v>
      </c>
      <c r="AC189" s="5">
        <f t="shared" si="410"/>
        <v>7.2567403715951264E-3</v>
      </c>
      <c r="AD189" s="5">
        <f t="shared" si="411"/>
        <v>4.0797924534895287E-2</v>
      </c>
      <c r="AE189" s="5">
        <f t="shared" si="412"/>
        <v>5.8643078329526858E-2</v>
      </c>
      <c r="AF189" s="5">
        <f t="shared" si="413"/>
        <v>4.2146882165801952E-2</v>
      </c>
      <c r="AG189" s="5">
        <f t="shared" si="414"/>
        <v>2.0194024903402739E-2</v>
      </c>
      <c r="AH189" s="5">
        <f t="shared" si="415"/>
        <v>1.9638263834861132E-3</v>
      </c>
      <c r="AI189" s="5">
        <f t="shared" si="416"/>
        <v>6.0265050461118866E-3</v>
      </c>
      <c r="AJ189" s="5">
        <f t="shared" si="417"/>
        <v>9.2469383689459065E-3</v>
      </c>
      <c r="AK189" s="5">
        <f t="shared" si="418"/>
        <v>9.4588675132971922E-3</v>
      </c>
      <c r="AL189" s="5">
        <f t="shared" si="419"/>
        <v>1.2803912573377922E-3</v>
      </c>
      <c r="AM189" s="5">
        <f t="shared" si="420"/>
        <v>2.5039779498631721E-2</v>
      </c>
      <c r="AN189" s="5">
        <f t="shared" si="421"/>
        <v>3.5992265960401504E-2</v>
      </c>
      <c r="AO189" s="5">
        <f t="shared" si="422"/>
        <v>2.5867704007438753E-2</v>
      </c>
      <c r="AP189" s="5">
        <f t="shared" si="423"/>
        <v>1.2394109174318079E-2</v>
      </c>
      <c r="AQ189" s="5">
        <f t="shared" si="424"/>
        <v>4.4538338862836757E-3</v>
      </c>
      <c r="AR189" s="5">
        <f t="shared" si="425"/>
        <v>5.6456217195002085E-4</v>
      </c>
      <c r="AS189" s="5">
        <f t="shared" si="426"/>
        <v>1.7325038540631998E-3</v>
      </c>
      <c r="AT189" s="5">
        <f t="shared" si="427"/>
        <v>2.6583162612332828E-3</v>
      </c>
      <c r="AU189" s="5">
        <f t="shared" si="428"/>
        <v>2.7192417987658203E-3</v>
      </c>
      <c r="AV189" s="5">
        <f t="shared" si="429"/>
        <v>2.0861727594231171E-3</v>
      </c>
      <c r="AW189" s="5">
        <f t="shared" si="430"/>
        <v>1.56884964100652E-4</v>
      </c>
      <c r="AX189" s="5">
        <f t="shared" si="431"/>
        <v>1.2806831158037227E-2</v>
      </c>
      <c r="AY189" s="5">
        <f t="shared" si="432"/>
        <v>1.8408583557024565E-2</v>
      </c>
      <c r="AZ189" s="5">
        <f t="shared" si="433"/>
        <v>1.323028094905763E-2</v>
      </c>
      <c r="BA189" s="5">
        <f t="shared" si="434"/>
        <v>6.3390839187879222E-3</v>
      </c>
      <c r="BB189" s="5">
        <f t="shared" si="435"/>
        <v>2.2779553067029481E-3</v>
      </c>
      <c r="BC189" s="5">
        <f t="shared" si="436"/>
        <v>6.5486817285464278E-4</v>
      </c>
      <c r="BD189" s="5">
        <f t="shared" si="437"/>
        <v>1.3525060424432136E-4</v>
      </c>
      <c r="BE189" s="5">
        <f t="shared" si="438"/>
        <v>4.1505117551235307E-4</v>
      </c>
      <c r="BF189" s="5">
        <f t="shared" si="439"/>
        <v>6.3684550341452169E-4</v>
      </c>
      <c r="BG189" s="5">
        <f t="shared" si="440"/>
        <v>6.5144126659986534E-4</v>
      </c>
      <c r="BH189" s="5">
        <f t="shared" si="441"/>
        <v>4.9977866086110779E-4</v>
      </c>
      <c r="BI189" s="5">
        <f t="shared" si="442"/>
        <v>3.0673980622175547E-4</v>
      </c>
      <c r="BJ189" s="8">
        <f t="shared" si="443"/>
        <v>0.66439594182172101</v>
      </c>
      <c r="BK189" s="8">
        <f t="shared" si="444"/>
        <v>0.1667157805430686</v>
      </c>
      <c r="BL189" s="8">
        <f t="shared" si="445"/>
        <v>0.14388251276465394</v>
      </c>
      <c r="BM189" s="8">
        <f t="shared" si="446"/>
        <v>0.78932107698233589</v>
      </c>
      <c r="BN189" s="8">
        <f t="shared" si="447"/>
        <v>0.17288638689942909</v>
      </c>
    </row>
    <row r="190" spans="1:66" x14ac:dyDescent="0.25">
      <c r="A190" t="s">
        <v>13</v>
      </c>
      <c r="B190" t="s">
        <v>58</v>
      </c>
      <c r="C190" t="s">
        <v>55</v>
      </c>
      <c r="D190" s="16"/>
      <c r="E190">
        <f>VLOOKUP(A190,home!$A$2:$E$405,3,FALSE)</f>
        <v>1.4837</v>
      </c>
      <c r="F190">
        <f>VLOOKUP(B190,home!$B$2:$E$405,3,FALSE)</f>
        <v>0.75329999999999997</v>
      </c>
      <c r="G190">
        <f>VLOOKUP(C190,away!$B$2:$E$405,4,FALSE)</f>
        <v>1.1496999999999999</v>
      </c>
      <c r="H190">
        <f>VLOOKUP(A190,away!$A$2:$E$405,3,FALSE)</f>
        <v>1.2190000000000001</v>
      </c>
      <c r="I190">
        <f>VLOOKUP(C190,away!$B$2:$E$405,3,FALSE)</f>
        <v>0.91690000000000005</v>
      </c>
      <c r="J190">
        <f>VLOOKUP(B190,home!$B$2:$E$405,4,FALSE)</f>
        <v>1.2063999999999999</v>
      </c>
      <c r="K190" s="3">
        <f t="shared" si="392"/>
        <v>1.2849865901369999</v>
      </c>
      <c r="L190" s="3">
        <f t="shared" si="393"/>
        <v>1.3483946070400001</v>
      </c>
      <c r="M190" s="5">
        <f t="shared" si="394"/>
        <v>7.1835162300048577E-2</v>
      </c>
      <c r="N190" s="5">
        <f t="shared" si="395"/>
        <v>9.2307220255877398E-2</v>
      </c>
      <c r="O190" s="5">
        <f t="shared" si="396"/>
        <v>9.686214544122862E-2</v>
      </c>
      <c r="P190" s="5">
        <f t="shared" si="397"/>
        <v>0.12446655798387854</v>
      </c>
      <c r="Q190" s="5">
        <f t="shared" si="398"/>
        <v>5.9306770100812457E-2</v>
      </c>
      <c r="R190" s="5">
        <f t="shared" si="399"/>
        <v>6.5304197269638417E-2</v>
      </c>
      <c r="S190" s="5">
        <f t="shared" si="400"/>
        <v>5.3914836273515752E-2</v>
      </c>
      <c r="T190" s="5">
        <f t="shared" si="401"/>
        <v>7.9968928964896629E-2</v>
      </c>
      <c r="U190" s="5">
        <f t="shared" si="402"/>
        <v>8.3915017771146655E-2</v>
      </c>
      <c r="V190" s="5">
        <f t="shared" si="403"/>
        <v>1.0379618313134043E-2</v>
      </c>
      <c r="W190" s="5">
        <f t="shared" si="404"/>
        <v>2.5402801427960663E-2</v>
      </c>
      <c r="X190" s="5">
        <f t="shared" si="405"/>
        <v>3.4253000449170172E-2</v>
      </c>
      <c r="Y190" s="5">
        <f t="shared" si="406"/>
        <v>2.3093280540299885E-2</v>
      </c>
      <c r="Z190" s="5">
        <f t="shared" si="407"/>
        <v>2.9351942471818899E-2</v>
      </c>
      <c r="AA190" s="5">
        <f t="shared" si="408"/>
        <v>3.7716852470759954E-2</v>
      </c>
      <c r="AB190" s="5">
        <f t="shared" si="409"/>
        <v>2.4232824823551057E-2</v>
      </c>
      <c r="AC190" s="5">
        <f t="shared" si="410"/>
        <v>1.1240276725710771E-3</v>
      </c>
      <c r="AD190" s="5">
        <f t="shared" si="411"/>
        <v>8.1605647967106232E-3</v>
      </c>
      <c r="AE190" s="5">
        <f t="shared" si="412"/>
        <v>1.1003661562285079E-2</v>
      </c>
      <c r="AF190" s="5">
        <f t="shared" si="413"/>
        <v>7.4186389541392728E-3</v>
      </c>
      <c r="AG190" s="5">
        <f t="shared" si="414"/>
        <v>3.334417585779419E-3</v>
      </c>
      <c r="AH190" s="5">
        <f t="shared" si="415"/>
        <v>9.8945002337872383E-3</v>
      </c>
      <c r="AI190" s="5">
        <f t="shared" si="416"/>
        <v>1.2714300116524014E-2</v>
      </c>
      <c r="AJ190" s="5">
        <f t="shared" si="417"/>
        <v>8.1688525763553271E-3</v>
      </c>
      <c r="AK190" s="5">
        <f t="shared" si="418"/>
        <v>3.4989553391408935E-3</v>
      </c>
      <c r="AL190" s="5">
        <f t="shared" si="419"/>
        <v>7.7902715608374004E-5</v>
      </c>
      <c r="AM190" s="5">
        <f t="shared" si="420"/>
        <v>2.0972432663434425E-3</v>
      </c>
      <c r="AN190" s="5">
        <f t="shared" si="421"/>
        <v>2.8279115099884523E-3</v>
      </c>
      <c r="AO190" s="5">
        <f t="shared" si="422"/>
        <v>1.9065703146273867E-3</v>
      </c>
      <c r="AP190" s="5">
        <f t="shared" si="423"/>
        <v>8.5693637672870767E-4</v>
      </c>
      <c r="AQ190" s="5">
        <f t="shared" si="424"/>
        <v>2.8887209723934702E-4</v>
      </c>
      <c r="AR190" s="5">
        <f t="shared" si="425"/>
        <v>2.6683381509189467E-3</v>
      </c>
      <c r="AS190" s="5">
        <f t="shared" si="426"/>
        <v>3.4287787418818055E-3</v>
      </c>
      <c r="AT190" s="5">
        <f t="shared" si="427"/>
        <v>2.2029673519324668E-3</v>
      </c>
      <c r="AU190" s="5">
        <f t="shared" si="428"/>
        <v>9.435945019142792E-4</v>
      </c>
      <c r="AV190" s="5">
        <f t="shared" si="429"/>
        <v>3.0312657037171272E-4</v>
      </c>
      <c r="AW190" s="5">
        <f t="shared" si="430"/>
        <v>3.7494338732173563E-6</v>
      </c>
      <c r="AX190" s="5">
        <f t="shared" si="431"/>
        <v>4.4915491225107449E-4</v>
      </c>
      <c r="AY190" s="5">
        <f t="shared" si="432"/>
        <v>6.056380614048733E-4</v>
      </c>
      <c r="AZ190" s="5">
        <f t="shared" si="433"/>
        <v>4.0831954790824588E-4</v>
      </c>
      <c r="BA190" s="5">
        <f t="shared" si="434"/>
        <v>1.8352529211616313E-4</v>
      </c>
      <c r="BB190" s="5">
        <f t="shared" si="435"/>
        <v>6.1866128536218785E-5</v>
      </c>
      <c r="BC190" s="5">
        <f t="shared" si="436"/>
        <v>1.6683990815336176E-5</v>
      </c>
      <c r="BD190" s="5">
        <f t="shared" si="437"/>
        <v>5.9966212874303082E-4</v>
      </c>
      <c r="BE190" s="5">
        <f t="shared" si="438"/>
        <v>7.7055779404780196E-4</v>
      </c>
      <c r="BF190" s="5">
        <f t="shared" si="439"/>
        <v>4.9507821613848681E-4</v>
      </c>
      <c r="BG190" s="5">
        <f t="shared" si="440"/>
        <v>2.1205628960230101E-4</v>
      </c>
      <c r="BH190" s="5">
        <f t="shared" si="441"/>
        <v>6.8122372123291243E-5</v>
      </c>
      <c r="BI190" s="5">
        <f t="shared" si="442"/>
        <v>1.7507266933350349E-5</v>
      </c>
      <c r="BJ190" s="8">
        <f t="shared" si="443"/>
        <v>0.3539520061358909</v>
      </c>
      <c r="BK190" s="8">
        <f t="shared" si="444"/>
        <v>0.26240374332016125</v>
      </c>
      <c r="BL190" s="8">
        <f t="shared" si="445"/>
        <v>0.35401743542673958</v>
      </c>
      <c r="BM190" s="8">
        <f t="shared" si="446"/>
        <v>0.48904118537559493</v>
      </c>
      <c r="BN190" s="8">
        <f t="shared" si="447"/>
        <v>0.51008205335148393</v>
      </c>
    </row>
    <row r="191" spans="1:66" x14ac:dyDescent="0.25">
      <c r="A191" t="s">
        <v>13</v>
      </c>
      <c r="B191" t="s">
        <v>56</v>
      </c>
      <c r="C191" t="s">
        <v>249</v>
      </c>
      <c r="D191" s="16"/>
      <c r="E191">
        <f>VLOOKUP(A191,home!$A$2:$E$405,3,FALSE)</f>
        <v>1.4837</v>
      </c>
      <c r="F191">
        <f>VLOOKUP(B191,home!$B$2:$E$405,3,FALSE)</f>
        <v>0.4758</v>
      </c>
      <c r="G191">
        <f>VLOOKUP(C191,away!$B$2:$E$405,4,FALSE)</f>
        <v>0.87219999999999998</v>
      </c>
      <c r="H191">
        <f>VLOOKUP(A191,away!$A$2:$E$405,3,FALSE)</f>
        <v>1.2190000000000001</v>
      </c>
      <c r="I191">
        <f>VLOOKUP(C191,away!$B$2:$E$405,3,FALSE)</f>
        <v>0.67559999999999998</v>
      </c>
      <c r="J191">
        <f>VLOOKUP(B191,home!$B$2:$E$405,4,FALSE)</f>
        <v>1.0616000000000001</v>
      </c>
      <c r="K191" s="3">
        <f t="shared" si="392"/>
        <v>0.615724758012</v>
      </c>
      <c r="L191" s="3">
        <f t="shared" si="393"/>
        <v>0.8742874742400002</v>
      </c>
      <c r="M191" s="5">
        <f t="shared" si="394"/>
        <v>0.22536989874118318</v>
      </c>
      <c r="N191" s="5">
        <f t="shared" si="395"/>
        <v>0.13876582636560394</v>
      </c>
      <c r="O191" s="5">
        <f t="shared" si="396"/>
        <v>0.19703807954015362</v>
      </c>
      <c r="P191" s="5">
        <f t="shared" si="397"/>
        <v>0.12132122384401028</v>
      </c>
      <c r="Q191" s="5">
        <f t="shared" si="398"/>
        <v>4.2720777429648339E-2</v>
      </c>
      <c r="R191" s="5">
        <f t="shared" si="399"/>
        <v>8.613396244513058E-2</v>
      </c>
      <c r="S191" s="5">
        <f t="shared" si="400"/>
        <v>1.6327423756701084E-2</v>
      </c>
      <c r="T191" s="5">
        <f t="shared" si="401"/>
        <v>3.7350240596536452E-2</v>
      </c>
      <c r="U191" s="5">
        <f t="shared" si="402"/>
        <v>5.3034813183142709E-2</v>
      </c>
      <c r="V191" s="5">
        <f t="shared" si="403"/>
        <v>9.7659844423026408E-4</v>
      </c>
      <c r="W191" s="5">
        <f t="shared" si="404"/>
        <v>8.768080114984915E-3</v>
      </c>
      <c r="X191" s="5">
        <f t="shared" si="405"/>
        <v>7.6658226176641309E-3</v>
      </c>
      <c r="Y191" s="5">
        <f t="shared" si="406"/>
        <v>3.3510663471847191E-3</v>
      </c>
      <c r="Z191" s="5">
        <f t="shared" si="407"/>
        <v>2.5101948157478751E-2</v>
      </c>
      <c r="AA191" s="5">
        <f t="shared" si="408"/>
        <v>1.5455890954893371E-2</v>
      </c>
      <c r="AB191" s="5">
        <f t="shared" si="409"/>
        <v>4.7582873590307894E-3</v>
      </c>
      <c r="AC191" s="5">
        <f t="shared" si="410"/>
        <v>3.2857681726785857E-5</v>
      </c>
      <c r="AD191" s="5">
        <f t="shared" si="411"/>
        <v>1.3496810017572288E-3</v>
      </c>
      <c r="AE191" s="5">
        <f t="shared" si="412"/>
        <v>1.1800091940560406E-3</v>
      </c>
      <c r="AF191" s="5">
        <f t="shared" si="413"/>
        <v>5.1583362892561693E-4</v>
      </c>
      <c r="AG191" s="5">
        <f t="shared" si="414"/>
        <v>1.5032896018714374E-4</v>
      </c>
      <c r="AH191" s="5">
        <f t="shared" si="415"/>
        <v>5.4865797132763799E-3</v>
      </c>
      <c r="AI191" s="5">
        <f t="shared" si="416"/>
        <v>3.378222966270647E-3</v>
      </c>
      <c r="AJ191" s="5">
        <f t="shared" si="417"/>
        <v>1.0400277592087872E-3</v>
      </c>
      <c r="AK191" s="5">
        <f t="shared" si="418"/>
        <v>2.1345694678819778E-4</v>
      </c>
      <c r="AL191" s="5">
        <f t="shared" si="419"/>
        <v>7.0751847199409342E-7</v>
      </c>
      <c r="AM191" s="5">
        <f t="shared" si="420"/>
        <v>1.6620640164007275E-4</v>
      </c>
      <c r="AN191" s="5">
        <f t="shared" si="421"/>
        <v>1.4531217509241822E-4</v>
      </c>
      <c r="AO191" s="5">
        <f t="shared" si="422"/>
        <v>6.3522307268935481E-5</v>
      </c>
      <c r="AP191" s="5">
        <f t="shared" si="423"/>
        <v>1.8512252526684939E-5</v>
      </c>
      <c r="AQ191" s="5">
        <f t="shared" si="424"/>
        <v>4.0462576260121083E-6</v>
      </c>
      <c r="AR191" s="5">
        <f t="shared" si="425"/>
        <v>9.5936958394736665E-4</v>
      </c>
      <c r="AS191" s="5">
        <f t="shared" si="426"/>
        <v>5.9070760492006531E-4</v>
      </c>
      <c r="AT191" s="5">
        <f t="shared" si="427"/>
        <v>1.8185664854762765E-4</v>
      </c>
      <c r="AU191" s="5">
        <f t="shared" si="428"/>
        <v>3.7324546973287129E-5</v>
      </c>
      <c r="AV191" s="5">
        <f t="shared" si="429"/>
        <v>5.7454119132586851E-6</v>
      </c>
      <c r="AW191" s="5">
        <f t="shared" si="430"/>
        <v>1.057976826763654E-8</v>
      </c>
      <c r="AX191" s="5">
        <f t="shared" si="431"/>
        <v>1.705623273831317E-5</v>
      </c>
      <c r="AY191" s="5">
        <f t="shared" si="432"/>
        <v>1.4912050640829423E-5</v>
      </c>
      <c r="AZ191" s="5">
        <f t="shared" si="433"/>
        <v>6.5187095452548656E-6</v>
      </c>
      <c r="BA191" s="5">
        <f t="shared" si="434"/>
        <v>1.8997420345416858E-6</v>
      </c>
      <c r="BB191" s="5">
        <f t="shared" si="435"/>
        <v>4.1523016627175232E-7</v>
      </c>
      <c r="BC191" s="5">
        <f t="shared" si="436"/>
        <v>7.2606106659597165E-8</v>
      </c>
      <c r="BD191" s="5">
        <f t="shared" si="437"/>
        <v>1.3979413506867046E-4</v>
      </c>
      <c r="BE191" s="5">
        <f t="shared" si="438"/>
        <v>8.6074709986653944E-5</v>
      </c>
      <c r="BF191" s="5">
        <f t="shared" si="439"/>
        <v>2.6499164988742786E-5</v>
      </c>
      <c r="BG191" s="5">
        <f t="shared" si="440"/>
        <v>5.4387306500712398E-6</v>
      </c>
      <c r="BH191" s="5">
        <f t="shared" si="441"/>
        <v>8.3719027835189031E-7</v>
      </c>
      <c r="BI191" s="5">
        <f t="shared" si="442"/>
        <v>1.0309575630964335E-7</v>
      </c>
      <c r="BJ191" s="8">
        <f t="shared" si="443"/>
        <v>0.24225614022193459</v>
      </c>
      <c r="BK191" s="8">
        <f t="shared" si="444"/>
        <v>0.36404362203696439</v>
      </c>
      <c r="BL191" s="8">
        <f t="shared" si="445"/>
        <v>0.36857307169092562</v>
      </c>
      <c r="BM191" s="8">
        <f t="shared" si="446"/>
        <v>0.18861011227070068</v>
      </c>
      <c r="BN191" s="8">
        <f t="shared" si="447"/>
        <v>0.81134976836572992</v>
      </c>
    </row>
    <row r="192" spans="1:66" x14ac:dyDescent="0.25">
      <c r="A192" t="s">
        <v>13</v>
      </c>
      <c r="B192" t="s">
        <v>61</v>
      </c>
      <c r="C192" t="s">
        <v>17</v>
      </c>
      <c r="D192" s="16"/>
      <c r="E192">
        <f>VLOOKUP(A192,home!$A$2:$E$405,3,FALSE)</f>
        <v>1.4837</v>
      </c>
      <c r="F192">
        <f>VLOOKUP(B192,home!$B$2:$E$405,3,FALSE)</f>
        <v>0.99119999999999997</v>
      </c>
      <c r="G192">
        <f>VLOOKUP(C192,away!$B$2:$E$405,4,FALSE)</f>
        <v>0.75449999999999995</v>
      </c>
      <c r="H192">
        <f>VLOOKUP(A192,away!$A$2:$E$405,3,FALSE)</f>
        <v>1.2190000000000001</v>
      </c>
      <c r="I192">
        <f>VLOOKUP(C192,away!$B$2:$E$405,3,FALSE)</f>
        <v>1.5479000000000001</v>
      </c>
      <c r="J192">
        <f>VLOOKUP(B192,home!$B$2:$E$405,4,FALSE)</f>
        <v>1.1099000000000001</v>
      </c>
      <c r="K192" s="3">
        <f t="shared" si="392"/>
        <v>1.10960047548</v>
      </c>
      <c r="L192" s="3">
        <f t="shared" si="393"/>
        <v>2.0942593219900005</v>
      </c>
      <c r="M192" s="5">
        <f t="shared" si="394"/>
        <v>4.0605173374696171E-2</v>
      </c>
      <c r="N192" s="5">
        <f t="shared" si="395"/>
        <v>4.5055519683510716E-2</v>
      </c>
      <c r="O192" s="5">
        <f t="shared" si="396"/>
        <v>8.5037762860977625E-2</v>
      </c>
      <c r="P192" s="5">
        <f t="shared" si="397"/>
        <v>9.4357942104296252E-2</v>
      </c>
      <c r="Q192" s="5">
        <f t="shared" si="398"/>
        <v>2.4996813031910998E-2</v>
      </c>
      <c r="R192" s="5">
        <f t="shared" si="399"/>
        <v>8.9045563796388741E-2</v>
      </c>
      <c r="S192" s="5">
        <f t="shared" si="400"/>
        <v>5.4817037449876101E-2</v>
      </c>
      <c r="T192" s="5">
        <f t="shared" si="401"/>
        <v>5.2349808712120728E-2</v>
      </c>
      <c r="U192" s="5">
        <f t="shared" si="402"/>
        <v>9.8804999927857629E-2</v>
      </c>
      <c r="V192" s="5">
        <f t="shared" si="403"/>
        <v>1.415370510193204E-2</v>
      </c>
      <c r="W192" s="5">
        <f t="shared" si="404"/>
        <v>9.245491875231035E-3</v>
      </c>
      <c r="X192" s="5">
        <f t="shared" si="405"/>
        <v>1.9362457546085402E-2</v>
      </c>
      <c r="Y192" s="5">
        <f t="shared" si="406"/>
        <v>2.0275003606262498E-2</v>
      </c>
      <c r="Z192" s="5">
        <f t="shared" si="407"/>
        <v>6.2161500687480817E-2</v>
      </c>
      <c r="AA192" s="5">
        <f t="shared" si="408"/>
        <v>6.897443071937906E-2</v>
      </c>
      <c r="AB192" s="5">
        <f t="shared" si="409"/>
        <v>3.8267030561092666E-2</v>
      </c>
      <c r="AC192" s="5">
        <f t="shared" si="410"/>
        <v>2.0556409066486633E-3</v>
      </c>
      <c r="AD192" s="5">
        <f t="shared" si="411"/>
        <v>2.5647005452007071E-3</v>
      </c>
      <c r="AE192" s="5">
        <f t="shared" si="412"/>
        <v>5.3711480248994168E-3</v>
      </c>
      <c r="AF192" s="5">
        <f t="shared" si="413"/>
        <v>5.624288410466893E-3</v>
      </c>
      <c r="AG192" s="5">
        <f t="shared" si="414"/>
        <v>3.9262394777268717E-3</v>
      </c>
      <c r="AH192" s="5">
        <f t="shared" si="415"/>
        <v>3.2545575570911138E-2</v>
      </c>
      <c r="AI192" s="5">
        <f t="shared" si="416"/>
        <v>3.6112586128253271E-2</v>
      </c>
      <c r="AJ192" s="5">
        <f t="shared" si="417"/>
        <v>2.0035271369361143E-2</v>
      </c>
      <c r="AK192" s="5">
        <f t="shared" si="418"/>
        <v>7.4103822126046527E-3</v>
      </c>
      <c r="AL192" s="5">
        <f t="shared" si="419"/>
        <v>1.910752049911464E-4</v>
      </c>
      <c r="AM192" s="5">
        <f t="shared" si="420"/>
        <v>5.6915858888370444E-4</v>
      </c>
      <c r="AN192" s="5">
        <f t="shared" si="421"/>
        <v>1.1919656804603722E-3</v>
      </c>
      <c r="AO192" s="5">
        <f t="shared" si="422"/>
        <v>1.2481426188981446E-3</v>
      </c>
      <c r="AP192" s="5">
        <f t="shared" si="423"/>
        <v>8.7131143826681742E-4</v>
      </c>
      <c r="AQ192" s="5">
        <f t="shared" si="424"/>
        <v>4.561880254866994E-4</v>
      </c>
      <c r="AR192" s="5">
        <f t="shared" si="425"/>
        <v>1.3631775005782132E-2</v>
      </c>
      <c r="AS192" s="5">
        <f t="shared" si="426"/>
        <v>1.5125824028052235E-2</v>
      </c>
      <c r="AT192" s="5">
        <f t="shared" si="427"/>
        <v>8.3918107667767857E-3</v>
      </c>
      <c r="AU192" s="5">
        <f t="shared" si="428"/>
        <v>3.1038524056512351E-3</v>
      </c>
      <c r="AV192" s="5">
        <f t="shared" si="429"/>
        <v>8.6100902628258769E-4</v>
      </c>
      <c r="AW192" s="5">
        <f t="shared" si="430"/>
        <v>1.2333857453573561E-5</v>
      </c>
      <c r="AX192" s="5">
        <f t="shared" si="431"/>
        <v>1.0525644014148071E-4</v>
      </c>
      <c r="AY192" s="5">
        <f t="shared" si="432"/>
        <v>2.2043428096577843E-4</v>
      </c>
      <c r="AZ192" s="5">
        <f t="shared" si="433"/>
        <v>2.3082327389937227E-4</v>
      </c>
      <c r="BA192" s="5">
        <f t="shared" si="434"/>
        <v>1.6113459769867054E-4</v>
      </c>
      <c r="BB192" s="5">
        <f t="shared" si="435"/>
        <v>8.4364408331387333E-5</v>
      </c>
      <c r="BC192" s="5">
        <f t="shared" si="436"/>
        <v>3.5336189718435747E-5</v>
      </c>
      <c r="BD192" s="5">
        <f t="shared" si="437"/>
        <v>4.758078646854927E-3</v>
      </c>
      <c r="BE192" s="5">
        <f t="shared" si="438"/>
        <v>5.2795663289214624E-3</v>
      </c>
      <c r="BF192" s="5">
        <f t="shared" si="439"/>
        <v>2.9291046544497267E-3</v>
      </c>
      <c r="BG192" s="5">
        <f t="shared" si="440"/>
        <v>1.0833786391026994E-3</v>
      </c>
      <c r="BH192" s="5">
        <f t="shared" si="441"/>
        <v>3.0052936326830748E-4</v>
      </c>
      <c r="BI192" s="5">
        <f t="shared" si="442"/>
        <v>6.6693504875643185E-5</v>
      </c>
      <c r="BJ192" s="8">
        <f t="shared" si="443"/>
        <v>0.19394558645616608</v>
      </c>
      <c r="BK192" s="8">
        <f t="shared" si="444"/>
        <v>0.20640100842340614</v>
      </c>
      <c r="BL192" s="8">
        <f t="shared" si="445"/>
        <v>0.53176522551684358</v>
      </c>
      <c r="BM192" s="8">
        <f t="shared" si="446"/>
        <v>0.61496644580860416</v>
      </c>
      <c r="BN192" s="8">
        <f t="shared" si="447"/>
        <v>0.37909877485178051</v>
      </c>
    </row>
    <row r="193" spans="1:66" x14ac:dyDescent="0.25">
      <c r="A193" t="s">
        <v>13</v>
      </c>
      <c r="B193" t="s">
        <v>14</v>
      </c>
      <c r="C193" t="s">
        <v>15</v>
      </c>
      <c r="D193" s="16"/>
      <c r="E193">
        <f>VLOOKUP(A193,home!$A$2:$E$405,3,FALSE)</f>
        <v>1.4837</v>
      </c>
      <c r="F193">
        <f>VLOOKUP(B193,home!$B$2:$E$405,3,FALSE)</f>
        <v>1.1894</v>
      </c>
      <c r="G193">
        <f>VLOOKUP(C193,away!$B$2:$E$405,4,FALSE)</f>
        <v>0.55510000000000004</v>
      </c>
      <c r="H193">
        <f>VLOOKUP(A193,away!$A$2:$E$405,3,FALSE)</f>
        <v>1.2190000000000001</v>
      </c>
      <c r="I193">
        <f>VLOOKUP(C193,away!$B$2:$E$405,3,FALSE)</f>
        <v>0.86860000000000004</v>
      </c>
      <c r="J193">
        <f>VLOOKUP(B193,home!$B$2:$E$405,4,FALSE)</f>
        <v>0.82030000000000003</v>
      </c>
      <c r="K193" s="3">
        <f t="shared" si="392"/>
        <v>0.97959206417800004</v>
      </c>
      <c r="L193" s="3">
        <f t="shared" si="393"/>
        <v>0.86855283502000014</v>
      </c>
      <c r="M193" s="5">
        <f t="shared" si="394"/>
        <v>0.15752912783225423</v>
      </c>
      <c r="N193" s="5">
        <f t="shared" si="395"/>
        <v>0.15431428350135792</v>
      </c>
      <c r="O193" s="5">
        <f t="shared" si="396"/>
        <v>0.13682237057693242</v>
      </c>
      <c r="P193" s="5">
        <f t="shared" si="397"/>
        <v>0.13403010841918447</v>
      </c>
      <c r="Q193" s="5">
        <f t="shared" si="398"/>
        <v>7.5582523753622163E-2</v>
      </c>
      <c r="R193" s="5">
        <f t="shared" si="399"/>
        <v>5.9418728929375837E-2</v>
      </c>
      <c r="S193" s="5">
        <f t="shared" si="400"/>
        <v>2.8509124328402746E-2</v>
      </c>
      <c r="T193" s="5">
        <f t="shared" si="401"/>
        <v>6.5647415284175031E-2</v>
      </c>
      <c r="U193" s="5">
        <f t="shared" si="402"/>
        <v>5.8206115322760314E-2</v>
      </c>
      <c r="V193" s="5">
        <f t="shared" si="403"/>
        <v>2.6951495519544179E-3</v>
      </c>
      <c r="W193" s="5">
        <f t="shared" si="404"/>
        <v>2.4680013486531153E-2</v>
      </c>
      <c r="X193" s="5">
        <f t="shared" si="405"/>
        <v>2.1435895682058469E-2</v>
      </c>
      <c r="Y193" s="5">
        <f t="shared" si="406"/>
        <v>9.3091039829224301E-3</v>
      </c>
      <c r="Z193" s="5">
        <f t="shared" si="407"/>
        <v>1.72027684882981E-2</v>
      </c>
      <c r="AA193" s="5">
        <f t="shared" si="408"/>
        <v>1.6851695493028184E-2</v>
      </c>
      <c r="AB193" s="5">
        <f t="shared" si="409"/>
        <v>8.2538935864572907E-3</v>
      </c>
      <c r="AC193" s="5">
        <f t="shared" si="410"/>
        <v>1.4331920373443014E-4</v>
      </c>
      <c r="AD193" s="5">
        <f t="shared" si="411"/>
        <v>6.0440863388029811E-3</v>
      </c>
      <c r="AE193" s="5">
        <f t="shared" si="412"/>
        <v>5.2496083246729823E-3</v>
      </c>
      <c r="AF193" s="5">
        <f t="shared" si="413"/>
        <v>2.2797810965696557E-3</v>
      </c>
      <c r="AG193" s="5">
        <f t="shared" si="414"/>
        <v>6.600367782168599E-4</v>
      </c>
      <c r="AH193" s="5">
        <f t="shared" si="415"/>
        <v>3.7353783351760077E-3</v>
      </c>
      <c r="AI193" s="5">
        <f t="shared" si="416"/>
        <v>3.6591469738408463E-3</v>
      </c>
      <c r="AJ193" s="5">
        <f t="shared" si="417"/>
        <v>1.7922356686177186E-3</v>
      </c>
      <c r="AK193" s="5">
        <f t="shared" si="418"/>
        <v>5.8521994603822302E-4</v>
      </c>
      <c r="AL193" s="5">
        <f t="shared" si="419"/>
        <v>4.8775965891290352E-6</v>
      </c>
      <c r="AM193" s="5">
        <f t="shared" si="420"/>
        <v>1.1841478025396131E-3</v>
      </c>
      <c r="AN193" s="5">
        <f t="shared" si="421"/>
        <v>1.0284949309784844E-3</v>
      </c>
      <c r="AO193" s="5">
        <f t="shared" si="422"/>
        <v>4.4665109405253085E-4</v>
      </c>
      <c r="AP193" s="5">
        <f t="shared" si="423"/>
        <v>1.2931335800137018E-4</v>
      </c>
      <c r="AQ193" s="5">
        <f t="shared" si="424"/>
        <v>2.8078870924511564E-5</v>
      </c>
      <c r="AR193" s="5">
        <f t="shared" si="425"/>
        <v>6.4887468857788223E-4</v>
      </c>
      <c r="AS193" s="5">
        <f t="shared" si="426"/>
        <v>6.3563249557686439E-4</v>
      </c>
      <c r="AT193" s="5">
        <f t="shared" si="427"/>
        <v>3.1133027420037705E-4</v>
      </c>
      <c r="AU193" s="5">
        <f t="shared" si="428"/>
        <v>1.0165888864835005E-4</v>
      </c>
      <c r="AV193" s="5">
        <f t="shared" si="429"/>
        <v>2.4896060143269664E-5</v>
      </c>
      <c r="AW193" s="5">
        <f t="shared" si="430"/>
        <v>1.1527758718906616E-7</v>
      </c>
      <c r="AX193" s="5">
        <f t="shared" si="431"/>
        <v>1.9333029836360367E-4</v>
      </c>
      <c r="AY193" s="5">
        <f t="shared" si="432"/>
        <v>1.6791757873897047E-4</v>
      </c>
      <c r="AZ193" s="5">
        <f t="shared" si="433"/>
        <v>7.2922644531713432E-5</v>
      </c>
      <c r="BA193" s="5">
        <f t="shared" si="434"/>
        <v>2.1112389881725141E-5</v>
      </c>
      <c r="BB193" s="5">
        <f t="shared" si="435"/>
        <v>4.5843065214549835E-6</v>
      </c>
      <c r="BC193" s="5">
        <f t="shared" si="436"/>
        <v>7.9634248516208035E-7</v>
      </c>
      <c r="BD193" s="5">
        <f t="shared" si="437"/>
        <v>9.3930325056173171E-5</v>
      </c>
      <c r="BE193" s="5">
        <f t="shared" si="438"/>
        <v>9.2013401010687169E-5</v>
      </c>
      <c r="BF193" s="5">
        <f t="shared" si="439"/>
        <v>4.5067798714048561E-5</v>
      </c>
      <c r="BG193" s="5">
        <f t="shared" si="440"/>
        <v>1.4716019323417818E-5</v>
      </c>
      <c r="BH193" s="5">
        <f t="shared" si="441"/>
        <v>3.6039239363775479E-6</v>
      </c>
      <c r="BI193" s="5">
        <f t="shared" si="442"/>
        <v>7.0607505759531736E-7</v>
      </c>
      <c r="BJ193" s="8">
        <f t="shared" si="443"/>
        <v>0.36848009784594882</v>
      </c>
      <c r="BK193" s="8">
        <f t="shared" si="444"/>
        <v>0.32307962451085842</v>
      </c>
      <c r="BL193" s="8">
        <f t="shared" si="445"/>
        <v>0.29129721478247178</v>
      </c>
      <c r="BM193" s="8">
        <f t="shared" si="446"/>
        <v>0.28219476031369828</v>
      </c>
      <c r="BN193" s="8">
        <f t="shared" si="447"/>
        <v>0.71769714301272702</v>
      </c>
    </row>
    <row r="194" spans="1:66" x14ac:dyDescent="0.25">
      <c r="A194" t="s">
        <v>13</v>
      </c>
      <c r="B194" t="s">
        <v>59</v>
      </c>
      <c r="C194" t="s">
        <v>63</v>
      </c>
      <c r="D194" s="16"/>
      <c r="E194">
        <f>VLOOKUP(A194,home!$A$2:$E$405,3,FALSE)</f>
        <v>1.4837</v>
      </c>
      <c r="F194">
        <f>VLOOKUP(B194,home!$B$2:$E$405,3,FALSE)</f>
        <v>1.0705</v>
      </c>
      <c r="G194">
        <f>VLOOKUP(C194,away!$B$2:$E$405,4,FALSE)</f>
        <v>0.82630000000000003</v>
      </c>
      <c r="H194">
        <f>VLOOKUP(A194,away!$A$2:$E$405,3,FALSE)</f>
        <v>1.2190000000000001</v>
      </c>
      <c r="I194">
        <f>VLOOKUP(C194,away!$B$2:$E$405,3,FALSE)</f>
        <v>1.1497999999999999</v>
      </c>
      <c r="J194">
        <f>VLOOKUP(B194,home!$B$2:$E$405,4,FALSE)</f>
        <v>0.62729999999999997</v>
      </c>
      <c r="K194" s="3">
        <f t="shared" si="392"/>
        <v>1.3124129923550001</v>
      </c>
      <c r="L194" s="3">
        <f t="shared" si="393"/>
        <v>0.87922756926000001</v>
      </c>
      <c r="M194" s="5">
        <f t="shared" si="394"/>
        <v>0.11173329282188643</v>
      </c>
      <c r="N194" s="5">
        <f t="shared" si="395"/>
        <v>0.14664022517804942</v>
      </c>
      <c r="O194" s="5">
        <f t="shared" si="396"/>
        <v>9.8238991453203015E-2</v>
      </c>
      <c r="P194" s="5">
        <f t="shared" si="397"/>
        <v>0.12893012873903542</v>
      </c>
      <c r="Q194" s="5">
        <f t="shared" si="398"/>
        <v>9.6226268362767459E-2</v>
      </c>
      <c r="R194" s="5">
        <f t="shared" si="399"/>
        <v>4.3187214830976796E-2</v>
      </c>
      <c r="S194" s="5">
        <f t="shared" si="400"/>
        <v>3.7193431064371459E-2</v>
      </c>
      <c r="T194" s="5">
        <f t="shared" si="401"/>
        <v>8.4604788031556466E-2</v>
      </c>
      <c r="U194" s="5">
        <f t="shared" si="402"/>
        <v>5.667946184780049E-2</v>
      </c>
      <c r="V194" s="5">
        <f t="shared" si="403"/>
        <v>4.7686511476138366E-3</v>
      </c>
      <c r="W194" s="5">
        <f t="shared" si="404"/>
        <v>4.2096201601711646E-2</v>
      </c>
      <c r="X194" s="5">
        <f t="shared" si="405"/>
        <v>3.7012141009351844E-2</v>
      </c>
      <c r="Y194" s="5">
        <f t="shared" si="406"/>
        <v>1.627104738638039E-2</v>
      </c>
      <c r="Z194" s="5">
        <f t="shared" si="407"/>
        <v>1.2657129972983051E-2</v>
      </c>
      <c r="AA194" s="5">
        <f t="shared" si="408"/>
        <v>1.6611381822468848E-2</v>
      </c>
      <c r="AB194" s="5">
        <f t="shared" si="409"/>
        <v>1.09004966623889E-2</v>
      </c>
      <c r="AC194" s="5">
        <f t="shared" si="410"/>
        <v>3.4391204651592038E-4</v>
      </c>
      <c r="AD194" s="5">
        <f t="shared" si="411"/>
        <v>1.3811900477720431E-2</v>
      </c>
      <c r="AE194" s="5">
        <f t="shared" si="412"/>
        <v>1.2143803683887166E-2</v>
      </c>
      <c r="AF194" s="5">
        <f t="shared" si="413"/>
        <v>5.338583497277373E-3</v>
      </c>
      <c r="AG194" s="5">
        <f t="shared" si="414"/>
        <v>1.5646099305342449E-3</v>
      </c>
      <c r="AH194" s="5">
        <f t="shared" si="415"/>
        <v>2.7821244049884442E-3</v>
      </c>
      <c r="AI194" s="5">
        <f t="shared" si="416"/>
        <v>3.6512962154547578E-3</v>
      </c>
      <c r="AJ194" s="5">
        <f t="shared" si="417"/>
        <v>2.3960042960497335E-3</v>
      </c>
      <c r="AK194" s="5">
        <f t="shared" si="418"/>
        <v>1.0481823892913556E-3</v>
      </c>
      <c r="AL194" s="5">
        <f t="shared" si="419"/>
        <v>1.5873737652352519E-5</v>
      </c>
      <c r="AM194" s="5">
        <f t="shared" si="420"/>
        <v>3.6253835272148992E-3</v>
      </c>
      <c r="AN194" s="5">
        <f t="shared" si="421"/>
        <v>3.1875371462684009E-3</v>
      </c>
      <c r="AO194" s="5">
        <f t="shared" si="422"/>
        <v>1.4012852685197613E-3</v>
      </c>
      <c r="AP194" s="5">
        <f t="shared" si="423"/>
        <v>4.1068288016015884E-4</v>
      </c>
      <c r="AQ194" s="5">
        <f t="shared" si="424"/>
        <v>9.0270927614978063E-5</v>
      </c>
      <c r="AR194" s="5">
        <f t="shared" si="425"/>
        <v>4.8922409559538286E-4</v>
      </c>
      <c r="AS194" s="5">
        <f t="shared" si="426"/>
        <v>6.4206405923250499E-4</v>
      </c>
      <c r="AT194" s="5">
        <f t="shared" si="427"/>
        <v>4.2132660663046502E-4</v>
      </c>
      <c r="AU194" s="5">
        <f t="shared" si="428"/>
        <v>1.8431817085555558E-4</v>
      </c>
      <c r="AV194" s="5">
        <f t="shared" si="429"/>
        <v>6.047539053948496E-5</v>
      </c>
      <c r="AW194" s="5">
        <f t="shared" si="430"/>
        <v>5.0880165600884353E-7</v>
      </c>
      <c r="AX194" s="5">
        <f t="shared" si="431"/>
        <v>7.9300007389777264E-4</v>
      </c>
      <c r="AY194" s="5">
        <f t="shared" si="432"/>
        <v>6.9722752739613894E-4</v>
      </c>
      <c r="AZ194" s="5">
        <f t="shared" si="433"/>
        <v>3.0651083206683364E-4</v>
      </c>
      <c r="BA194" s="5">
        <f t="shared" si="434"/>
        <v>8.983092460999409E-5</v>
      </c>
      <c r="BB194" s="5">
        <f t="shared" si="435"/>
        <v>1.974545637230585E-5</v>
      </c>
      <c r="BC194" s="5">
        <f t="shared" si="436"/>
        <v>3.472149922030371E-6</v>
      </c>
      <c r="BD194" s="5">
        <f t="shared" si="437"/>
        <v>7.1689885398958371E-5</v>
      </c>
      <c r="BE194" s="5">
        <f t="shared" si="438"/>
        <v>9.4086737018033985E-5</v>
      </c>
      <c r="BF194" s="5">
        <f t="shared" si="439"/>
        <v>6.1740328035377983E-5</v>
      </c>
      <c r="BG194" s="5">
        <f t="shared" si="440"/>
        <v>2.700960288862991E-5</v>
      </c>
      <c r="BH194" s="5">
        <f t="shared" si="441"/>
        <v>8.8619384373467577E-6</v>
      </c>
      <c r="BI194" s="5">
        <f t="shared" si="442"/>
        <v>2.3261046285248067E-6</v>
      </c>
      <c r="BJ194" s="8">
        <f t="shared" si="443"/>
        <v>0.46633451587327979</v>
      </c>
      <c r="BK194" s="8">
        <f t="shared" si="444"/>
        <v>0.28368251708447151</v>
      </c>
      <c r="BL194" s="8">
        <f t="shared" si="445"/>
        <v>0.23755827684188263</v>
      </c>
      <c r="BM194" s="8">
        <f t="shared" si="446"/>
        <v>0.37457959966095827</v>
      </c>
      <c r="BN194" s="8">
        <f t="shared" si="447"/>
        <v>0.62495612138591849</v>
      </c>
    </row>
    <row r="195" spans="1:66" x14ac:dyDescent="0.25">
      <c r="A195" t="s">
        <v>13</v>
      </c>
      <c r="B195" t="s">
        <v>51</v>
      </c>
      <c r="C195" t="s">
        <v>250</v>
      </c>
      <c r="D195" s="16"/>
      <c r="E195">
        <f>VLOOKUP(A195,home!$A$2:$E$405,3,FALSE)</f>
        <v>1.4837</v>
      </c>
      <c r="F195">
        <f>VLOOKUP(B195,home!$B$2:$E$405,3,FALSE)</f>
        <v>1.3480000000000001</v>
      </c>
      <c r="G195">
        <f>VLOOKUP(C195,away!$B$2:$E$405,4,FALSE)</f>
        <v>1.1496999999999999</v>
      </c>
      <c r="H195">
        <f>VLOOKUP(A195,away!$A$2:$E$405,3,FALSE)</f>
        <v>1.2190000000000001</v>
      </c>
      <c r="I195">
        <f>VLOOKUP(C195,away!$B$2:$E$405,3,FALSE)</f>
        <v>1.3994</v>
      </c>
      <c r="J195">
        <f>VLOOKUP(B195,home!$B$2:$E$405,4,FALSE)</f>
        <v>0.82030000000000003</v>
      </c>
      <c r="K195" s="3">
        <f t="shared" si="392"/>
        <v>2.2994317317199999</v>
      </c>
      <c r="L195" s="3">
        <f t="shared" si="393"/>
        <v>1.3993240125800002</v>
      </c>
      <c r="M195" s="5">
        <f t="shared" si="394"/>
        <v>2.4754308005153023E-2</v>
      </c>
      <c r="N195" s="5">
        <f t="shared" si="395"/>
        <v>5.6920841323819277E-2</v>
      </c>
      <c r="O195" s="5">
        <f t="shared" si="396"/>
        <v>3.4639297606411948E-2</v>
      </c>
      <c r="P195" s="5">
        <f t="shared" si="397"/>
        <v>7.9650700080676276E-2</v>
      </c>
      <c r="Q195" s="5">
        <f t="shared" si="398"/>
        <v>6.5442794368094553E-2</v>
      </c>
      <c r="R195" s="5">
        <f t="shared" si="399"/>
        <v>2.4235800459778585E-2</v>
      </c>
      <c r="S195" s="5">
        <f t="shared" si="400"/>
        <v>6.4072019525057894E-2</v>
      </c>
      <c r="T195" s="5">
        <f t="shared" si="401"/>
        <v>9.1575673609609901E-2</v>
      </c>
      <c r="U195" s="5">
        <f t="shared" si="402"/>
        <v>5.5728568620849052E-2</v>
      </c>
      <c r="V195" s="5">
        <f t="shared" si="403"/>
        <v>2.2906815114054613E-2</v>
      </c>
      <c r="W195" s="5">
        <f t="shared" si="404"/>
        <v>5.0160412660807834E-2</v>
      </c>
      <c r="X195" s="5">
        <f t="shared" si="405"/>
        <v>7.0190669917190265E-2</v>
      </c>
      <c r="Y195" s="5">
        <f t="shared" si="406"/>
        <v>4.9109744937100505E-2</v>
      </c>
      <c r="Z195" s="5">
        <f t="shared" si="407"/>
        <v>1.130457918248853E-2</v>
      </c>
      <c r="AA195" s="5">
        <f t="shared" si="408"/>
        <v>2.5994108085955463E-2</v>
      </c>
      <c r="AB195" s="5">
        <f t="shared" si="409"/>
        <v>2.9885838485302713E-2</v>
      </c>
      <c r="AC195" s="5">
        <f t="shared" si="410"/>
        <v>4.6066321568988535E-3</v>
      </c>
      <c r="AD195" s="5">
        <f t="shared" si="411"/>
        <v>2.8835111137107794E-2</v>
      </c>
      <c r="AE195" s="5">
        <f t="shared" si="412"/>
        <v>4.034966341956793E-2</v>
      </c>
      <c r="AF195" s="5">
        <f t="shared" si="413"/>
        <v>2.8231126461261132E-2</v>
      </c>
      <c r="AG195" s="5">
        <f t="shared" si="414"/>
        <v>1.3168164386475117E-2</v>
      </c>
      <c r="AH195" s="5">
        <f t="shared" si="415"/>
        <v>3.9546922755420467E-3</v>
      </c>
      <c r="AI195" s="5">
        <f t="shared" si="416"/>
        <v>9.093544907569355E-3</v>
      </c>
      <c r="AJ195" s="5">
        <f t="shared" si="417"/>
        <v>1.0454992857142896E-2</v>
      </c>
      <c r="AK195" s="5">
        <f t="shared" si="418"/>
        <v>8.0135141102067736E-3</v>
      </c>
      <c r="AL195" s="5">
        <f t="shared" si="419"/>
        <v>5.9290120529286176E-4</v>
      </c>
      <c r="AM195" s="5">
        <f t="shared" si="420"/>
        <v>1.3260873907267681E-2</v>
      </c>
      <c r="AN195" s="5">
        <f t="shared" si="421"/>
        <v>1.8556259286235235E-2</v>
      </c>
      <c r="AO195" s="5">
        <f t="shared" si="422"/>
        <v>1.2983109601444793E-2</v>
      </c>
      <c r="AP195" s="5">
        <f t="shared" si="423"/>
        <v>6.0558590077532193E-3</v>
      </c>
      <c r="AQ195" s="5">
        <f t="shared" si="424"/>
        <v>2.1185272315869929E-3</v>
      </c>
      <c r="AR195" s="5">
        <f t="shared" si="425"/>
        <v>1.106779172706125E-3</v>
      </c>
      <c r="AS195" s="5">
        <f t="shared" si="426"/>
        <v>2.5449631497272743E-3</v>
      </c>
      <c r="AT195" s="5">
        <f t="shared" si="427"/>
        <v>2.925984511270486E-3</v>
      </c>
      <c r="AU195" s="5">
        <f t="shared" si="428"/>
        <v>2.2427005439121972E-3</v>
      </c>
      <c r="AV195" s="5">
        <f t="shared" si="429"/>
        <v>1.2892341988543525E-3</v>
      </c>
      <c r="AW195" s="5">
        <f t="shared" si="430"/>
        <v>5.2993016262083604E-5</v>
      </c>
      <c r="AX195" s="5">
        <f t="shared" si="431"/>
        <v>5.0820790421181794E-3</v>
      </c>
      <c r="AY195" s="5">
        <f t="shared" si="432"/>
        <v>7.1114752374655341E-3</v>
      </c>
      <c r="AZ195" s="5">
        <f t="shared" si="433"/>
        <v>4.9756290323267919E-3</v>
      </c>
      <c r="BA195" s="5">
        <f t="shared" si="434"/>
        <v>2.3208390608750237E-3</v>
      </c>
      <c r="BB195" s="5">
        <f t="shared" si="435"/>
        <v>8.1190145680400919E-4</v>
      </c>
      <c r="BC195" s="5">
        <f t="shared" si="436"/>
        <v>2.2722264087090665E-4</v>
      </c>
      <c r="BD195" s="5">
        <f t="shared" si="437"/>
        <v>2.5812377883185146E-4</v>
      </c>
      <c r="BE195" s="5">
        <f t="shared" si="438"/>
        <v>5.9353800775743446E-4</v>
      </c>
      <c r="BF195" s="5">
        <f t="shared" si="439"/>
        <v>6.8240006450965825E-4</v>
      </c>
      <c r="BG195" s="5">
        <f t="shared" si="440"/>
        <v>5.2304412068709439E-4</v>
      </c>
      <c r="BH195" s="5">
        <f t="shared" si="441"/>
        <v>3.0067606204937252E-4</v>
      </c>
      <c r="BI195" s="5">
        <f t="shared" si="442"/>
        <v>1.3827681560898771E-4</v>
      </c>
      <c r="BJ195" s="8">
        <f t="shared" si="443"/>
        <v>0.56748797772578274</v>
      </c>
      <c r="BK195" s="8">
        <f t="shared" si="444"/>
        <v>0.20369485132459905</v>
      </c>
      <c r="BL195" s="8">
        <f t="shared" si="445"/>
        <v>0.21460607783467367</v>
      </c>
      <c r="BM195" s="8">
        <f t="shared" si="446"/>
        <v>0.70439126200240687</v>
      </c>
      <c r="BN195" s="8">
        <f t="shared" si="447"/>
        <v>0.28564374184393365</v>
      </c>
    </row>
    <row r="196" spans="1:66" x14ac:dyDescent="0.25">
      <c r="A196" t="s">
        <v>16</v>
      </c>
      <c r="B196" t="s">
        <v>254</v>
      </c>
      <c r="C196" t="s">
        <v>256</v>
      </c>
      <c r="D196" s="16"/>
      <c r="E196">
        <f>VLOOKUP(A196,home!$A$2:$E$405,3,FALSE)</f>
        <v>1.6373</v>
      </c>
      <c r="F196">
        <f>VLOOKUP(B196,home!$B$2:$E$405,3,FALSE)</f>
        <v>1.1136999999999999</v>
      </c>
      <c r="G196">
        <f>VLOOKUP(C196,away!$B$2:$E$405,4,FALSE)</f>
        <v>1.0419</v>
      </c>
      <c r="H196">
        <f>VLOOKUP(A196,away!$A$2:$E$405,3,FALSE)</f>
        <v>1.3301000000000001</v>
      </c>
      <c r="I196">
        <f>VLOOKUP(C196,away!$B$2:$E$405,3,FALSE)</f>
        <v>0.61909999999999998</v>
      </c>
      <c r="J196">
        <f>VLOOKUP(B196,home!$B$2:$E$405,4,FALSE)</f>
        <v>0.84030000000000005</v>
      </c>
      <c r="K196" s="3">
        <f t="shared" si="392"/>
        <v>1.8998640263190001</v>
      </c>
      <c r="L196" s="3">
        <f t="shared" si="393"/>
        <v>0.691957563873</v>
      </c>
      <c r="M196" s="5">
        <f t="shared" si="394"/>
        <v>7.4883508705967952E-2</v>
      </c>
      <c r="N196" s="5">
        <f t="shared" si="395"/>
        <v>0.14226848435501416</v>
      </c>
      <c r="O196" s="5">
        <f t="shared" si="396"/>
        <v>5.181621025844417E-2</v>
      </c>
      <c r="P196" s="5">
        <f t="shared" si="397"/>
        <v>9.84437538501996E-2</v>
      </c>
      <c r="Q196" s="5">
        <f t="shared" si="398"/>
        <v>0.13514538775250948</v>
      </c>
      <c r="R196" s="5">
        <f t="shared" si="399"/>
        <v>1.7927309309782088E-2</v>
      </c>
      <c r="S196" s="5">
        <f t="shared" si="400"/>
        <v>3.2354161949633448E-2</v>
      </c>
      <c r="T196" s="5">
        <f t="shared" si="401"/>
        <v>9.3514873277898425E-2</v>
      </c>
      <c r="U196" s="5">
        <f t="shared" si="402"/>
        <v>3.4059450046348687E-2</v>
      </c>
      <c r="V196" s="5">
        <f t="shared" si="403"/>
        <v>4.7259554800353695E-3</v>
      </c>
      <c r="W196" s="5">
        <f t="shared" si="404"/>
        <v>8.5585953504641724E-2</v>
      </c>
      <c r="X196" s="5">
        <f t="shared" si="405"/>
        <v>5.9221847888819727E-2</v>
      </c>
      <c r="Y196" s="5">
        <f t="shared" si="406"/>
        <v>2.048950279660253E-2</v>
      </c>
      <c r="Z196" s="5">
        <f t="shared" si="407"/>
        <v>4.1349790922648559E-3</v>
      </c>
      <c r="AA196" s="5">
        <f t="shared" si="408"/>
        <v>7.855898026975193E-3</v>
      </c>
      <c r="AB196" s="5">
        <f t="shared" si="409"/>
        <v>7.4625690279402912E-3</v>
      </c>
      <c r="AC196" s="5">
        <f t="shared" si="410"/>
        <v>3.8830378512509346E-4</v>
      </c>
      <c r="AD196" s="5">
        <f t="shared" si="411"/>
        <v>4.0650418555419843E-2</v>
      </c>
      <c r="AE196" s="5">
        <f t="shared" si="412"/>
        <v>2.8128364594026109E-2</v>
      </c>
      <c r="AF196" s="5">
        <f t="shared" si="413"/>
        <v>9.7318173201069256E-3</v>
      </c>
      <c r="AG196" s="5">
        <f t="shared" si="414"/>
        <v>2.2446682016260856E-3</v>
      </c>
      <c r="AH196" s="5">
        <f t="shared" si="415"/>
        <v>7.1530751483734462E-4</v>
      </c>
      <c r="AI196" s="5">
        <f t="shared" si="416"/>
        <v>1.3589870151951152E-3</v>
      </c>
      <c r="AJ196" s="5">
        <f t="shared" si="417"/>
        <v>1.2909452712019163E-3</v>
      </c>
      <c r="AK196" s="5">
        <f t="shared" si="418"/>
        <v>8.1754016023438214E-4</v>
      </c>
      <c r="AL196" s="5">
        <f t="shared" si="419"/>
        <v>2.0418958941708361E-5</v>
      </c>
      <c r="AM196" s="5">
        <f t="shared" si="420"/>
        <v>1.5446053573650502E-2</v>
      </c>
      <c r="AN196" s="5">
        <f t="shared" si="421"/>
        <v>1.0688013602275045E-2</v>
      </c>
      <c r="AO196" s="5">
        <f t="shared" si="422"/>
        <v>3.6978259274358634E-3</v>
      </c>
      <c r="AP196" s="5">
        <f t="shared" si="423"/>
        <v>8.5291287345831246E-4</v>
      </c>
      <c r="AQ196" s="5">
        <f t="shared" si="424"/>
        <v>1.4754487852853353E-4</v>
      </c>
      <c r="AR196" s="5">
        <f t="shared" si="425"/>
        <v>9.8992489077379781E-5</v>
      </c>
      <c r="AS196" s="5">
        <f t="shared" si="426"/>
        <v>1.8807226887389037E-4</v>
      </c>
      <c r="AT196" s="5">
        <f t="shared" si="427"/>
        <v>1.7865586899084952E-4</v>
      </c>
      <c r="AU196" s="5">
        <f t="shared" si="428"/>
        <v>1.1314061952882506E-4</v>
      </c>
      <c r="AV196" s="5">
        <f t="shared" si="429"/>
        <v>5.3737948239564923E-5</v>
      </c>
      <c r="AW196" s="5">
        <f t="shared" si="430"/>
        <v>7.4564665789679884E-7</v>
      </c>
      <c r="AX196" s="5">
        <f t="shared" si="431"/>
        <v>4.8909002555291058E-3</v>
      </c>
      <c r="AY196" s="5">
        <f t="shared" si="432"/>
        <v>3.3842954259617531E-3</v>
      </c>
      <c r="AZ196" s="5">
        <f t="shared" si="433"/>
        <v>1.1708944091875157E-3</v>
      </c>
      <c r="BA196" s="5">
        <f t="shared" si="434"/>
        <v>2.7006974764463636E-4</v>
      </c>
      <c r="BB196" s="5">
        <f t="shared" si="435"/>
        <v>4.6719201163994606E-5</v>
      </c>
      <c r="BC196" s="5">
        <f t="shared" si="436"/>
        <v>6.4655409247060689E-6</v>
      </c>
      <c r="BD196" s="5">
        <f t="shared" si="437"/>
        <v>1.1416433597284707E-5</v>
      </c>
      <c r="BE196" s="5">
        <f t="shared" si="438"/>
        <v>2.1689671500340828E-5</v>
      </c>
      <c r="BF196" s="5">
        <f t="shared" si="439"/>
        <v>2.0603713313087002E-5</v>
      </c>
      <c r="BG196" s="5">
        <f t="shared" si="440"/>
        <v>1.3048084577374621E-5</v>
      </c>
      <c r="BH196" s="5">
        <f t="shared" si="441"/>
        <v>6.197396625230449E-6</v>
      </c>
      <c r="BI196" s="5">
        <f t="shared" si="442"/>
        <v>2.3548421810212202E-6</v>
      </c>
      <c r="BJ196" s="8">
        <f t="shared" si="443"/>
        <v>0.65758301368242489</v>
      </c>
      <c r="BK196" s="8">
        <f t="shared" si="444"/>
        <v>0.21420039815586489</v>
      </c>
      <c r="BL196" s="8">
        <f t="shared" si="445"/>
        <v>0.12401212596746404</v>
      </c>
      <c r="BM196" s="8">
        <f t="shared" si="446"/>
        <v>0.47606231288679751</v>
      </c>
      <c r="BN196" s="8">
        <f t="shared" si="447"/>
        <v>0.52048465423191737</v>
      </c>
    </row>
    <row r="197" spans="1:66" x14ac:dyDescent="0.25">
      <c r="A197" t="s">
        <v>16</v>
      </c>
      <c r="B197" t="s">
        <v>64</v>
      </c>
      <c r="C197" t="s">
        <v>66</v>
      </c>
      <c r="D197" s="16"/>
      <c r="E197">
        <f>VLOOKUP(A197,home!$A$2:$E$405,3,FALSE)</f>
        <v>1.6373</v>
      </c>
      <c r="F197">
        <f>VLOOKUP(B197,home!$B$2:$E$405,3,FALSE)</f>
        <v>0.79039999999999999</v>
      </c>
      <c r="G197">
        <f>VLOOKUP(C197,away!$B$2:$E$405,4,FALSE)</f>
        <v>0.93410000000000004</v>
      </c>
      <c r="H197">
        <f>VLOOKUP(A197,away!$A$2:$E$405,3,FALSE)</f>
        <v>1.3301000000000001</v>
      </c>
      <c r="I197">
        <f>VLOOKUP(C197,away!$B$2:$E$405,3,FALSE)</f>
        <v>1.0172000000000001</v>
      </c>
      <c r="J197">
        <f>VLOOKUP(B197,home!$B$2:$E$405,4,FALSE)</f>
        <v>1.0172000000000001</v>
      </c>
      <c r="K197" s="3">
        <f t="shared" si="392"/>
        <v>1.208839285472</v>
      </c>
      <c r="L197" s="3">
        <f t="shared" si="393"/>
        <v>1.3762489367840003</v>
      </c>
      <c r="M197" s="5">
        <f t="shared" si="394"/>
        <v>7.538942828229328E-2</v>
      </c>
      <c r="N197" s="5">
        <f t="shared" si="395"/>
        <v>9.1133702616909978E-2</v>
      </c>
      <c r="O197" s="5">
        <f t="shared" si="396"/>
        <v>0.10375462051825975</v>
      </c>
      <c r="P197" s="5">
        <f t="shared" si="397"/>
        <v>0.12542266133171159</v>
      </c>
      <c r="Q197" s="5">
        <f t="shared" si="398"/>
        <v>5.5082999976921614E-2</v>
      </c>
      <c r="R197" s="5">
        <f t="shared" si="399"/>
        <v>7.1396093087341211E-2</v>
      </c>
      <c r="S197" s="5">
        <f t="shared" si="400"/>
        <v>5.2165284755263039E-2</v>
      </c>
      <c r="T197" s="5">
        <f t="shared" si="401"/>
        <v>7.5807920153111469E-2</v>
      </c>
      <c r="U197" s="5">
        <f t="shared" si="402"/>
        <v>8.6306402153193934E-2</v>
      </c>
      <c r="V197" s="5">
        <f t="shared" si="403"/>
        <v>9.6428327658188862E-3</v>
      </c>
      <c r="W197" s="5">
        <f t="shared" si="404"/>
        <v>2.219549811125204E-2</v>
      </c>
      <c r="X197" s="5">
        <f t="shared" si="405"/>
        <v>3.0546530677001901E-2</v>
      </c>
      <c r="Y197" s="5">
        <f t="shared" si="406"/>
        <v>2.1019815183331861E-2</v>
      </c>
      <c r="Z197" s="5">
        <f t="shared" si="407"/>
        <v>3.275293240066162E-2</v>
      </c>
      <c r="AA197" s="5">
        <f t="shared" si="408"/>
        <v>3.9593031400328507E-2</v>
      </c>
      <c r="AB197" s="5">
        <f t="shared" si="409"/>
        <v>2.393080589382179E-2</v>
      </c>
      <c r="AC197" s="5">
        <f t="shared" si="410"/>
        <v>1.0026519763959511E-3</v>
      </c>
      <c r="AD197" s="5">
        <f t="shared" si="411"/>
        <v>6.707697519375261E-3</v>
      </c>
      <c r="AE197" s="5">
        <f t="shared" si="412"/>
        <v>9.2314615793088767E-3</v>
      </c>
      <c r="AF197" s="5">
        <f t="shared" si="413"/>
        <v>6.3523945917430963E-3</v>
      </c>
      <c r="AG197" s="5">
        <f t="shared" si="414"/>
        <v>2.9141587676396233E-3</v>
      </c>
      <c r="AH197" s="5">
        <f t="shared" si="415"/>
        <v>1.1269047098242196E-2</v>
      </c>
      <c r="AI197" s="5">
        <f t="shared" si="416"/>
        <v>1.362246684218941E-2</v>
      </c>
      <c r="AJ197" s="5">
        <f t="shared" si="417"/>
        <v>8.2336865419391312E-3</v>
      </c>
      <c r="AK197" s="5">
        <f t="shared" si="418"/>
        <v>3.317734585386041E-3</v>
      </c>
      <c r="AL197" s="5">
        <f t="shared" si="419"/>
        <v>6.6723031138102789E-5</v>
      </c>
      <c r="AM197" s="5">
        <f t="shared" si="420"/>
        <v>1.6217056552967771E-3</v>
      </c>
      <c r="AN197" s="5">
        <f t="shared" si="421"/>
        <v>2.2318706838787895E-3</v>
      </c>
      <c r="AO197" s="5">
        <f t="shared" si="422"/>
        <v>1.5358048278637823E-3</v>
      </c>
      <c r="AP197" s="5">
        <f t="shared" si="423"/>
        <v>7.0454992048508828E-4</v>
      </c>
      <c r="AQ197" s="5">
        <f t="shared" si="424"/>
        <v>2.4240901974471369E-4</v>
      </c>
      <c r="AR197" s="5">
        <f t="shared" si="425"/>
        <v>3.1018028175049295E-3</v>
      </c>
      <c r="AS197" s="5">
        <f t="shared" si="426"/>
        <v>3.7495811015876949E-3</v>
      </c>
      <c r="AT197" s="5">
        <f t="shared" si="427"/>
        <v>2.2663204698312924E-3</v>
      </c>
      <c r="AU197" s="5">
        <f t="shared" si="428"/>
        <v>9.13205739133809E-4</v>
      </c>
      <c r="AV197" s="5">
        <f t="shared" si="429"/>
        <v>2.7597974329586088E-4</v>
      </c>
      <c r="AW197" s="5">
        <f t="shared" si="430"/>
        <v>3.0834636191089586E-6</v>
      </c>
      <c r="AX197" s="5">
        <f t="shared" si="431"/>
        <v>3.2673025093247636E-4</v>
      </c>
      <c r="AY197" s="5">
        <f t="shared" si="432"/>
        <v>4.4966216046099012E-4</v>
      </c>
      <c r="AZ197" s="5">
        <f t="shared" si="433"/>
        <v>3.0942353512321719E-4</v>
      </c>
      <c r="BA197" s="5">
        <f t="shared" si="434"/>
        <v>1.419479370764248E-4</v>
      </c>
      <c r="BB197" s="5">
        <f t="shared" si="435"/>
        <v>4.8838924370027952E-5</v>
      </c>
      <c r="BC197" s="5">
        <f t="shared" si="436"/>
        <v>1.3442903547585036E-5</v>
      </c>
      <c r="BD197" s="5">
        <f t="shared" si="437"/>
        <v>7.1147547161746192E-4</v>
      </c>
      <c r="BE197" s="5">
        <f t="shared" si="438"/>
        <v>8.6005950074090679E-4</v>
      </c>
      <c r="BF197" s="5">
        <f t="shared" si="439"/>
        <v>5.1983685616952154E-4</v>
      </c>
      <c r="BG197" s="5">
        <f t="shared" si="440"/>
        <v>2.094664045913251E-4</v>
      </c>
      <c r="BH197" s="5">
        <f t="shared" si="441"/>
        <v>6.330280471414158E-5</v>
      </c>
      <c r="BI197" s="5">
        <f t="shared" si="442"/>
        <v>1.5304583443803271E-5</v>
      </c>
      <c r="BJ197" s="8">
        <f t="shared" si="443"/>
        <v>0.32861856499537567</v>
      </c>
      <c r="BK197" s="8">
        <f t="shared" si="444"/>
        <v>0.26413924430308183</v>
      </c>
      <c r="BL197" s="8">
        <f t="shared" si="445"/>
        <v>0.37411022361333274</v>
      </c>
      <c r="BM197" s="8">
        <f t="shared" si="446"/>
        <v>0.47699488080217239</v>
      </c>
      <c r="BN197" s="8">
        <f t="shared" si="447"/>
        <v>0.52217950581343742</v>
      </c>
    </row>
    <row r="198" spans="1:66" x14ac:dyDescent="0.25">
      <c r="A198" t="s">
        <v>16</v>
      </c>
      <c r="B198" t="s">
        <v>257</v>
      </c>
      <c r="C198" t="s">
        <v>513</v>
      </c>
      <c r="D198" s="16"/>
      <c r="E198">
        <f>VLOOKUP(A198,home!$A$2:$E$405,3,FALSE)</f>
        <v>1.6373</v>
      </c>
      <c r="F198">
        <f>VLOOKUP(B198,home!$B$2:$E$405,3,FALSE)</f>
        <v>1.0419</v>
      </c>
      <c r="G198" t="e">
        <f>VLOOKUP(C198,away!$B$2:$E$405,4,FALSE)</f>
        <v>#N/A</v>
      </c>
      <c r="H198">
        <f>VLOOKUP(A198,away!$A$2:$E$405,3,FALSE)</f>
        <v>1.3301000000000001</v>
      </c>
      <c r="I198" t="e">
        <f>VLOOKUP(C198,away!$B$2:$E$405,3,FALSE)</f>
        <v>#N/A</v>
      </c>
      <c r="J198">
        <f>VLOOKUP(B198,home!$B$2:$E$405,4,FALSE)</f>
        <v>0.92869999999999997</v>
      </c>
      <c r="K198" s="3" t="e">
        <f t="shared" si="392"/>
        <v>#N/A</v>
      </c>
      <c r="L198" s="3" t="e">
        <f t="shared" si="393"/>
        <v>#N/A</v>
      </c>
      <c r="M198" s="5" t="e">
        <f t="shared" si="394"/>
        <v>#N/A</v>
      </c>
      <c r="N198" s="5" t="e">
        <f t="shared" si="395"/>
        <v>#N/A</v>
      </c>
      <c r="O198" s="5" t="e">
        <f t="shared" si="396"/>
        <v>#N/A</v>
      </c>
      <c r="P198" s="5" t="e">
        <f t="shared" si="397"/>
        <v>#N/A</v>
      </c>
      <c r="Q198" s="5" t="e">
        <f t="shared" si="398"/>
        <v>#N/A</v>
      </c>
      <c r="R198" s="5" t="e">
        <f t="shared" si="399"/>
        <v>#N/A</v>
      </c>
      <c r="S198" s="5" t="e">
        <f t="shared" si="400"/>
        <v>#N/A</v>
      </c>
      <c r="T198" s="5" t="e">
        <f t="shared" si="401"/>
        <v>#N/A</v>
      </c>
      <c r="U198" s="5" t="e">
        <f t="shared" si="402"/>
        <v>#N/A</v>
      </c>
      <c r="V198" s="5" t="e">
        <f t="shared" si="403"/>
        <v>#N/A</v>
      </c>
      <c r="W198" s="5" t="e">
        <f t="shared" si="404"/>
        <v>#N/A</v>
      </c>
      <c r="X198" s="5" t="e">
        <f t="shared" si="405"/>
        <v>#N/A</v>
      </c>
      <c r="Y198" s="5" t="e">
        <f t="shared" si="406"/>
        <v>#N/A</v>
      </c>
      <c r="Z198" s="5" t="e">
        <f t="shared" si="407"/>
        <v>#N/A</v>
      </c>
      <c r="AA198" s="5" t="e">
        <f t="shared" si="408"/>
        <v>#N/A</v>
      </c>
      <c r="AB198" s="5" t="e">
        <f t="shared" si="409"/>
        <v>#N/A</v>
      </c>
      <c r="AC198" s="5" t="e">
        <f t="shared" si="410"/>
        <v>#N/A</v>
      </c>
      <c r="AD198" s="5" t="e">
        <f t="shared" si="411"/>
        <v>#N/A</v>
      </c>
      <c r="AE198" s="5" t="e">
        <f t="shared" si="412"/>
        <v>#N/A</v>
      </c>
      <c r="AF198" s="5" t="e">
        <f t="shared" si="413"/>
        <v>#N/A</v>
      </c>
      <c r="AG198" s="5" t="e">
        <f t="shared" si="414"/>
        <v>#N/A</v>
      </c>
      <c r="AH198" s="5" t="e">
        <f t="shared" si="415"/>
        <v>#N/A</v>
      </c>
      <c r="AI198" s="5" t="e">
        <f t="shared" si="416"/>
        <v>#N/A</v>
      </c>
      <c r="AJ198" s="5" t="e">
        <f t="shared" si="417"/>
        <v>#N/A</v>
      </c>
      <c r="AK198" s="5" t="e">
        <f t="shared" si="418"/>
        <v>#N/A</v>
      </c>
      <c r="AL198" s="5" t="e">
        <f t="shared" si="419"/>
        <v>#N/A</v>
      </c>
      <c r="AM198" s="5" t="e">
        <f t="shared" si="420"/>
        <v>#N/A</v>
      </c>
      <c r="AN198" s="5" t="e">
        <f t="shared" si="421"/>
        <v>#N/A</v>
      </c>
      <c r="AO198" s="5" t="e">
        <f t="shared" si="422"/>
        <v>#N/A</v>
      </c>
      <c r="AP198" s="5" t="e">
        <f t="shared" si="423"/>
        <v>#N/A</v>
      </c>
      <c r="AQ198" s="5" t="e">
        <f t="shared" si="424"/>
        <v>#N/A</v>
      </c>
      <c r="AR198" s="5" t="e">
        <f t="shared" si="425"/>
        <v>#N/A</v>
      </c>
      <c r="AS198" s="5" t="e">
        <f t="shared" si="426"/>
        <v>#N/A</v>
      </c>
      <c r="AT198" s="5" t="e">
        <f t="shared" si="427"/>
        <v>#N/A</v>
      </c>
      <c r="AU198" s="5" t="e">
        <f t="shared" si="428"/>
        <v>#N/A</v>
      </c>
      <c r="AV198" s="5" t="e">
        <f t="shared" si="429"/>
        <v>#N/A</v>
      </c>
      <c r="AW198" s="5" t="e">
        <f t="shared" si="430"/>
        <v>#N/A</v>
      </c>
      <c r="AX198" s="5" t="e">
        <f t="shared" si="431"/>
        <v>#N/A</v>
      </c>
      <c r="AY198" s="5" t="e">
        <f t="shared" si="432"/>
        <v>#N/A</v>
      </c>
      <c r="AZ198" s="5" t="e">
        <f t="shared" si="433"/>
        <v>#N/A</v>
      </c>
      <c r="BA198" s="5" t="e">
        <f t="shared" si="434"/>
        <v>#N/A</v>
      </c>
      <c r="BB198" s="5" t="e">
        <f t="shared" si="435"/>
        <v>#N/A</v>
      </c>
      <c r="BC198" s="5" t="e">
        <f t="shared" si="436"/>
        <v>#N/A</v>
      </c>
      <c r="BD198" s="5" t="e">
        <f t="shared" si="437"/>
        <v>#N/A</v>
      </c>
      <c r="BE198" s="5" t="e">
        <f t="shared" si="438"/>
        <v>#N/A</v>
      </c>
      <c r="BF198" s="5" t="e">
        <f t="shared" si="439"/>
        <v>#N/A</v>
      </c>
      <c r="BG198" s="5" t="e">
        <f t="shared" si="440"/>
        <v>#N/A</v>
      </c>
      <c r="BH198" s="5" t="e">
        <f t="shared" si="441"/>
        <v>#N/A</v>
      </c>
      <c r="BI198" s="5" t="e">
        <f t="shared" si="442"/>
        <v>#N/A</v>
      </c>
      <c r="BJ198" s="8" t="e">
        <f t="shared" si="443"/>
        <v>#N/A</v>
      </c>
      <c r="BK198" s="8" t="e">
        <f t="shared" si="444"/>
        <v>#N/A</v>
      </c>
      <c r="BL198" s="8" t="e">
        <f t="shared" si="445"/>
        <v>#N/A</v>
      </c>
      <c r="BM198" s="8" t="e">
        <f t="shared" si="446"/>
        <v>#N/A</v>
      </c>
      <c r="BN198" s="8" t="e">
        <f t="shared" si="447"/>
        <v>#N/A</v>
      </c>
    </row>
    <row r="199" spans="1:66" x14ac:dyDescent="0.25">
      <c r="A199" t="s">
        <v>16</v>
      </c>
      <c r="B199" t="s">
        <v>494</v>
      </c>
      <c r="C199" t="s">
        <v>67</v>
      </c>
      <c r="D199" s="16"/>
      <c r="E199">
        <f>VLOOKUP(A199,home!$A$2:$E$405,3,FALSE)</f>
        <v>1.6373</v>
      </c>
      <c r="F199" t="e">
        <f>VLOOKUP(B199,home!$B$2:$E$405,3,FALSE)</f>
        <v>#N/A</v>
      </c>
      <c r="G199">
        <f>VLOOKUP(C199,away!$B$2:$E$405,4,FALSE)</f>
        <v>1.0419</v>
      </c>
      <c r="H199">
        <f>VLOOKUP(A199,away!$A$2:$E$405,3,FALSE)</f>
        <v>1.3301000000000001</v>
      </c>
      <c r="I199">
        <f>VLOOKUP(C199,away!$B$2:$E$405,3,FALSE)</f>
        <v>1.0172000000000001</v>
      </c>
      <c r="J199" t="e">
        <f>VLOOKUP(B199,home!$B$2:$E$405,4,FALSE)</f>
        <v>#N/A</v>
      </c>
      <c r="K199" s="3" t="e">
        <f t="shared" si="392"/>
        <v>#N/A</v>
      </c>
      <c r="L199" s="3" t="e">
        <f t="shared" si="393"/>
        <v>#N/A</v>
      </c>
      <c r="M199" s="5" t="e">
        <f t="shared" si="394"/>
        <v>#N/A</v>
      </c>
      <c r="N199" s="5" t="e">
        <f t="shared" si="395"/>
        <v>#N/A</v>
      </c>
      <c r="O199" s="5" t="e">
        <f t="shared" si="396"/>
        <v>#N/A</v>
      </c>
      <c r="P199" s="5" t="e">
        <f t="shared" si="397"/>
        <v>#N/A</v>
      </c>
      <c r="Q199" s="5" t="e">
        <f t="shared" si="398"/>
        <v>#N/A</v>
      </c>
      <c r="R199" s="5" t="e">
        <f t="shared" si="399"/>
        <v>#N/A</v>
      </c>
      <c r="S199" s="5" t="e">
        <f t="shared" si="400"/>
        <v>#N/A</v>
      </c>
      <c r="T199" s="5" t="e">
        <f t="shared" si="401"/>
        <v>#N/A</v>
      </c>
      <c r="U199" s="5" t="e">
        <f t="shared" si="402"/>
        <v>#N/A</v>
      </c>
      <c r="V199" s="5" t="e">
        <f t="shared" si="403"/>
        <v>#N/A</v>
      </c>
      <c r="W199" s="5" t="e">
        <f t="shared" si="404"/>
        <v>#N/A</v>
      </c>
      <c r="X199" s="5" t="e">
        <f t="shared" si="405"/>
        <v>#N/A</v>
      </c>
      <c r="Y199" s="5" t="e">
        <f t="shared" si="406"/>
        <v>#N/A</v>
      </c>
      <c r="Z199" s="5" t="e">
        <f t="shared" si="407"/>
        <v>#N/A</v>
      </c>
      <c r="AA199" s="5" t="e">
        <f t="shared" si="408"/>
        <v>#N/A</v>
      </c>
      <c r="AB199" s="5" t="e">
        <f t="shared" si="409"/>
        <v>#N/A</v>
      </c>
      <c r="AC199" s="5" t="e">
        <f t="shared" si="410"/>
        <v>#N/A</v>
      </c>
      <c r="AD199" s="5" t="e">
        <f t="shared" si="411"/>
        <v>#N/A</v>
      </c>
      <c r="AE199" s="5" t="e">
        <f t="shared" si="412"/>
        <v>#N/A</v>
      </c>
      <c r="AF199" s="5" t="e">
        <f t="shared" si="413"/>
        <v>#N/A</v>
      </c>
      <c r="AG199" s="5" t="e">
        <f t="shared" si="414"/>
        <v>#N/A</v>
      </c>
      <c r="AH199" s="5" t="e">
        <f t="shared" si="415"/>
        <v>#N/A</v>
      </c>
      <c r="AI199" s="5" t="e">
        <f t="shared" si="416"/>
        <v>#N/A</v>
      </c>
      <c r="AJ199" s="5" t="e">
        <f t="shared" si="417"/>
        <v>#N/A</v>
      </c>
      <c r="AK199" s="5" t="e">
        <f t="shared" si="418"/>
        <v>#N/A</v>
      </c>
      <c r="AL199" s="5" t="e">
        <f t="shared" si="419"/>
        <v>#N/A</v>
      </c>
      <c r="AM199" s="5" t="e">
        <f t="shared" si="420"/>
        <v>#N/A</v>
      </c>
      <c r="AN199" s="5" t="e">
        <f t="shared" si="421"/>
        <v>#N/A</v>
      </c>
      <c r="AO199" s="5" t="e">
        <f t="shared" si="422"/>
        <v>#N/A</v>
      </c>
      <c r="AP199" s="5" t="e">
        <f t="shared" si="423"/>
        <v>#N/A</v>
      </c>
      <c r="AQ199" s="5" t="e">
        <f t="shared" si="424"/>
        <v>#N/A</v>
      </c>
      <c r="AR199" s="5" t="e">
        <f t="shared" si="425"/>
        <v>#N/A</v>
      </c>
      <c r="AS199" s="5" t="e">
        <f t="shared" si="426"/>
        <v>#N/A</v>
      </c>
      <c r="AT199" s="5" t="e">
        <f t="shared" si="427"/>
        <v>#N/A</v>
      </c>
      <c r="AU199" s="5" t="e">
        <f t="shared" si="428"/>
        <v>#N/A</v>
      </c>
      <c r="AV199" s="5" t="e">
        <f t="shared" si="429"/>
        <v>#N/A</v>
      </c>
      <c r="AW199" s="5" t="e">
        <f t="shared" si="430"/>
        <v>#N/A</v>
      </c>
      <c r="AX199" s="5" t="e">
        <f t="shared" si="431"/>
        <v>#N/A</v>
      </c>
      <c r="AY199" s="5" t="e">
        <f t="shared" si="432"/>
        <v>#N/A</v>
      </c>
      <c r="AZ199" s="5" t="e">
        <f t="shared" si="433"/>
        <v>#N/A</v>
      </c>
      <c r="BA199" s="5" t="e">
        <f t="shared" si="434"/>
        <v>#N/A</v>
      </c>
      <c r="BB199" s="5" t="e">
        <f t="shared" si="435"/>
        <v>#N/A</v>
      </c>
      <c r="BC199" s="5" t="e">
        <f t="shared" si="436"/>
        <v>#N/A</v>
      </c>
      <c r="BD199" s="5" t="e">
        <f t="shared" si="437"/>
        <v>#N/A</v>
      </c>
      <c r="BE199" s="5" t="e">
        <f t="shared" si="438"/>
        <v>#N/A</v>
      </c>
      <c r="BF199" s="5" t="e">
        <f t="shared" si="439"/>
        <v>#N/A</v>
      </c>
      <c r="BG199" s="5" t="e">
        <f t="shared" si="440"/>
        <v>#N/A</v>
      </c>
      <c r="BH199" s="5" t="e">
        <f t="shared" si="441"/>
        <v>#N/A</v>
      </c>
      <c r="BI199" s="5" t="e">
        <f t="shared" si="442"/>
        <v>#N/A</v>
      </c>
      <c r="BJ199" s="8" t="e">
        <f t="shared" si="443"/>
        <v>#N/A</v>
      </c>
      <c r="BK199" s="8" t="e">
        <f t="shared" si="444"/>
        <v>#N/A</v>
      </c>
      <c r="BL199" s="8" t="e">
        <f t="shared" si="445"/>
        <v>#N/A</v>
      </c>
      <c r="BM199" s="8" t="e">
        <f t="shared" si="446"/>
        <v>#N/A</v>
      </c>
      <c r="BN199" s="8" t="e">
        <f t="shared" si="447"/>
        <v>#N/A</v>
      </c>
    </row>
    <row r="200" spans="1:66" x14ac:dyDescent="0.25">
      <c r="A200" t="s">
        <v>69</v>
      </c>
      <c r="B200" t="s">
        <v>261</v>
      </c>
      <c r="C200" t="s">
        <v>72</v>
      </c>
      <c r="D200" s="16"/>
      <c r="E200">
        <f>VLOOKUP(A200,home!$A$2:$E$405,3,FALSE)</f>
        <v>1.3526</v>
      </c>
      <c r="F200">
        <f>VLOOKUP(B200,home!$B$2:$E$405,3,FALSE)</f>
        <v>1.4785999999999999</v>
      </c>
      <c r="G200">
        <f>VLOOKUP(C200,away!$B$2:$E$405,4,FALSE)</f>
        <v>1.2841</v>
      </c>
      <c r="H200">
        <f>VLOOKUP(A200,away!$A$2:$E$405,3,FALSE)</f>
        <v>1.3421000000000001</v>
      </c>
      <c r="I200">
        <f>VLOOKUP(C200,away!$B$2:$E$405,3,FALSE)</f>
        <v>1.3332999999999999</v>
      </c>
      <c r="J200">
        <f>VLOOKUP(B200,home!$B$2:$E$405,4,FALSE)</f>
        <v>1.0980000000000001</v>
      </c>
      <c r="K200" s="3">
        <f t="shared" si="392"/>
        <v>2.568141393676</v>
      </c>
      <c r="L200" s="3">
        <f t="shared" si="393"/>
        <v>1.9647852791400002</v>
      </c>
      <c r="M200" s="5">
        <f t="shared" si="394"/>
        <v>1.0749170686609515E-2</v>
      </c>
      <c r="N200" s="5">
        <f t="shared" si="395"/>
        <v>2.7605390187970563E-2</v>
      </c>
      <c r="O200" s="5">
        <f t="shared" si="396"/>
        <v>2.111981232801358E-2</v>
      </c>
      <c r="P200" s="5">
        <f t="shared" si="397"/>
        <v>5.4238664266240355E-2</v>
      </c>
      <c r="Q200" s="5">
        <f t="shared" si="398"/>
        <v>3.544727261515225E-2</v>
      </c>
      <c r="R200" s="5">
        <f t="shared" si="399"/>
        <v>2.0747948180140297E-2</v>
      </c>
      <c r="S200" s="5">
        <f t="shared" si="400"/>
        <v>6.8419992275558714E-2</v>
      </c>
      <c r="T200" s="5">
        <f t="shared" si="401"/>
        <v>6.9646279419913595E-2</v>
      </c>
      <c r="U200" s="5">
        <f t="shared" si="402"/>
        <v>5.328366455526292E-2</v>
      </c>
      <c r="V200" s="5">
        <f t="shared" si="403"/>
        <v>3.8359641339645922E-2</v>
      </c>
      <c r="W200" s="5">
        <f t="shared" si="404"/>
        <v>3.0344536031963409E-2</v>
      </c>
      <c r="X200" s="5">
        <f t="shared" si="405"/>
        <v>5.962049769793501E-2</v>
      </c>
      <c r="Y200" s="5">
        <f t="shared" si="406"/>
        <v>5.8570738105951509E-2</v>
      </c>
      <c r="Z200" s="5">
        <f t="shared" si="407"/>
        <v>1.358842105223307E-2</v>
      </c>
      <c r="AA200" s="5">
        <f t="shared" si="408"/>
        <v>3.4896986578938131E-2</v>
      </c>
      <c r="AB200" s="5">
        <f t="shared" si="409"/>
        <v>4.4810197873963419E-2</v>
      </c>
      <c r="AC200" s="5">
        <f t="shared" si="410"/>
        <v>1.2097303647028511E-2</v>
      </c>
      <c r="AD200" s="5">
        <f t="shared" si="411"/>
        <v>1.948226476389453E-2</v>
      </c>
      <c r="AE200" s="5">
        <f t="shared" si="412"/>
        <v>3.8278467012407898E-2</v>
      </c>
      <c r="AF200" s="5">
        <f t="shared" si="413"/>
        <v>3.7604484247012578E-2</v>
      </c>
      <c r="AG200" s="5">
        <f t="shared" si="414"/>
        <v>2.4628245692727448E-2</v>
      </c>
      <c r="AH200" s="5">
        <f t="shared" si="415"/>
        <v>6.6745824125459064E-3</v>
      </c>
      <c r="AI200" s="5">
        <f t="shared" si="416"/>
        <v>1.7141271379160959E-2</v>
      </c>
      <c r="AJ200" s="5">
        <f t="shared" si="417"/>
        <v>2.2010604284528484E-2</v>
      </c>
      <c r="AK200" s="5">
        <f t="shared" si="418"/>
        <v>1.884211465430664E-2</v>
      </c>
      <c r="AL200" s="5">
        <f t="shared" si="419"/>
        <v>2.4416454447237093E-3</v>
      </c>
      <c r="AM200" s="5">
        <f t="shared" si="420"/>
        <v>1.0006642116542577E-2</v>
      </c>
      <c r="AN200" s="5">
        <f t="shared" si="421"/>
        <v>1.9660903124205188E-2</v>
      </c>
      <c r="AO200" s="5">
        <f t="shared" si="422"/>
        <v>1.9314726516517999E-2</v>
      </c>
      <c r="AP200" s="5">
        <f t="shared" si="423"/>
        <v>1.2649763443423194E-2</v>
      </c>
      <c r="AQ200" s="5">
        <f t="shared" si="424"/>
        <v>6.2135172495603073E-3</v>
      </c>
      <c r="AR200" s="5">
        <f t="shared" si="425"/>
        <v>2.6228242537153874E-3</v>
      </c>
      <c r="AS200" s="5">
        <f t="shared" si="426"/>
        <v>6.735783534303849E-3</v>
      </c>
      <c r="AT200" s="5">
        <f t="shared" si="427"/>
        <v>8.6492222566434702E-3</v>
      </c>
      <c r="AU200" s="5">
        <f t="shared" si="428"/>
        <v>7.4041419001299475E-3</v>
      </c>
      <c r="AV200" s="5">
        <f t="shared" si="429"/>
        <v>4.753720824593648E-3</v>
      </c>
      <c r="AW200" s="5">
        <f t="shared" si="430"/>
        <v>3.4222688582369071E-4</v>
      </c>
      <c r="AX200" s="5">
        <f t="shared" si="431"/>
        <v>4.2830786385324345E-3</v>
      </c>
      <c r="AY200" s="5">
        <f t="shared" si="432"/>
        <v>8.41532985838752E-3</v>
      </c>
      <c r="AZ200" s="5">
        <f t="shared" si="433"/>
        <v>8.2671581124335539E-3</v>
      </c>
      <c r="BA200" s="5">
        <f t="shared" si="434"/>
        <v>5.4143968532107583E-3</v>
      </c>
      <c r="BB200" s="5">
        <f t="shared" si="435"/>
        <v>2.6595318081526118E-3</v>
      </c>
      <c r="BC200" s="5">
        <f t="shared" si="436"/>
        <v>1.045081789212567E-3</v>
      </c>
      <c r="BD200" s="5">
        <f t="shared" si="437"/>
        <v>8.5888108057855818E-4</v>
      </c>
      <c r="BE200" s="5">
        <f t="shared" si="438"/>
        <v>2.2057280552789673E-3</v>
      </c>
      <c r="BF200" s="5">
        <f t="shared" si="439"/>
        <v>2.8323107609771903E-3</v>
      </c>
      <c r="BG200" s="5">
        <f t="shared" si="440"/>
        <v>2.4245915016731646E-3</v>
      </c>
      <c r="BH200" s="5">
        <f t="shared" si="441"/>
        <v>1.5566734495504769E-3</v>
      </c>
      <c r="BI200" s="5">
        <f t="shared" si="442"/>
        <v>7.9955150444539704E-4</v>
      </c>
      <c r="BJ200" s="8">
        <f t="shared" si="443"/>
        <v>0.49915830528510746</v>
      </c>
      <c r="BK200" s="8">
        <f t="shared" si="444"/>
        <v>0.19472174751819429</v>
      </c>
      <c r="BL200" s="8">
        <f t="shared" si="445"/>
        <v>0.28037061136875036</v>
      </c>
      <c r="BM200" s="8">
        <f t="shared" si="446"/>
        <v>0.8098577239875947</v>
      </c>
      <c r="BN200" s="8">
        <f t="shared" si="447"/>
        <v>0.16990825826412659</v>
      </c>
    </row>
    <row r="201" spans="1:66" x14ac:dyDescent="0.25">
      <c r="A201" t="s">
        <v>69</v>
      </c>
      <c r="B201" t="s">
        <v>75</v>
      </c>
      <c r="C201" t="s">
        <v>73</v>
      </c>
      <c r="D201" s="16"/>
      <c r="E201">
        <f>VLOOKUP(A201,home!$A$2:$E$405,3,FALSE)</f>
        <v>1.3526</v>
      </c>
      <c r="F201">
        <f>VLOOKUP(B201,home!$B$2:$E$405,3,FALSE)</f>
        <v>0.54479999999999995</v>
      </c>
      <c r="G201">
        <f>VLOOKUP(C201,away!$B$2:$E$405,4,FALSE)</f>
        <v>0.93389999999999995</v>
      </c>
      <c r="H201">
        <f>VLOOKUP(A201,away!$A$2:$E$405,3,FALSE)</f>
        <v>1.3421000000000001</v>
      </c>
      <c r="I201">
        <f>VLOOKUP(C201,away!$B$2:$E$405,3,FALSE)</f>
        <v>0.70589999999999997</v>
      </c>
      <c r="J201">
        <f>VLOOKUP(B201,home!$B$2:$E$405,4,FALSE)</f>
        <v>1.0588</v>
      </c>
      <c r="K201" s="3">
        <f t="shared" si="392"/>
        <v>0.68818762267199995</v>
      </c>
      <c r="L201" s="3">
        <f t="shared" si="393"/>
        <v>1.0030948273319999</v>
      </c>
      <c r="M201" s="5">
        <f t="shared" si="394"/>
        <v>0.18428303860146392</v>
      </c>
      <c r="N201" s="5">
        <f t="shared" si="395"/>
        <v>0.12682130623391383</v>
      </c>
      <c r="O201" s="5">
        <f t="shared" si="396"/>
        <v>0.18485336278615172</v>
      </c>
      <c r="P201" s="5">
        <f t="shared" si="397"/>
        <v>0.12721379627872648</v>
      </c>
      <c r="Q201" s="5">
        <f t="shared" si="398"/>
        <v>4.3638426620637424E-2</v>
      </c>
      <c r="R201" s="5">
        <f t="shared" si="399"/>
        <v>9.2712726012857183E-2</v>
      </c>
      <c r="S201" s="5">
        <f t="shared" si="400"/>
        <v>2.195447568921946E-2</v>
      </c>
      <c r="T201" s="5">
        <f t="shared" si="401"/>
        <v>4.3773480016068449E-2</v>
      </c>
      <c r="U201" s="5">
        <f t="shared" si="402"/>
        <v>6.3803750506228676E-2</v>
      </c>
      <c r="V201" s="5">
        <f t="shared" si="403"/>
        <v>1.6839508393237642E-3</v>
      </c>
      <c r="W201" s="5">
        <f t="shared" si="404"/>
        <v>1.0010475024400996E-2</v>
      </c>
      <c r="X201" s="5">
        <f t="shared" si="405"/>
        <v>1.0041455716112814E-2</v>
      </c>
      <c r="Y201" s="5">
        <f t="shared" si="406"/>
        <v>5.0362661438580533E-3</v>
      </c>
      <c r="Z201" s="5">
        <f t="shared" si="407"/>
        <v>3.0999885297115341E-2</v>
      </c>
      <c r="AA201" s="5">
        <f t="shared" si="408"/>
        <v>2.1333737365726489E-2</v>
      </c>
      <c r="AB201" s="5">
        <f t="shared" si="409"/>
        <v>7.3408070002140636E-3</v>
      </c>
      <c r="AC201" s="5">
        <f t="shared" si="410"/>
        <v>7.2653790007909456E-5</v>
      </c>
      <c r="AD201" s="5">
        <f t="shared" si="411"/>
        <v>1.7222712522149877E-3</v>
      </c>
      <c r="AE201" s="5">
        <f t="shared" si="412"/>
        <v>1.7276013843594603E-3</v>
      </c>
      <c r="AF201" s="5">
        <f t="shared" si="413"/>
        <v>8.6647400617128831E-4</v>
      </c>
      <c r="AG201" s="5">
        <f t="shared" si="414"/>
        <v>2.8971853120268498E-4</v>
      </c>
      <c r="AH201" s="5">
        <f t="shared" si="415"/>
        <v>7.7739561473554267E-3</v>
      </c>
      <c r="AI201" s="5">
        <f t="shared" si="416"/>
        <v>5.3499403998049106E-3</v>
      </c>
      <c r="AJ201" s="5">
        <f t="shared" si="417"/>
        <v>1.8408813825893152E-3</v>
      </c>
      <c r="AK201" s="5">
        <f t="shared" si="418"/>
        <v>4.2229059410176173E-4</v>
      </c>
      <c r="AL201" s="5">
        <f t="shared" si="419"/>
        <v>2.0061671461651608E-6</v>
      </c>
      <c r="AM201" s="5">
        <f t="shared" si="420"/>
        <v>2.3704915173163222E-4</v>
      </c>
      <c r="AN201" s="5">
        <f t="shared" si="421"/>
        <v>2.3778277792543869E-4</v>
      </c>
      <c r="AO201" s="5">
        <f t="shared" si="422"/>
        <v>1.1925933728282059E-4</v>
      </c>
      <c r="AP201" s="5">
        <f t="shared" si="423"/>
        <v>3.9876141446479897E-5</v>
      </c>
      <c r="AQ201" s="5">
        <f t="shared" si="424"/>
        <v>9.999887804730787E-6</v>
      </c>
      <c r="AR201" s="5">
        <f t="shared" si="425"/>
        <v>1.5596030398636069E-3</v>
      </c>
      <c r="AS201" s="5">
        <f t="shared" si="426"/>
        <v>1.0732995083157599E-3</v>
      </c>
      <c r="AT201" s="5">
        <f t="shared" si="427"/>
        <v>3.6931571852142465E-4</v>
      </c>
      <c r="AU201" s="5">
        <f t="shared" si="428"/>
        <v>8.4719502114886914E-5</v>
      </c>
      <c r="AV201" s="5">
        <f t="shared" si="429"/>
        <v>1.457572818859987E-5</v>
      </c>
      <c r="AW201" s="5">
        <f t="shared" si="430"/>
        <v>3.8469227157033127E-8</v>
      </c>
      <c r="AX201" s="5">
        <f t="shared" si="431"/>
        <v>2.7189048697767688E-5</v>
      </c>
      <c r="AY201" s="5">
        <f t="shared" si="432"/>
        <v>2.7273194108808618E-5</v>
      </c>
      <c r="AZ201" s="5">
        <f t="shared" si="433"/>
        <v>1.3678799967683747E-5</v>
      </c>
      <c r="BA201" s="5">
        <f t="shared" si="434"/>
        <v>4.573711163897566E-6</v>
      </c>
      <c r="BB201" s="5">
        <f t="shared" si="435"/>
        <v>1.1469665025540669E-6</v>
      </c>
      <c r="BC201" s="5">
        <f t="shared" si="436"/>
        <v>2.3010323316701203E-7</v>
      </c>
      <c r="BD201" s="5">
        <f t="shared" si="437"/>
        <v>2.6073829032974104E-4</v>
      </c>
      <c r="BE201" s="5">
        <f t="shared" si="438"/>
        <v>1.794368641615862E-4</v>
      </c>
      <c r="BF201" s="5">
        <f t="shared" si="439"/>
        <v>6.1743114483540305E-5</v>
      </c>
      <c r="BG201" s="5">
        <f t="shared" si="440"/>
        <v>1.4163615724264243E-5</v>
      </c>
      <c r="BH201" s="5">
        <f t="shared" si="441"/>
        <v>2.4368062584302912E-6</v>
      </c>
      <c r="BI201" s="5">
        <f t="shared" si="442"/>
        <v>3.3539598118027871E-7</v>
      </c>
      <c r="BJ201" s="8">
        <f t="shared" si="443"/>
        <v>0.24464553404880499</v>
      </c>
      <c r="BK201" s="8">
        <f t="shared" si="444"/>
        <v>0.33523719455999662</v>
      </c>
      <c r="BL201" s="8">
        <f t="shared" si="445"/>
        <v>0.38905181977897252</v>
      </c>
      <c r="BM201" s="8">
        <f t="shared" si="446"/>
        <v>0.2403845424262572</v>
      </c>
      <c r="BN201" s="8">
        <f t="shared" si="447"/>
        <v>0.75952265653375051</v>
      </c>
    </row>
    <row r="202" spans="1:66" x14ac:dyDescent="0.25">
      <c r="A202" t="s">
        <v>69</v>
      </c>
      <c r="B202" t="s">
        <v>77</v>
      </c>
      <c r="C202" t="s">
        <v>263</v>
      </c>
      <c r="D202" s="16"/>
      <c r="E202">
        <f>VLOOKUP(A202,home!$A$2:$E$405,3,FALSE)</f>
        <v>1.3526</v>
      </c>
      <c r="F202">
        <f>VLOOKUP(B202,home!$B$2:$E$405,3,FALSE)</f>
        <v>1.2062999999999999</v>
      </c>
      <c r="G202">
        <f>VLOOKUP(C202,away!$B$2:$E$405,4,FALSE)</f>
        <v>1.323</v>
      </c>
      <c r="H202">
        <f>VLOOKUP(A202,away!$A$2:$E$405,3,FALSE)</f>
        <v>1.3421000000000001</v>
      </c>
      <c r="I202">
        <f>VLOOKUP(C202,away!$B$2:$E$405,3,FALSE)</f>
        <v>0.82350000000000001</v>
      </c>
      <c r="J202">
        <f>VLOOKUP(B202,home!$B$2:$E$405,4,FALSE)</f>
        <v>0.70589999999999997</v>
      </c>
      <c r="K202" s="3">
        <f t="shared" si="392"/>
        <v>2.1586615457399998</v>
      </c>
      <c r="L202" s="3">
        <f t="shared" si="393"/>
        <v>0.78017433916500001</v>
      </c>
      <c r="M202" s="5">
        <f t="shared" si="394"/>
        <v>5.2927306365951783E-2</v>
      </c>
      <c r="N202" s="5">
        <f t="shared" si="395"/>
        <v>0.11425214097177999</v>
      </c>
      <c r="O202" s="5">
        <f t="shared" si="396"/>
        <v>4.1292526267839927E-2</v>
      </c>
      <c r="P202" s="5">
        <f t="shared" si="397"/>
        <v>8.9136588580844875E-2</v>
      </c>
      <c r="Q202" s="5">
        <f t="shared" si="398"/>
        <v>0.1233158516171235</v>
      </c>
      <c r="R202" s="5">
        <f t="shared" si="399"/>
        <v>1.6107684696732707E-2</v>
      </c>
      <c r="S202" s="5">
        <f t="shared" si="400"/>
        <v>3.7529452986398579E-2</v>
      </c>
      <c r="T202" s="5">
        <f t="shared" si="401"/>
        <v>9.6207863043958522E-2</v>
      </c>
      <c r="U202" s="5">
        <f t="shared" si="402"/>
        <v>3.477103954574156E-2</v>
      </c>
      <c r="V202" s="5">
        <f t="shared" si="403"/>
        <v>7.0227295179856866E-3</v>
      </c>
      <c r="W202" s="5">
        <f t="shared" si="404"/>
        <v>8.8732395622021426E-2</v>
      </c>
      <c r="X202" s="5">
        <f t="shared" si="405"/>
        <v>6.9226738116937914E-2</v>
      </c>
      <c r="Y202" s="5">
        <f t="shared" si="406"/>
        <v>2.7004462331465272E-2</v>
      </c>
      <c r="Z202" s="5">
        <f t="shared" si="407"/>
        <v>4.1889340879172092E-3</v>
      </c>
      <c r="AA202" s="5">
        <f t="shared" si="408"/>
        <v>9.0424909332263385E-3</v>
      </c>
      <c r="AB202" s="5">
        <f t="shared" si="409"/>
        <v>9.7598387276291512E-3</v>
      </c>
      <c r="AC202" s="5">
        <f t="shared" si="410"/>
        <v>7.3920037068278381E-4</v>
      </c>
      <c r="AD202" s="5">
        <f t="shared" si="411"/>
        <v>4.7885802572661493E-2</v>
      </c>
      <c r="AE202" s="5">
        <f t="shared" si="412"/>
        <v>3.7359274377511839E-2</v>
      </c>
      <c r="AF202" s="5">
        <f t="shared" si="413"/>
        <v>1.4573373599579605E-2</v>
      </c>
      <c r="AG202" s="5">
        <f t="shared" si="414"/>
        <v>3.7899240391522267E-3</v>
      </c>
      <c r="AH202" s="5">
        <f t="shared" si="415"/>
        <v>8.1702472096163747E-4</v>
      </c>
      <c r="AI202" s="5">
        <f t="shared" si="416"/>
        <v>1.7636798470588402E-3</v>
      </c>
      <c r="AJ202" s="5">
        <f t="shared" si="417"/>
        <v>1.9035939324212616E-3</v>
      </c>
      <c r="AK202" s="5">
        <f t="shared" si="418"/>
        <v>1.3697383402072551E-3</v>
      </c>
      <c r="AL202" s="5">
        <f t="shared" si="419"/>
        <v>4.9796450146003537E-5</v>
      </c>
      <c r="AM202" s="5">
        <f t="shared" si="420"/>
        <v>2.0673848120100383E-2</v>
      </c>
      <c r="AN202" s="5">
        <f t="shared" si="421"/>
        <v>1.6129205795096892E-2</v>
      </c>
      <c r="AO202" s="5">
        <f t="shared" si="422"/>
        <v>6.2917962362230026E-3</v>
      </c>
      <c r="AP202" s="5">
        <f t="shared" si="423"/>
        <v>1.6362326569187057E-3</v>
      </c>
      <c r="AQ202" s="5">
        <f t="shared" si="424"/>
        <v>3.1913668295793573E-4</v>
      </c>
      <c r="AR202" s="5">
        <f t="shared" si="425"/>
        <v>1.2748434435154283E-4</v>
      </c>
      <c r="AS202" s="5">
        <f t="shared" si="426"/>
        <v>2.7519555183555186E-4</v>
      </c>
      <c r="AT202" s="5">
        <f t="shared" si="427"/>
        <v>2.9702702765305232E-4</v>
      </c>
      <c r="AU202" s="5">
        <f t="shared" si="428"/>
        <v>2.1372694088003189E-4</v>
      </c>
      <c r="AV202" s="5">
        <f t="shared" si="429"/>
        <v>1.1534103214159281E-4</v>
      </c>
      <c r="AW202" s="5">
        <f t="shared" si="430"/>
        <v>2.329550343153031E-6</v>
      </c>
      <c r="AX202" s="5">
        <f t="shared" si="431"/>
        <v>7.4379734898883118E-3</v>
      </c>
      <c r="AY202" s="5">
        <f t="shared" si="432"/>
        <v>5.802916052200402E-3</v>
      </c>
      <c r="AZ202" s="5">
        <f t="shared" si="433"/>
        <v>2.2636430981277096E-3</v>
      </c>
      <c r="BA202" s="5">
        <f t="shared" si="434"/>
        <v>5.886787527290665E-4</v>
      </c>
      <c r="BB202" s="5">
        <f t="shared" si="435"/>
        <v>1.1481801422271895E-4</v>
      </c>
      <c r="BC202" s="5">
        <f t="shared" si="436"/>
        <v>1.7915613674089471E-5</v>
      </c>
      <c r="BD202" s="5">
        <f t="shared" si="437"/>
        <v>1.6576669018058036E-5</v>
      </c>
      <c r="BE202" s="5">
        <f t="shared" si="438"/>
        <v>3.5783417965741518E-5</v>
      </c>
      <c r="BF202" s="5">
        <f t="shared" si="439"/>
        <v>3.8622144168894044E-5</v>
      </c>
      <c r="BG202" s="5">
        <f t="shared" si="440"/>
        <v>2.7790712477139312E-5</v>
      </c>
      <c r="BH202" s="5">
        <f t="shared" si="441"/>
        <v>1.4997685588279364E-5</v>
      </c>
      <c r="BI202" s="5">
        <f t="shared" si="442"/>
        <v>6.4749854309035289E-6</v>
      </c>
      <c r="BJ202" s="8">
        <f t="shared" si="443"/>
        <v>0.68362399080433089</v>
      </c>
      <c r="BK202" s="8">
        <f t="shared" si="444"/>
        <v>0.19320799032421013</v>
      </c>
      <c r="BL202" s="8">
        <f t="shared" si="445"/>
        <v>0.11799663752332946</v>
      </c>
      <c r="BM202" s="8">
        <f t="shared" si="446"/>
        <v>0.55618486773765796</v>
      </c>
      <c r="BN202" s="8">
        <f t="shared" si="447"/>
        <v>0.43703209850027275</v>
      </c>
    </row>
    <row r="203" spans="1:66" x14ac:dyDescent="0.25">
      <c r="A203" t="s">
        <v>69</v>
      </c>
      <c r="B203" t="s">
        <v>381</v>
      </c>
      <c r="C203" t="s">
        <v>79</v>
      </c>
      <c r="D203" s="16"/>
      <c r="E203">
        <f>VLOOKUP(A203,home!$A$2:$E$405,3,FALSE)</f>
        <v>1.3526</v>
      </c>
      <c r="F203">
        <f>VLOOKUP(B203,home!$B$2:$E$405,3,FALSE)</f>
        <v>0.93389999999999995</v>
      </c>
      <c r="G203">
        <f>VLOOKUP(C203,away!$B$2:$E$405,4,FALSE)</f>
        <v>1.6732</v>
      </c>
      <c r="H203">
        <f>VLOOKUP(A203,away!$A$2:$E$405,3,FALSE)</f>
        <v>1.3421000000000001</v>
      </c>
      <c r="I203">
        <f>VLOOKUP(C203,away!$B$2:$E$405,3,FALSE)</f>
        <v>0.74509999999999998</v>
      </c>
      <c r="J203">
        <f>VLOOKUP(B203,home!$B$2:$E$405,4,FALSE)</f>
        <v>1.0980000000000001</v>
      </c>
      <c r="K203" s="3">
        <f t="shared" si="392"/>
        <v>2.1135747618480001</v>
      </c>
      <c r="L203" s="3">
        <f t="shared" si="393"/>
        <v>1.0979985835800001</v>
      </c>
      <c r="M203" s="5">
        <f t="shared" si="394"/>
        <v>4.0293168302564068E-2</v>
      </c>
      <c r="N203" s="5">
        <f t="shared" si="395"/>
        <v>8.5162623599193243E-2</v>
      </c>
      <c r="O203" s="5">
        <f t="shared" si="396"/>
        <v>4.4241841724165905E-2</v>
      </c>
      <c r="P203" s="5">
        <f t="shared" si="397"/>
        <v>9.3508440085870878E-2</v>
      </c>
      <c r="Q203" s="5">
        <f t="shared" si="398"/>
        <v>8.9998785946007881E-2</v>
      </c>
      <c r="R203" s="5">
        <f t="shared" si="399"/>
        <v>2.4288739774052357E-2</v>
      </c>
      <c r="S203" s="5">
        <f t="shared" si="400"/>
        <v>5.4251308197179458E-2</v>
      </c>
      <c r="T203" s="5">
        <f t="shared" si="401"/>
        <v>9.8818539492636262E-2</v>
      </c>
      <c r="U203" s="5">
        <f t="shared" si="402"/>
        <v>5.1336067383530762E-2</v>
      </c>
      <c r="V203" s="5">
        <f t="shared" si="403"/>
        <v>1.3989013842089983E-2</v>
      </c>
      <c r="W203" s="5">
        <f t="shared" si="404"/>
        <v>6.3406387524147567E-2</v>
      </c>
      <c r="X203" s="5">
        <f t="shared" si="405"/>
        <v>6.9620123691438621E-2</v>
      </c>
      <c r="Y203" s="5">
        <f t="shared" si="406"/>
        <v>3.8221398600932002E-2</v>
      </c>
      <c r="Z203" s="5">
        <f t="shared" si="407"/>
        <v>8.8896672896175682E-3</v>
      </c>
      <c r="AA203" s="5">
        <f t="shared" si="408"/>
        <v>1.8788976424561409E-2</v>
      </c>
      <c r="AB203" s="5">
        <f t="shared" si="409"/>
        <v>1.9855953185955035E-2</v>
      </c>
      <c r="AC203" s="5">
        <f t="shared" si="410"/>
        <v>2.0290208579698743E-3</v>
      </c>
      <c r="AD203" s="5">
        <f t="shared" si="411"/>
        <v>3.3503535102748061E-2</v>
      </c>
      <c r="AE203" s="5">
        <f t="shared" si="412"/>
        <v>3.6786834087740181E-2</v>
      </c>
      <c r="AF203" s="5">
        <f t="shared" si="413"/>
        <v>2.0195945861365593E-2</v>
      </c>
      <c r="AG203" s="5">
        <f t="shared" si="414"/>
        <v>7.39170664994593E-3</v>
      </c>
      <c r="AH203" s="5">
        <f t="shared" si="415"/>
        <v>2.4402105231243862E-3</v>
      </c>
      <c r="AI203" s="5">
        <f t="shared" si="416"/>
        <v>5.157567375271609E-3</v>
      </c>
      <c r="AJ203" s="5">
        <f t="shared" si="417"/>
        <v>5.4504521184523536E-3</v>
      </c>
      <c r="AK203" s="5">
        <f t="shared" si="418"/>
        <v>3.8399793460739528E-3</v>
      </c>
      <c r="AL203" s="5">
        <f t="shared" si="419"/>
        <v>1.8835011821930598E-4</v>
      </c>
      <c r="AM203" s="5">
        <f t="shared" si="420"/>
        <v>1.416244524517137E-2</v>
      </c>
      <c r="AN203" s="5">
        <f t="shared" si="421"/>
        <v>1.5550344819227471E-2</v>
      </c>
      <c r="AO203" s="5">
        <f t="shared" si="422"/>
        <v>8.5371282928461776E-3</v>
      </c>
      <c r="AP203" s="5">
        <f t="shared" si="423"/>
        <v>3.1245849244619498E-3</v>
      </c>
      <c r="AQ203" s="5">
        <f t="shared" si="424"/>
        <v>8.5769745533366046E-4</v>
      </c>
      <c r="AR203" s="5">
        <f t="shared" si="425"/>
        <v>5.3586953960551762E-4</v>
      </c>
      <c r="AS203" s="5">
        <f t="shared" si="426"/>
        <v>1.1326003345533296E-3</v>
      </c>
      <c r="AT203" s="5">
        <f t="shared" si="427"/>
        <v>1.1969177411862595E-3</v>
      </c>
      <c r="AU203" s="5">
        <f t="shared" si="428"/>
        <v>8.432583765931313E-4</v>
      </c>
      <c r="AV203" s="5">
        <f t="shared" si="429"/>
        <v>4.4557240562103983E-4</v>
      </c>
      <c r="AW203" s="5">
        <f t="shared" si="430"/>
        <v>1.2141792052980121E-5</v>
      </c>
      <c r="AX203" s="5">
        <f t="shared" si="431"/>
        <v>4.9888978060414037E-3</v>
      </c>
      <c r="AY203" s="5">
        <f t="shared" si="432"/>
        <v>5.4778027246588316E-3</v>
      </c>
      <c r="AZ203" s="5">
        <f t="shared" si="433"/>
        <v>3.0073098164030312E-3</v>
      </c>
      <c r="BA203" s="5">
        <f t="shared" si="434"/>
        <v>1.1006739729322529E-3</v>
      </c>
      <c r="BB203" s="5">
        <f t="shared" si="435"/>
        <v>3.0213461581574623E-4</v>
      </c>
      <c r="BC203" s="5">
        <f t="shared" si="436"/>
        <v>6.6348676043235386E-5</v>
      </c>
      <c r="BD203" s="5">
        <f t="shared" si="437"/>
        <v>9.8063999245087498E-5</v>
      </c>
      <c r="BE203" s="5">
        <f t="shared" si="438"/>
        <v>2.0726559385029827E-4</v>
      </c>
      <c r="BF203" s="5">
        <f t="shared" si="439"/>
        <v>2.1903566408071427E-4</v>
      </c>
      <c r="BG203" s="5">
        <f t="shared" si="440"/>
        <v>1.5431608384853805E-4</v>
      </c>
      <c r="BH203" s="5">
        <f t="shared" si="441"/>
        <v>8.1539645042372482E-5</v>
      </c>
      <c r="BI203" s="5">
        <f t="shared" si="442"/>
        <v>3.4468027170320582E-5</v>
      </c>
      <c r="BJ203" s="8">
        <f t="shared" si="443"/>
        <v>0.6002812489050906</v>
      </c>
      <c r="BK203" s="8">
        <f t="shared" si="444"/>
        <v>0.2097371041285524</v>
      </c>
      <c r="BL203" s="8">
        <f t="shared" si="445"/>
        <v>0.18034869526598438</v>
      </c>
      <c r="BM203" s="8">
        <f t="shared" si="446"/>
        <v>0.61629745522478474</v>
      </c>
      <c r="BN203" s="8">
        <f t="shared" si="447"/>
        <v>0.3774935994318544</v>
      </c>
    </row>
    <row r="204" spans="1:66" x14ac:dyDescent="0.25">
      <c r="A204" t="s">
        <v>69</v>
      </c>
      <c r="B204" t="s">
        <v>78</v>
      </c>
      <c r="C204" t="s">
        <v>70</v>
      </c>
      <c r="D204" s="16"/>
      <c r="E204">
        <f>VLOOKUP(A204,home!$A$2:$E$405,3,FALSE)</f>
        <v>1.3526</v>
      </c>
      <c r="F204">
        <f>VLOOKUP(B204,home!$B$2:$E$405,3,FALSE)</f>
        <v>1.323</v>
      </c>
      <c r="G204">
        <f>VLOOKUP(C204,away!$B$2:$E$405,4,FALSE)</f>
        <v>1.0506</v>
      </c>
      <c r="H204">
        <f>VLOOKUP(A204,away!$A$2:$E$405,3,FALSE)</f>
        <v>1.3421000000000001</v>
      </c>
      <c r="I204">
        <f>VLOOKUP(C204,away!$B$2:$E$405,3,FALSE)</f>
        <v>0.58819999999999995</v>
      </c>
      <c r="J204">
        <f>VLOOKUP(B204,home!$B$2:$E$405,4,FALSE)</f>
        <v>1.1765000000000001</v>
      </c>
      <c r="K204" s="3">
        <f t="shared" si="392"/>
        <v>1.8800379838799999</v>
      </c>
      <c r="L204" s="3">
        <f t="shared" si="393"/>
        <v>0.92875641833000011</v>
      </c>
      <c r="M204" s="5">
        <f t="shared" si="394"/>
        <v>6.0277619168692551E-2</v>
      </c>
      <c r="N204" s="5">
        <f t="shared" si="395"/>
        <v>0.11332421361499519</v>
      </c>
      <c r="O204" s="5">
        <f t="shared" si="396"/>
        <v>5.5983225684574651E-2</v>
      </c>
      <c r="P204" s="5">
        <f t="shared" si="397"/>
        <v>0.10525059074712677</v>
      </c>
      <c r="Q204" s="5">
        <f t="shared" si="398"/>
        <v>0.106526913044761</v>
      </c>
      <c r="R204" s="5">
        <f t="shared" si="399"/>
        <v>2.5997390086682812E-2</v>
      </c>
      <c r="S204" s="5">
        <f t="shared" si="400"/>
        <v>4.5944444245621344E-2</v>
      </c>
      <c r="T204" s="5">
        <f t="shared" si="401"/>
        <v>9.8937554215203602E-2</v>
      </c>
      <c r="U204" s="5">
        <f t="shared" si="402"/>
        <v>4.8876080844709048E-2</v>
      </c>
      <c r="V204" s="5">
        <f t="shared" si="403"/>
        <v>8.9137191199476426E-3</v>
      </c>
      <c r="W204" s="5">
        <f t="shared" si="404"/>
        <v>6.67582142765442E-2</v>
      </c>
      <c r="X204" s="5">
        <f t="shared" si="405"/>
        <v>6.2002119985589868E-2</v>
      </c>
      <c r="Y204" s="5">
        <f t="shared" si="406"/>
        <v>2.8792433443341679E-2</v>
      </c>
      <c r="Z204" s="5">
        <f t="shared" si="407"/>
        <v>8.048414300945125E-3</v>
      </c>
      <c r="AA204" s="5">
        <f t="shared" si="408"/>
        <v>1.5131324595779835E-2</v>
      </c>
      <c r="AB204" s="5">
        <f t="shared" si="409"/>
        <v>1.4223732493241888E-2</v>
      </c>
      <c r="AC204" s="5">
        <f t="shared" si="410"/>
        <v>9.7276383016107505E-4</v>
      </c>
      <c r="AD204" s="5">
        <f t="shared" si="411"/>
        <v>3.1376994643975795E-2</v>
      </c>
      <c r="AE204" s="5">
        <f t="shared" si="412"/>
        <v>2.9141585163498553E-2</v>
      </c>
      <c r="AF204" s="5">
        <f t="shared" si="413"/>
        <v>1.3532717130454792E-2</v>
      </c>
      <c r="AG204" s="5">
        <f t="shared" si="414"/>
        <v>4.1895326307847432E-3</v>
      </c>
      <c r="AH204" s="5">
        <f t="shared" si="415"/>
        <v>1.8687541098454364E-3</v>
      </c>
      <c r="AI204" s="5">
        <f t="shared" si="416"/>
        <v>3.5133287090412784E-3</v>
      </c>
      <c r="AJ204" s="5">
        <f t="shared" si="417"/>
        <v>3.3025957114268438E-3</v>
      </c>
      <c r="AK204" s="5">
        <f t="shared" si="418"/>
        <v>2.0696684609605534E-3</v>
      </c>
      <c r="AL204" s="5">
        <f t="shared" si="419"/>
        <v>6.7941613616397012E-5</v>
      </c>
      <c r="AM204" s="5">
        <f t="shared" si="420"/>
        <v>1.1797988350134762E-2</v>
      </c>
      <c r="AN204" s="5">
        <f t="shared" si="421"/>
        <v>1.095745740357023E-2</v>
      </c>
      <c r="AO204" s="5">
        <f t="shared" si="422"/>
        <v>5.0884044460717138E-3</v>
      </c>
      <c r="AP204" s="5">
        <f t="shared" si="423"/>
        <v>1.5752960961160044E-3</v>
      </c>
      <c r="AQ204" s="5">
        <f t="shared" si="424"/>
        <v>3.657665900094829E-4</v>
      </c>
      <c r="AR204" s="5">
        <f t="shared" si="425"/>
        <v>3.4712347475990312E-4</v>
      </c>
      <c r="AS204" s="5">
        <f t="shared" si="426"/>
        <v>6.5260531764502834E-4</v>
      </c>
      <c r="AT204" s="5">
        <f t="shared" si="427"/>
        <v>6.1346139282736302E-4</v>
      </c>
      <c r="AU204" s="5">
        <f t="shared" si="428"/>
        <v>3.8444357338645756E-4</v>
      </c>
      <c r="AV204" s="5">
        <f t="shared" si="429"/>
        <v>1.8069213015627458E-4</v>
      </c>
      <c r="AW204" s="5">
        <f t="shared" si="430"/>
        <v>3.2953519749577235E-6</v>
      </c>
      <c r="AX204" s="5">
        <f t="shared" si="431"/>
        <v>3.6967777052711831E-3</v>
      </c>
      <c r="AY204" s="5">
        <f t="shared" si="432"/>
        <v>3.433406020909861E-3</v>
      </c>
      <c r="AZ204" s="5">
        <f t="shared" si="433"/>
        <v>1.5943989393264499E-3</v>
      </c>
      <c r="BA204" s="5">
        <f t="shared" si="434"/>
        <v>4.9360274942599489E-4</v>
      </c>
      <c r="BB204" s="5">
        <f t="shared" si="435"/>
        <v>1.1460918040868186E-4</v>
      </c>
      <c r="BC204" s="5">
        <f t="shared" si="436"/>
        <v>2.1288802380820843E-5</v>
      </c>
      <c r="BD204" s="5">
        <f t="shared" si="437"/>
        <v>5.3732192522711958E-5</v>
      </c>
      <c r="BE204" s="5">
        <f t="shared" si="438"/>
        <v>1.0101856289985141E-4</v>
      </c>
      <c r="BF204" s="5">
        <f t="shared" si="439"/>
        <v>9.4959367664345797E-5</v>
      </c>
      <c r="BG204" s="5">
        <f t="shared" si="440"/>
        <v>5.9509072711398794E-5</v>
      </c>
      <c r="BH204" s="5">
        <f t="shared" si="441"/>
        <v>2.7969829270726625E-5</v>
      </c>
      <c r="BI204" s="5">
        <f t="shared" si="442"/>
        <v>1.051686828632094E-5</v>
      </c>
      <c r="BJ204" s="8">
        <f t="shared" si="443"/>
        <v>0.59372127443277478</v>
      </c>
      <c r="BK204" s="8">
        <f t="shared" si="444"/>
        <v>0.22486048474607565</v>
      </c>
      <c r="BL204" s="8">
        <f t="shared" si="445"/>
        <v>0.17349213247839276</v>
      </c>
      <c r="BM204" s="8">
        <f t="shared" si="446"/>
        <v>0.52933224294242032</v>
      </c>
      <c r="BN204" s="8">
        <f t="shared" si="447"/>
        <v>0.46735995234683297</v>
      </c>
    </row>
    <row r="205" spans="1:66" x14ac:dyDescent="0.25">
      <c r="A205" t="s">
        <v>69</v>
      </c>
      <c r="B205" t="s">
        <v>95</v>
      </c>
      <c r="C205" t="s">
        <v>351</v>
      </c>
      <c r="D205" s="16"/>
      <c r="E205">
        <f>VLOOKUP(A205,home!$A$2:$E$405,3,FALSE)</f>
        <v>1.3526</v>
      </c>
      <c r="F205">
        <f>VLOOKUP(B205,home!$B$2:$E$405,3,FALSE)</f>
        <v>1.5282</v>
      </c>
      <c r="G205">
        <f>VLOOKUP(C205,away!$B$2:$E$405,4,FALSE)</f>
        <v>0.73929999999999996</v>
      </c>
      <c r="H205">
        <f>VLOOKUP(A205,away!$A$2:$E$405,3,FALSE)</f>
        <v>1.3421000000000001</v>
      </c>
      <c r="I205">
        <f>VLOOKUP(C205,away!$B$2:$E$405,3,FALSE)</f>
        <v>1.0196000000000001</v>
      </c>
      <c r="J205">
        <f>VLOOKUP(B205,home!$B$2:$E$405,4,FALSE)</f>
        <v>0.49399999999999999</v>
      </c>
      <c r="K205" s="3">
        <f t="shared" si="392"/>
        <v>1.5281651264760001</v>
      </c>
      <c r="L205" s="3">
        <f t="shared" si="393"/>
        <v>0.67599214904000016</v>
      </c>
      <c r="M205" s="5">
        <f t="shared" si="394"/>
        <v>0.11034347528164294</v>
      </c>
      <c r="N205" s="5">
        <f t="shared" si="395"/>
        <v>0.1686230508595733</v>
      </c>
      <c r="O205" s="5">
        <f t="shared" si="396"/>
        <v>7.4591322988179942E-2</v>
      </c>
      <c r="P205" s="5">
        <f t="shared" si="397"/>
        <v>0.11398785852824418</v>
      </c>
      <c r="Q205" s="5">
        <f t="shared" si="398"/>
        <v>0.12884193292179441</v>
      </c>
      <c r="R205" s="5">
        <f t="shared" si="399"/>
        <v>2.5211574363258257E-2</v>
      </c>
      <c r="S205" s="5">
        <f t="shared" si="400"/>
        <v>2.9438151777191213E-2</v>
      </c>
      <c r="T205" s="5">
        <f t="shared" si="401"/>
        <v>8.7096135122271337E-2</v>
      </c>
      <c r="U205" s="5">
        <f t="shared" si="402"/>
        <v>3.8527448725487641E-2</v>
      </c>
      <c r="V205" s="5">
        <f t="shared" si="403"/>
        <v>3.3789360112408324E-3</v>
      </c>
      <c r="W205" s="5">
        <f t="shared" si="404"/>
        <v>6.5630582906282112E-2</v>
      </c>
      <c r="X205" s="5">
        <f t="shared" si="405"/>
        <v>4.436575878156554E-2</v>
      </c>
      <c r="Y205" s="5">
        <f t="shared" si="406"/>
        <v>1.499545231127037E-2</v>
      </c>
      <c r="Z205" s="5">
        <f t="shared" si="407"/>
        <v>5.6809421115002427E-3</v>
      </c>
      <c r="AA205" s="5">
        <f t="shared" si="408"/>
        <v>8.6814176203236035E-3</v>
      </c>
      <c r="AB205" s="5">
        <f t="shared" si="409"/>
        <v>6.633319827876398E-3</v>
      </c>
      <c r="AC205" s="5">
        <f t="shared" si="410"/>
        <v>2.1815839078966008E-4</v>
      </c>
      <c r="AD205" s="5">
        <f t="shared" si="411"/>
        <v>2.5073592006918059E-2</v>
      </c>
      <c r="AE205" s="5">
        <f t="shared" si="412"/>
        <v>1.6949551344908706E-2</v>
      </c>
      <c r="AF205" s="5">
        <f t="shared" si="413"/>
        <v>5.7288818194543298E-3</v>
      </c>
      <c r="AG205" s="5">
        <f t="shared" si="414"/>
        <v>1.2908930442430398E-3</v>
      </c>
      <c r="AH205" s="5">
        <f t="shared" si="415"/>
        <v>9.6006806663122106E-4</v>
      </c>
      <c r="AI205" s="5">
        <f t="shared" si="416"/>
        <v>1.4671425384690689E-3</v>
      </c>
      <c r="AJ205" s="5">
        <f t="shared" si="417"/>
        <v>1.1210180314289522E-3</v>
      </c>
      <c r="AK205" s="5">
        <f t="shared" si="418"/>
        <v>5.7103355392683396E-4</v>
      </c>
      <c r="AL205" s="5">
        <f t="shared" si="419"/>
        <v>9.0145457980579643E-6</v>
      </c>
      <c r="AM205" s="5">
        <f t="shared" si="420"/>
        <v>7.6633177800919088E-3</v>
      </c>
      <c r="AN205" s="5">
        <f t="shared" si="421"/>
        <v>5.1803426549407719E-3</v>
      </c>
      <c r="AO205" s="5">
        <f t="shared" si="422"/>
        <v>1.750935482038496E-3</v>
      </c>
      <c r="AP205" s="5">
        <f t="shared" si="423"/>
        <v>3.9453954644453059E-4</v>
      </c>
      <c r="AQ205" s="5">
        <f t="shared" si="424"/>
        <v>6.6676408970576273E-5</v>
      </c>
      <c r="AR205" s="5">
        <f t="shared" si="425"/>
        <v>1.2979969511734348E-4</v>
      </c>
      <c r="AS205" s="5">
        <f t="shared" si="426"/>
        <v>1.9835536750554148E-4</v>
      </c>
      <c r="AT205" s="5">
        <f t="shared" si="427"/>
        <v>1.5155987763564962E-4</v>
      </c>
      <c r="AU205" s="5">
        <f t="shared" si="428"/>
        <v>7.7202839858589898E-5</v>
      </c>
      <c r="AV205" s="5">
        <f t="shared" si="429"/>
        <v>2.949467188420211E-5</v>
      </c>
      <c r="AW205" s="5">
        <f t="shared" si="430"/>
        <v>2.5867430174096373E-7</v>
      </c>
      <c r="AX205" s="5">
        <f t="shared" si="431"/>
        <v>1.9518024974399912E-3</v>
      </c>
      <c r="AY205" s="5">
        <f t="shared" si="432"/>
        <v>1.3194031647460989E-3</v>
      </c>
      <c r="AZ205" s="5">
        <f t="shared" si="433"/>
        <v>4.4595309039344633E-4</v>
      </c>
      <c r="BA205" s="5">
        <f t="shared" si="434"/>
        <v>1.004869293153651E-4</v>
      </c>
      <c r="BB205" s="5">
        <f t="shared" si="435"/>
        <v>1.6982093824581057E-5</v>
      </c>
      <c r="BC205" s="5">
        <f t="shared" si="436"/>
        <v>2.2959524199354937E-6</v>
      </c>
      <c r="BD205" s="5">
        <f t="shared" si="437"/>
        <v>1.4623929141184964E-5</v>
      </c>
      <c r="BE205" s="5">
        <f t="shared" si="438"/>
        <v>2.2347778525614985E-5</v>
      </c>
      <c r="BF205" s="5">
        <f t="shared" si="439"/>
        <v>1.7075547898527033E-5</v>
      </c>
      <c r="BG205" s="5">
        <f t="shared" si="440"/>
        <v>8.6980856046665223E-6</v>
      </c>
      <c r="BH205" s="5">
        <f t="shared" si="441"/>
        <v>3.3230277720385736E-6</v>
      </c>
      <c r="BI205" s="5">
        <f t="shared" si="442"/>
        <v>1.0156270311081172E-6</v>
      </c>
      <c r="BJ205" s="8">
        <f t="shared" si="443"/>
        <v>0.57748856671890691</v>
      </c>
      <c r="BK205" s="8">
        <f t="shared" si="444"/>
        <v>0.25869499769965298</v>
      </c>
      <c r="BL205" s="8">
        <f t="shared" si="445"/>
        <v>0.15841784216355639</v>
      </c>
      <c r="BM205" s="8">
        <f t="shared" si="446"/>
        <v>0.37736398926047909</v>
      </c>
      <c r="BN205" s="8">
        <f t="shared" si="447"/>
        <v>0.6215992149426931</v>
      </c>
    </row>
    <row r="206" spans="1:66" x14ac:dyDescent="0.25">
      <c r="A206" t="s">
        <v>69</v>
      </c>
      <c r="B206" t="s">
        <v>90</v>
      </c>
      <c r="C206" t="s">
        <v>260</v>
      </c>
      <c r="D206" s="16"/>
      <c r="E206">
        <f>VLOOKUP(A206,home!$A$2:$E$405,3,FALSE)</f>
        <v>1.3526</v>
      </c>
      <c r="F206">
        <f>VLOOKUP(B206,home!$B$2:$E$405,3,FALSE)</f>
        <v>1.3546</v>
      </c>
      <c r="G206">
        <f>VLOOKUP(C206,away!$B$2:$E$405,4,FALSE)</f>
        <v>0.85609999999999997</v>
      </c>
      <c r="H206">
        <f>VLOOKUP(A206,away!$A$2:$E$405,3,FALSE)</f>
        <v>1.3421000000000001</v>
      </c>
      <c r="I206">
        <f>VLOOKUP(C206,away!$B$2:$E$405,3,FALSE)</f>
        <v>1.5294000000000001</v>
      </c>
      <c r="J206">
        <f>VLOOKUP(B206,home!$B$2:$E$405,4,FALSE)</f>
        <v>0.61750000000000005</v>
      </c>
      <c r="K206" s="3">
        <f t="shared" si="392"/>
        <v>1.5685737809560001</v>
      </c>
      <c r="L206" s="3">
        <f t="shared" si="393"/>
        <v>1.26748527945</v>
      </c>
      <c r="M206" s="5">
        <f t="shared" si="394"/>
        <v>5.8656372286053061E-2</v>
      </c>
      <c r="N206" s="5">
        <f t="shared" si="395"/>
        <v>9.2006847653896981E-2</v>
      </c>
      <c r="O206" s="5">
        <f t="shared" si="396"/>
        <v>7.4346088418511203E-2</v>
      </c>
      <c r="P206" s="5">
        <f t="shared" si="397"/>
        <v>0.11661732500991319</v>
      </c>
      <c r="Q206" s="5">
        <f t="shared" si="398"/>
        <v>7.2159764449157962E-2</v>
      </c>
      <c r="R206" s="5">
        <f t="shared" si="399"/>
        <v>4.7116286327575536E-2</v>
      </c>
      <c r="S206" s="5">
        <f t="shared" si="400"/>
        <v>5.7963013916654017E-2</v>
      </c>
      <c r="T206" s="5">
        <f t="shared" si="401"/>
        <v>9.1461439207887157E-2</v>
      </c>
      <c r="U206" s="5">
        <f t="shared" si="402"/>
        <v>7.390537138945065E-2</v>
      </c>
      <c r="V206" s="5">
        <f t="shared" si="403"/>
        <v>1.280431428946154E-2</v>
      </c>
      <c r="W206" s="5">
        <f t="shared" si="404"/>
        <v>3.7729304851636683E-2</v>
      </c>
      <c r="X206" s="5">
        <f t="shared" si="405"/>
        <v>4.7821338503330958E-2</v>
      </c>
      <c r="Y206" s="5">
        <f t="shared" si="406"/>
        <v>3.0306421298283745E-2</v>
      </c>
      <c r="Z206" s="5">
        <f t="shared" si="407"/>
        <v>1.9906399780851108E-2</v>
      </c>
      <c r="AA206" s="5">
        <f t="shared" si="408"/>
        <v>3.122465676947131E-2</v>
      </c>
      <c r="AB206" s="5">
        <f t="shared" si="409"/>
        <v>2.4489088963971496E-2</v>
      </c>
      <c r="AC206" s="5">
        <f t="shared" si="410"/>
        <v>1.591051431016321E-3</v>
      </c>
      <c r="AD206" s="5">
        <f t="shared" si="411"/>
        <v>1.4795299590993332E-2</v>
      </c>
      <c r="AE206" s="5">
        <f t="shared" si="412"/>
        <v>1.8752824436636652E-2</v>
      </c>
      <c r="AF206" s="5">
        <f t="shared" si="413"/>
        <v>1.1884464460773599E-2</v>
      </c>
      <c r="AG206" s="5">
        <f t="shared" si="414"/>
        <v>5.0211279193924088E-3</v>
      </c>
      <c r="AH206" s="5">
        <f t="shared" si="415"/>
        <v>6.3077671722688716E-3</v>
      </c>
      <c r="AI206" s="5">
        <f t="shared" si="416"/>
        <v>9.8941982027959206E-3</v>
      </c>
      <c r="AJ206" s="5">
        <f t="shared" si="417"/>
        <v>7.7598899422438314E-3</v>
      </c>
      <c r="AK206" s="5">
        <f t="shared" si="418"/>
        <v>4.0573199688359474E-3</v>
      </c>
      <c r="AL206" s="5">
        <f t="shared" si="419"/>
        <v>1.265295855212206E-4</v>
      </c>
      <c r="AM206" s="5">
        <f t="shared" si="420"/>
        <v>4.6415038039642293E-3</v>
      </c>
      <c r="AN206" s="5">
        <f t="shared" si="421"/>
        <v>5.8830377460358388E-3</v>
      </c>
      <c r="AO206" s="5">
        <f t="shared" si="422"/>
        <v>3.7283318707745671E-3</v>
      </c>
      <c r="AP206" s="5">
        <f t="shared" si="423"/>
        <v>1.5752019210370151E-3</v>
      </c>
      <c r="AQ206" s="5">
        <f t="shared" si="424"/>
        <v>4.991363117689445E-4</v>
      </c>
      <c r="AR206" s="5">
        <f t="shared" si="425"/>
        <v>1.5990004074097493E-3</v>
      </c>
      <c r="AS206" s="5">
        <f t="shared" si="426"/>
        <v>2.5081501148008951E-3</v>
      </c>
      <c r="AT206" s="5">
        <f t="shared" si="427"/>
        <v>1.9671092543892335E-3</v>
      </c>
      <c r="AU206" s="5">
        <f t="shared" si="428"/>
        <v>1.0285186669036193E-3</v>
      </c>
      <c r="AV206" s="5">
        <f t="shared" si="429"/>
        <v>4.0332685353220885E-4</v>
      </c>
      <c r="AW206" s="5">
        <f t="shared" si="430"/>
        <v>6.9877516301111116E-6</v>
      </c>
      <c r="AX206" s="5">
        <f t="shared" si="431"/>
        <v>1.2134235285176378E-3</v>
      </c>
      <c r="AY206" s="5">
        <f t="shared" si="432"/>
        <v>1.5379964601343831E-3</v>
      </c>
      <c r="AZ206" s="5">
        <f t="shared" si="433"/>
        <v>9.7469393653326966E-4</v>
      </c>
      <c r="BA206" s="5">
        <f t="shared" si="434"/>
        <v>4.1180340550836411E-4</v>
      </c>
      <c r="BB206" s="5">
        <f t="shared" si="435"/>
        <v>1.3048868862730766E-4</v>
      </c>
      <c r="BC206" s="5">
        <f t="shared" si="436"/>
        <v>3.3078498393969416E-5</v>
      </c>
      <c r="BD206" s="5">
        <f t="shared" si="437"/>
        <v>3.3778491303773476E-4</v>
      </c>
      <c r="BE206" s="5">
        <f t="shared" si="438"/>
        <v>5.2984055819349323E-4</v>
      </c>
      <c r="BF206" s="5">
        <f t="shared" si="439"/>
        <v>4.1554700383470279E-4</v>
      </c>
      <c r="BG206" s="5">
        <f t="shared" si="440"/>
        <v>2.1727204498997904E-4</v>
      </c>
      <c r="BH206" s="5">
        <f t="shared" si="441"/>
        <v>8.5201808276493424E-5</v>
      </c>
      <c r="BI206" s="5">
        <f t="shared" si="442"/>
        <v>2.6729064510509474E-5</v>
      </c>
      <c r="BJ206" s="8">
        <f t="shared" si="443"/>
        <v>0.44256752854328507</v>
      </c>
      <c r="BK206" s="8">
        <f t="shared" si="444"/>
        <v>0.24929660297875375</v>
      </c>
      <c r="BL206" s="8">
        <f t="shared" si="445"/>
        <v>0.28821914784500341</v>
      </c>
      <c r="BM206" s="8">
        <f t="shared" si="446"/>
        <v>0.53755598629428114</v>
      </c>
      <c r="BN206" s="8">
        <f t="shared" si="447"/>
        <v>0.46090268414510793</v>
      </c>
    </row>
    <row r="207" spans="1:66" x14ac:dyDescent="0.25">
      <c r="A207" t="s">
        <v>80</v>
      </c>
      <c r="B207" t="s">
        <v>114</v>
      </c>
      <c r="C207" t="s">
        <v>91</v>
      </c>
      <c r="D207" s="16"/>
      <c r="E207">
        <f>VLOOKUP(A207,home!$A$2:$E$405,3,FALSE)</f>
        <v>1.2518</v>
      </c>
      <c r="F207">
        <f>VLOOKUP(B207,home!$B$2:$E$405,3,FALSE)</f>
        <v>1.6775</v>
      </c>
      <c r="G207">
        <f>VLOOKUP(C207,away!$B$2:$E$405,4,FALSE)</f>
        <v>1.1113999999999999</v>
      </c>
      <c r="H207">
        <f>VLOOKUP(A207,away!$A$2:$E$405,3,FALSE)</f>
        <v>1.0562</v>
      </c>
      <c r="I207">
        <f>VLOOKUP(C207,away!$B$2:$E$405,3,FALSE)</f>
        <v>0.65859999999999996</v>
      </c>
      <c r="J207">
        <f>VLOOKUP(B207,home!$B$2:$E$405,4,FALSE)</f>
        <v>0.751</v>
      </c>
      <c r="K207" s="3">
        <f t="shared" si="392"/>
        <v>2.3338227472999997</v>
      </c>
      <c r="L207" s="3">
        <f t="shared" si="393"/>
        <v>0.52240560331999997</v>
      </c>
      <c r="M207" s="5">
        <f t="shared" si="394"/>
        <v>5.7485165795971689E-2</v>
      </c>
      <c r="N207" s="5">
        <f t="shared" si="395"/>
        <v>0.13416018756695061</v>
      </c>
      <c r="O207" s="5">
        <f t="shared" si="396"/>
        <v>3.0030572719594816E-2</v>
      </c>
      <c r="P207" s="5">
        <f t="shared" si="397"/>
        <v>7.0086033727437186E-2</v>
      </c>
      <c r="Q207" s="5">
        <f t="shared" si="398"/>
        <v>0.156553048762892</v>
      </c>
      <c r="R207" s="5">
        <f t="shared" si="399"/>
        <v>7.8440697298125302E-3</v>
      </c>
      <c r="S207" s="5">
        <f t="shared" si="400"/>
        <v>2.1362259530908756E-2</v>
      </c>
      <c r="T207" s="5">
        <f t="shared" si="401"/>
        <v>8.1784189890563977E-2</v>
      </c>
      <c r="U207" s="5">
        <f t="shared" si="402"/>
        <v>1.8306668366843845E-2</v>
      </c>
      <c r="V207" s="5">
        <f t="shared" si="403"/>
        <v>2.8938790289953272E-3</v>
      </c>
      <c r="W207" s="5">
        <f t="shared" si="404"/>
        <v>0.12178902212066781</v>
      </c>
      <c r="X207" s="5">
        <f t="shared" si="405"/>
        <v>6.3623267578700279E-2</v>
      </c>
      <c r="Y207" s="5">
        <f t="shared" si="406"/>
        <v>1.6618575742320358E-2</v>
      </c>
      <c r="Z207" s="5">
        <f t="shared" si="407"/>
        <v>1.3659286598956212E-3</v>
      </c>
      <c r="AA207" s="5">
        <f t="shared" si="408"/>
        <v>3.1878353776534051E-3</v>
      </c>
      <c r="AB207" s="5">
        <f t="shared" si="409"/>
        <v>3.7199213595076022E-3</v>
      </c>
      <c r="AC207" s="5">
        <f t="shared" si="410"/>
        <v>2.2051395827615245E-4</v>
      </c>
      <c r="AD207" s="5">
        <f t="shared" si="411"/>
        <v>7.1058497549159341E-2</v>
      </c>
      <c r="AE207" s="5">
        <f t="shared" si="412"/>
        <v>3.7121357283181326E-2</v>
      </c>
      <c r="AF207" s="5">
        <f t="shared" si="413"/>
        <v>9.6962025237888067E-3</v>
      </c>
      <c r="AG207" s="5">
        <f t="shared" si="414"/>
        <v>1.6884501764509326E-3</v>
      </c>
      <c r="AH207" s="5">
        <f t="shared" si="415"/>
        <v>1.7839219641621276E-4</v>
      </c>
      <c r="AI207" s="5">
        <f t="shared" si="416"/>
        <v>4.1633576593696678E-4</v>
      </c>
      <c r="AJ207" s="5">
        <f t="shared" si="417"/>
        <v>4.8582694052913083E-4</v>
      </c>
      <c r="AK207" s="5">
        <f t="shared" si="418"/>
        <v>3.7794465501934986E-4</v>
      </c>
      <c r="AL207" s="5">
        <f t="shared" si="419"/>
        <v>1.0754043067017555E-5</v>
      </c>
      <c r="AM207" s="5">
        <f t="shared" si="420"/>
        <v>3.3167587593837866E-2</v>
      </c>
      <c r="AN207" s="5">
        <f t="shared" si="421"/>
        <v>1.7326933607627819E-2</v>
      </c>
      <c r="AO207" s="5">
        <f t="shared" si="422"/>
        <v>4.5258436024891964E-3</v>
      </c>
      <c r="AP207" s="5">
        <f t="shared" si="423"/>
        <v>7.881086858967768E-4</v>
      </c>
      <c r="AQ207" s="5">
        <f t="shared" si="424"/>
        <v>1.0292809838440951E-4</v>
      </c>
      <c r="AR207" s="5">
        <f t="shared" si="425"/>
        <v>1.8638616599278316E-5</v>
      </c>
      <c r="AS207" s="5">
        <f t="shared" si="426"/>
        <v>4.3499227397599094E-5</v>
      </c>
      <c r="AT207" s="5">
        <f t="shared" si="427"/>
        <v>5.075974319524608E-5</v>
      </c>
      <c r="AU207" s="5">
        <f t="shared" si="428"/>
        <v>3.9488081105390557E-5</v>
      </c>
      <c r="AV207" s="5">
        <f t="shared" si="429"/>
        <v>2.3039545482746952E-5</v>
      </c>
      <c r="AW207" s="5">
        <f t="shared" si="430"/>
        <v>3.6420421331748989E-7</v>
      </c>
      <c r="AX207" s="5">
        <f t="shared" si="431"/>
        <v>1.2901211733260688E-2</v>
      </c>
      <c r="AY207" s="5">
        <f t="shared" si="432"/>
        <v>6.7396652990731115E-3</v>
      </c>
      <c r="AZ207" s="5">
        <f t="shared" si="433"/>
        <v>1.7604194583685784E-3</v>
      </c>
      <c r="BA207" s="5">
        <f t="shared" si="434"/>
        <v>3.0655099641510152E-4</v>
      </c>
      <c r="BB207" s="5">
        <f t="shared" si="435"/>
        <v>4.0035989557644565E-5</v>
      </c>
      <c r="BC207" s="5">
        <f t="shared" si="436"/>
        <v>4.1830050558749069E-6</v>
      </c>
      <c r="BD207" s="5">
        <f t="shared" si="437"/>
        <v>1.6228196249326915E-6</v>
      </c>
      <c r="BE207" s="5">
        <f t="shared" si="438"/>
        <v>3.787373355432769E-6</v>
      </c>
      <c r="BF207" s="5">
        <f t="shared" si="439"/>
        <v>4.4195290447134632E-6</v>
      </c>
      <c r="BG207" s="5">
        <f t="shared" si="440"/>
        <v>3.4381324723017718E-6</v>
      </c>
      <c r="BH207" s="5">
        <f t="shared" si="441"/>
        <v>2.0059979430221654E-6</v>
      </c>
      <c r="BI207" s="5">
        <f t="shared" si="442"/>
        <v>9.3632872609242755E-7</v>
      </c>
      <c r="BJ207" s="8">
        <f t="shared" si="443"/>
        <v>0.77175626726464241</v>
      </c>
      <c r="BK207" s="8">
        <f t="shared" si="444"/>
        <v>0.15879827138372923</v>
      </c>
      <c r="BL207" s="8">
        <f t="shared" si="445"/>
        <v>6.473920250626064E-2</v>
      </c>
      <c r="BM207" s="8">
        <f t="shared" si="446"/>
        <v>0.53376129041700893</v>
      </c>
      <c r="BN207" s="8">
        <f t="shared" si="447"/>
        <v>0.45615907830265884</v>
      </c>
    </row>
    <row r="208" spans="1:66" x14ac:dyDescent="0.25">
      <c r="A208" t="s">
        <v>80</v>
      </c>
      <c r="B208" t="s">
        <v>97</v>
      </c>
      <c r="C208" t="s">
        <v>369</v>
      </c>
      <c r="D208" s="16"/>
      <c r="E208">
        <f>VLOOKUP(A208,home!$A$2:$E$405,3,FALSE)</f>
        <v>1.2518</v>
      </c>
      <c r="F208">
        <f>VLOOKUP(B208,home!$B$2:$E$405,3,FALSE)</f>
        <v>1.042</v>
      </c>
      <c r="G208">
        <f>VLOOKUP(C208,away!$B$2:$E$405,4,FALSE)</f>
        <v>1.3546</v>
      </c>
      <c r="H208">
        <f>VLOOKUP(A208,away!$A$2:$E$405,3,FALSE)</f>
        <v>1.0562</v>
      </c>
      <c r="I208">
        <f>VLOOKUP(C208,away!$B$2:$E$405,3,FALSE)</f>
        <v>0.78210000000000002</v>
      </c>
      <c r="J208">
        <f>VLOOKUP(B208,home!$B$2:$E$405,4,FALSE)</f>
        <v>0.90559999999999996</v>
      </c>
      <c r="K208" s="3">
        <f t="shared" si="392"/>
        <v>1.76690718776</v>
      </c>
      <c r="L208" s="3">
        <f t="shared" si="393"/>
        <v>0.74807452051199996</v>
      </c>
      <c r="M208" s="5">
        <f t="shared" si="394"/>
        <v>8.0864391342626976E-2</v>
      </c>
      <c r="N208" s="5">
        <f t="shared" si="395"/>
        <v>0.14287987429712512</v>
      </c>
      <c r="O208" s="5">
        <f t="shared" si="396"/>
        <v>6.0492590780130397E-2</v>
      </c>
      <c r="P208" s="5">
        <f t="shared" si="397"/>
        <v>0.1068847934556367</v>
      </c>
      <c r="Q208" s="5">
        <f t="shared" si="398"/>
        <v>0.12622773844091786</v>
      </c>
      <c r="R208" s="5">
        <f t="shared" si="399"/>
        <v>2.2626482921187335E-2</v>
      </c>
      <c r="S208" s="5">
        <f t="shared" si="400"/>
        <v>3.5319498738475834E-2</v>
      </c>
      <c r="T208" s="5">
        <f t="shared" si="401"/>
        <v>9.4427754909503767E-2</v>
      </c>
      <c r="U208" s="5">
        <f t="shared" si="402"/>
        <v>3.9978895307174779E-2</v>
      </c>
      <c r="V208" s="5">
        <f t="shared" si="403"/>
        <v>5.187171681899483E-3</v>
      </c>
      <c r="W208" s="5">
        <f t="shared" si="404"/>
        <v>7.4344232781982336E-2</v>
      </c>
      <c r="X208" s="5">
        <f t="shared" si="405"/>
        <v>5.561502629121394E-2</v>
      </c>
      <c r="Y208" s="5">
        <f t="shared" si="406"/>
        <v>2.0802092063031068E-2</v>
      </c>
      <c r="Z208" s="5">
        <f t="shared" si="407"/>
        <v>5.6420984540467246E-3</v>
      </c>
      <c r="AA208" s="5">
        <f t="shared" si="408"/>
        <v>9.9690643125047423E-3</v>
      </c>
      <c r="AB208" s="5">
        <f t="shared" si="409"/>
        <v>8.807205694503167E-3</v>
      </c>
      <c r="AC208" s="5">
        <f t="shared" si="410"/>
        <v>4.2851816837525218E-4</v>
      </c>
      <c r="AD208" s="5">
        <f t="shared" si="411"/>
        <v>3.2839839817746803E-2</v>
      </c>
      <c r="AE208" s="5">
        <f t="shared" si="412"/>
        <v>2.4566647425351827E-2</v>
      </c>
      <c r="AF208" s="5">
        <f t="shared" si="413"/>
        <v>9.1888414966537109E-3</v>
      </c>
      <c r="AG208" s="5">
        <f t="shared" si="414"/>
        <v>2.2913127322233317E-3</v>
      </c>
      <c r="AH208" s="5">
        <f t="shared" si="415"/>
        <v>1.0551775239231245E-3</v>
      </c>
      <c r="AI208" s="5">
        <f t="shared" si="416"/>
        <v>1.8644007513825681E-3</v>
      </c>
      <c r="AJ208" s="5">
        <f t="shared" si="417"/>
        <v>1.6471115442415027E-3</v>
      </c>
      <c r="AK208" s="5">
        <f t="shared" si="418"/>
        <v>9.7009774218759465E-4</v>
      </c>
      <c r="AL208" s="5">
        <f t="shared" si="419"/>
        <v>2.2656239740783108E-5</v>
      </c>
      <c r="AM208" s="5">
        <f t="shared" si="420"/>
        <v>1.1604989803772772E-2</v>
      </c>
      <c r="AN208" s="5">
        <f t="shared" si="421"/>
        <v>8.6813971830039648E-3</v>
      </c>
      <c r="AO208" s="5">
        <f t="shared" si="422"/>
        <v>3.2471660175249586E-3</v>
      </c>
      <c r="AP208" s="5">
        <f t="shared" si="423"/>
        <v>8.0970738719428142E-4</v>
      </c>
      <c r="AQ208" s="5">
        <f t="shared" si="424"/>
        <v>1.5143036635759655E-4</v>
      </c>
      <c r="AR208" s="5">
        <f t="shared" si="425"/>
        <v>1.578702840527662E-4</v>
      </c>
      <c r="AS208" s="5">
        <f t="shared" si="426"/>
        <v>2.7894213962654547E-4</v>
      </c>
      <c r="AT208" s="5">
        <f t="shared" si="427"/>
        <v>2.4643243573764843E-4</v>
      </c>
      <c r="AU208" s="5">
        <f t="shared" si="428"/>
        <v>1.4514108066735176E-4</v>
      </c>
      <c r="AV208" s="5">
        <f t="shared" si="429"/>
        <v>6.4112704667599457E-5</v>
      </c>
      <c r="AW208" s="5">
        <f t="shared" si="430"/>
        <v>8.3184791262122039E-7</v>
      </c>
      <c r="AX208" s="5">
        <f t="shared" si="431"/>
        <v>3.4174899830279378E-3</v>
      </c>
      <c r="AY208" s="5">
        <f t="shared" si="432"/>
        <v>2.5565371804081873E-3</v>
      </c>
      <c r="AZ208" s="5">
        <f t="shared" si="433"/>
        <v>9.5624016270247738E-4</v>
      </c>
      <c r="BA208" s="5">
        <f t="shared" si="434"/>
        <v>2.3844630040265757E-4</v>
      </c>
      <c r="BB208" s="5">
        <f t="shared" si="435"/>
        <v>4.4593900460394574E-5</v>
      </c>
      <c r="BC208" s="5">
        <f t="shared" si="436"/>
        <v>6.6719121409339064E-6</v>
      </c>
      <c r="BD208" s="5">
        <f t="shared" si="437"/>
        <v>1.9683122840977714E-5</v>
      </c>
      <c r="BE208" s="5">
        <f t="shared" si="438"/>
        <v>3.477825122528655E-5</v>
      </c>
      <c r="BF208" s="5">
        <f t="shared" si="439"/>
        <v>3.0724971033840927E-5</v>
      </c>
      <c r="BG208" s="5">
        <f t="shared" si="440"/>
        <v>1.8096057387803776E-5</v>
      </c>
      <c r="BH208" s="5">
        <f t="shared" si="441"/>
        <v>7.9935134671569862E-6</v>
      </c>
      <c r="BI208" s="5">
        <f t="shared" si="442"/>
        <v>2.8247592801152068E-6</v>
      </c>
      <c r="BJ208" s="8">
        <f t="shared" si="443"/>
        <v>0.61489803045274605</v>
      </c>
      <c r="BK208" s="8">
        <f t="shared" si="444"/>
        <v>0.23126356680716323</v>
      </c>
      <c r="BL208" s="8">
        <f t="shared" si="445"/>
        <v>0.14841762589722229</v>
      </c>
      <c r="BM208" s="8">
        <f t="shared" si="446"/>
        <v>0.45768974504105814</v>
      </c>
      <c r="BN208" s="8">
        <f t="shared" si="447"/>
        <v>0.53997587123762436</v>
      </c>
    </row>
    <row r="209" spans="1:66" x14ac:dyDescent="0.25">
      <c r="A209" t="s">
        <v>80</v>
      </c>
      <c r="B209" t="s">
        <v>82</v>
      </c>
      <c r="C209" t="s">
        <v>84</v>
      </c>
      <c r="D209" s="16"/>
      <c r="E209">
        <f>VLOOKUP(A209,home!$A$2:$E$405,3,FALSE)</f>
        <v>1.2518</v>
      </c>
      <c r="F209">
        <f>VLOOKUP(B209,home!$B$2:$E$405,3,FALSE)</f>
        <v>0.62519999999999998</v>
      </c>
      <c r="G209">
        <f>VLOOKUP(C209,away!$B$2:$E$405,4,FALSE)</f>
        <v>0.83360000000000001</v>
      </c>
      <c r="H209">
        <f>VLOOKUP(A209,away!$A$2:$E$405,3,FALSE)</f>
        <v>1.0562</v>
      </c>
      <c r="I209">
        <f>VLOOKUP(C209,away!$B$2:$E$405,3,FALSE)</f>
        <v>0.86450000000000005</v>
      </c>
      <c r="J209">
        <f>VLOOKUP(B209,home!$B$2:$E$405,4,FALSE)</f>
        <v>1.5230999999999999</v>
      </c>
      <c r="K209" s="3">
        <f t="shared" si="392"/>
        <v>0.65239650009599992</v>
      </c>
      <c r="L209" s="3">
        <f t="shared" si="393"/>
        <v>1.39071961119</v>
      </c>
      <c r="M209" s="5">
        <f t="shared" si="394"/>
        <v>0.12962415758884538</v>
      </c>
      <c r="N209" s="5">
        <f t="shared" si="395"/>
        <v>8.4566346738855089E-2</v>
      </c>
      <c r="O209" s="5">
        <f t="shared" si="396"/>
        <v>0.18027085804279033</v>
      </c>
      <c r="P209" s="5">
        <f t="shared" si="397"/>
        <v>0.11760807685641926</v>
      </c>
      <c r="Q209" s="5">
        <f t="shared" si="398"/>
        <v>2.7585394319166911E-2</v>
      </c>
      <c r="R209" s="5">
        <f t="shared" si="399"/>
        <v>0.12535310880307854</v>
      </c>
      <c r="S209" s="5">
        <f t="shared" si="400"/>
        <v>2.6676469878666509E-2</v>
      </c>
      <c r="T209" s="5">
        <f t="shared" si="401"/>
        <v>3.8363548862074638E-2</v>
      </c>
      <c r="U209" s="5">
        <f t="shared" si="402"/>
        <v>8.1779929459281531E-2</v>
      </c>
      <c r="V209" s="5">
        <f t="shared" si="403"/>
        <v>2.6892863680374364E-3</v>
      </c>
      <c r="W209" s="5">
        <f t="shared" si="404"/>
        <v>5.9988715691975244E-3</v>
      </c>
      <c r="X209" s="5">
        <f t="shared" si="405"/>
        <v>8.3427483362931258E-3</v>
      </c>
      <c r="Y209" s="5">
        <f t="shared" si="406"/>
        <v>5.8012118612527988E-3</v>
      </c>
      <c r="Z209" s="5">
        <f t="shared" si="407"/>
        <v>5.8110342245358389E-2</v>
      </c>
      <c r="AA209" s="5">
        <f t="shared" si="408"/>
        <v>3.7910983900252548E-2</v>
      </c>
      <c r="AB209" s="5">
        <f t="shared" si="409"/>
        <v>1.2366496605860278E-2</v>
      </c>
      <c r="AC209" s="5">
        <f t="shared" si="410"/>
        <v>1.5249944712479883E-4</v>
      </c>
      <c r="AD209" s="5">
        <f t="shared" si="411"/>
        <v>9.7841070406746587E-4</v>
      </c>
      <c r="AE209" s="5">
        <f t="shared" si="412"/>
        <v>1.3606949539448404E-3</v>
      </c>
      <c r="AF209" s="5">
        <f t="shared" si="413"/>
        <v>9.4617257864918175E-4</v>
      </c>
      <c r="AG209" s="5">
        <f t="shared" si="414"/>
        <v>4.386202535658766E-4</v>
      </c>
      <c r="AH209" s="5">
        <f t="shared" si="415"/>
        <v>2.0203798143395669E-2</v>
      </c>
      <c r="AI209" s="5">
        <f t="shared" si="416"/>
        <v>1.3180887197397398E-2</v>
      </c>
      <c r="AJ209" s="5">
        <f t="shared" si="417"/>
        <v>4.2995823378711171E-3</v>
      </c>
      <c r="AK209" s="5">
        <f t="shared" si="418"/>
        <v>9.3501082303389809E-4</v>
      </c>
      <c r="AL209" s="5">
        <f t="shared" si="419"/>
        <v>5.5345136374666494E-6</v>
      </c>
      <c r="AM209" s="5">
        <f t="shared" si="420"/>
        <v>1.2766234379801559E-4</v>
      </c>
      <c r="AN209" s="5">
        <f t="shared" si="421"/>
        <v>1.7754252513038036E-4</v>
      </c>
      <c r="AO209" s="5">
        <f t="shared" si="422"/>
        <v>1.2345593575950671E-4</v>
      </c>
      <c r="AP209" s="5">
        <f t="shared" si="423"/>
        <v>5.7230863659519599E-5</v>
      </c>
      <c r="AQ209" s="5">
        <f t="shared" si="424"/>
        <v>1.9898021114158756E-5</v>
      </c>
      <c r="AR209" s="5">
        <f t="shared" si="425"/>
        <v>5.6195636597088884E-3</v>
      </c>
      <c r="AS209" s="5">
        <f t="shared" si="426"/>
        <v>3.6661836636607483E-3</v>
      </c>
      <c r="AT209" s="5">
        <f t="shared" si="427"/>
        <v>1.1959026954407011E-3</v>
      </c>
      <c r="AU209" s="5">
        <f t="shared" si="428"/>
        <v>2.6006757765362865E-4</v>
      </c>
      <c r="AV209" s="5">
        <f t="shared" si="429"/>
        <v>4.2416794362418002E-5</v>
      </c>
      <c r="AW209" s="5">
        <f t="shared" si="430"/>
        <v>1.3948521062431855E-7</v>
      </c>
      <c r="AX209" s="5">
        <f t="shared" si="431"/>
        <v>1.3881077714646269E-5</v>
      </c>
      <c r="AY209" s="5">
        <f t="shared" si="432"/>
        <v>1.9304687002211033E-5</v>
      </c>
      <c r="AZ209" s="5">
        <f t="shared" si="433"/>
        <v>1.3423703400929789E-5</v>
      </c>
      <c r="BA209" s="5">
        <f t="shared" si="434"/>
        <v>6.2228691914903193E-6</v>
      </c>
      <c r="BB209" s="5">
        <f t="shared" si="435"/>
        <v>2.1635665556189124E-6</v>
      </c>
      <c r="BC209" s="5">
        <f t="shared" si="436"/>
        <v>6.0178288780280372E-7</v>
      </c>
      <c r="BD209" s="5">
        <f t="shared" si="437"/>
        <v>1.3025395646479676E-3</v>
      </c>
      <c r="BE209" s="5">
        <f t="shared" si="438"/>
        <v>8.4977225321290165E-4</v>
      </c>
      <c r="BF209" s="5">
        <f t="shared" si="439"/>
        <v>2.7719422193739438E-4</v>
      </c>
      <c r="BG209" s="5">
        <f t="shared" si="440"/>
        <v>6.0280180079596653E-5</v>
      </c>
      <c r="BH209" s="5">
        <f t="shared" si="441"/>
        <v>9.8316446272713667E-6</v>
      </c>
      <c r="BI209" s="5">
        <f t="shared" si="442"/>
        <v>1.2828261090038965E-6</v>
      </c>
      <c r="BJ209" s="8">
        <f t="shared" si="443"/>
        <v>0.17494340755328167</v>
      </c>
      <c r="BK209" s="8">
        <f t="shared" si="444"/>
        <v>0.27677532933973309</v>
      </c>
      <c r="BL209" s="8">
        <f t="shared" si="445"/>
        <v>0.48958569039440181</v>
      </c>
      <c r="BM209" s="8">
        <f t="shared" si="446"/>
        <v>0.33438766198182784</v>
      </c>
      <c r="BN209" s="8">
        <f t="shared" si="447"/>
        <v>0.6650079423491555</v>
      </c>
    </row>
    <row r="210" spans="1:66" x14ac:dyDescent="0.25">
      <c r="A210" t="s">
        <v>80</v>
      </c>
      <c r="B210" t="s">
        <v>111</v>
      </c>
      <c r="C210" t="s">
        <v>89</v>
      </c>
      <c r="D210" s="16"/>
      <c r="E210">
        <f>VLOOKUP(A210,home!$A$2:$E$405,3,FALSE)</f>
        <v>1.2518</v>
      </c>
      <c r="F210">
        <f>VLOOKUP(B210,home!$B$2:$E$405,3,FALSE)</f>
        <v>0.96779999999999999</v>
      </c>
      <c r="G210">
        <f>VLOOKUP(C210,away!$B$2:$E$405,4,FALSE)</f>
        <v>0.79879999999999995</v>
      </c>
      <c r="H210">
        <f>VLOOKUP(A210,away!$A$2:$E$405,3,FALSE)</f>
        <v>1.0562</v>
      </c>
      <c r="I210">
        <f>VLOOKUP(C210,away!$B$2:$E$405,3,FALSE)</f>
        <v>1.1938</v>
      </c>
      <c r="J210">
        <f>VLOOKUP(B210,home!$B$2:$E$405,4,FALSE)</f>
        <v>0.61450000000000005</v>
      </c>
      <c r="K210" s="3">
        <f t="shared" si="392"/>
        <v>0.96773984155199999</v>
      </c>
      <c r="L210" s="3">
        <f t="shared" si="393"/>
        <v>0.77481786362000005</v>
      </c>
      <c r="M210" s="5">
        <f t="shared" si="394"/>
        <v>0.17507204480595889</v>
      </c>
      <c r="N210" s="5">
        <f t="shared" si="395"/>
        <v>0.16942419290070329</v>
      </c>
      <c r="O210" s="5">
        <f t="shared" si="396"/>
        <v>0.13564894773613798</v>
      </c>
      <c r="P210" s="5">
        <f t="shared" si="397"/>
        <v>0.1312728911888657</v>
      </c>
      <c r="Q210" s="5">
        <f t="shared" si="398"/>
        <v>8.1979270796401035E-2</v>
      </c>
      <c r="R210" s="5">
        <f t="shared" si="399"/>
        <v>5.2551613943607724E-2</v>
      </c>
      <c r="S210" s="5">
        <f t="shared" si="400"/>
        <v>2.4607829279916581E-2</v>
      </c>
      <c r="T210" s="5">
        <f t="shared" si="401"/>
        <v>6.351900345959291E-2</v>
      </c>
      <c r="U210" s="5">
        <f t="shared" si="402"/>
        <v>5.0856290551088812E-2</v>
      </c>
      <c r="V210" s="5">
        <f t="shared" si="403"/>
        <v>2.0501660705435245E-3</v>
      </c>
      <c r="W210" s="5">
        <f t="shared" si="404"/>
        <v>2.6444868843685885E-2</v>
      </c>
      <c r="X210" s="5">
        <f t="shared" si="405"/>
        <v>2.0489956781175798E-2</v>
      </c>
      <c r="Y210" s="5">
        <f t="shared" si="406"/>
        <v>7.9379922694283803E-3</v>
      </c>
      <c r="Z210" s="5">
        <f t="shared" si="407"/>
        <v>1.3572643081856383E-2</v>
      </c>
      <c r="AA210" s="5">
        <f t="shared" si="408"/>
        <v>1.3134787465477546E-2</v>
      </c>
      <c r="AB210" s="5">
        <f t="shared" si="409"/>
        <v>6.3555285703302171E-3</v>
      </c>
      <c r="AC210" s="5">
        <f t="shared" si="410"/>
        <v>9.6078741396097832E-5</v>
      </c>
      <c r="AD210" s="5">
        <f t="shared" si="411"/>
        <v>6.3979382961629984E-3</v>
      </c>
      <c r="AE210" s="5">
        <f t="shared" si="412"/>
        <v>4.9572368822055971E-3</v>
      </c>
      <c r="AF210" s="5">
        <f t="shared" si="413"/>
        <v>1.9204778452644048E-3</v>
      </c>
      <c r="AG210" s="5">
        <f t="shared" si="414"/>
        <v>4.960068470657691E-4</v>
      </c>
      <c r="AH210" s="5">
        <f t="shared" si="415"/>
        <v>2.6290815790901839E-3</v>
      </c>
      <c r="AI210" s="5">
        <f t="shared" si="416"/>
        <v>2.5442669907760162E-3</v>
      </c>
      <c r="AJ210" s="5">
        <f t="shared" si="417"/>
        <v>1.2310942672597829E-3</v>
      </c>
      <c r="AK210" s="5">
        <f t="shared" si="418"/>
        <v>3.9712632371118598E-4</v>
      </c>
      <c r="AL210" s="5">
        <f t="shared" si="419"/>
        <v>2.8816786092450637E-6</v>
      </c>
      <c r="AM210" s="5">
        <f t="shared" si="420"/>
        <v>1.2383079585976508E-3</v>
      </c>
      <c r="AN210" s="5">
        <f t="shared" si="421"/>
        <v>9.5946312698427523E-4</v>
      </c>
      <c r="AO210" s="5">
        <f t="shared" si="422"/>
        <v>3.7170458513606042E-4</v>
      </c>
      <c r="AP210" s="5">
        <f t="shared" si="423"/>
        <v>9.6001117517626928E-5</v>
      </c>
      <c r="AQ210" s="5">
        <f t="shared" si="424"/>
        <v>1.8595845195035064E-5</v>
      </c>
      <c r="AR210" s="5">
        <f t="shared" si="425"/>
        <v>4.0741187447867068E-4</v>
      </c>
      <c r="AS210" s="5">
        <f t="shared" si="426"/>
        <v>3.9426870285439206E-4</v>
      </c>
      <c r="AT210" s="5">
        <f t="shared" si="427"/>
        <v>1.9077476601461098E-4</v>
      </c>
      <c r="AU210" s="5">
        <f t="shared" si="428"/>
        <v>6.1540113945033175E-5</v>
      </c>
      <c r="AV210" s="5">
        <f t="shared" si="429"/>
        <v>1.4888705029564603E-5</v>
      </c>
      <c r="AW210" s="5">
        <f t="shared" si="430"/>
        <v>6.002073205728632E-8</v>
      </c>
      <c r="AX210" s="5">
        <f t="shared" si="431"/>
        <v>1.9972665794097845E-4</v>
      </c>
      <c r="AY210" s="5">
        <f t="shared" si="432"/>
        <v>1.5475178241379143E-4</v>
      </c>
      <c r="AZ210" s="5">
        <f t="shared" si="433"/>
        <v>5.9952222720620468E-5</v>
      </c>
      <c r="BA210" s="5">
        <f t="shared" si="434"/>
        <v>1.548401770922053E-5</v>
      </c>
      <c r="BB210" s="5">
        <f t="shared" si="435"/>
        <v>2.9993233804281243E-6</v>
      </c>
      <c r="BC210" s="5">
        <f t="shared" si="436"/>
        <v>4.6478586678576738E-7</v>
      </c>
      <c r="BD210" s="5">
        <f t="shared" si="437"/>
        <v>5.2611666366163829E-5</v>
      </c>
      <c r="BE210" s="5">
        <f t="shared" si="438"/>
        <v>5.0914405672978067E-5</v>
      </c>
      <c r="BF210" s="5">
        <f t="shared" si="439"/>
        <v>2.4635949439341024E-5</v>
      </c>
      <c r="BG210" s="5">
        <f t="shared" si="440"/>
        <v>7.9470632689703227E-6</v>
      </c>
      <c r="BH210" s="5">
        <f t="shared" si="441"/>
        <v>1.9226724371792645E-6</v>
      </c>
      <c r="BI210" s="5">
        <f t="shared" si="442"/>
        <v>3.7212934394245188E-7</v>
      </c>
      <c r="BJ210" s="8">
        <f t="shared" si="443"/>
        <v>0.38668439634514856</v>
      </c>
      <c r="BK210" s="8">
        <f t="shared" si="444"/>
        <v>0.33325664354770385</v>
      </c>
      <c r="BL210" s="8">
        <f t="shared" si="445"/>
        <v>0.26655602547633034</v>
      </c>
      <c r="BM210" s="8">
        <f t="shared" si="446"/>
        <v>0.25396605531768279</v>
      </c>
      <c r="BN210" s="8">
        <f t="shared" si="447"/>
        <v>0.74594896137167466</v>
      </c>
    </row>
    <row r="211" spans="1:66" x14ac:dyDescent="0.25">
      <c r="A211" t="s">
        <v>80</v>
      </c>
      <c r="B211" t="s">
        <v>96</v>
      </c>
      <c r="C211" t="s">
        <v>76</v>
      </c>
      <c r="D211" s="16"/>
      <c r="E211">
        <f>VLOOKUP(A211,home!$A$2:$E$405,3,FALSE)</f>
        <v>1.2518</v>
      </c>
      <c r="F211">
        <f>VLOOKUP(B211,home!$B$2:$E$405,3,FALSE)</f>
        <v>0.97250000000000003</v>
      </c>
      <c r="G211">
        <f>VLOOKUP(C211,away!$B$2:$E$405,4,FALSE)</f>
        <v>0.9728</v>
      </c>
      <c r="H211">
        <f>VLOOKUP(A211,away!$A$2:$E$405,3,FALSE)</f>
        <v>1.0562</v>
      </c>
      <c r="I211">
        <f>VLOOKUP(C211,away!$B$2:$E$405,3,FALSE)</f>
        <v>0.70589999999999997</v>
      </c>
      <c r="J211">
        <f>VLOOKUP(B211,home!$B$2:$E$405,4,FALSE)</f>
        <v>0.94679999999999997</v>
      </c>
      <c r="K211" s="3">
        <f t="shared" si="392"/>
        <v>1.1842628864000002</v>
      </c>
      <c r="L211" s="3">
        <f t="shared" si="393"/>
        <v>0.70590717194399999</v>
      </c>
      <c r="M211" s="5">
        <f t="shared" si="394"/>
        <v>0.15104611999909748</v>
      </c>
      <c r="N211" s="5">
        <f t="shared" si="395"/>
        <v>0.17887831404965199</v>
      </c>
      <c r="O211" s="5">
        <f t="shared" si="396"/>
        <v>0.10662453940167697</v>
      </c>
      <c r="P211" s="5">
        <f t="shared" si="397"/>
        <v>0.12627148479290054</v>
      </c>
      <c r="Q211" s="5">
        <f t="shared" si="398"/>
        <v>0.10591947425540332</v>
      </c>
      <c r="R211" s="5">
        <f t="shared" si="399"/>
        <v>3.7633513534434691E-2</v>
      </c>
      <c r="S211" s="5">
        <f t="shared" si="400"/>
        <v>2.6390098388325001E-2</v>
      </c>
      <c r="T211" s="5">
        <f t="shared" si="401"/>
        <v>7.4769316525427079E-2</v>
      </c>
      <c r="U211" s="5">
        <f t="shared" si="402"/>
        <v>4.4567973363663103E-2</v>
      </c>
      <c r="V211" s="5">
        <f t="shared" si="403"/>
        <v>2.4512872899309312E-3</v>
      </c>
      <c r="W211" s="5">
        <f t="shared" si="404"/>
        <v>4.1812167435891473E-2</v>
      </c>
      <c r="X211" s="5">
        <f t="shared" si="405"/>
        <v>2.9515508867519163E-2</v>
      </c>
      <c r="Y211" s="5">
        <f t="shared" si="406"/>
        <v>1.0417604696579251E-2</v>
      </c>
      <c r="Z211" s="5">
        <f t="shared" si="407"/>
        <v>8.8552557031363489E-3</v>
      </c>
      <c r="AA211" s="5">
        <f t="shared" si="408"/>
        <v>1.0486950678806315E-2</v>
      </c>
      <c r="AB211" s="5">
        <f t="shared" si="409"/>
        <v>6.2096532402088067E-3</v>
      </c>
      <c r="AC211" s="5">
        <f t="shared" si="410"/>
        <v>1.2807664546240637E-4</v>
      </c>
      <c r="AD211" s="5">
        <f t="shared" si="411"/>
        <v>1.2379149523567241E-2</v>
      </c>
      <c r="AE211" s="5">
        <f t="shared" si="412"/>
        <v>8.738530431253267E-3</v>
      </c>
      <c r="AF211" s="5">
        <f t="shared" si="413"/>
        <v>3.0842956518362876E-3</v>
      </c>
      <c r="AG211" s="5">
        <f t="shared" si="414"/>
        <v>7.2574214034231007E-4</v>
      </c>
      <c r="AH211" s="5">
        <f t="shared" si="415"/>
        <v>1.5627471275604886E-3</v>
      </c>
      <c r="AI211" s="5">
        <f t="shared" si="416"/>
        <v>1.8507034239980938E-3</v>
      </c>
      <c r="AJ211" s="5">
        <f t="shared" si="417"/>
        <v>1.0958596893871732E-3</v>
      </c>
      <c r="AK211" s="5">
        <f t="shared" si="418"/>
        <v>4.3259531961435373E-4</v>
      </c>
      <c r="AL211" s="5">
        <f t="shared" si="419"/>
        <v>4.2827788466009144E-6</v>
      </c>
      <c r="AM211" s="5">
        <f t="shared" si="420"/>
        <v>2.9320334691913838E-3</v>
      </c>
      <c r="AN211" s="5">
        <f t="shared" si="421"/>
        <v>2.0697434542820449E-3</v>
      </c>
      <c r="AO211" s="5">
        <f t="shared" si="422"/>
        <v>7.3052337423092193E-4</v>
      </c>
      <c r="AP211" s="5">
        <f t="shared" si="423"/>
        <v>1.7189389638077953E-4</v>
      </c>
      <c r="AQ211" s="5">
        <f t="shared" si="424"/>
        <v>3.0335283567147753E-5</v>
      </c>
      <c r="AR211" s="5">
        <f t="shared" si="425"/>
        <v>2.2063088105596685E-4</v>
      </c>
      <c r="AS211" s="5">
        <f t="shared" si="426"/>
        <v>2.6128496402831445E-4</v>
      </c>
      <c r="AT211" s="5">
        <f t="shared" si="427"/>
        <v>1.5471504283654601E-4</v>
      </c>
      <c r="AU211" s="5">
        <f t="shared" si="428"/>
        <v>6.1074427733035872E-5</v>
      </c>
      <c r="AV211" s="5">
        <f t="shared" si="429"/>
        <v>1.808204451808833E-5</v>
      </c>
      <c r="AW211" s="5">
        <f t="shared" si="430"/>
        <v>9.9453222926428504E-8</v>
      </c>
      <c r="AX211" s="5">
        <f t="shared" si="431"/>
        <v>5.7871640320766578E-4</v>
      </c>
      <c r="AY211" s="5">
        <f t="shared" si="432"/>
        <v>4.0852005954592694E-4</v>
      </c>
      <c r="AZ211" s="5">
        <f t="shared" si="433"/>
        <v>1.4418861995822986E-4</v>
      </c>
      <c r="BA211" s="5">
        <f t="shared" si="434"/>
        <v>3.3927926980407421E-5</v>
      </c>
      <c r="BB211" s="5">
        <f t="shared" si="435"/>
        <v>5.9874917461654825E-6</v>
      </c>
      <c r="BC211" s="5">
        <f t="shared" si="436"/>
        <v>8.453226731147438E-7</v>
      </c>
      <c r="BD211" s="5">
        <f t="shared" si="437"/>
        <v>2.5957486881621763E-5</v>
      </c>
      <c r="BE211" s="5">
        <f t="shared" si="438"/>
        <v>3.0740488338119529E-5</v>
      </c>
      <c r="BF211" s="5">
        <f t="shared" si="439"/>
        <v>1.8202409724323496E-5</v>
      </c>
      <c r="BG211" s="5">
        <f t="shared" si="440"/>
        <v>7.1854794265209233E-6</v>
      </c>
      <c r="BH211" s="5">
        <f t="shared" si="441"/>
        <v>2.1273741514548729E-6</v>
      </c>
      <c r="BI211" s="5">
        <f t="shared" si="442"/>
        <v>5.0387405061093951E-7</v>
      </c>
      <c r="BJ211" s="8">
        <f t="shared" si="443"/>
        <v>0.4733468188792353</v>
      </c>
      <c r="BK211" s="8">
        <f t="shared" si="444"/>
        <v>0.30669986995410892</v>
      </c>
      <c r="BL211" s="8">
        <f t="shared" si="445"/>
        <v>0.21126504025209458</v>
      </c>
      <c r="BM211" s="8">
        <f t="shared" si="446"/>
        <v>0.29338511814908713</v>
      </c>
      <c r="BN211" s="8">
        <f t="shared" si="447"/>
        <v>0.7063734460331651</v>
      </c>
    </row>
    <row r="212" spans="1:66" x14ac:dyDescent="0.25">
      <c r="A212" t="s">
        <v>80</v>
      </c>
      <c r="B212" t="s">
        <v>110</v>
      </c>
      <c r="C212" t="s">
        <v>410</v>
      </c>
      <c r="D212" s="16"/>
      <c r="E212">
        <f>VLOOKUP(A212,home!$A$2:$E$405,3,FALSE)</f>
        <v>1.2518</v>
      </c>
      <c r="F212">
        <f>VLOOKUP(B212,home!$B$2:$E$405,3,FALSE)</f>
        <v>1.0323</v>
      </c>
      <c r="G212">
        <f>VLOOKUP(C212,away!$B$2:$E$405,4,FALSE)</f>
        <v>0.97250000000000003</v>
      </c>
      <c r="H212">
        <f>VLOOKUP(A212,away!$A$2:$E$405,3,FALSE)</f>
        <v>1.0562</v>
      </c>
      <c r="I212">
        <f>VLOOKUP(C212,away!$B$2:$E$405,3,FALSE)</f>
        <v>1.0290999999999999</v>
      </c>
      <c r="J212">
        <f>VLOOKUP(B212,home!$B$2:$E$405,4,FALSE)</f>
        <v>0.47789999999999999</v>
      </c>
      <c r="K212" s="3">
        <f t="shared" si="392"/>
        <v>1.2566967286500001</v>
      </c>
      <c r="L212" s="3">
        <f t="shared" si="393"/>
        <v>0.51944643721799988</v>
      </c>
      <c r="M212" s="5">
        <f t="shared" si="394"/>
        <v>0.16928981250550007</v>
      </c>
      <c r="N212" s="5">
        <f t="shared" si="395"/>
        <v>0.21274595356943382</v>
      </c>
      <c r="O212" s="5">
        <f t="shared" si="396"/>
        <v>8.7936989963285209E-2</v>
      </c>
      <c r="P212" s="5">
        <f t="shared" si="397"/>
        <v>0.11051012761418842</v>
      </c>
      <c r="Q212" s="5">
        <f t="shared" si="398"/>
        <v>0.13367857194211619</v>
      </c>
      <c r="R212" s="5">
        <f t="shared" si="399"/>
        <v>2.2839278068051756E-2</v>
      </c>
      <c r="S212" s="5">
        <f t="shared" si="400"/>
        <v>1.8034883677521114E-2</v>
      </c>
      <c r="T212" s="5">
        <f t="shared" si="401"/>
        <v>6.9438857927722336E-2</v>
      </c>
      <c r="U212" s="5">
        <f t="shared" si="402"/>
        <v>2.8702046032848337E-2</v>
      </c>
      <c r="V212" s="5">
        <f t="shared" si="403"/>
        <v>1.308103454341813E-3</v>
      </c>
      <c r="W212" s="5">
        <f t="shared" si="404"/>
        <v>5.5997808016753699E-2</v>
      </c>
      <c r="X212" s="5">
        <f t="shared" si="405"/>
        <v>2.9087861866320262E-2</v>
      </c>
      <c r="Y212" s="5">
        <f t="shared" si="406"/>
        <v>7.5547931063746883E-3</v>
      </c>
      <c r="Z212" s="5">
        <f t="shared" si="407"/>
        <v>3.954593873693563E-3</v>
      </c>
      <c r="AA212" s="5">
        <f t="shared" si="408"/>
        <v>4.969725184210033E-3</v>
      </c>
      <c r="AB212" s="5">
        <f t="shared" si="409"/>
        <v>3.1227186906431347E-3</v>
      </c>
      <c r="AC212" s="5">
        <f t="shared" si="410"/>
        <v>5.3369528536742994E-5</v>
      </c>
      <c r="AD212" s="5">
        <f t="shared" si="411"/>
        <v>1.759306553655629E-2</v>
      </c>
      <c r="AE212" s="5">
        <f t="shared" si="412"/>
        <v>9.1386552127069448E-3</v>
      </c>
      <c r="AF212" s="5">
        <f t="shared" si="413"/>
        <v>2.3735209456021622E-3</v>
      </c>
      <c r="AG212" s="5">
        <f t="shared" si="414"/>
        <v>4.1097233295178047E-4</v>
      </c>
      <c r="AH212" s="5">
        <f t="shared" si="415"/>
        <v>5.1354992458356257E-4</v>
      </c>
      <c r="AI212" s="5">
        <f t="shared" si="416"/>
        <v>6.4537651022261743E-4</v>
      </c>
      <c r="AJ212" s="5">
        <f t="shared" si="417"/>
        <v>4.0552127457215846E-4</v>
      </c>
      <c r="AK212" s="5">
        <f t="shared" si="418"/>
        <v>1.6987241971760331E-4</v>
      </c>
      <c r="AL212" s="5">
        <f t="shared" si="419"/>
        <v>1.3935566049759603E-6</v>
      </c>
      <c r="AM212" s="5">
        <f t="shared" si="420"/>
        <v>4.4218295813430687E-3</v>
      </c>
      <c r="AN212" s="5">
        <f t="shared" si="421"/>
        <v>2.2969036220138171E-3</v>
      </c>
      <c r="AO212" s="5">
        <f t="shared" si="422"/>
        <v>5.9655920154409823E-4</v>
      </c>
      <c r="AP212" s="5">
        <f t="shared" si="423"/>
        <v>1.032935172772322E-4</v>
      </c>
      <c r="AQ212" s="5">
        <f t="shared" si="424"/>
        <v>1.3413862384343546E-5</v>
      </c>
      <c r="AR212" s="5">
        <f t="shared" si="425"/>
        <v>5.3352335731700836E-5</v>
      </c>
      <c r="AS212" s="5">
        <f t="shared" si="426"/>
        <v>6.7047705779864954E-5</v>
      </c>
      <c r="AT212" s="5">
        <f t="shared" si="427"/>
        <v>4.2129316258522011E-5</v>
      </c>
      <c r="AU212" s="5">
        <f t="shared" si="428"/>
        <v>1.7647924640781956E-5</v>
      </c>
      <c r="AV212" s="5">
        <f t="shared" si="429"/>
        <v>5.5445222908831057E-6</v>
      </c>
      <c r="AW212" s="5">
        <f t="shared" si="430"/>
        <v>2.52693092091024E-8</v>
      </c>
      <c r="AX212" s="5">
        <f t="shared" si="431"/>
        <v>9.2614979492027091E-4</v>
      </c>
      <c r="AY212" s="5">
        <f t="shared" si="432"/>
        <v>4.8108521130151596E-4</v>
      </c>
      <c r="AZ212" s="5">
        <f t="shared" si="433"/>
        <v>1.2494899950442052E-4</v>
      </c>
      <c r="BA212" s="5">
        <f t="shared" si="434"/>
        <v>2.1634770875508297E-5</v>
      </c>
      <c r="BB212" s="5">
        <f t="shared" si="435"/>
        <v>2.8095261628276331E-6</v>
      </c>
      <c r="BC212" s="5">
        <f t="shared" si="436"/>
        <v>2.9187967111031452E-7</v>
      </c>
      <c r="BD212" s="5">
        <f t="shared" si="437"/>
        <v>4.6189467855150974E-6</v>
      </c>
      <c r="BE212" s="5">
        <f t="shared" si="438"/>
        <v>5.8046153151652562E-6</v>
      </c>
      <c r="BF212" s="5">
        <f t="shared" si="439"/>
        <v>3.6473205388199346E-6</v>
      </c>
      <c r="BG212" s="5">
        <f t="shared" si="440"/>
        <v>1.5278585964909892E-6</v>
      </c>
      <c r="BH212" s="5">
        <f t="shared" si="441"/>
        <v>4.8001372501250187E-7</v>
      </c>
      <c r="BI212" s="5">
        <f t="shared" si="442"/>
        <v>1.2064633558606234E-7</v>
      </c>
      <c r="BJ212" s="8">
        <f t="shared" si="443"/>
        <v>0.54700898042353618</v>
      </c>
      <c r="BK212" s="8">
        <f t="shared" si="444"/>
        <v>0.29967877554799466</v>
      </c>
      <c r="BL212" s="8">
        <f t="shared" si="445"/>
        <v>0.14950699927413277</v>
      </c>
      <c r="BM212" s="8">
        <f t="shared" si="446"/>
        <v>0.26266755551478965</v>
      </c>
      <c r="BN212" s="8">
        <f t="shared" si="447"/>
        <v>0.73700073366257546</v>
      </c>
    </row>
    <row r="213" spans="1:66" x14ac:dyDescent="0.25">
      <c r="A213" t="s">
        <v>80</v>
      </c>
      <c r="B213" t="s">
        <v>81</v>
      </c>
      <c r="C213" t="s">
        <v>87</v>
      </c>
      <c r="D213" s="16"/>
      <c r="E213">
        <f>VLOOKUP(A213,home!$A$2:$E$405,3,FALSE)</f>
        <v>1.2518</v>
      </c>
      <c r="F213">
        <f>VLOOKUP(B213,home!$B$2:$E$405,3,FALSE)</f>
        <v>1.042</v>
      </c>
      <c r="G213">
        <f>VLOOKUP(C213,away!$B$2:$E$405,4,FALSE)</f>
        <v>1.3198000000000001</v>
      </c>
      <c r="H213">
        <f>VLOOKUP(A213,away!$A$2:$E$405,3,FALSE)</f>
        <v>1.0562</v>
      </c>
      <c r="I213">
        <f>VLOOKUP(C213,away!$B$2:$E$405,3,FALSE)</f>
        <v>1.1526000000000001</v>
      </c>
      <c r="J213">
        <f>VLOOKUP(B213,home!$B$2:$E$405,4,FALSE)</f>
        <v>1.0290999999999999</v>
      </c>
      <c r="K213" s="3">
        <f t="shared" si="392"/>
        <v>1.7215149168800001</v>
      </c>
      <c r="L213" s="3">
        <f t="shared" si="393"/>
        <v>1.252801765092</v>
      </c>
      <c r="M213" s="5">
        <f t="shared" si="394"/>
        <v>5.1082327556431523E-2</v>
      </c>
      <c r="N213" s="5">
        <f t="shared" si="395"/>
        <v>8.7938988877347135E-2</v>
      </c>
      <c r="O213" s="5">
        <f t="shared" si="396"/>
        <v>6.3996030127705106E-2</v>
      </c>
      <c r="P213" s="5">
        <f t="shared" si="397"/>
        <v>0.11017012048594624</v>
      </c>
      <c r="Q213" s="5">
        <f t="shared" si="398"/>
        <v>7.569414056384878E-2</v>
      </c>
      <c r="R213" s="5">
        <f t="shared" si="399"/>
        <v>4.0087169751434892E-2</v>
      </c>
      <c r="S213" s="5">
        <f t="shared" si="400"/>
        <v>5.9401440911631645E-2</v>
      </c>
      <c r="T213" s="5">
        <f t="shared" si="401"/>
        <v>9.4829752905511697E-2</v>
      </c>
      <c r="U213" s="5">
        <f t="shared" si="402"/>
        <v>6.90106607025959E-2</v>
      </c>
      <c r="V213" s="5">
        <f t="shared" si="403"/>
        <v>1.4234677008063794E-2</v>
      </c>
      <c r="W213" s="5">
        <f t="shared" si="404"/>
        <v>4.3436197367025711E-2</v>
      </c>
      <c r="X213" s="5">
        <f t="shared" si="405"/>
        <v>5.4416944730294285E-2</v>
      </c>
      <c r="Y213" s="5">
        <f t="shared" si="406"/>
        <v>3.4086822204513256E-2</v>
      </c>
      <c r="Z213" s="5">
        <f t="shared" si="407"/>
        <v>1.6740425674046756E-2</v>
      </c>
      <c r="AA213" s="5">
        <f t="shared" si="408"/>
        <v>2.8818892512792418E-2</v>
      </c>
      <c r="AB213" s="5">
        <f t="shared" si="409"/>
        <v>2.4806076674366757E-2</v>
      </c>
      <c r="AC213" s="5">
        <f t="shared" si="410"/>
        <v>1.9187605529090027E-3</v>
      </c>
      <c r="AD213" s="5">
        <f t="shared" si="411"/>
        <v>1.8694015424969641E-2</v>
      </c>
      <c r="AE213" s="5">
        <f t="shared" si="412"/>
        <v>2.3419895521059039E-2</v>
      </c>
      <c r="AF213" s="5">
        <f t="shared" si="413"/>
        <v>1.4670243223526497E-2</v>
      </c>
      <c r="AG213" s="5">
        <f t="shared" si="414"/>
        <v>6.1263022015876495E-3</v>
      </c>
      <c r="AH213" s="5">
        <f t="shared" si="415"/>
        <v>5.2431087082093009E-3</v>
      </c>
      <c r="AI213" s="5">
        <f t="shared" si="416"/>
        <v>9.0260898520057396E-3</v>
      </c>
      <c r="AJ213" s="5">
        <f t="shared" si="417"/>
        <v>7.7692741606635377E-3</v>
      </c>
      <c r="AK213" s="5">
        <f t="shared" si="418"/>
        <v>4.4583071203042066E-3</v>
      </c>
      <c r="AL213" s="5">
        <f t="shared" si="419"/>
        <v>1.6552893449433323E-4</v>
      </c>
      <c r="AM213" s="5">
        <f t="shared" si="420"/>
        <v>6.4364052820940088E-3</v>
      </c>
      <c r="AN213" s="5">
        <f t="shared" si="421"/>
        <v>8.0635398982548453E-3</v>
      </c>
      <c r="AO213" s="5">
        <f t="shared" si="422"/>
        <v>5.0510085087117195E-3</v>
      </c>
      <c r="AP213" s="5">
        <f t="shared" si="423"/>
        <v>2.1093041250695842E-3</v>
      </c>
      <c r="AQ213" s="5">
        <f t="shared" si="424"/>
        <v>6.6063498275075274E-4</v>
      </c>
      <c r="AR213" s="5">
        <f t="shared" si="425"/>
        <v>1.3137151688427699E-3</v>
      </c>
      <c r="AS213" s="5">
        <f t="shared" si="426"/>
        <v>2.2615802596943559E-3</v>
      </c>
      <c r="AT213" s="5">
        <f t="shared" si="427"/>
        <v>1.9466720763925897E-3</v>
      </c>
      <c r="AU213" s="5">
        <f t="shared" si="428"/>
        <v>1.1170750059278684E-3</v>
      </c>
      <c r="AV213" s="5">
        <f t="shared" si="429"/>
        <v>4.8076532149466013E-4</v>
      </c>
      <c r="AW213" s="5">
        <f t="shared" si="430"/>
        <v>9.9166404124819504E-6</v>
      </c>
      <c r="AX213" s="5">
        <f t="shared" si="431"/>
        <v>1.8467279507016759E-3</v>
      </c>
      <c r="AY213" s="5">
        <f t="shared" si="432"/>
        <v>2.3135840362837911E-3</v>
      </c>
      <c r="AZ213" s="5">
        <f t="shared" si="433"/>
        <v>1.4492310821725041E-3</v>
      </c>
      <c r="BA213" s="5">
        <f t="shared" si="434"/>
        <v>6.0519975259063418E-4</v>
      </c>
      <c r="BB213" s="5">
        <f t="shared" si="435"/>
        <v>1.8954882956969698E-4</v>
      </c>
      <c r="BC213" s="5">
        <f t="shared" si="436"/>
        <v>4.7493421651207819E-5</v>
      </c>
      <c r="BD213" s="5">
        <f t="shared" si="437"/>
        <v>2.7430411372572589E-4</v>
      </c>
      <c r="BE213" s="5">
        <f t="shared" si="438"/>
        <v>4.7221862354038507E-4</v>
      </c>
      <c r="BF213" s="5">
        <f t="shared" si="439"/>
        <v>4.0646570222665709E-4</v>
      </c>
      <c r="BG213" s="5">
        <f t="shared" si="440"/>
        <v>2.332455898610981E-4</v>
      </c>
      <c r="BH213" s="5">
        <f t="shared" si="441"/>
        <v>1.0038394056058874E-4</v>
      </c>
      <c r="BI213" s="5">
        <f t="shared" si="442"/>
        <v>3.4562490218049753E-5</v>
      </c>
      <c r="BJ213" s="8">
        <f t="shared" si="443"/>
        <v>0.48208598088953414</v>
      </c>
      <c r="BK213" s="8">
        <f t="shared" si="444"/>
        <v>0.23928643948576034</v>
      </c>
      <c r="BL213" s="8">
        <f t="shared" si="445"/>
        <v>0.26185659790256266</v>
      </c>
      <c r="BM213" s="8">
        <f t="shared" si="446"/>
        <v>0.56869699919331884</v>
      </c>
      <c r="BN213" s="8">
        <f t="shared" si="447"/>
        <v>0.42896877736271366</v>
      </c>
    </row>
    <row r="214" spans="1:66" x14ac:dyDescent="0.25">
      <c r="A214" t="s">
        <v>80</v>
      </c>
      <c r="B214" t="s">
        <v>94</v>
      </c>
      <c r="C214" t="s">
        <v>83</v>
      </c>
      <c r="D214" s="16"/>
      <c r="E214">
        <f>VLOOKUP(A214,home!$A$2:$E$405,3,FALSE)</f>
        <v>1.2518</v>
      </c>
      <c r="F214">
        <f>VLOOKUP(B214,home!$B$2:$E$405,3,FALSE)</f>
        <v>0.83360000000000001</v>
      </c>
      <c r="G214">
        <f>VLOOKUP(C214,away!$B$2:$E$405,4,FALSE)</f>
        <v>0.90300000000000002</v>
      </c>
      <c r="H214">
        <f>VLOOKUP(A214,away!$A$2:$E$405,3,FALSE)</f>
        <v>1.0562</v>
      </c>
      <c r="I214">
        <f>VLOOKUP(C214,away!$B$2:$E$405,3,FALSE)</f>
        <v>1.1526000000000001</v>
      </c>
      <c r="J214">
        <f>VLOOKUP(B214,home!$B$2:$E$405,4,FALSE)</f>
        <v>0.98799999999999999</v>
      </c>
      <c r="K214" s="3">
        <f t="shared" si="392"/>
        <v>0.94228093344000008</v>
      </c>
      <c r="L214" s="3">
        <f t="shared" si="393"/>
        <v>1.2027676065600001</v>
      </c>
      <c r="M214" s="5">
        <f t="shared" si="394"/>
        <v>0.11706235469951984</v>
      </c>
      <c r="N214" s="5">
        <f t="shared" si="395"/>
        <v>0.11030562485694793</v>
      </c>
      <c r="O214" s="5">
        <f t="shared" si="396"/>
        <v>0.14079880818021928</v>
      </c>
      <c r="P214" s="5">
        <f t="shared" si="397"/>
        <v>0.13267203239929654</v>
      </c>
      <c r="Q214" s="5">
        <f t="shared" si="398"/>
        <v>5.1969443576943684E-2</v>
      </c>
      <c r="R214" s="5">
        <f t="shared" si="399"/>
        <v>8.4674122760711443E-2</v>
      </c>
      <c r="S214" s="5">
        <f t="shared" si="400"/>
        <v>3.7590795576727336E-2</v>
      </c>
      <c r="T214" s="5">
        <f t="shared" si="401"/>
        <v>6.250716326529554E-2</v>
      </c>
      <c r="U214" s="5">
        <f t="shared" si="402"/>
        <v>7.9786811433176341E-2</v>
      </c>
      <c r="V214" s="5">
        <f t="shared" si="403"/>
        <v>4.7337043971825126E-3</v>
      </c>
      <c r="W214" s="5">
        <f t="shared" si="404"/>
        <v>1.6323271934679973E-2</v>
      </c>
      <c r="X214" s="5">
        <f t="shared" si="405"/>
        <v>1.9633102716103055E-2</v>
      </c>
      <c r="Y214" s="5">
        <f t="shared" si="406"/>
        <v>1.1807029981596955E-2</v>
      </c>
      <c r="Z214" s="5">
        <f t="shared" si="407"/>
        <v>3.3947763990156192E-2</v>
      </c>
      <c r="AA214" s="5">
        <f t="shared" si="408"/>
        <v>3.19883307408452E-2</v>
      </c>
      <c r="AB214" s="5">
        <f t="shared" si="409"/>
        <v>1.5070997074835531E-2</v>
      </c>
      <c r="AC214" s="5">
        <f t="shared" si="410"/>
        <v>3.353075081031292E-4</v>
      </c>
      <c r="AD214" s="5">
        <f t="shared" si="411"/>
        <v>3.8452769788512994E-3</v>
      </c>
      <c r="AE214" s="5">
        <f t="shared" si="412"/>
        <v>4.6249745884132465E-3</v>
      </c>
      <c r="AF214" s="5">
        <f t="shared" si="413"/>
        <v>2.7813848080533109E-3</v>
      </c>
      <c r="AG214" s="5">
        <f t="shared" si="414"/>
        <v>1.1151198495015426E-3</v>
      </c>
      <c r="AH214" s="5">
        <f t="shared" si="415"/>
        <v>1.0207817710625974E-2</v>
      </c>
      <c r="AI214" s="5">
        <f t="shared" si="416"/>
        <v>9.6186320007540065E-3</v>
      </c>
      <c r="AJ214" s="5">
        <f t="shared" si="417"/>
        <v>4.5317267700431705E-3</v>
      </c>
      <c r="AK214" s="5">
        <f t="shared" si="418"/>
        <v>1.4233865769904387E-3</v>
      </c>
      <c r="AL214" s="5">
        <f t="shared" si="419"/>
        <v>1.5200763283114878E-5</v>
      </c>
      <c r="AM214" s="5">
        <f t="shared" si="420"/>
        <v>7.2466623619346941E-4</v>
      </c>
      <c r="AN214" s="5">
        <f t="shared" si="421"/>
        <v>8.7160507446126312E-4</v>
      </c>
      <c r="AO214" s="5">
        <f t="shared" si="422"/>
        <v>5.2416917463766197E-4</v>
      </c>
      <c r="AP214" s="5">
        <f t="shared" si="423"/>
        <v>2.1015123453715725E-4</v>
      </c>
      <c r="AQ214" s="5">
        <f t="shared" si="424"/>
        <v>6.3190774344971414E-5</v>
      </c>
      <c r="AR214" s="5">
        <f t="shared" si="425"/>
        <v>2.4555264952020785E-3</v>
      </c>
      <c r="AS214" s="5">
        <f t="shared" si="426"/>
        <v>2.3137957979856663E-3</v>
      </c>
      <c r="AT214" s="5">
        <f t="shared" si="427"/>
        <v>1.0901228321577418E-3</v>
      </c>
      <c r="AU214" s="5">
        <f t="shared" si="428"/>
        <v>3.4240065328328454E-4</v>
      </c>
      <c r="AV214" s="5">
        <f t="shared" si="429"/>
        <v>8.0659401796559784E-5</v>
      </c>
      <c r="AW214" s="5">
        <f t="shared" si="430"/>
        <v>4.7854746680567463E-7</v>
      </c>
      <c r="AX214" s="5">
        <f t="shared" si="431"/>
        <v>1.138065295788056E-4</v>
      </c>
      <c r="AY214" s="5">
        <f t="shared" si="432"/>
        <v>1.368828071923999E-4</v>
      </c>
      <c r="AZ214" s="5">
        <f t="shared" si="433"/>
        <v>8.2319103193008388E-5</v>
      </c>
      <c r="BA214" s="5">
        <f t="shared" si="434"/>
        <v>3.3003583573873465E-5</v>
      </c>
      <c r="BB214" s="5">
        <f t="shared" si="435"/>
        <v>9.9239103057626739E-6</v>
      </c>
      <c r="BC214" s="5">
        <f t="shared" si="436"/>
        <v>2.3872315692356601E-6</v>
      </c>
      <c r="BD214" s="5">
        <f t="shared" si="437"/>
        <v>4.9223795424647825E-4</v>
      </c>
      <c r="BE214" s="5">
        <f t="shared" si="438"/>
        <v>4.6382643900196756E-4</v>
      </c>
      <c r="BF214" s="5">
        <f t="shared" si="439"/>
        <v>2.1852740494846261E-4</v>
      </c>
      <c r="BG214" s="5">
        <f t="shared" si="440"/>
        <v>6.8638069039019431E-5</v>
      </c>
      <c r="BH214" s="5">
        <f t="shared" si="441"/>
        <v>1.6169085940901596E-5</v>
      </c>
      <c r="BI214" s="5">
        <f t="shared" si="442"/>
        <v>3.0471642786528685E-6</v>
      </c>
      <c r="BJ214" s="8">
        <f t="shared" si="443"/>
        <v>0.28768449821597414</v>
      </c>
      <c r="BK214" s="8">
        <f t="shared" si="444"/>
        <v>0.29254627815130479</v>
      </c>
      <c r="BL214" s="8">
        <f t="shared" si="445"/>
        <v>0.38564558454608228</v>
      </c>
      <c r="BM214" s="8">
        <f t="shared" si="446"/>
        <v>0.3622053341701531</v>
      </c>
      <c r="BN214" s="8">
        <f t="shared" si="447"/>
        <v>0.63748238647363864</v>
      </c>
    </row>
    <row r="215" spans="1:66" x14ac:dyDescent="0.25">
      <c r="A215" t="s">
        <v>80</v>
      </c>
      <c r="B215" t="s">
        <v>93</v>
      </c>
      <c r="C215" t="s">
        <v>85</v>
      </c>
      <c r="D215" s="16"/>
      <c r="E215">
        <f>VLOOKUP(A215,home!$A$2:$E$405,3,FALSE)</f>
        <v>1.2518</v>
      </c>
      <c r="F215">
        <f>VLOOKUP(B215,home!$B$2:$E$405,3,FALSE)</f>
        <v>0.72940000000000005</v>
      </c>
      <c r="G215">
        <f>VLOOKUP(C215,away!$B$2:$E$405,4,FALSE)</f>
        <v>0.7641</v>
      </c>
      <c r="H215">
        <f>VLOOKUP(A215,away!$A$2:$E$405,3,FALSE)</f>
        <v>1.0562</v>
      </c>
      <c r="I215">
        <f>VLOOKUP(C215,away!$B$2:$E$405,3,FALSE)</f>
        <v>1.3584000000000001</v>
      </c>
      <c r="J215">
        <f>VLOOKUP(B215,home!$B$2:$E$405,4,FALSE)</f>
        <v>0.98799999999999999</v>
      </c>
      <c r="K215" s="3">
        <f t="shared" si="392"/>
        <v>0.69767137717200012</v>
      </c>
      <c r="L215" s="3">
        <f t="shared" si="393"/>
        <v>1.4175251750400002</v>
      </c>
      <c r="M215" s="5">
        <f t="shared" si="394"/>
        <v>0.12060958114330227</v>
      </c>
      <c r="N215" s="5">
        <f t="shared" si="395"/>
        <v>8.4145852576385807E-2</v>
      </c>
      <c r="O215" s="5">
        <f t="shared" si="396"/>
        <v>0.17096711762166067</v>
      </c>
      <c r="P215" s="5">
        <f t="shared" si="397"/>
        <v>0.11927886440223133</v>
      </c>
      <c r="Q215" s="5">
        <f t="shared" si="398"/>
        <v>2.9353076425139582E-2</v>
      </c>
      <c r="R215" s="5">
        <f t="shared" si="399"/>
        <v>0.12117509666636443</v>
      </c>
      <c r="S215" s="5">
        <f t="shared" si="400"/>
        <v>2.9490707450889712E-2</v>
      </c>
      <c r="T215" s="5">
        <f t="shared" si="401"/>
        <v>4.160872479750849E-2</v>
      </c>
      <c r="U215" s="5">
        <f t="shared" si="402"/>
        <v>8.4540396570172732E-2</v>
      </c>
      <c r="V215" s="5">
        <f t="shared" si="403"/>
        <v>3.2405920932057171E-3</v>
      </c>
      <c r="W215" s="5">
        <f t="shared" si="404"/>
        <v>6.8262670845873688E-3</v>
      </c>
      <c r="X215" s="5">
        <f t="shared" si="405"/>
        <v>9.6764054439495012E-3</v>
      </c>
      <c r="Y215" s="5">
        <f t="shared" si="406"/>
        <v>6.8582741603462651E-3</v>
      </c>
      <c r="Z215" s="5">
        <f t="shared" si="407"/>
        <v>5.7256250037492407E-2</v>
      </c>
      <c r="AA215" s="5">
        <f t="shared" si="408"/>
        <v>3.9946046815361715E-2</v>
      </c>
      <c r="AB215" s="5">
        <f t="shared" si="409"/>
        <v>1.3934606747125294E-2</v>
      </c>
      <c r="AC215" s="5">
        <f t="shared" si="410"/>
        <v>2.0030236259234614E-4</v>
      </c>
      <c r="AD215" s="5">
        <f t="shared" si="411"/>
        <v>1.1906227894619905E-3</v>
      </c>
      <c r="AE215" s="5">
        <f t="shared" si="412"/>
        <v>1.6877377780387215E-3</v>
      </c>
      <c r="AF215" s="5">
        <f t="shared" si="413"/>
        <v>1.1962053946179799E-3</v>
      </c>
      <c r="AG215" s="5">
        <f t="shared" si="414"/>
        <v>5.6521708712988156E-4</v>
      </c>
      <c r="AH215" s="5">
        <f t="shared" si="415"/>
        <v>2.0290543964132612E-2</v>
      </c>
      <c r="AI215" s="5">
        <f t="shared" si="416"/>
        <v>1.4156131751025416E-2</v>
      </c>
      <c r="AJ215" s="5">
        <f t="shared" si="417"/>
        <v>4.9381639670830887E-3</v>
      </c>
      <c r="AK215" s="5">
        <f t="shared" si="418"/>
        <v>1.1484052185386688E-3</v>
      </c>
      <c r="AL215" s="5">
        <f t="shared" si="419"/>
        <v>7.923694990271767E-6</v>
      </c>
      <c r="AM215" s="5">
        <f t="shared" si="420"/>
        <v>1.661326882432631E-4</v>
      </c>
      <c r="AN215" s="5">
        <f t="shared" si="421"/>
        <v>2.3549726798189729E-4</v>
      </c>
      <c r="AO215" s="5">
        <f t="shared" si="422"/>
        <v>1.6691165300874043E-4</v>
      </c>
      <c r="AP215" s="5">
        <f t="shared" si="423"/>
        <v>7.8867156715810185E-5</v>
      </c>
      <c r="AQ215" s="5">
        <f t="shared" si="424"/>
        <v>2.7949045032121498E-5</v>
      </c>
      <c r="AR215" s="5">
        <f t="shared" si="425"/>
        <v>5.7524713768827753E-3</v>
      </c>
      <c r="AS215" s="5">
        <f t="shared" si="426"/>
        <v>4.0133346276523176E-3</v>
      </c>
      <c r="AT215" s="5">
        <f t="shared" si="427"/>
        <v>1.3999943483631342E-3</v>
      </c>
      <c r="AU215" s="5">
        <f t="shared" si="428"/>
        <v>3.2557866168517495E-4</v>
      </c>
      <c r="AV215" s="5">
        <f t="shared" si="429"/>
        <v>5.6786728318928158E-5</v>
      </c>
      <c r="AW215" s="5">
        <f t="shared" si="430"/>
        <v>2.1767418921035237E-7</v>
      </c>
      <c r="AX215" s="5">
        <f t="shared" si="431"/>
        <v>1.9317670233327315E-5</v>
      </c>
      <c r="AY215" s="5">
        <f t="shared" si="432"/>
        <v>2.7383283878862307E-5</v>
      </c>
      <c r="AZ215" s="5">
        <f t="shared" si="433"/>
        <v>1.9408247136777156E-5</v>
      </c>
      <c r="BA215" s="5">
        <f t="shared" si="434"/>
        <v>9.170559639926542E-6</v>
      </c>
      <c r="BB215" s="5">
        <f t="shared" si="435"/>
        <v>3.2498747897004085E-6</v>
      </c>
      <c r="BC215" s="5">
        <f t="shared" si="436"/>
        <v>9.2135586602563024E-7</v>
      </c>
      <c r="BD215" s="5">
        <f t="shared" si="437"/>
        <v>1.3590454992380594E-3</v>
      </c>
      <c r="BE215" s="5">
        <f t="shared" si="438"/>
        <v>9.4816714509282553E-4</v>
      </c>
      <c r="BF215" s="5">
        <f t="shared" si="439"/>
        <v>3.3075453895307753E-4</v>
      </c>
      <c r="BG215" s="5">
        <f t="shared" si="440"/>
        <v>7.6919324899094539E-5</v>
      </c>
      <c r="BH215" s="5">
        <f t="shared" si="441"/>
        <v>1.3416102833372948E-5</v>
      </c>
      <c r="BI215" s="5">
        <f t="shared" si="442"/>
        <v>1.8720061880080958E-6</v>
      </c>
      <c r="BJ215" s="8">
        <f t="shared" si="443"/>
        <v>0.18386319233969201</v>
      </c>
      <c r="BK215" s="8">
        <f t="shared" si="444"/>
        <v>0.27285535443109044</v>
      </c>
      <c r="BL215" s="8">
        <f t="shared" si="445"/>
        <v>0.48537484968157152</v>
      </c>
      <c r="BM215" s="8">
        <f t="shared" si="446"/>
        <v>0.35379289204507258</v>
      </c>
      <c r="BN215" s="8">
        <f t="shared" si="447"/>
        <v>0.64552958883508404</v>
      </c>
    </row>
    <row r="216" spans="1:66" x14ac:dyDescent="0.25">
      <c r="A216" t="s">
        <v>80</v>
      </c>
      <c r="B216" t="s">
        <v>412</v>
      </c>
      <c r="C216" t="s">
        <v>88</v>
      </c>
      <c r="D216" s="16"/>
      <c r="E216">
        <f>VLOOKUP(A216,home!$A$2:$E$405,3,FALSE)</f>
        <v>1.2518</v>
      </c>
      <c r="F216">
        <f>VLOOKUP(B216,home!$B$2:$E$405,3,FALSE)</f>
        <v>1.2850999999999999</v>
      </c>
      <c r="G216">
        <f>VLOOKUP(C216,away!$B$2:$E$405,4,FALSE)</f>
        <v>1.1113999999999999</v>
      </c>
      <c r="H216">
        <f>VLOOKUP(A216,away!$A$2:$E$405,3,FALSE)</f>
        <v>1.0562</v>
      </c>
      <c r="I216">
        <f>VLOOKUP(C216,away!$B$2:$E$405,3,FALSE)</f>
        <v>1.1526000000000001</v>
      </c>
      <c r="J216">
        <f>VLOOKUP(B216,home!$B$2:$E$405,4,FALSE)</f>
        <v>1.1113999999999999</v>
      </c>
      <c r="K216" s="3">
        <f t="shared" si="392"/>
        <v>1.7878960432519999</v>
      </c>
      <c r="L216" s="3">
        <f t="shared" si="393"/>
        <v>1.3529918197680002</v>
      </c>
      <c r="M216" s="5">
        <f t="shared" si="394"/>
        <v>4.3244385761189622E-2</v>
      </c>
      <c r="N216" s="5">
        <f t="shared" si="395"/>
        <v>7.7316466195294045E-2</v>
      </c>
      <c r="O216" s="5">
        <f t="shared" si="396"/>
        <v>5.8509300185781342E-2</v>
      </c>
      <c r="P216" s="5">
        <f t="shared" si="397"/>
        <v>0.10460854629560197</v>
      </c>
      <c r="Q216" s="5">
        <f t="shared" si="398"/>
        <v>6.9116901994396629E-2</v>
      </c>
      <c r="R216" s="5">
        <f t="shared" si="399"/>
        <v>3.9581302265856252E-2</v>
      </c>
      <c r="S216" s="5">
        <f t="shared" si="400"/>
        <v>6.3262246448069742E-2</v>
      </c>
      <c r="T216" s="5">
        <f t="shared" si="401"/>
        <v>9.3514603006125213E-2</v>
      </c>
      <c r="U216" s="5">
        <f t="shared" si="402"/>
        <v>7.0767253707885808E-2</v>
      </c>
      <c r="V216" s="5">
        <f t="shared" si="403"/>
        <v>1.700354731947119E-2</v>
      </c>
      <c r="W216" s="5">
        <f t="shared" si="404"/>
        <v>4.1191278532539323E-2</v>
      </c>
      <c r="X216" s="5">
        <f t="shared" si="405"/>
        <v>5.5731462900310939E-2</v>
      </c>
      <c r="Y216" s="5">
        <f t="shared" si="406"/>
        <v>3.7702106703912254E-2</v>
      </c>
      <c r="Z216" s="5">
        <f t="shared" si="407"/>
        <v>1.7851059393822713E-2</v>
      </c>
      <c r="AA216" s="5">
        <f t="shared" si="408"/>
        <v>3.1915838458072075E-2</v>
      </c>
      <c r="AB216" s="5">
        <f t="shared" si="409"/>
        <v>2.8531100648128537E-2</v>
      </c>
      <c r="AC216" s="5">
        <f t="shared" si="410"/>
        <v>2.570733078481339E-3</v>
      </c>
      <c r="AD216" s="5">
        <f t="shared" si="411"/>
        <v>1.841143097620453E-2</v>
      </c>
      <c r="AE216" s="5">
        <f t="shared" si="412"/>
        <v>2.4910515501027894E-2</v>
      </c>
      <c r="AF216" s="5">
        <f t="shared" si="413"/>
        <v>1.6851861849547359E-2</v>
      </c>
      <c r="AG216" s="5">
        <f t="shared" si="414"/>
        <v>7.600143743432675E-3</v>
      </c>
      <c r="AH216" s="5">
        <f t="shared" si="415"/>
        <v>6.0380843335087111E-3</v>
      </c>
      <c r="AI216" s="5">
        <f t="shared" si="416"/>
        <v>1.0795467088702115E-2</v>
      </c>
      <c r="AJ216" s="5">
        <f t="shared" si="417"/>
        <v>9.6505864464738501E-3</v>
      </c>
      <c r="AK216" s="5">
        <f t="shared" si="418"/>
        <v>5.7514151075706574E-3</v>
      </c>
      <c r="AL216" s="5">
        <f t="shared" si="419"/>
        <v>2.4874502946026103E-4</v>
      </c>
      <c r="AM216" s="5">
        <f t="shared" si="420"/>
        <v>6.5835449185926761E-3</v>
      </c>
      <c r="AN216" s="5">
        <f t="shared" si="421"/>
        <v>8.9074824199310773E-3</v>
      </c>
      <c r="AO216" s="5">
        <f t="shared" si="422"/>
        <v>6.0258754244470096E-3</v>
      </c>
      <c r="AP216" s="5">
        <f t="shared" si="423"/>
        <v>2.7176533854059446E-3</v>
      </c>
      <c r="AQ216" s="5">
        <f t="shared" si="424"/>
        <v>9.1924069985476376E-4</v>
      </c>
      <c r="AR216" s="5">
        <f t="shared" si="425"/>
        <v>1.6338957420613187E-3</v>
      </c>
      <c r="AS216" s="5">
        <f t="shared" si="426"/>
        <v>2.9212357323177215E-3</v>
      </c>
      <c r="AT216" s="5">
        <f t="shared" si="427"/>
        <v>2.6114329036086067E-3</v>
      </c>
      <c r="AU216" s="5">
        <f t="shared" si="428"/>
        <v>1.5563235185266362E-3</v>
      </c>
      <c r="AV216" s="5">
        <f t="shared" si="429"/>
        <v>6.9563616519845107E-4</v>
      </c>
      <c r="AW216" s="5">
        <f t="shared" si="430"/>
        <v>1.6714344322180868E-5</v>
      </c>
      <c r="AX216" s="5">
        <f t="shared" si="431"/>
        <v>1.9617823184206089E-3</v>
      </c>
      <c r="AY216" s="5">
        <f t="shared" si="432"/>
        <v>2.6542754289885866E-3</v>
      </c>
      <c r="AZ216" s="5">
        <f t="shared" si="433"/>
        <v>1.7956064714163787E-3</v>
      </c>
      <c r="BA216" s="5">
        <f t="shared" si="434"/>
        <v>8.098136224496149E-4</v>
      </c>
      <c r="BB216" s="5">
        <f t="shared" si="435"/>
        <v>2.739178016777552E-4</v>
      </c>
      <c r="BC216" s="5">
        <f t="shared" si="436"/>
        <v>7.4121708991767128E-5</v>
      </c>
      <c r="BD216" s="5">
        <f t="shared" si="437"/>
        <v>3.6844126222712191E-4</v>
      </c>
      <c r="BE216" s="5">
        <f t="shared" si="438"/>
        <v>6.5873467490664382E-4</v>
      </c>
      <c r="BF216" s="5">
        <f t="shared" si="439"/>
        <v>5.8887455940924058E-4</v>
      </c>
      <c r="BG216" s="5">
        <f t="shared" si="440"/>
        <v>3.5094883157984862E-4</v>
      </c>
      <c r="BH216" s="5">
        <f t="shared" si="441"/>
        <v>1.5686500684138099E-4</v>
      </c>
      <c r="BI216" s="5">
        <f t="shared" si="442"/>
        <v>5.6091665011280596E-5</v>
      </c>
      <c r="BJ216" s="8">
        <f t="shared" si="443"/>
        <v>0.47507008560296704</v>
      </c>
      <c r="BK216" s="8">
        <f t="shared" si="444"/>
        <v>0.23359247936126271</v>
      </c>
      <c r="BL216" s="8">
        <f t="shared" si="445"/>
        <v>0.27313882830366759</v>
      </c>
      <c r="BM216" s="8">
        <f t="shared" si="446"/>
        <v>0.60463798887893383</v>
      </c>
      <c r="BN216" s="8">
        <f t="shared" si="447"/>
        <v>0.39237690269811987</v>
      </c>
    </row>
    <row r="217" spans="1:66" x14ac:dyDescent="0.25">
      <c r="A217" t="s">
        <v>80</v>
      </c>
      <c r="B217" t="s">
        <v>71</v>
      </c>
      <c r="C217" t="s">
        <v>86</v>
      </c>
      <c r="D217" s="16"/>
      <c r="E217">
        <f>VLOOKUP(A217,home!$A$2:$E$405,3,FALSE)</f>
        <v>1.2518</v>
      </c>
      <c r="F217">
        <f>VLOOKUP(B217,home!$B$2:$E$405,3,FALSE)</f>
        <v>0.5837</v>
      </c>
      <c r="G217">
        <f>VLOOKUP(C217,away!$B$2:$E$405,4,FALSE)</f>
        <v>1.0072000000000001</v>
      </c>
      <c r="H217">
        <f>VLOOKUP(A217,away!$A$2:$E$405,3,FALSE)</f>
        <v>1.0562</v>
      </c>
      <c r="I217">
        <f>VLOOKUP(C217,away!$B$2:$E$405,3,FALSE)</f>
        <v>0.65859999999999996</v>
      </c>
      <c r="J217">
        <f>VLOOKUP(B217,home!$B$2:$E$405,4,FALSE)</f>
        <v>1.5294000000000001</v>
      </c>
      <c r="K217" s="3">
        <f t="shared" si="392"/>
        <v>0.73593652475200011</v>
      </c>
      <c r="L217" s="3">
        <f t="shared" si="393"/>
        <v>1.0638710116080001</v>
      </c>
      <c r="M217" s="5">
        <f t="shared" si="394"/>
        <v>0.16533070530901961</v>
      </c>
      <c r="N217" s="5">
        <f t="shared" si="395"/>
        <v>0.12167290469991694</v>
      </c>
      <c r="O217" s="5">
        <f t="shared" si="396"/>
        <v>0.17589054470697082</v>
      </c>
      <c r="P217" s="5">
        <f t="shared" si="397"/>
        <v>0.12944427620838442</v>
      </c>
      <c r="Q217" s="5">
        <f t="shared" si="398"/>
        <v>4.4771767320669079E-2</v>
      </c>
      <c r="R217" s="5">
        <f t="shared" si="399"/>
        <v>9.3562425864843604E-2</v>
      </c>
      <c r="S217" s="5">
        <f t="shared" si="400"/>
        <v>2.5336825080063335E-2</v>
      </c>
      <c r="T217" s="5">
        <f t="shared" si="401"/>
        <v>4.7631385390918213E-2</v>
      </c>
      <c r="U217" s="5">
        <f t="shared" si="402"/>
        <v>6.8856006538339648E-2</v>
      </c>
      <c r="V217" s="5">
        <f t="shared" si="403"/>
        <v>2.2041391913237311E-3</v>
      </c>
      <c r="W217" s="5">
        <f t="shared" si="404"/>
        <v>1.0983059616326125E-2</v>
      </c>
      <c r="X217" s="5">
        <f t="shared" si="405"/>
        <v>1.1684558744571848E-2</v>
      </c>
      <c r="Y217" s="5">
        <f t="shared" si="406"/>
        <v>6.215431665890378E-3</v>
      </c>
      <c r="Z217" s="5">
        <f t="shared" si="407"/>
        <v>3.3179450884443226E-2</v>
      </c>
      <c r="AA217" s="5">
        <f t="shared" si="408"/>
        <v>2.4417969777076828E-2</v>
      </c>
      <c r="AB217" s="5">
        <f t="shared" si="409"/>
        <v>8.985037909620644E-3</v>
      </c>
      <c r="AC217" s="5">
        <f t="shared" si="410"/>
        <v>1.0785700762229678E-4</v>
      </c>
      <c r="AD217" s="5">
        <f t="shared" si="411"/>
        <v>2.0207086812957711E-3</v>
      </c>
      <c r="AE217" s="5">
        <f t="shared" si="412"/>
        <v>2.1497733889351994E-3</v>
      </c>
      <c r="AF217" s="5">
        <f t="shared" si="413"/>
        <v>1.1435407950072245E-3</v>
      </c>
      <c r="AG217" s="5">
        <f t="shared" si="414"/>
        <v>4.0552663413311762E-4</v>
      </c>
      <c r="AH217" s="5">
        <f t="shared" si="415"/>
        <v>8.8246639942576414E-3</v>
      </c>
      <c r="AI217" s="5">
        <f t="shared" si="416"/>
        <v>6.4943925520380731E-3</v>
      </c>
      <c r="AJ217" s="5">
        <f t="shared" si="417"/>
        <v>2.3897303425610859E-3</v>
      </c>
      <c r="AK217" s="5">
        <f t="shared" si="418"/>
        <v>5.8622994779960428E-4</v>
      </c>
      <c r="AL217" s="5">
        <f t="shared" si="419"/>
        <v>3.3778292446221722E-6</v>
      </c>
      <c r="AM217" s="5">
        <f t="shared" si="420"/>
        <v>2.9742266488980141E-4</v>
      </c>
      <c r="AN217" s="5">
        <f t="shared" si="421"/>
        <v>3.1641935137146021E-4</v>
      </c>
      <c r="AO217" s="5">
        <f t="shared" si="422"/>
        <v>1.683146877179513E-4</v>
      </c>
      <c r="AP217" s="5">
        <f t="shared" si="423"/>
        <v>5.9688372363660497E-5</v>
      </c>
      <c r="AQ217" s="5">
        <f t="shared" si="424"/>
        <v>1.587518227194062E-5</v>
      </c>
      <c r="AR217" s="5">
        <f t="shared" si="425"/>
        <v>1.8776608421343149E-3</v>
      </c>
      <c r="AS217" s="5">
        <f t="shared" si="426"/>
        <v>1.3818391948232417E-3</v>
      </c>
      <c r="AT217" s="5">
        <f t="shared" si="427"/>
        <v>5.0847296740215919E-4</v>
      </c>
      <c r="AU217" s="5">
        <f t="shared" si="428"/>
        <v>1.2473460952009405E-4</v>
      </c>
      <c r="AV217" s="5">
        <f t="shared" si="429"/>
        <v>2.2949188761628937E-5</v>
      </c>
      <c r="AW217" s="5">
        <f t="shared" si="430"/>
        <v>7.3462300388314369E-8</v>
      </c>
      <c r="AX217" s="5">
        <f t="shared" si="431"/>
        <v>3.6480700396913186E-5</v>
      </c>
      <c r="AY217" s="5">
        <f t="shared" si="432"/>
        <v>3.88107596354324E-5</v>
      </c>
      <c r="AZ217" s="5">
        <f t="shared" si="433"/>
        <v>2.0644821057311198E-5</v>
      </c>
      <c r="BA217" s="5">
        <f t="shared" si="434"/>
        <v>7.3211422209026029E-6</v>
      </c>
      <c r="BB217" s="5">
        <f t="shared" si="435"/>
        <v>1.9471877451694232E-6</v>
      </c>
      <c r="BC217" s="5">
        <f t="shared" si="436"/>
        <v>4.1431131924881908E-7</v>
      </c>
      <c r="BD217" s="5">
        <f t="shared" si="437"/>
        <v>3.3293148992969378E-4</v>
      </c>
      <c r="BE217" s="5">
        <f t="shared" si="438"/>
        <v>2.4501644367936438E-4</v>
      </c>
      <c r="BF217" s="5">
        <f t="shared" si="439"/>
        <v>9.0158275034242776E-5</v>
      </c>
      <c r="BG217" s="5">
        <f t="shared" si="440"/>
        <v>2.2116922535445218E-5</v>
      </c>
      <c r="BH217" s="5">
        <f t="shared" si="441"/>
        <v>4.0691627772361866E-6</v>
      </c>
      <c r="BI217" s="5">
        <f t="shared" si="442"/>
        <v>5.9892910258587946E-7</v>
      </c>
      <c r="BJ217" s="8">
        <f t="shared" si="443"/>
        <v>0.24964199611865376</v>
      </c>
      <c r="BK217" s="8">
        <f t="shared" si="444"/>
        <v>0.32246599138529342</v>
      </c>
      <c r="BL217" s="8">
        <f t="shared" si="445"/>
        <v>0.39461754965920792</v>
      </c>
      <c r="BM217" s="8">
        <f t="shared" si="446"/>
        <v>0.26919362664045876</v>
      </c>
      <c r="BN217" s="8">
        <f t="shared" si="447"/>
        <v>0.73067262410980449</v>
      </c>
    </row>
    <row r="218" spans="1:66" x14ac:dyDescent="0.25">
      <c r="A218" t="s">
        <v>80</v>
      </c>
      <c r="B218" t="s">
        <v>98</v>
      </c>
      <c r="C218" t="s">
        <v>258</v>
      </c>
      <c r="D218" s="16"/>
      <c r="E218">
        <f>VLOOKUP(A218,home!$A$2:$E$405,3,FALSE)</f>
        <v>1.2518</v>
      </c>
      <c r="F218">
        <f>VLOOKUP(B218,home!$B$2:$E$405,3,FALSE)</f>
        <v>0.93779999999999997</v>
      </c>
      <c r="G218">
        <f>VLOOKUP(C218,away!$B$2:$E$405,4,FALSE)</f>
        <v>1.4008</v>
      </c>
      <c r="H218">
        <f>VLOOKUP(A218,away!$A$2:$E$405,3,FALSE)</f>
        <v>1.0562</v>
      </c>
      <c r="I218">
        <f>VLOOKUP(C218,away!$B$2:$E$405,3,FALSE)</f>
        <v>0.31369999999999998</v>
      </c>
      <c r="J218">
        <f>VLOOKUP(B218,home!$B$2:$E$405,4,FALSE)</f>
        <v>0.65859999999999996</v>
      </c>
      <c r="K218" s="3">
        <f t="shared" si="392"/>
        <v>1.6444524064319999</v>
      </c>
      <c r="L218" s="3">
        <f t="shared" si="393"/>
        <v>0.21821389848399997</v>
      </c>
      <c r="M218" s="5">
        <f t="shared" si="394"/>
        <v>0.15525811252940941</v>
      </c>
      <c r="N218" s="5">
        <f t="shared" si="395"/>
        <v>0.25531457676707753</v>
      </c>
      <c r="O218" s="5">
        <f t="shared" si="396"/>
        <v>3.3879478006309992E-2</v>
      </c>
      <c r="P218" s="5">
        <f t="shared" si="397"/>
        <v>5.571318913613648E-2</v>
      </c>
      <c r="Q218" s="5">
        <f t="shared" si="398"/>
        <v>0.20992633508089417</v>
      </c>
      <c r="R218" s="5">
        <f t="shared" si="399"/>
        <v>3.6964864871799185E-3</v>
      </c>
      <c r="S218" s="5">
        <f t="shared" si="400"/>
        <v>4.9980632141379336E-3</v>
      </c>
      <c r="T218" s="5">
        <f t="shared" si="401"/>
        <v>4.5808843972460406E-2</v>
      </c>
      <c r="U218" s="5">
        <f t="shared" si="402"/>
        <v>6.0786960991863863E-3</v>
      </c>
      <c r="V218" s="5">
        <f t="shared" si="403"/>
        <v>1.9927965017386176E-4</v>
      </c>
      <c r="W218" s="5">
        <f t="shared" si="404"/>
        <v>0.11507128896574223</v>
      </c>
      <c r="X218" s="5">
        <f t="shared" si="405"/>
        <v>2.5110154568793501E-2</v>
      </c>
      <c r="Y218" s="5">
        <f t="shared" si="406"/>
        <v>2.7396923599961264E-3</v>
      </c>
      <c r="Z218" s="5">
        <f t="shared" si="407"/>
        <v>2.6887490902031893E-4</v>
      </c>
      <c r="AA218" s="5">
        <f t="shared" si="408"/>
        <v>4.421519911676485E-4</v>
      </c>
      <c r="AB218" s="5">
        <f t="shared" si="409"/>
        <v>3.6354895294217005E-4</v>
      </c>
      <c r="AC218" s="5">
        <f t="shared" si="410"/>
        <v>4.4693738785374257E-6</v>
      </c>
      <c r="AD218" s="5">
        <f t="shared" si="411"/>
        <v>4.7307314512736703E-2</v>
      </c>
      <c r="AE218" s="5">
        <f t="shared" si="412"/>
        <v>1.0323113526632986E-2</v>
      </c>
      <c r="AF218" s="5">
        <f t="shared" si="413"/>
        <v>1.1263234235697483E-3</v>
      </c>
      <c r="AG218" s="5">
        <f t="shared" si="414"/>
        <v>8.1926475070333497E-5</v>
      </c>
      <c r="AH218" s="5">
        <f t="shared" si="415"/>
        <v>1.4668060525463645E-5</v>
      </c>
      <c r="AI218" s="5">
        <f t="shared" si="416"/>
        <v>2.4120927428788917E-5</v>
      </c>
      <c r="AJ218" s="5">
        <f t="shared" si="417"/>
        <v>1.9832858577821787E-5</v>
      </c>
      <c r="AK218" s="5">
        <f t="shared" si="418"/>
        <v>1.0871397338241521E-5</v>
      </c>
      <c r="AL218" s="5">
        <f t="shared" si="419"/>
        <v>6.4152028685237743E-8</v>
      </c>
      <c r="AM218" s="5">
        <f t="shared" si="420"/>
        <v>1.5558925438461072E-2</v>
      </c>
      <c r="AN218" s="5">
        <f t="shared" si="421"/>
        <v>3.3951737761484693E-3</v>
      </c>
      <c r="AO218" s="5">
        <f t="shared" si="422"/>
        <v>3.7043705286200041E-4</v>
      </c>
      <c r="AP218" s="5">
        <f t="shared" si="423"/>
        <v>2.6944837815980243E-5</v>
      </c>
      <c r="AQ218" s="5">
        <f t="shared" si="424"/>
        <v>1.4699345259610384E-6</v>
      </c>
      <c r="AR218" s="5">
        <f t="shared" si="425"/>
        <v>6.4015493409213826E-7</v>
      </c>
      <c r="AS218" s="5">
        <f t="shared" si="426"/>
        <v>1.0527043218571351E-6</v>
      </c>
      <c r="AT218" s="5">
        <f t="shared" si="427"/>
        <v>8.6556107766966633E-7</v>
      </c>
      <c r="AU218" s="5">
        <f t="shared" si="428"/>
        <v>4.7445799902925257E-7</v>
      </c>
      <c r="AV218" s="5">
        <f t="shared" si="429"/>
        <v>1.9505589956364143E-7</v>
      </c>
      <c r="AW218" s="5">
        <f t="shared" si="430"/>
        <v>6.3945739012340215E-10</v>
      </c>
      <c r="AX218" s="5">
        <f t="shared" si="431"/>
        <v>4.264318729795556E-3</v>
      </c>
      <c r="AY218" s="5">
        <f t="shared" si="432"/>
        <v>9.305336144070272E-4</v>
      </c>
      <c r="AZ218" s="5">
        <f t="shared" si="433"/>
        <v>1.0152768383508228E-4</v>
      </c>
      <c r="BA218" s="5">
        <f t="shared" si="434"/>
        <v>7.3849172312347668E-6</v>
      </c>
      <c r="BB218" s="5">
        <f t="shared" si="435"/>
        <v>4.0287289475235126E-7</v>
      </c>
      <c r="BC218" s="5">
        <f t="shared" si="436"/>
        <v>1.7582492991488957E-8</v>
      </c>
      <c r="BD218" s="5">
        <f t="shared" si="437"/>
        <v>2.3281783967002267E-8</v>
      </c>
      <c r="BE218" s="5">
        <f t="shared" si="438"/>
        <v>3.8285785670566825E-8</v>
      </c>
      <c r="BF218" s="5">
        <f t="shared" si="439"/>
        <v>3.1479576189051704E-8</v>
      </c>
      <c r="BG218" s="5">
        <f t="shared" si="440"/>
        <v>1.7255554939181849E-8</v>
      </c>
      <c r="BH218" s="5">
        <f t="shared" si="441"/>
        <v>7.0939847110142918E-9</v>
      </c>
      <c r="BI218" s="5">
        <f t="shared" si="442"/>
        <v>2.3331440458438543E-9</v>
      </c>
      <c r="BJ218" s="8">
        <f t="shared" si="443"/>
        <v>0.737466706093444</v>
      </c>
      <c r="BK218" s="8">
        <f t="shared" si="444"/>
        <v>0.21710371167017195</v>
      </c>
      <c r="BL218" s="8">
        <f t="shared" si="445"/>
        <v>4.4533202444718166E-2</v>
      </c>
      <c r="BM218" s="8">
        <f t="shared" si="446"/>
        <v>0.28465378413539716</v>
      </c>
      <c r="BN218" s="8">
        <f t="shared" si="447"/>
        <v>0.71378817800700745</v>
      </c>
    </row>
    <row r="219" spans="1:66" x14ac:dyDescent="0.25">
      <c r="A219" t="s">
        <v>99</v>
      </c>
      <c r="B219" t="s">
        <v>102</v>
      </c>
      <c r="C219" t="s">
        <v>130</v>
      </c>
      <c r="D219" s="16"/>
      <c r="E219">
        <f>VLOOKUP(A219,home!$A$2:$E$405,3,FALSE)</f>
        <v>1.3478000000000001</v>
      </c>
      <c r="F219">
        <f>VLOOKUP(B219,home!$B$2:$E$405,3,FALSE)</f>
        <v>1.0323</v>
      </c>
      <c r="G219">
        <f>VLOOKUP(C219,away!$B$2:$E$405,4,FALSE)</f>
        <v>1</v>
      </c>
      <c r="H219">
        <f>VLOOKUP(A219,away!$A$2:$E$405,3,FALSE)</f>
        <v>1.2736000000000001</v>
      </c>
      <c r="I219">
        <f>VLOOKUP(C219,away!$B$2:$E$405,3,FALSE)</f>
        <v>1.7001999999999999</v>
      </c>
      <c r="J219">
        <f>VLOOKUP(B219,home!$B$2:$E$405,4,FALSE)</f>
        <v>1.3313999999999999</v>
      </c>
      <c r="K219" s="3">
        <f t="shared" si="392"/>
        <v>1.3913339400000002</v>
      </c>
      <c r="L219" s="3">
        <f t="shared" si="393"/>
        <v>2.8829799022079996</v>
      </c>
      <c r="M219" s="5">
        <f t="shared" si="394"/>
        <v>1.3921597855301315E-2</v>
      </c>
      <c r="N219" s="5">
        <f t="shared" si="395"/>
        <v>1.936959159511193E-2</v>
      </c>
      <c r="O219" s="5">
        <f t="shared" si="396"/>
        <v>4.0135686823455689E-2</v>
      </c>
      <c r="P219" s="5">
        <f t="shared" si="397"/>
        <v>5.5842143282684692E-2</v>
      </c>
      <c r="Q219" s="5">
        <f t="shared" si="398"/>
        <v>1.347478509510899E-2</v>
      </c>
      <c r="R219" s="5">
        <f t="shared" si="399"/>
        <v>5.7855189236668596E-2</v>
      </c>
      <c r="S219" s="5">
        <f t="shared" si="400"/>
        <v>5.5998330773798871E-2</v>
      </c>
      <c r="T219" s="5">
        <f t="shared" si="401"/>
        <v>3.8847534615771132E-2</v>
      </c>
      <c r="U219" s="5">
        <f t="shared" si="402"/>
        <v>8.0495888390099718E-2</v>
      </c>
      <c r="V219" s="5">
        <f t="shared" si="403"/>
        <v>2.4957757827991357E-2</v>
      </c>
      <c r="W219" s="5">
        <f t="shared" si="404"/>
        <v>6.2493086123437541E-3</v>
      </c>
      <c r="X219" s="5">
        <f t="shared" si="405"/>
        <v>1.8016631132082409E-2</v>
      </c>
      <c r="Y219" s="5">
        <f t="shared" si="406"/>
        <v>2.5970792729644275E-2</v>
      </c>
      <c r="Z219" s="5">
        <f t="shared" si="407"/>
        <v>5.5598449269252039E-2</v>
      </c>
      <c r="AA219" s="5">
        <f t="shared" si="408"/>
        <v>7.7356009479678578E-2</v>
      </c>
      <c r="AB219" s="5">
        <f t="shared" si="409"/>
        <v>5.381402072601929E-2</v>
      </c>
      <c r="AC219" s="5">
        <f t="shared" si="410"/>
        <v>6.2568908357856154E-3</v>
      </c>
      <c r="AD219" s="5">
        <f t="shared" si="411"/>
        <v>2.1737187934720435E-3</v>
      </c>
      <c r="AE219" s="5">
        <f t="shared" si="412"/>
        <v>6.2667875946317234E-3</v>
      </c>
      <c r="AF219" s="5">
        <f t="shared" si="413"/>
        <v>9.0335113433648376E-3</v>
      </c>
      <c r="AG219" s="5">
        <f t="shared" si="414"/>
        <v>8.6811438830962703E-3</v>
      </c>
      <c r="AH219" s="5">
        <f t="shared" si="415"/>
        <v>4.0072302959296174E-2</v>
      </c>
      <c r="AI219" s="5">
        <f t="shared" si="416"/>
        <v>5.575395516123121E-2</v>
      </c>
      <c r="AJ219" s="5">
        <f t="shared" si="417"/>
        <v>3.8786185052529593E-2</v>
      </c>
      <c r="AK219" s="5">
        <f t="shared" si="418"/>
        <v>1.7988178555568366E-2</v>
      </c>
      <c r="AL219" s="5">
        <f t="shared" si="419"/>
        <v>1.0039025640235883E-3</v>
      </c>
      <c r="AM219" s="5">
        <f t="shared" si="420"/>
        <v>6.0487374667470115E-4</v>
      </c>
      <c r="AN219" s="5">
        <f t="shared" si="421"/>
        <v>1.7438388550364164E-3</v>
      </c>
      <c r="AO219" s="5">
        <f t="shared" si="422"/>
        <v>2.5137261858796992E-3</v>
      </c>
      <c r="AP219" s="5">
        <f t="shared" si="423"/>
        <v>2.4156740245150476E-3</v>
      </c>
      <c r="AQ219" s="5">
        <f t="shared" si="424"/>
        <v>1.7410849157406994E-3</v>
      </c>
      <c r="AR219" s="5">
        <f t="shared" si="425"/>
        <v>2.3105528813368189E-2</v>
      </c>
      <c r="AS219" s="5">
        <f t="shared" si="426"/>
        <v>3.2147506439687092E-2</v>
      </c>
      <c r="AT219" s="5">
        <f t="shared" si="427"/>
        <v>2.2363958397952615E-2</v>
      </c>
      <c r="AU219" s="5">
        <f t="shared" si="428"/>
        <v>1.0371911450606499E-2</v>
      </c>
      <c r="AV219" s="5">
        <f t="shared" si="429"/>
        <v>3.6076981059758664E-3</v>
      </c>
      <c r="AW219" s="5">
        <f t="shared" si="430"/>
        <v>1.1185671398406846E-4</v>
      </c>
      <c r="AX219" s="5">
        <f t="shared" si="431"/>
        <v>1.4026356219391223E-4</v>
      </c>
      <c r="AY219" s="5">
        <f t="shared" si="432"/>
        <v>4.0437703081715079E-4</v>
      </c>
      <c r="AZ219" s="5">
        <f t="shared" si="433"/>
        <v>5.8290542638019546E-4</v>
      </c>
      <c r="BA219" s="5">
        <f t="shared" si="434"/>
        <v>5.6016820971402934E-4</v>
      </c>
      <c r="BB219" s="5">
        <f t="shared" si="435"/>
        <v>4.0373842261534566E-4</v>
      </c>
      <c r="BC219" s="5">
        <f t="shared" si="436"/>
        <v>2.3279395162984011E-4</v>
      </c>
      <c r="BD219" s="5">
        <f t="shared" si="437"/>
        <v>1.1102129199804732E-2</v>
      </c>
      <c r="BE219" s="5">
        <f t="shared" si="438"/>
        <v>1.5446769161953366E-2</v>
      </c>
      <c r="BF219" s="5">
        <f t="shared" si="439"/>
        <v>1.0745807099185543E-2</v>
      </c>
      <c r="BG219" s="5">
        <f t="shared" si="440"/>
        <v>4.9836687099299301E-3</v>
      </c>
      <c r="BH219" s="5">
        <f t="shared" si="441"/>
        <v>1.7334868554603829E-3</v>
      </c>
      <c r="BI219" s="5">
        <f t="shared" si="442"/>
        <v>4.823718193091812E-4</v>
      </c>
      <c r="BJ219" s="8">
        <f t="shared" si="443"/>
        <v>0.15942724972582437</v>
      </c>
      <c r="BK219" s="8">
        <f t="shared" si="444"/>
        <v>0.15838500017040258</v>
      </c>
      <c r="BL219" s="8">
        <f t="shared" si="445"/>
        <v>0.59834825243778045</v>
      </c>
      <c r="BM219" s="8">
        <f t="shared" si="446"/>
        <v>0.77086743739809516</v>
      </c>
      <c r="BN219" s="8">
        <f t="shared" si="447"/>
        <v>0.20059899388833122</v>
      </c>
    </row>
    <row r="220" spans="1:66" x14ac:dyDescent="0.25">
      <c r="A220" t="s">
        <v>99</v>
      </c>
      <c r="B220" t="s">
        <v>100</v>
      </c>
      <c r="C220" t="s">
        <v>125</v>
      </c>
      <c r="D220" s="16"/>
      <c r="E220">
        <f>VLOOKUP(A220,home!$A$2:$E$405,3,FALSE)</f>
        <v>1.3478000000000001</v>
      </c>
      <c r="F220">
        <f>VLOOKUP(B220,home!$B$2:$E$405,3,FALSE)</f>
        <v>1</v>
      </c>
      <c r="G220">
        <f>VLOOKUP(C220,away!$B$2:$E$405,4,FALSE)</f>
        <v>0.93100000000000005</v>
      </c>
      <c r="H220">
        <f>VLOOKUP(A220,away!$A$2:$E$405,3,FALSE)</f>
        <v>1.2736000000000001</v>
      </c>
      <c r="I220">
        <f>VLOOKUP(C220,away!$B$2:$E$405,3,FALSE)</f>
        <v>1.2653000000000001</v>
      </c>
      <c r="J220">
        <f>VLOOKUP(B220,home!$B$2:$E$405,4,FALSE)</f>
        <v>0.88759999999999994</v>
      </c>
      <c r="K220" s="3">
        <f t="shared" si="392"/>
        <v>1.2548018000000001</v>
      </c>
      <c r="L220" s="3">
        <f t="shared" si="393"/>
        <v>1.430355044608</v>
      </c>
      <c r="M220" s="5">
        <f t="shared" si="394"/>
        <v>6.8210494708973182E-2</v>
      </c>
      <c r="N220" s="5">
        <f t="shared" si="395"/>
        <v>8.559065153971003E-2</v>
      </c>
      <c r="O220" s="5">
        <f t="shared" si="396"/>
        <v>9.7565225202187092E-2</v>
      </c>
      <c r="P220" s="5">
        <f t="shared" si="397"/>
        <v>0.12242502020110974</v>
      </c>
      <c r="Q220" s="5">
        <f t="shared" si="398"/>
        <v>5.3699651807600467E-2</v>
      </c>
      <c r="R220" s="5">
        <f t="shared" si="399"/>
        <v>6.9776456023131941E-2</v>
      </c>
      <c r="S220" s="5">
        <f t="shared" si="400"/>
        <v>5.493247642899169E-2</v>
      </c>
      <c r="T220" s="5">
        <f t="shared" si="401"/>
        <v>7.6809567856694433E-2</v>
      </c>
      <c r="U220" s="5">
        <f t="shared" si="402"/>
        <v>8.7555622615446804E-2</v>
      </c>
      <c r="V220" s="5">
        <f t="shared" si="403"/>
        <v>1.0954830281387117E-2</v>
      </c>
      <c r="W220" s="5">
        <f t="shared" si="404"/>
        <v>2.2460806582516781E-2</v>
      </c>
      <c r="X220" s="5">
        <f t="shared" si="405"/>
        <v>3.2126928001267457E-2</v>
      </c>
      <c r="Y220" s="5">
        <f t="shared" si="406"/>
        <v>2.2976456767185457E-2</v>
      </c>
      <c r="Z220" s="5">
        <f t="shared" si="407"/>
        <v>3.3268368622518363E-2</v>
      </c>
      <c r="AA220" s="5">
        <f t="shared" si="408"/>
        <v>4.174520883059956E-2</v>
      </c>
      <c r="AB220" s="5">
        <f t="shared" si="409"/>
        <v>2.6190981591006118E-2</v>
      </c>
      <c r="AC220" s="5">
        <f t="shared" si="410"/>
        <v>1.2288663608700119E-3</v>
      </c>
      <c r="AD220" s="5">
        <f t="shared" si="411"/>
        <v>7.045965132298472E-3</v>
      </c>
      <c r="AE220" s="5">
        <f t="shared" si="412"/>
        <v>1.0078231771115194E-2</v>
      </c>
      <c r="AF220" s="5">
        <f t="shared" si="413"/>
        <v>7.2077248272716188E-3</v>
      </c>
      <c r="AG220" s="5">
        <f t="shared" si="414"/>
        <v>3.4365351889447632E-3</v>
      </c>
      <c r="AH220" s="5">
        <f t="shared" si="415"/>
        <v>1.1896394721274408E-2</v>
      </c>
      <c r="AI220" s="5">
        <f t="shared" si="416"/>
        <v>1.4927617509765626E-2</v>
      </c>
      <c r="AJ220" s="5">
        <f t="shared" si="417"/>
        <v>9.3656006604827136E-3</v>
      </c>
      <c r="AK220" s="5">
        <f t="shared" si="418"/>
        <v>3.9173241889516345E-3</v>
      </c>
      <c r="AL220" s="5">
        <f t="shared" si="419"/>
        <v>8.8223367794565527E-5</v>
      </c>
      <c r="AM220" s="5">
        <f t="shared" si="420"/>
        <v>1.7682579461490717E-3</v>
      </c>
      <c r="AN220" s="5">
        <f t="shared" si="421"/>
        <v>2.529236673442506E-3</v>
      </c>
      <c r="AO220" s="5">
        <f t="shared" si="422"/>
        <v>1.8088532174330228E-3</v>
      </c>
      <c r="AP220" s="5">
        <f t="shared" si="423"/>
        <v>8.6243410817024558E-4</v>
      </c>
      <c r="AQ220" s="5">
        <f t="shared" si="424"/>
        <v>3.0839674431582805E-4</v>
      </c>
      <c r="AR220" s="5">
        <f t="shared" si="425"/>
        <v>3.403213640444562E-3</v>
      </c>
      <c r="AS220" s="5">
        <f t="shared" si="426"/>
        <v>4.2703586018143893E-3</v>
      </c>
      <c r="AT220" s="5">
        <f t="shared" si="427"/>
        <v>2.6792268301010897E-3</v>
      </c>
      <c r="AU220" s="5">
        <f t="shared" si="428"/>
        <v>1.120632883006381E-3</v>
      </c>
      <c r="AV220" s="5">
        <f t="shared" si="429"/>
        <v>3.5154303968389886E-4</v>
      </c>
      <c r="AW220" s="5">
        <f t="shared" si="430"/>
        <v>4.3984546295267028E-6</v>
      </c>
      <c r="AX220" s="5">
        <f t="shared" si="431"/>
        <v>3.6980220894869322E-4</v>
      </c>
      <c r="AY220" s="5">
        <f t="shared" si="432"/>
        <v>5.2894845507694499E-4</v>
      </c>
      <c r="AZ220" s="5">
        <f t="shared" si="433"/>
        <v>3.7829204552845824E-4</v>
      </c>
      <c r="BA220" s="5">
        <f t="shared" si="434"/>
        <v>1.8036397855223654E-4</v>
      </c>
      <c r="BB220" s="5">
        <f t="shared" si="435"/>
        <v>6.4496131646940162E-5</v>
      </c>
      <c r="BC220" s="5">
        <f t="shared" si="436"/>
        <v>1.8450473451780481E-5</v>
      </c>
      <c r="BD220" s="5">
        <f t="shared" si="437"/>
        <v>8.1130063308143996E-4</v>
      </c>
      <c r="BE220" s="5">
        <f t="shared" si="438"/>
        <v>1.0180214947317304E-3</v>
      </c>
      <c r="BF220" s="5">
        <f t="shared" si="439"/>
        <v>6.387076020140331E-4</v>
      </c>
      <c r="BG220" s="5">
        <f t="shared" si="440"/>
        <v>2.6715048289363091E-4</v>
      </c>
      <c r="BH220" s="5">
        <f t="shared" si="441"/>
        <v>8.3805226701449254E-5</v>
      </c>
      <c r="BI220" s="5">
        <f t="shared" si="442"/>
        <v>2.1031789862877312E-5</v>
      </c>
      <c r="BJ220" s="8">
        <f t="shared" si="443"/>
        <v>0.33025005145732045</v>
      </c>
      <c r="BK220" s="8">
        <f t="shared" si="444"/>
        <v>0.25836885980420321</v>
      </c>
      <c r="BL220" s="8">
        <f t="shared" si="445"/>
        <v>0.3776054235671813</v>
      </c>
      <c r="BM220" s="8">
        <f t="shared" si="446"/>
        <v>0.50170065396806351</v>
      </c>
      <c r="BN220" s="8">
        <f t="shared" si="447"/>
        <v>0.49726749948271243</v>
      </c>
    </row>
    <row r="221" spans="1:66" x14ac:dyDescent="0.25">
      <c r="A221" t="s">
        <v>99</v>
      </c>
      <c r="B221" t="s">
        <v>106</v>
      </c>
      <c r="C221" t="s">
        <v>107</v>
      </c>
      <c r="D221" s="16"/>
      <c r="E221">
        <f>VLOOKUP(A221,home!$A$2:$E$405,3,FALSE)</f>
        <v>1.3478000000000001</v>
      </c>
      <c r="F221">
        <f>VLOOKUP(B221,home!$B$2:$E$405,3,FALSE)</f>
        <v>1.0323</v>
      </c>
      <c r="G221">
        <f>VLOOKUP(C221,away!$B$2:$E$405,4,FALSE)</f>
        <v>0.9032</v>
      </c>
      <c r="H221">
        <f>VLOOKUP(A221,away!$A$2:$E$405,3,FALSE)</f>
        <v>1.2736000000000001</v>
      </c>
      <c r="I221">
        <f>VLOOKUP(C221,away!$B$2:$E$405,3,FALSE)</f>
        <v>0.71689999999999998</v>
      </c>
      <c r="J221">
        <f>VLOOKUP(B221,home!$B$2:$E$405,4,FALSE)</f>
        <v>1.4338</v>
      </c>
      <c r="K221" s="3">
        <f t="shared" si="392"/>
        <v>1.2566528146080003</v>
      </c>
      <c r="L221" s="3">
        <f t="shared" si="393"/>
        <v>1.3091222577920001</v>
      </c>
      <c r="M221" s="5">
        <f t="shared" si="394"/>
        <v>7.6859586605408148E-2</v>
      </c>
      <c r="N221" s="5">
        <f t="shared" si="395"/>
        <v>9.6585815837293504E-2</v>
      </c>
      <c r="O221" s="5">
        <f t="shared" si="396"/>
        <v>0.10061859554983167</v>
      </c>
      <c r="P221" s="5">
        <f t="shared" si="397"/>
        <v>0.12644264129959998</v>
      </c>
      <c r="Q221" s="5">
        <f t="shared" si="398"/>
        <v>6.0687418661572443E-2</v>
      </c>
      <c r="R221" s="5">
        <f t="shared" si="399"/>
        <v>6.5861021491027905E-2</v>
      </c>
      <c r="S221" s="5">
        <f t="shared" si="400"/>
        <v>5.2003081999709717E-2</v>
      </c>
      <c r="T221" s="5">
        <f t="shared" si="401"/>
        <v>7.9447250537806074E-2</v>
      </c>
      <c r="U221" s="5">
        <f t="shared" si="402"/>
        <v>8.2764438029658216E-2</v>
      </c>
      <c r="V221" s="5">
        <f t="shared" si="403"/>
        <v>9.5056558967872885E-3</v>
      </c>
      <c r="W221" s="5">
        <f t="shared" si="404"/>
        <v>2.5421005157453037E-2</v>
      </c>
      <c r="X221" s="5">
        <f t="shared" si="405"/>
        <v>3.3279203667066992E-2</v>
      </c>
      <c r="Y221" s="5">
        <f t="shared" si="406"/>
        <v>2.1783273121075288E-2</v>
      </c>
      <c r="Z221" s="5">
        <f t="shared" si="407"/>
        <v>2.8740043051607291E-2</v>
      </c>
      <c r="AA221" s="5">
        <f t="shared" si="408"/>
        <v>3.6116255992757404E-2</v>
      </c>
      <c r="AB221" s="5">
        <f t="shared" si="409"/>
        <v>2.2692797373200832E-2</v>
      </c>
      <c r="AC221" s="5">
        <f t="shared" si="410"/>
        <v>9.7736688742996298E-4</v>
      </c>
      <c r="AD221" s="5">
        <f t="shared" si="411"/>
        <v>7.9863444203194574E-3</v>
      </c>
      <c r="AE221" s="5">
        <f t="shared" si="412"/>
        <v>1.0455101239033151E-2</v>
      </c>
      <c r="AF221" s="5">
        <f t="shared" si="413"/>
        <v>6.8435028697435112E-3</v>
      </c>
      <c r="AG221" s="5">
        <f t="shared" si="414"/>
        <v>2.9863273093482185E-3</v>
      </c>
      <c r="AH221" s="5">
        <f t="shared" si="415"/>
        <v>9.4060575121898624E-3</v>
      </c>
      <c r="AI221" s="5">
        <f t="shared" si="416"/>
        <v>1.1820148647058116E-2</v>
      </c>
      <c r="AJ221" s="5">
        <f t="shared" si="417"/>
        <v>7.426911533205266E-3</v>
      </c>
      <c r="AK221" s="5">
        <f t="shared" si="418"/>
        <v>3.1110164273490059E-3</v>
      </c>
      <c r="AL221" s="5">
        <f t="shared" si="419"/>
        <v>6.4315126439526028E-5</v>
      </c>
      <c r="AM221" s="5">
        <f t="shared" si="420"/>
        <v>2.0072124388446693E-3</v>
      </c>
      <c r="AN221" s="5">
        <f t="shared" si="421"/>
        <v>2.6276864798085199E-3</v>
      </c>
      <c r="AO221" s="5">
        <f t="shared" si="422"/>
        <v>1.7199814286082222E-3</v>
      </c>
      <c r="AP221" s="5">
        <f t="shared" si="423"/>
        <v>7.505553237266351E-4</v>
      </c>
      <c r="AQ221" s="5">
        <f t="shared" si="424"/>
        <v>2.4564216999870475E-4</v>
      </c>
      <c r="AR221" s="5">
        <f t="shared" si="425"/>
        <v>2.4627358494558756E-3</v>
      </c>
      <c r="AS221" s="5">
        <f t="shared" si="426"/>
        <v>3.0948039368547506E-3</v>
      </c>
      <c r="AT221" s="5">
        <f t="shared" si="427"/>
        <v>1.9445470389542216E-3</v>
      </c>
      <c r="AU221" s="5">
        <f t="shared" si="428"/>
        <v>8.1454016987982526E-4</v>
      </c>
      <c r="AV221" s="5">
        <f t="shared" si="429"/>
        <v>2.5589854927269017E-4</v>
      </c>
      <c r="AW221" s="5">
        <f t="shared" si="430"/>
        <v>2.9390443671007497E-6</v>
      </c>
      <c r="AX221" s="5">
        <f t="shared" si="431"/>
        <v>4.2039486013172343E-4</v>
      </c>
      <c r="AY221" s="5">
        <f t="shared" si="432"/>
        <v>5.5034826845979387E-4</v>
      </c>
      <c r="AZ221" s="5">
        <f t="shared" si="433"/>
        <v>3.6023658388900176E-4</v>
      </c>
      <c r="BA221" s="5">
        <f t="shared" si="434"/>
        <v>1.5719791001334905E-4</v>
      </c>
      <c r="BB221" s="5">
        <f t="shared" si="435"/>
        <v>5.1447820719214829E-5</v>
      </c>
      <c r="BC221" s="5">
        <f t="shared" si="436"/>
        <v>1.3470297443683292E-5</v>
      </c>
      <c r="BD221" s="5">
        <f t="shared" si="437"/>
        <v>5.3733705259749649E-4</v>
      </c>
      <c r="BE221" s="5">
        <f t="shared" si="438"/>
        <v>6.7524611953981111E-4</v>
      </c>
      <c r="BF221" s="5">
        <f t="shared" si="439"/>
        <v>4.24274968336417E-4</v>
      </c>
      <c r="BG221" s="5">
        <f t="shared" si="440"/>
        <v>1.7772211104255956E-4</v>
      </c>
      <c r="BH221" s="5">
        <f t="shared" si="441"/>
        <v>5.5833747764926983E-5</v>
      </c>
      <c r="BI221" s="5">
        <f t="shared" si="442"/>
        <v>1.4032727255781728E-5</v>
      </c>
      <c r="BJ221" s="8">
        <f t="shared" si="443"/>
        <v>0.35437941640235526</v>
      </c>
      <c r="BK221" s="8">
        <f t="shared" si="444"/>
        <v>0.26640299608383439</v>
      </c>
      <c r="BL221" s="8">
        <f t="shared" si="445"/>
        <v>0.3502742148272327</v>
      </c>
      <c r="BM221" s="8">
        <f t="shared" si="446"/>
        <v>0.47219418169620325</v>
      </c>
      <c r="BN221" s="8">
        <f t="shared" si="447"/>
        <v>0.52705507944473373</v>
      </c>
    </row>
    <row r="222" spans="1:66" x14ac:dyDescent="0.25">
      <c r="A222" t="s">
        <v>99</v>
      </c>
      <c r="B222" t="s">
        <v>126</v>
      </c>
      <c r="C222" t="s">
        <v>435</v>
      </c>
      <c r="D222" s="16"/>
      <c r="E222">
        <f>VLOOKUP(A222,home!$A$2:$E$405,3,FALSE)</f>
        <v>1.3478000000000001</v>
      </c>
      <c r="F222">
        <f>VLOOKUP(B222,home!$B$2:$E$405,3,FALSE)</f>
        <v>1.2758</v>
      </c>
      <c r="G222">
        <f>VLOOKUP(C222,away!$B$2:$E$405,4,FALSE)</f>
        <v>1.4239999999999999</v>
      </c>
      <c r="H222">
        <f>VLOOKUP(A222,away!$A$2:$E$405,3,FALSE)</f>
        <v>1.2736000000000001</v>
      </c>
      <c r="I222">
        <f>VLOOKUP(C222,away!$B$2:$E$405,3,FALSE)</f>
        <v>0.90559999999999996</v>
      </c>
      <c r="J222">
        <f>VLOOKUP(B222,home!$B$2:$E$405,4,FALSE)</f>
        <v>0.83030000000000004</v>
      </c>
      <c r="K222" s="3">
        <f t="shared" si="392"/>
        <v>2.4486010937600002</v>
      </c>
      <c r="L222" s="3">
        <f t="shared" si="393"/>
        <v>0.95764490444799999</v>
      </c>
      <c r="M222" s="5">
        <f t="shared" si="394"/>
        <v>3.3165470209958088E-2</v>
      </c>
      <c r="N222" s="5">
        <f t="shared" si="395"/>
        <v>8.1209006631168076E-2</v>
      </c>
      <c r="O222" s="5">
        <f t="shared" si="396"/>
        <v>3.1760743550188299E-2</v>
      </c>
      <c r="P222" s="5">
        <f t="shared" si="397"/>
        <v>7.7769391395621931E-2</v>
      </c>
      <c r="Q222" s="5">
        <f t="shared" si="398"/>
        <v>9.9424231230120633E-2</v>
      </c>
      <c r="R222" s="5">
        <f t="shared" si="399"/>
        <v>1.5207757111158751E-2</v>
      </c>
      <c r="S222" s="5">
        <f t="shared" si="400"/>
        <v>4.5590174055707137E-2</v>
      </c>
      <c r="T222" s="5">
        <f t="shared" si="401"/>
        <v>9.5213108416184716E-2</v>
      </c>
      <c r="U222" s="5">
        <f t="shared" si="402"/>
        <v>3.7237730696019739E-2</v>
      </c>
      <c r="V222" s="5">
        <f t="shared" si="403"/>
        <v>1.1878217741683567E-2</v>
      </c>
      <c r="W222" s="5">
        <f t="shared" si="404"/>
        <v>8.115009377877351E-2</v>
      </c>
      <c r="X222" s="5">
        <f t="shared" si="405"/>
        <v>7.7712973802719784E-2</v>
      </c>
      <c r="Y222" s="5">
        <f t="shared" si="406"/>
        <v>3.7210716685837752E-2</v>
      </c>
      <c r="Z222" s="5">
        <f t="shared" si="407"/>
        <v>4.8545437018613384E-3</v>
      </c>
      <c r="AA222" s="5">
        <f t="shared" si="408"/>
        <v>1.1886841018083395E-2</v>
      </c>
      <c r="AB222" s="5">
        <f t="shared" si="409"/>
        <v>1.4553065959115118E-2</v>
      </c>
      <c r="AC222" s="5">
        <f t="shared" si="410"/>
        <v>1.7408198926236805E-3</v>
      </c>
      <c r="AD222" s="5">
        <f t="shared" si="411"/>
        <v>4.9676052096357851E-2</v>
      </c>
      <c r="AE222" s="5">
        <f t="shared" si="412"/>
        <v>4.7572018163170478E-2</v>
      </c>
      <c r="AF222" s="5">
        <f t="shared" si="413"/>
        <v>2.2778550394133956E-2</v>
      </c>
      <c r="AG222" s="5">
        <f t="shared" si="414"/>
        <v>7.2712542385514551E-3</v>
      </c>
      <c r="AH222" s="5">
        <f t="shared" si="415"/>
        <v>1.1622322598769104E-3</v>
      </c>
      <c r="AI222" s="5">
        <f t="shared" si="416"/>
        <v>2.8458431827377592E-3</v>
      </c>
      <c r="AJ222" s="5">
        <f t="shared" si="417"/>
        <v>3.484167364960559E-3</v>
      </c>
      <c r="AK222" s="5">
        <f t="shared" si="418"/>
        <v>2.843778673561774E-3</v>
      </c>
      <c r="AL222" s="5">
        <f t="shared" si="419"/>
        <v>1.6328127142076405E-4</v>
      </c>
      <c r="AM222" s="5">
        <f t="shared" si="420"/>
        <v>2.4327367099364141E-2</v>
      </c>
      <c r="AN222" s="5">
        <f t="shared" si="421"/>
        <v>2.3296979141341989E-2</v>
      </c>
      <c r="AO222" s="5">
        <f t="shared" si="422"/>
        <v>1.1155116681868749E-2</v>
      </c>
      <c r="AP222" s="5">
        <f t="shared" si="423"/>
        <v>3.5608802163048297E-3</v>
      </c>
      <c r="AQ222" s="5">
        <f t="shared" si="424"/>
        <v>8.5251469862350298E-4</v>
      </c>
      <c r="AR222" s="5">
        <f t="shared" si="425"/>
        <v>2.2260116029124144E-4</v>
      </c>
      <c r="AS222" s="5">
        <f t="shared" si="426"/>
        <v>5.4506144456137893E-4</v>
      </c>
      <c r="AT222" s="5">
        <f t="shared" si="427"/>
        <v>6.6731902465969918E-4</v>
      </c>
      <c r="AU222" s="5">
        <f t="shared" si="428"/>
        <v>5.4466603122286519E-4</v>
      </c>
      <c r="AV222" s="5">
        <f t="shared" si="429"/>
        <v>3.3341745994655656E-4</v>
      </c>
      <c r="AW222" s="5">
        <f t="shared" si="430"/>
        <v>1.063546331663969E-5</v>
      </c>
      <c r="AX222" s="5">
        <f t="shared" si="431"/>
        <v>9.9280029479673383E-3</v>
      </c>
      <c r="AY222" s="5">
        <f t="shared" si="432"/>
        <v>9.5075014344656421E-3</v>
      </c>
      <c r="AZ222" s="5">
        <f t="shared" si="433"/>
        <v>4.5524051513740364E-3</v>
      </c>
      <c r="BA222" s="5">
        <f t="shared" si="434"/>
        <v>1.453195865398724E-3</v>
      </c>
      <c r="BB222" s="5">
        <f t="shared" si="435"/>
        <v>3.4791140391599739E-4</v>
      </c>
      <c r="BC222" s="5">
        <f t="shared" si="436"/>
        <v>6.6635116631900997E-5</v>
      </c>
      <c r="BD222" s="5">
        <f t="shared" si="437"/>
        <v>3.5528811146186626E-5</v>
      </c>
      <c r="BE222" s="5">
        <f t="shared" si="438"/>
        <v>8.6995885832545056E-5</v>
      </c>
      <c r="BF222" s="5">
        <f t="shared" si="439"/>
        <v>1.0650911060109498E-4</v>
      </c>
      <c r="BG222" s="5">
        <f t="shared" si="440"/>
        <v>8.6932774904415321E-5</v>
      </c>
      <c r="BH222" s="5">
        <f t="shared" si="441"/>
        <v>5.3215921928635814E-5</v>
      </c>
      <c r="BI222" s="5">
        <f t="shared" si="442"/>
        <v>2.6060912927980914E-5</v>
      </c>
      <c r="BJ222" s="8">
        <f t="shared" si="443"/>
        <v>0.68826651519427506</v>
      </c>
      <c r="BK222" s="8">
        <f t="shared" si="444"/>
        <v>0.17981485600148081</v>
      </c>
      <c r="BL222" s="8">
        <f t="shared" si="445"/>
        <v>0.12369046835372488</v>
      </c>
      <c r="BM222" s="8">
        <f t="shared" si="446"/>
        <v>0.64859291715197709</v>
      </c>
      <c r="BN222" s="8">
        <f t="shared" si="447"/>
        <v>0.33853660012821574</v>
      </c>
    </row>
    <row r="223" spans="1:66" x14ac:dyDescent="0.25">
      <c r="A223" t="s">
        <v>99</v>
      </c>
      <c r="B223" t="s">
        <v>395</v>
      </c>
      <c r="C223" t="s">
        <v>108</v>
      </c>
      <c r="D223" s="16"/>
      <c r="E223">
        <f>VLOOKUP(A223,home!$A$2:$E$405,3,FALSE)</f>
        <v>1.3478000000000001</v>
      </c>
      <c r="F223">
        <f>VLOOKUP(B223,home!$B$2:$E$405,3,FALSE)</f>
        <v>1.1291</v>
      </c>
      <c r="G223">
        <f>VLOOKUP(C223,away!$B$2:$E$405,4,FALSE)</f>
        <v>0.9355</v>
      </c>
      <c r="H223">
        <f>VLOOKUP(A223,away!$A$2:$E$405,3,FALSE)</f>
        <v>1.2736000000000001</v>
      </c>
      <c r="I223">
        <f>VLOOKUP(C223,away!$B$2:$E$405,3,FALSE)</f>
        <v>0.78520000000000001</v>
      </c>
      <c r="J223">
        <f>VLOOKUP(B223,home!$B$2:$E$405,4,FALSE)</f>
        <v>1.0241</v>
      </c>
      <c r="K223" s="3">
        <f t="shared" si="392"/>
        <v>1.42364481679</v>
      </c>
      <c r="L223" s="3">
        <f t="shared" si="393"/>
        <v>1.024131460352</v>
      </c>
      <c r="M223" s="5">
        <f t="shared" si="394"/>
        <v>8.6485693036854258E-2</v>
      </c>
      <c r="N223" s="5">
        <f t="shared" si="395"/>
        <v>0.12312490861840855</v>
      </c>
      <c r="O223" s="5">
        <f t="shared" si="396"/>
        <v>8.857271910938834E-2</v>
      </c>
      <c r="P223" s="5">
        <f t="shared" si="397"/>
        <v>0.1260960924690773</v>
      </c>
      <c r="Q223" s="5">
        <f t="shared" si="398"/>
        <v>8.7643068986169886E-2</v>
      </c>
      <c r="R223" s="5">
        <f t="shared" si="399"/>
        <v>4.535505408442269E-2</v>
      </c>
      <c r="S223" s="5">
        <f t="shared" si="400"/>
        <v>4.5962008216765153E-2</v>
      </c>
      <c r="T223" s="5">
        <f t="shared" si="401"/>
        <v>8.9758024230537248E-2</v>
      </c>
      <c r="U223" s="5">
        <f t="shared" si="402"/>
        <v>6.4569487662518479E-2</v>
      </c>
      <c r="V223" s="5">
        <f t="shared" si="403"/>
        <v>7.4458424980264415E-3</v>
      </c>
      <c r="W223" s="5">
        <f t="shared" si="404"/>
        <v>4.1590866963243059E-2</v>
      </c>
      <c r="X223" s="5">
        <f t="shared" si="405"/>
        <v>4.2594515320371867E-2</v>
      </c>
      <c r="Y223" s="5">
        <f t="shared" si="406"/>
        <v>2.1811191589019039E-2</v>
      </c>
      <c r="Z223" s="5">
        <f t="shared" si="407"/>
        <v>1.548317925794125E-2</v>
      </c>
      <c r="AA223" s="5">
        <f t="shared" si="408"/>
        <v>2.2042547897998498E-2</v>
      </c>
      <c r="AB223" s="5">
        <f t="shared" si="409"/>
        <v>1.569037953191544E-2</v>
      </c>
      <c r="AC223" s="5">
        <f t="shared" si="410"/>
        <v>6.7850213946747575E-4</v>
      </c>
      <c r="AD223" s="5">
        <f t="shared" si="411"/>
        <v>1.4802655544505858E-2</v>
      </c>
      <c r="AE223" s="5">
        <f t="shared" si="412"/>
        <v>1.5159865239882412E-2</v>
      </c>
      <c r="AF223" s="5">
        <f t="shared" si="413"/>
        <v>7.7628474634301491E-3</v>
      </c>
      <c r="AG223" s="5">
        <f t="shared" si="414"/>
        <v>2.6500587697375123E-3</v>
      </c>
      <c r="AH223" s="5">
        <f t="shared" si="415"/>
        <v>3.9642027460817918E-3</v>
      </c>
      <c r="AI223" s="5">
        <f t="shared" si="416"/>
        <v>5.6436166921640272E-3</v>
      </c>
      <c r="AJ223" s="5">
        <f t="shared" si="417"/>
        <v>4.0172528258744216E-3</v>
      </c>
      <c r="AK223" s="5">
        <f t="shared" si="418"/>
        <v>1.9063803877637008E-3</v>
      </c>
      <c r="AL223" s="5">
        <f t="shared" si="419"/>
        <v>3.9570229717555351E-5</v>
      </c>
      <c r="AM223" s="5">
        <f t="shared" si="420"/>
        <v>4.2147447681326975E-3</v>
      </c>
      <c r="AN223" s="5">
        <f t="shared" si="421"/>
        <v>4.3164527143986914E-3</v>
      </c>
      <c r="AO223" s="5">
        <f t="shared" si="422"/>
        <v>2.2103075109687429E-3</v>
      </c>
      <c r="AP223" s="5">
        <f t="shared" si="423"/>
        <v>7.5454848634513762E-4</v>
      </c>
      <c r="AQ223" s="5">
        <f t="shared" si="424"/>
        <v>1.9318921080675923E-4</v>
      </c>
      <c r="AR223" s="5">
        <f t="shared" si="425"/>
        <v>8.1197294949523103E-4</v>
      </c>
      <c r="AS223" s="5">
        <f t="shared" si="426"/>
        <v>1.1559610809225743E-3</v>
      </c>
      <c r="AT223" s="5">
        <f t="shared" si="427"/>
        <v>8.2283900063319436E-4</v>
      </c>
      <c r="AU223" s="5">
        <f t="shared" si="428"/>
        <v>3.9047682610137031E-4</v>
      </c>
      <c r="AV223" s="5">
        <f t="shared" si="429"/>
        <v>1.3897507738895649E-4</v>
      </c>
      <c r="AW223" s="5">
        <f t="shared" si="430"/>
        <v>1.6025936937856176E-6</v>
      </c>
      <c r="AX223" s="5">
        <f t="shared" si="431"/>
        <v>1.0000499238741476E-3</v>
      </c>
      <c r="AY223" s="5">
        <f t="shared" si="432"/>
        <v>1.0241825889621373E-3</v>
      </c>
      <c r="AZ223" s="5">
        <f t="shared" si="433"/>
        <v>5.2444880525044288E-4</v>
      </c>
      <c r="BA223" s="5">
        <f t="shared" si="434"/>
        <v>1.7903484026699922E-4</v>
      </c>
      <c r="BB223" s="5">
        <f t="shared" si="435"/>
        <v>4.5838803104132239E-5</v>
      </c>
      <c r="BC223" s="5">
        <f t="shared" si="436"/>
        <v>9.3889920727645508E-6</v>
      </c>
      <c r="BD223" s="5">
        <f t="shared" si="437"/>
        <v>1.3859450708881188E-4</v>
      </c>
      <c r="BE223" s="5">
        <f t="shared" si="438"/>
        <v>1.9730935165255194E-4</v>
      </c>
      <c r="BF223" s="5">
        <f t="shared" si="439"/>
        <v>1.4044921789217553E-4</v>
      </c>
      <c r="BG223" s="5">
        <f t="shared" si="440"/>
        <v>6.6649933691468357E-5</v>
      </c>
      <c r="BH223" s="5">
        <f t="shared" si="441"/>
        <v>2.3721458159814028E-5</v>
      </c>
      <c r="BI223" s="5">
        <f t="shared" si="442"/>
        <v>6.7541861911840086E-6</v>
      </c>
      <c r="BJ223" s="8">
        <f t="shared" si="443"/>
        <v>0.46137018936948826</v>
      </c>
      <c r="BK223" s="8">
        <f t="shared" si="444"/>
        <v>0.26773189117887031</v>
      </c>
      <c r="BL223" s="8">
        <f t="shared" si="445"/>
        <v>0.25565534452734484</v>
      </c>
      <c r="BM223" s="8">
        <f t="shared" si="446"/>
        <v>0.44194048803405517</v>
      </c>
      <c r="BN223" s="8">
        <f t="shared" si="447"/>
        <v>0.55727753630432098</v>
      </c>
    </row>
    <row r="224" spans="1:66" x14ac:dyDescent="0.25">
      <c r="A224" t="s">
        <v>99</v>
      </c>
      <c r="B224" t="s">
        <v>115</v>
      </c>
      <c r="C224" t="s">
        <v>101</v>
      </c>
      <c r="D224" s="16"/>
      <c r="E224">
        <f>VLOOKUP(A224,home!$A$2:$E$405,3,FALSE)</f>
        <v>1.3478000000000001</v>
      </c>
      <c r="F224">
        <f>VLOOKUP(B224,home!$B$2:$E$405,3,FALSE)</f>
        <v>1.1613</v>
      </c>
      <c r="G224">
        <f>VLOOKUP(C224,away!$B$2:$E$405,4,FALSE)</f>
        <v>0.5484</v>
      </c>
      <c r="H224">
        <f>VLOOKUP(A224,away!$A$2:$E$405,3,FALSE)</f>
        <v>1.2736000000000001</v>
      </c>
      <c r="I224">
        <f>VLOOKUP(C224,away!$B$2:$E$405,3,FALSE)</f>
        <v>1.2971999999999999</v>
      </c>
      <c r="J224">
        <f>VLOOKUP(B224,home!$B$2:$E$405,4,FALSE)</f>
        <v>0.95589999999999997</v>
      </c>
      <c r="K224" s="3">
        <f t="shared" si="392"/>
        <v>0.85835575677600007</v>
      </c>
      <c r="L224" s="3">
        <f t="shared" si="393"/>
        <v>1.5792556961279998</v>
      </c>
      <c r="M224" s="5">
        <f t="shared" si="394"/>
        <v>8.7369288091882269E-2</v>
      </c>
      <c r="N224" s="5">
        <f t="shared" si="395"/>
        <v>7.4993931399087971E-2</v>
      </c>
      <c r="O224" s="5">
        <f t="shared" si="396"/>
        <v>0.13797844588575328</v>
      </c>
      <c r="P224" s="5">
        <f t="shared" si="397"/>
        <v>0.11843459333704213</v>
      </c>
      <c r="Q224" s="5">
        <f t="shared" si="398"/>
        <v>3.2185736369835793E-2</v>
      </c>
      <c r="R224" s="5">
        <f t="shared" si="399"/>
        <v>0.10895162330398243</v>
      </c>
      <c r="S224" s="5">
        <f t="shared" si="400"/>
        <v>4.0136394622327862E-2</v>
      </c>
      <c r="T224" s="5">
        <f t="shared" si="401"/>
        <v>5.0829507496137308E-2</v>
      </c>
      <c r="U224" s="5">
        <f t="shared" si="402"/>
        <v>9.3519253073063524E-2</v>
      </c>
      <c r="V224" s="5">
        <f t="shared" si="403"/>
        <v>6.0452689178774732E-3</v>
      </c>
      <c r="W224" s="5">
        <f t="shared" si="404"/>
        <v>9.2089373663744121E-3</v>
      </c>
      <c r="X224" s="5">
        <f t="shared" si="405"/>
        <v>1.4543266791132771E-2</v>
      </c>
      <c r="Y224" s="5">
        <f t="shared" si="406"/>
        <v>1.1483768460102803E-2</v>
      </c>
      <c r="Z224" s="5">
        <f t="shared" si="407"/>
        <v>5.7354157235068794E-2</v>
      </c>
      <c r="AA224" s="5">
        <f t="shared" si="408"/>
        <v>4.9230271037757171E-2</v>
      </c>
      <c r="AB224" s="5">
        <f t="shared" si="409"/>
        <v>2.1128543276450831E-2</v>
      </c>
      <c r="AC224" s="5">
        <f t="shared" si="410"/>
        <v>5.1217151182241481E-4</v>
      </c>
      <c r="AD224" s="5">
        <f t="shared" si="411"/>
        <v>1.9761361005542727E-3</v>
      </c>
      <c r="AE224" s="5">
        <f t="shared" si="412"/>
        <v>3.1208241931245089E-3</v>
      </c>
      <c r="AF224" s="5">
        <f t="shared" si="413"/>
        <v>2.4642896918029749E-3</v>
      </c>
      <c r="AG224" s="5">
        <f t="shared" si="414"/>
        <v>1.2972478442297871E-3</v>
      </c>
      <c r="AH224" s="5">
        <f t="shared" si="415"/>
        <v>2.264421987752583E-2</v>
      </c>
      <c r="AI224" s="5">
        <f t="shared" si="416"/>
        <v>1.9436796489575827E-2</v>
      </c>
      <c r="AJ224" s="5">
        <f t="shared" si="417"/>
        <v>8.3418430800554794E-3</v>
      </c>
      <c r="AK224" s="5">
        <f t="shared" si="418"/>
        <v>2.3867563432958872E-3</v>
      </c>
      <c r="AL224" s="5">
        <f t="shared" si="419"/>
        <v>2.7771234513305726E-5</v>
      </c>
      <c r="AM224" s="5">
        <f t="shared" si="420"/>
        <v>3.3924555961672748E-4</v>
      </c>
      <c r="AN224" s="5">
        <f t="shared" si="421"/>
        <v>5.3575548241084777E-4</v>
      </c>
      <c r="AO224" s="5">
        <f t="shared" si="422"/>
        <v>4.2304744866456786E-4</v>
      </c>
      <c r="AP224" s="5">
        <f t="shared" si="423"/>
        <v>2.2270003101197878E-4</v>
      </c>
      <c r="AQ224" s="5">
        <f t="shared" si="424"/>
        <v>8.7925073125887421E-5</v>
      </c>
      <c r="AR224" s="5">
        <f t="shared" si="425"/>
        <v>7.1522026451915086E-3</v>
      </c>
      <c r="AS224" s="5">
        <f t="shared" si="426"/>
        <v>6.1391343141286667E-3</v>
      </c>
      <c r="AT224" s="5">
        <f t="shared" si="427"/>
        <v>2.634780640076711E-3</v>
      </c>
      <c r="AU224" s="5">
        <f t="shared" si="428"/>
        <v>7.5385971008393312E-4</v>
      </c>
      <c r="AV224" s="5">
        <f t="shared" si="429"/>
        <v>1.6176995548800756E-4</v>
      </c>
      <c r="AW224" s="5">
        <f t="shared" si="430"/>
        <v>1.045712889723402E-6</v>
      </c>
      <c r="AX224" s="5">
        <f t="shared" si="431"/>
        <v>4.853222984295227E-5</v>
      </c>
      <c r="AY224" s="5">
        <f t="shared" si="432"/>
        <v>7.6644800425275668E-5</v>
      </c>
      <c r="AZ224" s="5">
        <f t="shared" si="433"/>
        <v>6.052086882510518E-5</v>
      </c>
      <c r="BA224" s="5">
        <f t="shared" si="434"/>
        <v>3.1859308942220941E-5</v>
      </c>
      <c r="BB224" s="5">
        <f t="shared" si="435"/>
        <v>1.2578498780426035E-5</v>
      </c>
      <c r="BC224" s="5">
        <f t="shared" si="436"/>
        <v>3.9729331695453834E-6</v>
      </c>
      <c r="BD224" s="5">
        <f t="shared" si="437"/>
        <v>1.8825261278800722E-3</v>
      </c>
      <c r="BE224" s="5">
        <f t="shared" si="438"/>
        <v>1.6158771391470924E-3</v>
      </c>
      <c r="BF224" s="5">
        <f t="shared" si="439"/>
        <v>6.9349872231482023E-4</v>
      </c>
      <c r="BG224" s="5">
        <f t="shared" si="440"/>
        <v>1.9842287353857556E-4</v>
      </c>
      <c r="BH224" s="5">
        <f t="shared" si="441"/>
        <v>4.2579353944468136E-5</v>
      </c>
      <c r="BI224" s="5">
        <f t="shared" si="442"/>
        <v>7.3096467156074247E-6</v>
      </c>
      <c r="BJ224" s="8">
        <f t="shared" si="443"/>
        <v>0.20394642794719814</v>
      </c>
      <c r="BK224" s="8">
        <f t="shared" si="444"/>
        <v>0.25260213251589081</v>
      </c>
      <c r="BL224" s="8">
        <f t="shared" si="445"/>
        <v>0.48489971349596966</v>
      </c>
      <c r="BM224" s="8">
        <f t="shared" si="446"/>
        <v>0.43881321371900794</v>
      </c>
      <c r="BN224" s="8">
        <f t="shared" si="447"/>
        <v>0.55991361838758391</v>
      </c>
    </row>
    <row r="225" spans="1:66" x14ac:dyDescent="0.25">
      <c r="A225" t="s">
        <v>99</v>
      </c>
      <c r="B225" t="s">
        <v>138</v>
      </c>
      <c r="C225" t="s">
        <v>417</v>
      </c>
      <c r="D225" s="16"/>
      <c r="E225">
        <f>VLOOKUP(A225,home!$A$2:$E$405,3,FALSE)</f>
        <v>1.3478000000000001</v>
      </c>
      <c r="F225">
        <f>VLOOKUP(B225,home!$B$2:$E$405,3,FALSE)</f>
        <v>1.3103</v>
      </c>
      <c r="G225">
        <f>VLOOKUP(C225,away!$B$2:$E$405,4,FALSE)</f>
        <v>0.8387</v>
      </c>
      <c r="H225">
        <f>VLOOKUP(A225,away!$A$2:$E$405,3,FALSE)</f>
        <v>1.2736000000000001</v>
      </c>
      <c r="I225">
        <f>VLOOKUP(C225,away!$B$2:$E$405,3,FALSE)</f>
        <v>0.751</v>
      </c>
      <c r="J225">
        <f>VLOOKUP(B225,home!$B$2:$E$405,4,FALSE)</f>
        <v>1.0676000000000001</v>
      </c>
      <c r="K225" s="3">
        <f t="shared" si="392"/>
        <v>1.4811629365580001</v>
      </c>
      <c r="L225" s="3">
        <f t="shared" si="393"/>
        <v>1.0211312153600001</v>
      </c>
      <c r="M225" s="5">
        <f t="shared" si="394"/>
        <v>8.189689901390669E-2</v>
      </c>
      <c r="N225" s="5">
        <f t="shared" si="395"/>
        <v>0.12130265143843202</v>
      </c>
      <c r="O225" s="5">
        <f t="shared" si="396"/>
        <v>8.3627480024285716E-2</v>
      </c>
      <c r="P225" s="5">
        <f t="shared" si="397"/>
        <v>0.12386592388971654</v>
      </c>
      <c r="Q225" s="5">
        <f t="shared" si="398"/>
        <v>8.9834495708409762E-2</v>
      </c>
      <c r="R225" s="5">
        <f t="shared" si="399"/>
        <v>4.2697315157346497E-2</v>
      </c>
      <c r="S225" s="5">
        <f t="shared" si="400"/>
        <v>4.6835616750420979E-2</v>
      </c>
      <c r="T225" s="5">
        <f t="shared" si="401"/>
        <v>9.1732807783981157E-2</v>
      </c>
      <c r="U225" s="5">
        <f t="shared" si="402"/>
        <v>6.3241680701597747E-2</v>
      </c>
      <c r="V225" s="5">
        <f t="shared" si="403"/>
        <v>7.8707863309268496E-3</v>
      </c>
      <c r="W225" s="5">
        <f t="shared" si="404"/>
        <v>4.4353175155891773E-2</v>
      </c>
      <c r="X225" s="5">
        <f t="shared" si="405"/>
        <v>4.5290411652010719E-2</v>
      </c>
      <c r="Y225" s="5">
        <f t="shared" si="406"/>
        <v>2.3123726547186207E-2</v>
      </c>
      <c r="Z225" s="5">
        <f t="shared" si="407"/>
        <v>1.4533187106410061E-2</v>
      </c>
      <c r="AA225" s="5">
        <f t="shared" si="408"/>
        <v>2.1526018092077191E-2</v>
      </c>
      <c r="AB225" s="5">
        <f t="shared" si="409"/>
        <v>1.5941770084830848E-2</v>
      </c>
      <c r="AC225" s="5">
        <f t="shared" si="410"/>
        <v>7.4401643435032297E-4</v>
      </c>
      <c r="AD225" s="5">
        <f t="shared" si="411"/>
        <v>1.6423569789892983E-2</v>
      </c>
      <c r="AE225" s="5">
        <f t="shared" si="412"/>
        <v>1.6770619780103201E-2</v>
      </c>
      <c r="AF225" s="5">
        <f t="shared" si="413"/>
        <v>8.5625016791986176E-3</v>
      </c>
      <c r="AG225" s="5">
        <f t="shared" si="414"/>
        <v>2.9144792487340422E-3</v>
      </c>
      <c r="AH225" s="5">
        <f t="shared" si="415"/>
        <v>3.7100727532556966E-3</v>
      </c>
      <c r="AI225" s="5">
        <f t="shared" si="416"/>
        <v>5.4952222540560324E-3</v>
      </c>
      <c r="AJ225" s="5">
        <f t="shared" si="417"/>
        <v>4.0696597654282535E-3</v>
      </c>
      <c r="AK225" s="5">
        <f t="shared" si="418"/>
        <v>2.0092764029845519E-3</v>
      </c>
      <c r="AL225" s="5">
        <f t="shared" si="419"/>
        <v>4.501185472934027E-5</v>
      </c>
      <c r="AM225" s="5">
        <f t="shared" si="420"/>
        <v>4.8651965717526301E-3</v>
      </c>
      <c r="AN225" s="5">
        <f t="shared" si="421"/>
        <v>4.9680040882790679E-3</v>
      </c>
      <c r="AO225" s="5">
        <f t="shared" si="422"/>
        <v>2.5364920262889268E-3</v>
      </c>
      <c r="AP225" s="5">
        <f t="shared" si="423"/>
        <v>8.633637285184537E-4</v>
      </c>
      <c r="AQ225" s="5">
        <f t="shared" si="424"/>
        <v>2.2040191334994741E-4</v>
      </c>
      <c r="AR225" s="5">
        <f t="shared" si="425"/>
        <v>7.5769421992120251E-4</v>
      </c>
      <c r="AS225" s="5">
        <f t="shared" si="426"/>
        <v>1.1222685957915117E-3</v>
      </c>
      <c r="AT225" s="5">
        <f t="shared" si="427"/>
        <v>8.3113132447468945E-4</v>
      </c>
      <c r="AU225" s="5">
        <f t="shared" si="428"/>
        <v>4.1034697107475719E-4</v>
      </c>
      <c r="AV225" s="5">
        <f t="shared" si="429"/>
        <v>1.5194768117119187E-4</v>
      </c>
      <c r="AW225" s="5">
        <f t="shared" si="430"/>
        <v>1.8910751876144132E-6</v>
      </c>
      <c r="AX225" s="5">
        <f t="shared" si="431"/>
        <v>1.2010248068581742E-3</v>
      </c>
      <c r="AY225" s="5">
        <f t="shared" si="432"/>
        <v>1.2264039207045966E-3</v>
      </c>
      <c r="AZ225" s="5">
        <f t="shared" si="433"/>
        <v>6.2615966303567687E-4</v>
      </c>
      <c r="BA225" s="5">
        <f t="shared" si="434"/>
        <v>2.1313039257500962E-4</v>
      </c>
      <c r="BB225" s="5">
        <f t="shared" si="435"/>
        <v>5.4408524200068367E-5</v>
      </c>
      <c r="BC225" s="5">
        <f t="shared" si="436"/>
        <v>1.1111648488471964E-5</v>
      </c>
      <c r="BD225" s="5">
        <f t="shared" si="437"/>
        <v>1.2895086994323075E-4</v>
      </c>
      <c r="BE225" s="5">
        <f t="shared" si="438"/>
        <v>1.909972491968244E-4</v>
      </c>
      <c r="BF225" s="5">
        <f t="shared" si="439"/>
        <v>1.4144902324743431E-4</v>
      </c>
      <c r="BG225" s="5">
        <f t="shared" si="440"/>
        <v>6.9836350215476912E-5</v>
      </c>
      <c r="BH225" s="5">
        <f t="shared" si="441"/>
        <v>2.585975339091215E-5</v>
      </c>
      <c r="BI225" s="5">
        <f t="shared" si="442"/>
        <v>7.6605016542298289E-6</v>
      </c>
      <c r="BJ225" s="8">
        <f t="shared" si="443"/>
        <v>0.47709413606789153</v>
      </c>
      <c r="BK225" s="8">
        <f t="shared" si="444"/>
        <v>0.26248465819475536</v>
      </c>
      <c r="BL225" s="8">
        <f t="shared" si="445"/>
        <v>0.24615663777594396</v>
      </c>
      <c r="BM225" s="8">
        <f t="shared" si="446"/>
        <v>0.45581934106738686</v>
      </c>
      <c r="BN225" s="8">
        <f t="shared" si="447"/>
        <v>0.54322476523209728</v>
      </c>
    </row>
    <row r="226" spans="1:66" x14ac:dyDescent="0.25">
      <c r="A226" t="s">
        <v>99</v>
      </c>
      <c r="B226" t="s">
        <v>113</v>
      </c>
      <c r="C226" t="s">
        <v>105</v>
      </c>
      <c r="D226" s="16"/>
      <c r="E226">
        <f>VLOOKUP(A226,home!$A$2:$E$405,3,FALSE)</f>
        <v>1.3478000000000001</v>
      </c>
      <c r="F226">
        <f>VLOOKUP(B226,home!$B$2:$E$405,3,FALSE)</f>
        <v>1.2581</v>
      </c>
      <c r="G226">
        <f>VLOOKUP(C226,away!$B$2:$E$405,4,FALSE)</f>
        <v>0.6129</v>
      </c>
      <c r="H226">
        <f>VLOOKUP(A226,away!$A$2:$E$405,3,FALSE)</f>
        <v>1.2736000000000001</v>
      </c>
      <c r="I226">
        <f>VLOOKUP(C226,away!$B$2:$E$405,3,FALSE)</f>
        <v>1.1607000000000001</v>
      </c>
      <c r="J226">
        <f>VLOOKUP(B226,home!$B$2:$E$405,4,FALSE)</f>
        <v>0.71689999999999998</v>
      </c>
      <c r="K226" s="3">
        <f t="shared" si="392"/>
        <v>1.0392744146220001</v>
      </c>
      <c r="L226" s="3">
        <f t="shared" si="393"/>
        <v>1.059769985088</v>
      </c>
      <c r="M226" s="5">
        <f t="shared" si="394"/>
        <v>0.12257350358103236</v>
      </c>
      <c r="N226" s="5">
        <f t="shared" si="395"/>
        <v>0.12738750618234504</v>
      </c>
      <c r="O226" s="5">
        <f t="shared" si="396"/>
        <v>0.12989972006225459</v>
      </c>
      <c r="P226" s="5">
        <f t="shared" si="397"/>
        <v>0.13500145552726131</v>
      </c>
      <c r="Q226" s="5">
        <f t="shared" si="398"/>
        <v>6.6195287958906515E-2</v>
      </c>
      <c r="R226" s="5">
        <f t="shared" si="399"/>
        <v>6.8831912196655451E-2</v>
      </c>
      <c r="S226" s="5">
        <f t="shared" si="400"/>
        <v>3.7172375068871326E-2</v>
      </c>
      <c r="T226" s="5">
        <f t="shared" si="401"/>
        <v>7.0151779333106221E-2</v>
      </c>
      <c r="U226" s="5">
        <f t="shared" si="402"/>
        <v>7.1535245255492E-2</v>
      </c>
      <c r="V226" s="5">
        <f t="shared" si="403"/>
        <v>4.5490389150551489E-3</v>
      </c>
      <c r="W226" s="5">
        <f t="shared" si="404"/>
        <v>2.293168971474244E-2</v>
      </c>
      <c r="X226" s="5">
        <f t="shared" si="405"/>
        <v>2.4302316467035238E-2</v>
      </c>
      <c r="Y226" s="5">
        <f t="shared" si="406"/>
        <v>1.2877432779936894E-2</v>
      </c>
      <c r="Z226" s="5">
        <f t="shared" si="407"/>
        <v>2.4315331520742695E-2</v>
      </c>
      <c r="AA226" s="5">
        <f t="shared" si="408"/>
        <v>2.5270301932559733E-2</v>
      </c>
      <c r="AB226" s="5">
        <f t="shared" si="409"/>
        <v>1.3131389124141106E-2</v>
      </c>
      <c r="AC226" s="5">
        <f t="shared" si="410"/>
        <v>3.1314214371410022E-4</v>
      </c>
      <c r="AD226" s="5">
        <f t="shared" si="411"/>
        <v>5.9580796011455715E-3</v>
      </c>
      <c r="AE226" s="5">
        <f t="shared" si="412"/>
        <v>6.3141939300591591E-3</v>
      </c>
      <c r="AF226" s="5">
        <f t="shared" si="413"/>
        <v>3.3457966035507678E-3</v>
      </c>
      <c r="AG226" s="5">
        <f t="shared" si="414"/>
        <v>1.1819249388841596E-3</v>
      </c>
      <c r="AH226" s="5">
        <f t="shared" si="415"/>
        <v>6.4421646307868145E-3</v>
      </c>
      <c r="AI226" s="5">
        <f t="shared" si="416"/>
        <v>6.6951768755595196E-3</v>
      </c>
      <c r="AJ226" s="5">
        <f t="shared" si="417"/>
        <v>3.4790630140689354E-3</v>
      </c>
      <c r="AK226" s="5">
        <f t="shared" si="418"/>
        <v>1.2052337257931816E-3</v>
      </c>
      <c r="AL226" s="5">
        <f t="shared" si="419"/>
        <v>1.379568795971732E-5</v>
      </c>
      <c r="AM226" s="5">
        <f t="shared" si="420"/>
        <v>1.2384159379503692E-3</v>
      </c>
      <c r="AN226" s="5">
        <f t="shared" si="421"/>
        <v>1.3124360400944041E-3</v>
      </c>
      <c r="AO226" s="5">
        <f t="shared" si="422"/>
        <v>6.9544016131990022E-4</v>
      </c>
      <c r="AP226" s="5">
        <f t="shared" si="423"/>
        <v>2.4566886979719569E-4</v>
      </c>
      <c r="AQ226" s="5">
        <f t="shared" si="424"/>
        <v>6.5088123620389964E-5</v>
      </c>
      <c r="AR226" s="5">
        <f t="shared" si="425"/>
        <v>1.3654425429406774E-3</v>
      </c>
      <c r="AS226" s="5">
        <f t="shared" si="426"/>
        <v>1.4190694995146475E-3</v>
      </c>
      <c r="AT226" s="5">
        <f t="shared" si="427"/>
        <v>7.3740131170800993E-4</v>
      </c>
      <c r="AU226" s="5">
        <f t="shared" si="428"/>
        <v>2.5545410552227908E-4</v>
      </c>
      <c r="AV226" s="5">
        <f t="shared" si="429"/>
        <v>6.63717289948633E-5</v>
      </c>
      <c r="AW226" s="5">
        <f t="shared" si="430"/>
        <v>4.2206827834136356E-7</v>
      </c>
      <c r="AX226" s="5">
        <f t="shared" si="431"/>
        <v>2.1450899982865406E-4</v>
      </c>
      <c r="AY226" s="5">
        <f t="shared" si="432"/>
        <v>2.2733019954965448E-4</v>
      </c>
      <c r="AZ226" s="5">
        <f t="shared" si="433"/>
        <v>1.204588610933947E-4</v>
      </c>
      <c r="BA226" s="5">
        <f t="shared" si="434"/>
        <v>4.2552895141554794E-5</v>
      </c>
      <c r="BB226" s="5">
        <f t="shared" si="435"/>
        <v>1.1274070262404186E-5</v>
      </c>
      <c r="BC226" s="5">
        <f t="shared" si="436"/>
        <v>2.3895842547738309E-6</v>
      </c>
      <c r="BD226" s="5">
        <f t="shared" si="437"/>
        <v>2.411758372284603E-4</v>
      </c>
      <c r="BE226" s="5">
        <f t="shared" si="438"/>
        <v>2.5064787705657884E-4</v>
      </c>
      <c r="BF226" s="5">
        <f t="shared" si="439"/>
        <v>1.3024596285211152E-4</v>
      </c>
      <c r="BG226" s="5">
        <f t="shared" si="440"/>
        <v>4.5120432266668994E-5</v>
      </c>
      <c r="BH226" s="5">
        <f t="shared" si="441"/>
        <v>1.1723127707858505E-5</v>
      </c>
      <c r="BI226" s="5">
        <f t="shared" si="442"/>
        <v>2.4367093372247202E-6</v>
      </c>
      <c r="BJ226" s="8">
        <f t="shared" si="443"/>
        <v>0.3448215712526248</v>
      </c>
      <c r="BK226" s="8">
        <f t="shared" si="444"/>
        <v>0.29985064112344362</v>
      </c>
      <c r="BL226" s="8">
        <f t="shared" si="445"/>
        <v>0.33101529595244078</v>
      </c>
      <c r="BM226" s="8">
        <f t="shared" si="446"/>
        <v>0.3498865462095252</v>
      </c>
      <c r="BN226" s="8">
        <f t="shared" si="447"/>
        <v>0.64988938550845521</v>
      </c>
    </row>
    <row r="227" spans="1:66" x14ac:dyDescent="0.25">
      <c r="A227" t="s">
        <v>99</v>
      </c>
      <c r="B227" t="s">
        <v>116</v>
      </c>
      <c r="C227" t="s">
        <v>103</v>
      </c>
      <c r="D227" s="16"/>
      <c r="E227">
        <f>VLOOKUP(A227,home!$A$2:$E$405,3,FALSE)</f>
        <v>1.3478000000000001</v>
      </c>
      <c r="F227">
        <f>VLOOKUP(B227,home!$B$2:$E$405,3,FALSE)</f>
        <v>1</v>
      </c>
      <c r="G227">
        <f>VLOOKUP(C227,away!$B$2:$E$405,4,FALSE)</f>
        <v>0.96779999999999999</v>
      </c>
      <c r="H227">
        <f>VLOOKUP(A227,away!$A$2:$E$405,3,FALSE)</f>
        <v>1.2736000000000001</v>
      </c>
      <c r="I227">
        <f>VLOOKUP(C227,away!$B$2:$E$405,3,FALSE)</f>
        <v>1.0924</v>
      </c>
      <c r="J227">
        <f>VLOOKUP(B227,home!$B$2:$E$405,4,FALSE)</f>
        <v>1.3313999999999999</v>
      </c>
      <c r="K227" s="3">
        <f t="shared" si="392"/>
        <v>1.30440084</v>
      </c>
      <c r="L227" s="3">
        <f t="shared" si="393"/>
        <v>1.852351044096</v>
      </c>
      <c r="M227" s="5">
        <f t="shared" si="394"/>
        <v>4.2563768848595987E-2</v>
      </c>
      <c r="N227" s="5">
        <f t="shared" si="395"/>
        <v>5.5520215839674439E-2</v>
      </c>
      <c r="O227" s="5">
        <f t="shared" si="396"/>
        <v>7.8843041667357588E-2</v>
      </c>
      <c r="P227" s="5">
        <f t="shared" si="397"/>
        <v>0.10284292977905624</v>
      </c>
      <c r="Q227" s="5">
        <f t="shared" si="398"/>
        <v>3.6210308089126328E-2</v>
      </c>
      <c r="R227" s="5">
        <f t="shared" si="399"/>
        <v>7.302249527611715E-2</v>
      </c>
      <c r="S227" s="5">
        <f t="shared" si="400"/>
        <v>6.2122484049534403E-2</v>
      </c>
      <c r="T227" s="5">
        <f t="shared" si="401"/>
        <v>6.707420199593099E-2</v>
      </c>
      <c r="U227" s="5">
        <f t="shared" si="402"/>
        <v>9.5250604177063242E-2</v>
      </c>
      <c r="V227" s="5">
        <f t="shared" si="403"/>
        <v>1.6677873217928296E-2</v>
      </c>
      <c r="W227" s="5">
        <f t="shared" si="404"/>
        <v>1.5744252096038396E-2</v>
      </c>
      <c r="X227" s="5">
        <f t="shared" si="405"/>
        <v>2.9163881808607364E-2</v>
      </c>
      <c r="Y227" s="5">
        <f t="shared" si="406"/>
        <v>2.7010873459033101E-2</v>
      </c>
      <c r="Z227" s="5">
        <f t="shared" si="407"/>
        <v>4.5087765122403596E-2</v>
      </c>
      <c r="AA227" s="5">
        <f t="shared" si="408"/>
        <v>5.8812518699385953E-2</v>
      </c>
      <c r="AB227" s="5">
        <f t="shared" si="409"/>
        <v>3.8357549396997377E-2</v>
      </c>
      <c r="AC227" s="5">
        <f t="shared" si="410"/>
        <v>2.5185759370789083E-3</v>
      </c>
      <c r="AD227" s="5">
        <f t="shared" si="411"/>
        <v>5.1342039148110623E-3</v>
      </c>
      <c r="AE227" s="5">
        <f t="shared" si="412"/>
        <v>9.5103479822020408E-3</v>
      </c>
      <c r="AF227" s="5">
        <f t="shared" si="413"/>
        <v>8.8082515072741216E-3</v>
      </c>
      <c r="AG227" s="5">
        <f t="shared" si="414"/>
        <v>5.4386579587197932E-3</v>
      </c>
      <c r="AH227" s="5">
        <f t="shared" si="415"/>
        <v>2.0879592200109886E-2</v>
      </c>
      <c r="AI227" s="5">
        <f t="shared" si="416"/>
        <v>2.7235357604680783E-2</v>
      </c>
      <c r="AJ227" s="5">
        <f t="shared" si="417"/>
        <v>1.7762911668623003E-2</v>
      </c>
      <c r="AK227" s="5">
        <f t="shared" si="418"/>
        <v>7.7233189671325518E-3</v>
      </c>
      <c r="AL227" s="5">
        <f t="shared" si="419"/>
        <v>2.4341615909209666E-4</v>
      </c>
      <c r="AM227" s="5">
        <f t="shared" si="420"/>
        <v>1.3394119798421664E-3</v>
      </c>
      <c r="AN227" s="5">
        <f t="shared" si="421"/>
        <v>2.4810611793353275E-3</v>
      </c>
      <c r="AO227" s="5">
        <f t="shared" si="422"/>
        <v>2.2978981330039239E-3</v>
      </c>
      <c r="AP227" s="5">
        <f t="shared" si="423"/>
        <v>1.4188380019653556E-3</v>
      </c>
      <c r="AQ227" s="5">
        <f t="shared" si="424"/>
        <v>6.5704651358590243E-4</v>
      </c>
      <c r="AR227" s="5">
        <f t="shared" si="425"/>
        <v>7.7352668824344504E-3</v>
      </c>
      <c r="AS227" s="5">
        <f t="shared" si="426"/>
        <v>1.0089888619071679E-2</v>
      </c>
      <c r="AT227" s="5">
        <f t="shared" si="427"/>
        <v>6.5806295951117691E-3</v>
      </c>
      <c r="AU227" s="5">
        <f t="shared" si="428"/>
        <v>2.8612595905308852E-3</v>
      </c>
      <c r="AV227" s="5">
        <f t="shared" si="429"/>
        <v>9.3305735333663571E-4</v>
      </c>
      <c r="AW227" s="5">
        <f t="shared" si="430"/>
        <v>1.6337337047308069E-5</v>
      </c>
      <c r="AX227" s="5">
        <f t="shared" si="431"/>
        <v>2.9118835193536454E-4</v>
      </c>
      <c r="AY227" s="5">
        <f t="shared" si="432"/>
        <v>5.3938304773606602E-4</v>
      </c>
      <c r="AZ227" s="5">
        <f t="shared" si="433"/>
        <v>4.9956337582079242E-4</v>
      </c>
      <c r="BA227" s="5">
        <f t="shared" si="434"/>
        <v>3.08455580264589E-4</v>
      </c>
      <c r="BB227" s="5">
        <f t="shared" si="435"/>
        <v>1.4284200404008729E-4</v>
      </c>
      <c r="BC227" s="5">
        <f t="shared" si="436"/>
        <v>5.2918707064884165E-5</v>
      </c>
      <c r="BD227" s="5">
        <f t="shared" si="437"/>
        <v>2.3880716143397742E-3</v>
      </c>
      <c r="BE227" s="5">
        <f t="shared" si="438"/>
        <v>3.1150026197249575E-3</v>
      </c>
      <c r="BF227" s="5">
        <f t="shared" si="439"/>
        <v>2.0316060168857177E-3</v>
      </c>
      <c r="BG227" s="5">
        <f t="shared" si="440"/>
        <v>8.8334286499159513E-4</v>
      </c>
      <c r="BH227" s="5">
        <f t="shared" si="441"/>
        <v>2.8805829377576082E-4</v>
      </c>
      <c r="BI227" s="5">
        <f t="shared" si="442"/>
        <v>7.5148696074013769E-5</v>
      </c>
      <c r="BJ227" s="8">
        <f t="shared" si="443"/>
        <v>0.26964380152601203</v>
      </c>
      <c r="BK227" s="8">
        <f t="shared" si="444"/>
        <v>0.22750843103902199</v>
      </c>
      <c r="BL227" s="8">
        <f t="shared" si="445"/>
        <v>0.45486872180374482</v>
      </c>
      <c r="BM227" s="8">
        <f t="shared" si="446"/>
        <v>0.60758291428056577</v>
      </c>
      <c r="BN227" s="8">
        <f t="shared" si="447"/>
        <v>0.38900275949992774</v>
      </c>
    </row>
    <row r="228" spans="1:66" x14ac:dyDescent="0.25">
      <c r="A228" t="s">
        <v>99</v>
      </c>
      <c r="B228" t="s">
        <v>109</v>
      </c>
      <c r="C228" t="s">
        <v>117</v>
      </c>
      <c r="D228" s="16"/>
      <c r="E228">
        <f>VLOOKUP(A228,home!$A$2:$E$405,3,FALSE)</f>
        <v>1.3478000000000001</v>
      </c>
      <c r="F228">
        <f>VLOOKUP(B228,home!$B$2:$E$405,3,FALSE)</f>
        <v>0.9355</v>
      </c>
      <c r="G228">
        <f>VLOOKUP(C228,away!$B$2:$E$405,4,FALSE)</f>
        <v>1</v>
      </c>
      <c r="H228">
        <f>VLOOKUP(A228,away!$A$2:$E$405,3,FALSE)</f>
        <v>1.2736000000000001</v>
      </c>
      <c r="I228">
        <f>VLOOKUP(C228,away!$B$2:$E$405,3,FALSE)</f>
        <v>0.81930000000000003</v>
      </c>
      <c r="J228">
        <f>VLOOKUP(B228,home!$B$2:$E$405,4,FALSE)</f>
        <v>0.81930000000000003</v>
      </c>
      <c r="K228" s="3">
        <f t="shared" si="392"/>
        <v>1.2608669000000001</v>
      </c>
      <c r="L228" s="3">
        <f t="shared" si="393"/>
        <v>0.85490717126400007</v>
      </c>
      <c r="M228" s="5">
        <f t="shared" si="394"/>
        <v>0.12053994692181848</v>
      </c>
      <c r="N228" s="5">
        <f t="shared" si="395"/>
        <v>0.15198482920147782</v>
      </c>
      <c r="O228" s="5">
        <f t="shared" si="396"/>
        <v>0.10305046504724454</v>
      </c>
      <c r="P228" s="5">
        <f t="shared" si="397"/>
        <v>0.12993292040767759</v>
      </c>
      <c r="Q228" s="5">
        <f t="shared" si="398"/>
        <v>9.5816320221148457E-2</v>
      </c>
      <c r="R228" s="5">
        <f t="shared" si="399"/>
        <v>4.4049290785489775E-2</v>
      </c>
      <c r="S228" s="5">
        <f t="shared" si="400"/>
        <v>3.5014458353415864E-2</v>
      </c>
      <c r="T228" s="5">
        <f t="shared" si="401"/>
        <v>8.1914059281187626E-2</v>
      </c>
      <c r="U228" s="5">
        <f t="shared" si="402"/>
        <v>5.5540292719899062E-2</v>
      </c>
      <c r="V228" s="5">
        <f t="shared" si="403"/>
        <v>4.1936589363405774E-3</v>
      </c>
      <c r="W228" s="5">
        <f t="shared" si="404"/>
        <v>4.0270542215548932E-2</v>
      </c>
      <c r="X228" s="5">
        <f t="shared" si="405"/>
        <v>3.4427575330762433E-2</v>
      </c>
      <c r="Y228" s="5">
        <f t="shared" si="406"/>
        <v>1.4716190519750191E-2</v>
      </c>
      <c r="Z228" s="5">
        <f t="shared" si="407"/>
        <v>1.2552684860536149E-2</v>
      </c>
      <c r="AA228" s="5">
        <f t="shared" si="408"/>
        <v>1.5827264846781146E-2</v>
      </c>
      <c r="AB228" s="5">
        <f t="shared" si="409"/>
        <v>9.9780371814199645E-3</v>
      </c>
      <c r="AC228" s="5">
        <f t="shared" si="410"/>
        <v>2.8252789153473631E-4</v>
      </c>
      <c r="AD228" s="5">
        <f t="shared" si="411"/>
        <v>1.2693948431159589E-2</v>
      </c>
      <c r="AE228" s="5">
        <f t="shared" si="412"/>
        <v>1.0852147545453734E-2</v>
      </c>
      <c r="AF228" s="5">
        <f t="shared" si="413"/>
        <v>4.6387893801117068E-3</v>
      </c>
      <c r="AG228" s="5">
        <f t="shared" si="414"/>
        <v>1.3219114356802612E-3</v>
      </c>
      <c r="AH228" s="5">
        <f t="shared" si="415"/>
        <v>2.6828450764723494E-3</v>
      </c>
      <c r="AI228" s="5">
        <f t="shared" si="416"/>
        <v>3.3827105547519542E-3</v>
      </c>
      <c r="AJ228" s="5">
        <f t="shared" si="417"/>
        <v>2.1325738853836896E-3</v>
      </c>
      <c r="AK228" s="5">
        <f t="shared" si="418"/>
        <v>8.9629727462822955E-4</v>
      </c>
      <c r="AL228" s="5">
        <f t="shared" si="419"/>
        <v>1.2181745547819604E-5</v>
      </c>
      <c r="AM228" s="5">
        <f t="shared" si="420"/>
        <v>3.2010758814312078E-3</v>
      </c>
      <c r="AN228" s="5">
        <f t="shared" si="421"/>
        <v>2.7366227267957692E-3</v>
      </c>
      <c r="AO228" s="5">
        <f t="shared" si="422"/>
        <v>1.1697791970908728E-3</v>
      </c>
      <c r="AP228" s="5">
        <f t="shared" si="423"/>
        <v>3.3335087479614378E-4</v>
      </c>
      <c r="AQ228" s="5">
        <f t="shared" si="424"/>
        <v>7.1246013352587782E-5</v>
      </c>
      <c r="AR228" s="5">
        <f t="shared" si="425"/>
        <v>4.5871669905330539E-4</v>
      </c>
      <c r="AS228" s="5">
        <f t="shared" si="426"/>
        <v>5.7838070231357413E-4</v>
      </c>
      <c r="AT228" s="5">
        <f t="shared" si="427"/>
        <v>3.6463054157296969E-4</v>
      </c>
      <c r="AU228" s="5">
        <f t="shared" si="428"/>
        <v>1.5325019353281053E-4</v>
      </c>
      <c r="AV228" s="5">
        <f t="shared" si="429"/>
        <v>4.8307024111028749E-5</v>
      </c>
      <c r="AW228" s="5">
        <f t="shared" si="430"/>
        <v>3.6474993816273713E-7</v>
      </c>
      <c r="AX228" s="5">
        <f t="shared" si="431"/>
        <v>6.7268843721415578E-4</v>
      </c>
      <c r="AY228" s="5">
        <f t="shared" si="432"/>
        <v>5.7508616900075473E-4</v>
      </c>
      <c r="AZ228" s="5">
        <f t="shared" si="433"/>
        <v>2.4582264498674298E-4</v>
      </c>
      <c r="BA228" s="5">
        <f t="shared" si="434"/>
        <v>7.0051847352750328E-5</v>
      </c>
      <c r="BB228" s="5">
        <f t="shared" si="435"/>
        <v>1.4971956665539328E-5</v>
      </c>
      <c r="BC228" s="5">
        <f t="shared" si="436"/>
        <v>2.5599266242446844E-6</v>
      </c>
      <c r="BD228" s="5">
        <f t="shared" si="437"/>
        <v>6.5360032599870121E-5</v>
      </c>
      <c r="BE228" s="5">
        <f t="shared" si="438"/>
        <v>8.2410301688097185E-5</v>
      </c>
      <c r="BF228" s="5">
        <f t="shared" si="439"/>
        <v>5.1954210808767962E-5</v>
      </c>
      <c r="BG228" s="5">
        <f t="shared" si="440"/>
        <v>2.1835781574799255E-5</v>
      </c>
      <c r="BH228" s="5">
        <f t="shared" si="441"/>
        <v>6.8830035558235687E-6</v>
      </c>
      <c r="BI228" s="5">
        <f t="shared" si="442"/>
        <v>1.7357102712240464E-6</v>
      </c>
      <c r="BJ228" s="8">
        <f t="shared" si="443"/>
        <v>0.45772956923759145</v>
      </c>
      <c r="BK228" s="8">
        <f t="shared" si="444"/>
        <v>0.29055078042533583</v>
      </c>
      <c r="BL228" s="8">
        <f t="shared" si="445"/>
        <v>0.23937324157315304</v>
      </c>
      <c r="BM228" s="8">
        <f t="shared" si="446"/>
        <v>0.3542577820926972</v>
      </c>
      <c r="BN228" s="8">
        <f t="shared" si="447"/>
        <v>0.64537377258485673</v>
      </c>
    </row>
    <row r="229" spans="1:66" x14ac:dyDescent="0.25">
      <c r="A229" t="s">
        <v>99</v>
      </c>
      <c r="B229" t="s">
        <v>416</v>
      </c>
      <c r="C229" t="s">
        <v>121</v>
      </c>
      <c r="D229" s="16"/>
      <c r="E229">
        <f>VLOOKUP(A229,home!$A$2:$E$405,3,FALSE)</f>
        <v>1.3478000000000001</v>
      </c>
      <c r="F229">
        <f>VLOOKUP(B229,home!$B$2:$E$405,3,FALSE)</f>
        <v>0.7641</v>
      </c>
      <c r="G229">
        <f>VLOOKUP(C229,away!$B$2:$E$405,4,FALSE)</f>
        <v>1.1291</v>
      </c>
      <c r="H229">
        <f>VLOOKUP(A229,away!$A$2:$E$405,3,FALSE)</f>
        <v>1.2736000000000001</v>
      </c>
      <c r="I229">
        <f>VLOOKUP(C229,away!$B$2:$E$405,3,FALSE)</f>
        <v>0.99</v>
      </c>
      <c r="J229">
        <f>VLOOKUP(B229,home!$B$2:$E$405,4,FALSE)</f>
        <v>0.69979999999999998</v>
      </c>
      <c r="K229" s="3">
        <f t="shared" si="392"/>
        <v>1.1628081288180001</v>
      </c>
      <c r="L229" s="3">
        <f t="shared" si="393"/>
        <v>0.88235262719999996</v>
      </c>
      <c r="M229" s="5">
        <f t="shared" si="394"/>
        <v>0.12935939300488625</v>
      </c>
      <c r="N229" s="5">
        <f t="shared" si="395"/>
        <v>0.15042015372504405</v>
      </c>
      <c r="O229" s="5">
        <f t="shared" si="396"/>
        <v>0.11414060027085866</v>
      </c>
      <c r="P229" s="5">
        <f t="shared" si="397"/>
        <v>0.13272361782312048</v>
      </c>
      <c r="Q229" s="5">
        <f t="shared" si="398"/>
        <v>8.7454888744767215E-2</v>
      </c>
      <c r="R229" s="5">
        <f t="shared" si="399"/>
        <v>5.0356129259588579E-2</v>
      </c>
      <c r="S229" s="5">
        <f t="shared" si="400"/>
        <v>3.4043833847056545E-2</v>
      </c>
      <c r="T229" s="5">
        <f t="shared" si="401"/>
        <v>7.716605084542906E-2</v>
      </c>
      <c r="U229" s="5">
        <f t="shared" si="402"/>
        <v>5.855451643885954E-2</v>
      </c>
      <c r="V229" s="5">
        <f t="shared" si="403"/>
        <v>3.8810228085338757E-3</v>
      </c>
      <c r="W229" s="5">
        <f t="shared" si="404"/>
        <v>3.3897751845763047E-2</v>
      </c>
      <c r="X229" s="5">
        <f t="shared" si="405"/>
        <v>2.9909770397282671E-2</v>
      </c>
      <c r="Y229" s="5">
        <f t="shared" si="406"/>
        <v>1.3195482244495575E-2</v>
      </c>
      <c r="Z229" s="5">
        <f t="shared" si="407"/>
        <v>1.481062098260693E-2</v>
      </c>
      <c r="AA229" s="5">
        <f t="shared" si="408"/>
        <v>1.7221910471417773E-2</v>
      </c>
      <c r="AB229" s="5">
        <f t="shared" si="409"/>
        <v>1.0012888744970213E-2</v>
      </c>
      <c r="AC229" s="5">
        <f t="shared" si="410"/>
        <v>2.4887223882497989E-4</v>
      </c>
      <c r="AD229" s="5">
        <f t="shared" si="411"/>
        <v>9.8541453487271599E-3</v>
      </c>
      <c r="AE229" s="5">
        <f t="shared" si="412"/>
        <v>8.6948310372600684E-3</v>
      </c>
      <c r="AF229" s="5">
        <f t="shared" si="413"/>
        <v>3.8359535043932607E-3</v>
      </c>
      <c r="AG229" s="5">
        <f t="shared" si="414"/>
        <v>1.1282212174728138E-3</v>
      </c>
      <c r="AH229" s="5">
        <f t="shared" si="415"/>
        <v>3.2670475836166662E-3</v>
      </c>
      <c r="AI229" s="5">
        <f t="shared" si="416"/>
        <v>3.7989494874646644E-3</v>
      </c>
      <c r="AJ229" s="5">
        <f t="shared" si="417"/>
        <v>2.2087246724964435E-3</v>
      </c>
      <c r="AK229" s="5">
        <f t="shared" si="418"/>
        <v>8.5610766783324665E-4</v>
      </c>
      <c r="AL229" s="5">
        <f t="shared" si="419"/>
        <v>1.0213784448213457E-5</v>
      </c>
      <c r="AM229" s="5">
        <f t="shared" si="420"/>
        <v>2.2916960628108049E-3</v>
      </c>
      <c r="AN229" s="5">
        <f t="shared" si="421"/>
        <v>2.0220840417650098E-3</v>
      </c>
      <c r="AO229" s="5">
        <f t="shared" si="422"/>
        <v>8.9209558333527524E-4</v>
      </c>
      <c r="AP229" s="5">
        <f t="shared" si="423"/>
        <v>2.6238096055646563E-4</v>
      </c>
      <c r="AQ229" s="5">
        <f t="shared" si="424"/>
        <v>5.7878132468564239E-5</v>
      </c>
      <c r="AR229" s="5">
        <f t="shared" si="425"/>
        <v>5.7653760371831559E-4</v>
      </c>
      <c r="AS229" s="5">
        <f t="shared" si="426"/>
        <v>6.7040261217290824E-4</v>
      </c>
      <c r="AT229" s="5">
        <f t="shared" si="427"/>
        <v>3.8977480350773947E-4</v>
      </c>
      <c r="AU229" s="5">
        <f t="shared" si="428"/>
        <v>1.5107776997574606E-4</v>
      </c>
      <c r="AV229" s="5">
        <f t="shared" si="429"/>
        <v>4.3918614752873378E-5</v>
      </c>
      <c r="AW229" s="5">
        <f t="shared" si="430"/>
        <v>2.910947881417318E-7</v>
      </c>
      <c r="AX229" s="5">
        <f t="shared" si="431"/>
        <v>4.4413380176943495E-4</v>
      </c>
      <c r="AY229" s="5">
        <f t="shared" si="432"/>
        <v>3.9188262681958487E-4</v>
      </c>
      <c r="AZ229" s="5">
        <f t="shared" si="433"/>
        <v>1.7288933266414893E-4</v>
      </c>
      <c r="BA229" s="5">
        <f t="shared" si="434"/>
        <v>5.0849785630355544E-5</v>
      </c>
      <c r="BB229" s="5">
        <f t="shared" si="435"/>
        <v>1.1216860485875251E-5</v>
      </c>
      <c r="BC229" s="5">
        <f t="shared" si="436"/>
        <v>1.97944526372958E-6</v>
      </c>
      <c r="BD229" s="5">
        <f t="shared" si="437"/>
        <v>8.4784911553407999E-5</v>
      </c>
      <c r="BE229" s="5">
        <f t="shared" si="438"/>
        <v>9.8588584355418002E-5</v>
      </c>
      <c r="BF229" s="5">
        <f t="shared" si="439"/>
        <v>5.7319803648569585E-5</v>
      </c>
      <c r="BG229" s="5">
        <f t="shared" si="440"/>
        <v>2.2217311208269459E-5</v>
      </c>
      <c r="BH229" s="5">
        <f t="shared" si="441"/>
        <v>6.4586175183637478E-6</v>
      </c>
      <c r="BI229" s="5">
        <f t="shared" si="442"/>
        <v>1.5020265902559404E-6</v>
      </c>
      <c r="BJ229" s="8">
        <f t="shared" si="443"/>
        <v>0.42215633554420412</v>
      </c>
      <c r="BK229" s="8">
        <f t="shared" si="444"/>
        <v>0.30065883613368993</v>
      </c>
      <c r="BL229" s="8">
        <f t="shared" si="445"/>
        <v>0.26251945725610765</v>
      </c>
      <c r="BM229" s="8">
        <f t="shared" si="446"/>
        <v>0.33529887555631199</v>
      </c>
      <c r="BN229" s="8">
        <f t="shared" si="447"/>
        <v>0.66445478282826531</v>
      </c>
    </row>
    <row r="230" spans="1:66" s="10" customFormat="1" x14ac:dyDescent="0.25">
      <c r="A230" t="s">
        <v>99</v>
      </c>
      <c r="B230" t="s">
        <v>119</v>
      </c>
      <c r="C230" t="s">
        <v>92</v>
      </c>
      <c r="D230" s="16"/>
      <c r="E230">
        <f>VLOOKUP(A230,home!$A$2:$E$405,3,FALSE)</f>
        <v>1.3478000000000001</v>
      </c>
      <c r="F230">
        <f>VLOOKUP(B230,home!$B$2:$E$405,3,FALSE)</f>
        <v>0.8387</v>
      </c>
      <c r="G230">
        <f>VLOOKUP(C230,away!$B$2:$E$405,4,FALSE)</f>
        <v>0.86829999999999996</v>
      </c>
      <c r="H230">
        <f>VLOOKUP(A230,away!$A$2:$E$405,3,FALSE)</f>
        <v>1.2736000000000001</v>
      </c>
      <c r="I230">
        <f>VLOOKUP(C230,away!$B$2:$E$405,3,FALSE)</f>
        <v>0.74099999999999999</v>
      </c>
      <c r="J230">
        <f>VLOOKUP(B230,home!$B$2:$E$405,4,FALSE)</f>
        <v>1.4338</v>
      </c>
      <c r="K230" s="3">
        <f t="shared" si="392"/>
        <v>0.98152619843799993</v>
      </c>
      <c r="L230" s="3">
        <f t="shared" si="393"/>
        <v>1.3531309708800001</v>
      </c>
      <c r="M230" s="5">
        <f t="shared" si="394"/>
        <v>9.6843677820066948E-2</v>
      </c>
      <c r="N230" s="5">
        <f t="shared" si="395"/>
        <v>9.5054606933484748E-2</v>
      </c>
      <c r="O230" s="5">
        <f t="shared" si="396"/>
        <v>0.13104217979225713</v>
      </c>
      <c r="P230" s="5">
        <f t="shared" si="397"/>
        <v>0.12862133256652303</v>
      </c>
      <c r="Q230" s="5">
        <f t="shared" si="398"/>
        <v>4.6649293493720816E-2</v>
      </c>
      <c r="R230" s="5">
        <f t="shared" si="399"/>
        <v>8.8658615984264208E-2</v>
      </c>
      <c r="S230" s="5">
        <f t="shared" si="400"/>
        <v>4.2706575079494123E-2</v>
      </c>
      <c r="T230" s="5">
        <f t="shared" si="401"/>
        <v>6.3122603796024523E-2</v>
      </c>
      <c r="U230" s="5">
        <f t="shared" si="402"/>
        <v>8.7020754305809342E-2</v>
      </c>
      <c r="V230" s="5">
        <f t="shared" si="403"/>
        <v>6.3022258823276093E-3</v>
      </c>
      <c r="W230" s="5">
        <f t="shared" si="404"/>
        <v>1.5262501234236774E-2</v>
      </c>
      <c r="X230" s="5">
        <f t="shared" si="405"/>
        <v>2.0652163113140005E-2</v>
      </c>
      <c r="Y230" s="5">
        <f t="shared" si="406"/>
        <v>1.3972540762027632E-2</v>
      </c>
      <c r="Z230" s="5">
        <f t="shared" si="407"/>
        <v>3.9988906374554843E-2</v>
      </c>
      <c r="AA230" s="5">
        <f t="shared" si="408"/>
        <v>3.9250159253509921E-2</v>
      </c>
      <c r="AB230" s="5">
        <f t="shared" si="409"/>
        <v>1.9262529800091834E-2</v>
      </c>
      <c r="AC230" s="5">
        <f t="shared" si="410"/>
        <v>5.2313733157824394E-4</v>
      </c>
      <c r="AD230" s="5">
        <f t="shared" si="411"/>
        <v>3.7451362037739249E-3</v>
      </c>
      <c r="AE230" s="5">
        <f t="shared" si="412"/>
        <v>5.0676597874904491E-3</v>
      </c>
      <c r="AF230" s="5">
        <f t="shared" si="413"/>
        <v>3.4286037041682434E-3</v>
      </c>
      <c r="AG230" s="5">
        <f t="shared" si="414"/>
        <v>1.5464499529946468E-3</v>
      </c>
      <c r="AH230" s="5">
        <f t="shared" si="415"/>
        <v>1.3527556926757698E-2</v>
      </c>
      <c r="AI230" s="5">
        <f t="shared" si="416"/>
        <v>1.3277651524474117E-2</v>
      </c>
      <c r="AJ230" s="5">
        <f t="shared" si="417"/>
        <v>6.5161814125007959E-3</v>
      </c>
      <c r="AK230" s="5">
        <f t="shared" si="418"/>
        <v>2.1319342567147547E-3</v>
      </c>
      <c r="AL230" s="5">
        <f t="shared" si="419"/>
        <v>2.7791848561516079E-5</v>
      </c>
      <c r="AM230" s="5">
        <f t="shared" si="420"/>
        <v>7.3518986014454893E-4</v>
      </c>
      <c r="AN230" s="5">
        <f t="shared" si="421"/>
        <v>9.9480816923852512E-4</v>
      </c>
      <c r="AO230" s="5">
        <f t="shared" si="422"/>
        <v>6.7305287194054043E-4</v>
      </c>
      <c r="AP230" s="5">
        <f t="shared" si="423"/>
        <v>3.0357622868749202E-4</v>
      </c>
      <c r="AQ230" s="5">
        <f t="shared" si="424"/>
        <v>1.026945992649987E-4</v>
      </c>
      <c r="AR230" s="5">
        <f t="shared" si="425"/>
        <v>3.6609112475876277E-3</v>
      </c>
      <c r="AS230" s="5">
        <f t="shared" si="426"/>
        <v>3.5932802996635994E-3</v>
      </c>
      <c r="AT230" s="5">
        <f t="shared" si="427"/>
        <v>1.7634493762254848E-3</v>
      </c>
      <c r="AU230" s="5">
        <f t="shared" si="428"/>
        <v>5.7695725412815419E-4</v>
      </c>
      <c r="AV230" s="5">
        <f t="shared" si="429"/>
        <v>1.4157466507640855E-4</v>
      </c>
      <c r="AW230" s="5">
        <f t="shared" si="430"/>
        <v>1.0253134733708454E-6</v>
      </c>
      <c r="AX230" s="5">
        <f t="shared" si="431"/>
        <v>1.2026801809297395E-4</v>
      </c>
      <c r="AY230" s="5">
        <f t="shared" si="432"/>
        <v>1.6273838008795926E-4</v>
      </c>
      <c r="AZ230" s="5">
        <f t="shared" si="433"/>
        <v>1.101031711239294E-4</v>
      </c>
      <c r="BA230" s="5">
        <f t="shared" si="434"/>
        <v>4.9661336946629802E-5</v>
      </c>
      <c r="BB230" s="5">
        <f t="shared" si="435"/>
        <v>1.6799573269447991E-5</v>
      </c>
      <c r="BC230" s="5">
        <f t="shared" si="436"/>
        <v>4.5464045776915772E-6</v>
      </c>
      <c r="BD230" s="5">
        <f t="shared" si="437"/>
        <v>8.2561539845895878E-4</v>
      </c>
      <c r="BE230" s="5">
        <f t="shared" si="438"/>
        <v>8.1036314342129636E-4</v>
      </c>
      <c r="BF230" s="5">
        <f t="shared" si="439"/>
        <v>3.9769632775828629E-4</v>
      </c>
      <c r="BG230" s="5">
        <f t="shared" si="440"/>
        <v>1.3011645490578123E-4</v>
      </c>
      <c r="BH230" s="5">
        <f t="shared" si="441"/>
        <v>3.1928177334475212E-5</v>
      </c>
      <c r="BI230" s="5">
        <f t="shared" si="442"/>
        <v>6.2676685044323572E-6</v>
      </c>
      <c r="BJ230" s="8">
        <f t="shared" si="443"/>
        <v>0.27177499759443641</v>
      </c>
      <c r="BK230" s="8">
        <f t="shared" si="444"/>
        <v>0.27518747890863937</v>
      </c>
      <c r="BL230" s="8">
        <f t="shared" si="445"/>
        <v>0.41262572326944441</v>
      </c>
      <c r="BM230" s="8">
        <f t="shared" si="446"/>
        <v>0.41254568649014361</v>
      </c>
      <c r="BN230" s="8">
        <f t="shared" si="447"/>
        <v>0.5868697065903169</v>
      </c>
    </row>
    <row r="231" spans="1:66" x14ac:dyDescent="0.25">
      <c r="A231" t="s">
        <v>122</v>
      </c>
      <c r="B231" t="s">
        <v>123</v>
      </c>
      <c r="C231" t="s">
        <v>389</v>
      </c>
      <c r="D231" s="16"/>
      <c r="E231">
        <f>VLOOKUP(A231,home!$A$2:$E$405,3,FALSE)</f>
        <v>1.2608999999999999</v>
      </c>
      <c r="F231">
        <f>VLOOKUP(B231,home!$B$2:$E$405,3,FALSE)</f>
        <v>1.1033999999999999</v>
      </c>
      <c r="G231">
        <f>VLOOKUP(C231,away!$B$2:$E$405,4,FALSE)</f>
        <v>0.79330000000000001</v>
      </c>
      <c r="H231">
        <f>VLOOKUP(A231,away!$A$2:$E$405,3,FALSE)</f>
        <v>1.0995999999999999</v>
      </c>
      <c r="I231">
        <f>VLOOKUP(C231,away!$B$2:$E$405,3,FALSE)</f>
        <v>1.1268</v>
      </c>
      <c r="J231">
        <f>VLOOKUP(B231,home!$B$2:$E$405,4,FALSE)</f>
        <v>1.2653000000000001</v>
      </c>
      <c r="K231" s="3">
        <f t="shared" si="392"/>
        <v>1.1037000916979998</v>
      </c>
      <c r="L231" s="3">
        <f t="shared" si="393"/>
        <v>1.5677437479840002</v>
      </c>
      <c r="M231" s="5">
        <f t="shared" si="394"/>
        <v>6.9152308347772404E-2</v>
      </c>
      <c r="N231" s="5">
        <f t="shared" si="395"/>
        <v>7.6323409064564765E-2</v>
      </c>
      <c r="O231" s="5">
        <f t="shared" si="396"/>
        <v>0.10841309907088197</v>
      </c>
      <c r="P231" s="5">
        <f t="shared" si="397"/>
        <v>0.11965554738579676</v>
      </c>
      <c r="Q231" s="5">
        <f t="shared" si="398"/>
        <v>4.2119076791632043E-2</v>
      </c>
      <c r="R231" s="5">
        <f t="shared" si="399"/>
        <v>8.4981979133972624E-2</v>
      </c>
      <c r="S231" s="5">
        <f t="shared" si="400"/>
        <v>5.1760564333554401E-2</v>
      </c>
      <c r="T231" s="5">
        <f t="shared" si="401"/>
        <v>6.603191931093913E-2</v>
      </c>
      <c r="U231" s="5">
        <f t="shared" si="402"/>
        <v>9.3794618162843083E-2</v>
      </c>
      <c r="V231" s="5">
        <f t="shared" si="403"/>
        <v>9.9513648548745035E-3</v>
      </c>
      <c r="W231" s="5">
        <f t="shared" si="404"/>
        <v>1.549560963905313E-2</v>
      </c>
      <c r="X231" s="5">
        <f t="shared" si="405"/>
        <v>2.4293145132826151E-2</v>
      </c>
      <c r="Y231" s="5">
        <f t="shared" si="406"/>
        <v>1.9042713200428076E-2</v>
      </c>
      <c r="Z231" s="5">
        <f t="shared" si="407"/>
        <v>4.4409988826197455E-2</v>
      </c>
      <c r="AA231" s="5">
        <f t="shared" si="408"/>
        <v>4.9015308739781278E-2</v>
      </c>
      <c r="AB231" s="5">
        <f t="shared" si="409"/>
        <v>2.7049100375351187E-2</v>
      </c>
      <c r="AC231" s="5">
        <f t="shared" si="410"/>
        <v>1.0761896795236788E-3</v>
      </c>
      <c r="AD231" s="5">
        <f t="shared" si="411"/>
        <v>4.2756264448848367E-3</v>
      </c>
      <c r="AE231" s="5">
        <f t="shared" si="412"/>
        <v>6.7030866276832591E-3</v>
      </c>
      <c r="AF231" s="5">
        <f t="shared" si="413"/>
        <v>5.2543610763727934E-3</v>
      </c>
      <c r="AG231" s="5">
        <f t="shared" si="414"/>
        <v>2.7458305757113101E-3</v>
      </c>
      <c r="AH231" s="5">
        <f t="shared" si="415"/>
        <v>1.7405870582577594E-2</v>
      </c>
      <c r="AI231" s="5">
        <f t="shared" si="416"/>
        <v>1.9210860958074408E-2</v>
      </c>
      <c r="AJ231" s="5">
        <f t="shared" si="417"/>
        <v>1.0601514500512126E-2</v>
      </c>
      <c r="AK231" s="5">
        <f t="shared" si="418"/>
        <v>3.9002975087843034E-3</v>
      </c>
      <c r="AL231" s="5">
        <f t="shared" si="419"/>
        <v>7.4486054491049522E-5</v>
      </c>
      <c r="AM231" s="5">
        <f t="shared" si="420"/>
        <v>9.4380185985715745E-4</v>
      </c>
      <c r="AN231" s="5">
        <f t="shared" si="421"/>
        <v>1.4796394651267299E-3</v>
      </c>
      <c r="AO231" s="5">
        <f t="shared" si="422"/>
        <v>1.1598477603614106E-3</v>
      </c>
      <c r="AP231" s="5">
        <f t="shared" si="423"/>
        <v>6.0611469163994892E-4</v>
      </c>
      <c r="AQ231" s="5">
        <f t="shared" si="424"/>
        <v>2.3755812959494506E-4</v>
      </c>
      <c r="AR231" s="5">
        <f t="shared" si="425"/>
        <v>5.4575889568109241E-3</v>
      </c>
      <c r="AS231" s="5">
        <f t="shared" si="426"/>
        <v>6.023541432082208E-3</v>
      </c>
      <c r="AT231" s="5">
        <f t="shared" si="427"/>
        <v>3.3240916154679175E-3</v>
      </c>
      <c r="AU231" s="5">
        <f t="shared" si="428"/>
        <v>1.2229334069348312E-3</v>
      </c>
      <c r="AV231" s="5">
        <f t="shared" si="429"/>
        <v>3.3743792834363011E-4</v>
      </c>
      <c r="AW231" s="5">
        <f t="shared" si="430"/>
        <v>3.5801285900972097E-6</v>
      </c>
      <c r="AX231" s="5">
        <f t="shared" si="431"/>
        <v>1.7361236654484774E-4</v>
      </c>
      <c r="AY231" s="5">
        <f t="shared" si="432"/>
        <v>2.7217970222339157E-4</v>
      </c>
      <c r="AZ231" s="5">
        <f t="shared" si="433"/>
        <v>2.1335401324443457E-4</v>
      </c>
      <c r="BA231" s="5">
        <f t="shared" si="434"/>
        <v>1.114948067904193E-4</v>
      </c>
      <c r="BB231" s="5">
        <f t="shared" si="435"/>
        <v>4.3698821569590992E-5</v>
      </c>
      <c r="BC231" s="5">
        <f t="shared" si="436"/>
        <v>1.3701710861998914E-5</v>
      </c>
      <c r="BD231" s="5">
        <f t="shared" si="437"/>
        <v>1.4260168276844746E-3</v>
      </c>
      <c r="BE231" s="5">
        <f t="shared" si="438"/>
        <v>1.5738949034782453E-3</v>
      </c>
      <c r="BF231" s="5">
        <f t="shared" si="439"/>
        <v>8.6855397464597698E-4</v>
      </c>
      <c r="BG231" s="5">
        <f t="shared" si="440"/>
        <v>3.1954103382047573E-4</v>
      </c>
      <c r="BH231" s="5">
        <f t="shared" si="441"/>
        <v>8.816936708223317E-5</v>
      </c>
      <c r="BI231" s="5">
        <f t="shared" si="442"/>
        <v>1.9462507706723072E-5</v>
      </c>
      <c r="BJ231" s="8">
        <f t="shared" si="443"/>
        <v>0.26753978119191041</v>
      </c>
      <c r="BK231" s="8">
        <f t="shared" si="444"/>
        <v>0.25194264035823621</v>
      </c>
      <c r="BL231" s="8">
        <f t="shared" si="445"/>
        <v>0.43503388098683615</v>
      </c>
      <c r="BM231" s="8">
        <f t="shared" si="446"/>
        <v>0.49801227199492631</v>
      </c>
      <c r="BN231" s="8">
        <f t="shared" si="447"/>
        <v>0.50064541979462063</v>
      </c>
    </row>
    <row r="232" spans="1:66" x14ac:dyDescent="0.25">
      <c r="A232" t="s">
        <v>122</v>
      </c>
      <c r="B232" t="s">
        <v>127</v>
      </c>
      <c r="C232" t="s">
        <v>144</v>
      </c>
      <c r="D232" s="16"/>
      <c r="E232">
        <f>VLOOKUP(A232,home!$A$2:$E$405,3,FALSE)</f>
        <v>1.2608999999999999</v>
      </c>
      <c r="F232">
        <f>VLOOKUP(B232,home!$B$2:$E$405,3,FALSE)</f>
        <v>0.75860000000000005</v>
      </c>
      <c r="G232">
        <f>VLOOKUP(C232,away!$B$2:$E$405,4,FALSE)</f>
        <v>1.3448</v>
      </c>
      <c r="H232">
        <f>VLOOKUP(A232,away!$A$2:$E$405,3,FALSE)</f>
        <v>1.0995999999999999</v>
      </c>
      <c r="I232">
        <f>VLOOKUP(C232,away!$B$2:$E$405,3,FALSE)</f>
        <v>1.6211</v>
      </c>
      <c r="J232">
        <f>VLOOKUP(B232,home!$B$2:$E$405,4,FALSE)</f>
        <v>0.75129999999999997</v>
      </c>
      <c r="K232" s="3">
        <f t="shared" si="392"/>
        <v>1.286326401552</v>
      </c>
      <c r="L232" s="3">
        <f t="shared" si="393"/>
        <v>1.3392385000279998</v>
      </c>
      <c r="M232" s="5">
        <f t="shared" si="394"/>
        <v>7.2398847257134788E-2</v>
      </c>
      <c r="N232" s="5">
        <f t="shared" si="395"/>
        <v>9.3128548668783076E-2</v>
      </c>
      <c r="O232" s="5">
        <f t="shared" si="396"/>
        <v>9.6959323604401459E-2</v>
      </c>
      <c r="P232" s="5">
        <f t="shared" si="397"/>
        <v>0.12472133782896562</v>
      </c>
      <c r="Q232" s="5">
        <f t="shared" si="398"/>
        <v>5.9896855445438026E-2</v>
      </c>
      <c r="R232" s="5">
        <f t="shared" si="399"/>
        <v>6.4925829553844044E-2</v>
      </c>
      <c r="S232" s="5">
        <f t="shared" si="400"/>
        <v>5.3714294837456884E-2</v>
      </c>
      <c r="T232" s="5">
        <f t="shared" si="401"/>
        <v>8.0216174843142349E-2</v>
      </c>
      <c r="U232" s="5">
        <f t="shared" si="402"/>
        <v>8.3515808697774696E-2</v>
      </c>
      <c r="V232" s="5">
        <f t="shared" si="403"/>
        <v>1.0281499969304367E-2</v>
      </c>
      <c r="W232" s="5">
        <f t="shared" si="404"/>
        <v>2.5682302176470218E-2</v>
      </c>
      <c r="X232" s="5">
        <f t="shared" si="405"/>
        <v>3.4394727844081804E-2</v>
      </c>
      <c r="Y232" s="5">
        <f t="shared" si="406"/>
        <v>2.3031371863389705E-2</v>
      </c>
      <c r="Z232" s="5">
        <f t="shared" si="407"/>
        <v>2.8983723528254554E-2</v>
      </c>
      <c r="AA232" s="5">
        <f t="shared" si="408"/>
        <v>3.7282528789677714E-2</v>
      </c>
      <c r="AB232" s="5">
        <f t="shared" si="409"/>
        <v>2.3978750549392493E-2</v>
      </c>
      <c r="AC232" s="5">
        <f t="shared" si="410"/>
        <v>1.1069948621779836E-3</v>
      </c>
      <c r="AD232" s="5">
        <f t="shared" si="411"/>
        <v>8.2589558355575052E-3</v>
      </c>
      <c r="AE232" s="5">
        <f t="shared" si="412"/>
        <v>1.1060711625009529E-2</v>
      </c>
      <c r="AF232" s="5">
        <f t="shared" si="413"/>
        <v>7.4064654229600126E-3</v>
      </c>
      <c r="AG232" s="5">
        <f t="shared" si="414"/>
        <v>3.3063412145180704E-3</v>
      </c>
      <c r="AH232" s="5">
        <f t="shared" si="415"/>
        <v>9.7040296058014657E-3</v>
      </c>
      <c r="AI232" s="5">
        <f t="shared" si="416"/>
        <v>1.2482549483384672E-2</v>
      </c>
      <c r="AJ232" s="5">
        <f t="shared" si="417"/>
        <v>8.0283164795784921E-3</v>
      </c>
      <c r="AK232" s="5">
        <f t="shared" si="418"/>
        <v>3.4423451492322757E-3</v>
      </c>
      <c r="AL232" s="5">
        <f t="shared" si="419"/>
        <v>7.6280706343441549E-5</v>
      </c>
      <c r="AM232" s="5">
        <f t="shared" si="420"/>
        <v>2.1247425881059149E-3</v>
      </c>
      <c r="AN232" s="5">
        <f t="shared" si="421"/>
        <v>2.8455370766405754E-3</v>
      </c>
      <c r="AO232" s="5">
        <f t="shared" si="422"/>
        <v>1.9054264031470923E-3</v>
      </c>
      <c r="AP232" s="5">
        <f t="shared" si="423"/>
        <v>8.5060679935481949E-4</v>
      </c>
      <c r="AQ232" s="5">
        <f t="shared" si="424"/>
        <v>2.847913435203915E-4</v>
      </c>
      <c r="AR232" s="5">
        <f t="shared" si="425"/>
        <v>2.5992020107001705E-3</v>
      </c>
      <c r="AS232" s="5">
        <f t="shared" si="426"/>
        <v>3.3434221693306727E-3</v>
      </c>
      <c r="AT232" s="5">
        <f t="shared" si="427"/>
        <v>2.1503661039721533E-3</v>
      </c>
      <c r="AU232" s="5">
        <f t="shared" si="428"/>
        <v>9.2202423084729833E-4</v>
      </c>
      <c r="AV232" s="5">
        <f t="shared" si="429"/>
        <v>2.9650602775238891E-4</v>
      </c>
      <c r="AW232" s="5">
        <f t="shared" si="430"/>
        <v>3.6502391137307871E-6</v>
      </c>
      <c r="AX232" s="5">
        <f t="shared" si="431"/>
        <v>4.5551874793042796E-4</v>
      </c>
      <c r="AY232" s="5">
        <f t="shared" si="432"/>
        <v>6.1004824471297891E-4</v>
      </c>
      <c r="AZ232" s="5">
        <f t="shared" si="433"/>
        <v>4.085000480970621E-4</v>
      </c>
      <c r="BA232" s="5">
        <f t="shared" si="434"/>
        <v>1.8235966389162504E-4</v>
      </c>
      <c r="BB232" s="5">
        <f t="shared" si="435"/>
        <v>6.105577068395752E-5</v>
      </c>
      <c r="BC232" s="5">
        <f t="shared" si="436"/>
        <v>1.6353647749767348E-5</v>
      </c>
      <c r="BD232" s="5">
        <f t="shared" si="437"/>
        <v>5.8015856701331011E-4</v>
      </c>
      <c r="BE232" s="5">
        <f t="shared" si="438"/>
        <v>7.4627328183579601E-4</v>
      </c>
      <c r="BF232" s="5">
        <f t="shared" si="439"/>
        <v>4.7997551259912059E-4</v>
      </c>
      <c r="BG232" s="5">
        <f t="shared" si="440"/>
        <v>2.0580172465156789E-4</v>
      </c>
      <c r="BH232" s="5">
        <f t="shared" si="441"/>
        <v>6.6182047976061692E-5</v>
      </c>
      <c r="BI232" s="5">
        <f t="shared" si="442"/>
        <v>1.7026343124077849E-5</v>
      </c>
      <c r="BJ232" s="8">
        <f t="shared" si="443"/>
        <v>0.35612739527318504</v>
      </c>
      <c r="BK232" s="8">
        <f t="shared" si="444"/>
        <v>0.26290930370609611</v>
      </c>
      <c r="BL232" s="8">
        <f t="shared" si="445"/>
        <v>0.35172641993288983</v>
      </c>
      <c r="BM232" s="8">
        <f t="shared" si="446"/>
        <v>0.4871097020762592</v>
      </c>
      <c r="BN232" s="8">
        <f t="shared" si="447"/>
        <v>0.51203074235856705</v>
      </c>
    </row>
    <row r="233" spans="1:66" x14ac:dyDescent="0.25">
      <c r="A233" t="s">
        <v>122</v>
      </c>
      <c r="B233" t="s">
        <v>104</v>
      </c>
      <c r="C233" t="s">
        <v>141</v>
      </c>
      <c r="D233" s="16"/>
      <c r="E233">
        <f>VLOOKUP(A233,home!$A$2:$E$405,3,FALSE)</f>
        <v>1.2608999999999999</v>
      </c>
      <c r="F233">
        <f>VLOOKUP(B233,home!$B$2:$E$405,3,FALSE)</f>
        <v>0.7419</v>
      </c>
      <c r="G233">
        <f>VLOOKUP(C233,away!$B$2:$E$405,4,FALSE)</f>
        <v>0.72409999999999997</v>
      </c>
      <c r="H233">
        <f>VLOOKUP(A233,away!$A$2:$E$405,3,FALSE)</f>
        <v>1.0995999999999999</v>
      </c>
      <c r="I233">
        <f>VLOOKUP(C233,away!$B$2:$E$405,3,FALSE)</f>
        <v>0.59309999999999996</v>
      </c>
      <c r="J233">
        <f>VLOOKUP(B233,home!$B$2:$E$405,4,FALSE)</f>
        <v>1.0924</v>
      </c>
      <c r="K233" s="3">
        <f t="shared" si="392"/>
        <v>0.67736782421099984</v>
      </c>
      <c r="L233" s="3">
        <f t="shared" si="393"/>
        <v>0.71243352302399987</v>
      </c>
      <c r="M233" s="5">
        <f t="shared" si="394"/>
        <v>0.24912478904457158</v>
      </c>
      <c r="N233" s="5">
        <f t="shared" si="395"/>
        <v>0.16874911631214573</v>
      </c>
      <c r="O233" s="5">
        <f t="shared" si="396"/>
        <v>0.1774848511316349</v>
      </c>
      <c r="P233" s="5">
        <f t="shared" si="397"/>
        <v>0.12022252744144871</v>
      </c>
      <c r="Q233" s="5">
        <f t="shared" si="398"/>
        <v>5.7152610876943545E-2</v>
      </c>
      <c r="R233" s="5">
        <f t="shared" si="399"/>
        <v>6.3223078887550382E-2</v>
      </c>
      <c r="S233" s="5">
        <f t="shared" si="400"/>
        <v>1.4504233159454861E-2</v>
      </c>
      <c r="T233" s="5">
        <f t="shared" si="401"/>
        <v>4.0717435917080665E-2</v>
      </c>
      <c r="U233" s="5">
        <f t="shared" si="402"/>
        <v>4.2825279385980394E-2</v>
      </c>
      <c r="V233" s="5">
        <f t="shared" si="403"/>
        <v>7.7771624936206249E-4</v>
      </c>
      <c r="W233" s="5">
        <f t="shared" si="404"/>
        <v>1.2904446559231059E-2</v>
      </c>
      <c r="X233" s="5">
        <f t="shared" si="405"/>
        <v>9.1935603248679155E-3</v>
      </c>
      <c r="Y233" s="5">
        <f t="shared" si="406"/>
        <v>3.2749002856896584E-3</v>
      </c>
      <c r="Z233" s="5">
        <f t="shared" si="407"/>
        <v>1.5014080276093933E-2</v>
      </c>
      <c r="AA233" s="5">
        <f t="shared" si="408"/>
        <v>1.0170054889147033E-2</v>
      </c>
      <c r="AB233" s="5">
        <f t="shared" si="409"/>
        <v>3.4444339761839833E-3</v>
      </c>
      <c r="AC233" s="5">
        <f t="shared" si="410"/>
        <v>2.3456872128515622E-5</v>
      </c>
      <c r="AD233" s="5">
        <f t="shared" si="411"/>
        <v>2.1852642221183664E-3</v>
      </c>
      <c r="AE233" s="5">
        <f t="shared" si="412"/>
        <v>1.5568554885020882E-3</v>
      </c>
      <c r="AF233" s="5">
        <f t="shared" si="413"/>
        <v>5.545780202563964E-4</v>
      </c>
      <c r="AG233" s="5">
        <f t="shared" si="414"/>
        <v>1.3169999092097992E-4</v>
      </c>
      <c r="AH233" s="5">
        <f t="shared" si="415"/>
        <v>2.6741335265156865E-3</v>
      </c>
      <c r="AI233" s="5">
        <f t="shared" si="416"/>
        <v>1.8113720085056182E-3</v>
      </c>
      <c r="AJ233" s="5">
        <f t="shared" si="417"/>
        <v>6.1348255811907964E-4</v>
      </c>
      <c r="AK233" s="5">
        <f t="shared" si="418"/>
        <v>1.3851778186150639E-4</v>
      </c>
      <c r="AL233" s="5">
        <f t="shared" si="419"/>
        <v>4.5279226751802427E-7</v>
      </c>
      <c r="AM233" s="5">
        <f t="shared" si="420"/>
        <v>2.9604553429249218E-4</v>
      </c>
      <c r="AN233" s="5">
        <f t="shared" si="421"/>
        <v>2.1091276297152258E-4</v>
      </c>
      <c r="AO233" s="5">
        <f t="shared" si="422"/>
        <v>7.5130661387263811E-5</v>
      </c>
      <c r="AP233" s="5">
        <f t="shared" si="423"/>
        <v>1.7841867259750523E-5</v>
      </c>
      <c r="AQ233" s="5">
        <f t="shared" si="424"/>
        <v>3.1777860872976549E-6</v>
      </c>
      <c r="AR233" s="5">
        <f t="shared" si="425"/>
        <v>3.8102847386643285E-4</v>
      </c>
      <c r="AS233" s="5">
        <f t="shared" si="426"/>
        <v>2.5809642830534337E-4</v>
      </c>
      <c r="AT233" s="5">
        <f t="shared" si="427"/>
        <v>8.7413108038910376E-5</v>
      </c>
      <c r="AU233" s="5">
        <f t="shared" si="428"/>
        <v>1.9736942266612591E-5</v>
      </c>
      <c r="AV233" s="5">
        <f t="shared" si="429"/>
        <v>3.3422924099283727E-6</v>
      </c>
      <c r="AW233" s="5">
        <f t="shared" si="430"/>
        <v>6.0696746281396707E-9</v>
      </c>
      <c r="AX233" s="5">
        <f t="shared" si="431"/>
        <v>3.3421953238514718E-5</v>
      </c>
      <c r="AY233" s="5">
        <f t="shared" si="432"/>
        <v>2.3810919892058421E-5</v>
      </c>
      <c r="AZ233" s="5">
        <f t="shared" si="433"/>
        <v>8.4818487725707081E-6</v>
      </c>
      <c r="BA233" s="5">
        <f t="shared" si="434"/>
        <v>2.0142511342664468E-6</v>
      </c>
      <c r="BB233" s="5">
        <f t="shared" si="435"/>
        <v>3.5875500796013298E-7</v>
      </c>
      <c r="BC233" s="5">
        <f t="shared" si="436"/>
        <v>5.1117818844708156E-8</v>
      </c>
      <c r="BD233" s="5">
        <f t="shared" si="437"/>
        <v>4.5242909668186777E-5</v>
      </c>
      <c r="BE233" s="5">
        <f t="shared" si="438"/>
        <v>3.064609128291448E-5</v>
      </c>
      <c r="BF233" s="5">
        <f t="shared" si="439"/>
        <v>1.0379338086439736E-5</v>
      </c>
      <c r="BG233" s="5">
        <f t="shared" si="440"/>
        <v>2.3435432187873484E-6</v>
      </c>
      <c r="BH233" s="5">
        <f t="shared" si="441"/>
        <v>3.9686019276360738E-7</v>
      </c>
      <c r="BI233" s="5">
        <f t="shared" si="442"/>
        <v>5.3764065057648548E-8</v>
      </c>
      <c r="BJ233" s="8">
        <f t="shared" si="443"/>
        <v>0.29709171545561891</v>
      </c>
      <c r="BK233" s="8">
        <f t="shared" si="444"/>
        <v>0.38467698647912529</v>
      </c>
      <c r="BL233" s="8">
        <f t="shared" si="445"/>
        <v>0.30322388389689992</v>
      </c>
      <c r="BM233" s="8">
        <f t="shared" si="446"/>
        <v>0.16402588756322589</v>
      </c>
      <c r="BN233" s="8">
        <f t="shared" si="447"/>
        <v>0.83595697369429489</v>
      </c>
    </row>
    <row r="234" spans="1:66" x14ac:dyDescent="0.25">
      <c r="A234" t="s">
        <v>122</v>
      </c>
      <c r="B234" t="s">
        <v>129</v>
      </c>
      <c r="C234" t="s">
        <v>112</v>
      </c>
      <c r="D234" s="16"/>
      <c r="E234">
        <f>VLOOKUP(A234,home!$A$2:$E$405,3,FALSE)</f>
        <v>1.2608999999999999</v>
      </c>
      <c r="F234">
        <f>VLOOKUP(B234,home!$B$2:$E$405,3,FALSE)</f>
        <v>1.1033999999999999</v>
      </c>
      <c r="G234">
        <f>VLOOKUP(C234,away!$B$2:$E$405,4,FALSE)</f>
        <v>1.3226</v>
      </c>
      <c r="H234">
        <f>VLOOKUP(A234,away!$A$2:$E$405,3,FALSE)</f>
        <v>1.0995999999999999</v>
      </c>
      <c r="I234">
        <f>VLOOKUP(C234,away!$B$2:$E$405,3,FALSE)</f>
        <v>0.71689999999999998</v>
      </c>
      <c r="J234">
        <f>VLOOKUP(B234,home!$B$2:$E$405,4,FALSE)</f>
        <v>1.028</v>
      </c>
      <c r="K234" s="3">
        <f t="shared" si="392"/>
        <v>1.8401030395559996</v>
      </c>
      <c r="L234" s="3">
        <f t="shared" si="393"/>
        <v>0.81037573072000002</v>
      </c>
      <c r="M234" s="5">
        <f t="shared" si="394"/>
        <v>7.0617395455730869E-2</v>
      </c>
      <c r="N234" s="5">
        <f t="shared" si="395"/>
        <v>0.12994328402361843</v>
      </c>
      <c r="O234" s="5">
        <f t="shared" si="396"/>
        <v>5.7226623443981113E-2</v>
      </c>
      <c r="P234" s="5">
        <f t="shared" si="397"/>
        <v>0.1053028837427963</v>
      </c>
      <c r="Q234" s="5">
        <f t="shared" si="398"/>
        <v>0.11955451595087445</v>
      </c>
      <c r="R234" s="5">
        <f t="shared" si="399"/>
        <v>2.3187533395027236E-2</v>
      </c>
      <c r="S234" s="5">
        <f t="shared" si="400"/>
        <v>3.9256252843183063E-2</v>
      </c>
      <c r="T234" s="5">
        <f t="shared" si="401"/>
        <v>9.6884078224565767E-2</v>
      </c>
      <c r="U234" s="5">
        <f t="shared" si="402"/>
        <v>4.2667450679995875E-2</v>
      </c>
      <c r="V234" s="5">
        <f t="shared" si="403"/>
        <v>6.5042151955241453E-3</v>
      </c>
      <c r="W234" s="5">
        <f t="shared" si="404"/>
        <v>7.3330876064616746E-2</v>
      </c>
      <c r="X234" s="5">
        <f t="shared" si="405"/>
        <v>5.9425562275201557E-2</v>
      </c>
      <c r="Y234" s="5">
        <f t="shared" si="406"/>
        <v>2.4078516726106662E-2</v>
      </c>
      <c r="Z234" s="5">
        <f t="shared" si="407"/>
        <v>6.263538106196535E-3</v>
      </c>
      <c r="AA234" s="5">
        <f t="shared" si="408"/>
        <v>1.1525555507587076E-2</v>
      </c>
      <c r="AB234" s="5">
        <f t="shared" si="409"/>
        <v>1.0604104861041188E-2</v>
      </c>
      <c r="AC234" s="5">
        <f t="shared" si="410"/>
        <v>6.0618263049096296E-4</v>
      </c>
      <c r="AD234" s="5">
        <f t="shared" si="411"/>
        <v>3.3734091984951413E-2</v>
      </c>
      <c r="AE234" s="5">
        <f t="shared" si="412"/>
        <v>2.7337289442480695E-2</v>
      </c>
      <c r="AF234" s="5">
        <f t="shared" si="413"/>
        <v>1.1076737953927216E-2</v>
      </c>
      <c r="AG234" s="5">
        <f t="shared" si="414"/>
        <v>2.9921065378025764E-3</v>
      </c>
      <c r="AH234" s="5">
        <f t="shared" si="415"/>
        <v>1.2689548174253953E-3</v>
      </c>
      <c r="AI234" s="5">
        <f t="shared" si="416"/>
        <v>2.3350076166036987E-3</v>
      </c>
      <c r="AJ234" s="5">
        <f t="shared" si="417"/>
        <v>2.1483273063494387E-3</v>
      </c>
      <c r="AK234" s="5">
        <f t="shared" si="418"/>
        <v>1.3177145354582515E-3</v>
      </c>
      <c r="AL234" s="5">
        <f t="shared" si="419"/>
        <v>3.6156971609358342E-5</v>
      </c>
      <c r="AM234" s="5">
        <f t="shared" si="420"/>
        <v>1.2414841039634153E-2</v>
      </c>
      <c r="AN234" s="5">
        <f t="shared" si="421"/>
        <v>1.006068587926617E-2</v>
      </c>
      <c r="AO234" s="5">
        <f t="shared" si="422"/>
        <v>4.0764678354773543E-3</v>
      </c>
      <c r="AP234" s="5">
        <f t="shared" si="423"/>
        <v>1.1011568669771796E-3</v>
      </c>
      <c r="AQ234" s="5">
        <f t="shared" si="424"/>
        <v>2.2308770017849438E-4</v>
      </c>
      <c r="AR234" s="5">
        <f t="shared" si="425"/>
        <v>2.0566603748435383E-4</v>
      </c>
      <c r="AS234" s="5">
        <f t="shared" si="426"/>
        <v>3.7844670070839772E-4</v>
      </c>
      <c r="AT234" s="5">
        <f t="shared" si="427"/>
        <v>3.481904621417312E-4</v>
      </c>
      <c r="AU234" s="5">
        <f t="shared" si="428"/>
        <v>2.135687759104692E-4</v>
      </c>
      <c r="AV234" s="5">
        <f t="shared" si="429"/>
        <v>9.8247138426777185E-5</v>
      </c>
      <c r="AW234" s="5">
        <f t="shared" si="430"/>
        <v>1.4976768484830156E-6</v>
      </c>
      <c r="AX234" s="5">
        <f t="shared" si="431"/>
        <v>3.8074311221058922E-3</v>
      </c>
      <c r="AY234" s="5">
        <f t="shared" si="432"/>
        <v>3.0854497777426321E-3</v>
      </c>
      <c r="AZ234" s="5">
        <f t="shared" si="433"/>
        <v>1.2501868091190234E-3</v>
      </c>
      <c r="BA234" s="5">
        <f t="shared" si="434"/>
        <v>3.3770701632544471E-4</v>
      </c>
      <c r="BB234" s="5">
        <f t="shared" si="435"/>
        <v>6.8417392531000792E-5</v>
      </c>
      <c r="BC234" s="5">
        <f t="shared" si="436"/>
        <v>1.108875889325337E-5</v>
      </c>
      <c r="BD234" s="5">
        <f t="shared" si="437"/>
        <v>2.7777794235111681E-5</v>
      </c>
      <c r="BE234" s="5">
        <f t="shared" si="438"/>
        <v>5.1114003604190133E-5</v>
      </c>
      <c r="BF234" s="5">
        <f t="shared" si="439"/>
        <v>4.7027516697973303E-5</v>
      </c>
      <c r="BG234" s="5">
        <f t="shared" si="440"/>
        <v>2.884515880623706E-5</v>
      </c>
      <c r="BH234" s="5">
        <f t="shared" si="441"/>
        <v>1.3269516098958086E-5</v>
      </c>
      <c r="BI234" s="5">
        <f t="shared" si="442"/>
        <v>4.8834553814260082E-6</v>
      </c>
      <c r="BJ234" s="8">
        <f t="shared" si="443"/>
        <v>0.61479357938239598</v>
      </c>
      <c r="BK234" s="8">
        <f t="shared" si="444"/>
        <v>0.22540853661707733</v>
      </c>
      <c r="BL234" s="8">
        <f t="shared" si="445"/>
        <v>0.15369830872296492</v>
      </c>
      <c r="BM234" s="8">
        <f t="shared" si="446"/>
        <v>0.4912477747157124</v>
      </c>
      <c r="BN234" s="8">
        <f t="shared" si="447"/>
        <v>0.50583223601202842</v>
      </c>
    </row>
    <row r="235" spans="1:66" x14ac:dyDescent="0.25">
      <c r="A235" t="s">
        <v>122</v>
      </c>
      <c r="B235" t="s">
        <v>137</v>
      </c>
      <c r="C235" t="s">
        <v>136</v>
      </c>
      <c r="D235" s="16"/>
      <c r="E235">
        <f>VLOOKUP(A235,home!$A$2:$E$405,3,FALSE)</f>
        <v>1.2608999999999999</v>
      </c>
      <c r="F235">
        <f>VLOOKUP(B235,home!$B$2:$E$405,3,FALSE)</f>
        <v>1.1033999999999999</v>
      </c>
      <c r="G235">
        <f>VLOOKUP(C235,away!$B$2:$E$405,4,FALSE)</f>
        <v>1.0345</v>
      </c>
      <c r="H235">
        <f>VLOOKUP(A235,away!$A$2:$E$405,3,FALSE)</f>
        <v>1.0995999999999999</v>
      </c>
      <c r="I235">
        <f>VLOOKUP(C235,away!$B$2:$E$405,3,FALSE)</f>
        <v>1.3048</v>
      </c>
      <c r="J235">
        <f>VLOOKUP(B235,home!$B$2:$E$405,4,FALSE)</f>
        <v>0.98850000000000005</v>
      </c>
      <c r="K235" s="3">
        <f t="shared" si="392"/>
        <v>1.4392761185699996</v>
      </c>
      <c r="L235" s="3">
        <f t="shared" si="393"/>
        <v>1.41825836208</v>
      </c>
      <c r="M235" s="5">
        <f t="shared" si="394"/>
        <v>5.7410131707451385E-2</v>
      </c>
      <c r="N235" s="5">
        <f t="shared" si="395"/>
        <v>8.2629031530493086E-2</v>
      </c>
      <c r="O235" s="5">
        <f t="shared" si="396"/>
        <v>8.142239936220709E-2</v>
      </c>
      <c r="P235" s="5">
        <f t="shared" si="397"/>
        <v>0.11718931491869382</v>
      </c>
      <c r="Q235" s="5">
        <f t="shared" si="398"/>
        <v>5.9462995891203116E-2</v>
      </c>
      <c r="R235" s="5">
        <f t="shared" si="399"/>
        <v>5.7738999378033735E-2</v>
      </c>
      <c r="S235" s="5">
        <f t="shared" si="400"/>
        <v>5.9803623170099421E-2</v>
      </c>
      <c r="T235" s="5">
        <f t="shared" si="401"/>
        <v>8.433389115702751E-2</v>
      </c>
      <c r="U235" s="5">
        <f t="shared" si="402"/>
        <v>8.3102362914932018E-2</v>
      </c>
      <c r="V235" s="5">
        <f t="shared" si="403"/>
        <v>1.3563896244873766E-2</v>
      </c>
      <c r="W235" s="5">
        <f t="shared" si="404"/>
        <v>2.8527889974944893E-2</v>
      </c>
      <c r="X235" s="5">
        <f t="shared" si="405"/>
        <v>4.0459918509463802E-2</v>
      </c>
      <c r="Y235" s="5">
        <f t="shared" si="406"/>
        <v>2.8691308877561206E-2</v>
      </c>
      <c r="Z235" s="5">
        <f t="shared" si="407"/>
        <v>2.7296272895342737E-2</v>
      </c>
      <c r="AA235" s="5">
        <f t="shared" si="408"/>
        <v>3.9286873704236384E-2</v>
      </c>
      <c r="AB235" s="5">
        <f t="shared" si="409"/>
        <v>2.8272329547891564E-2</v>
      </c>
      <c r="AC235" s="5">
        <f t="shared" si="410"/>
        <v>1.7304694978154561E-3</v>
      </c>
      <c r="AD235" s="5">
        <f t="shared" si="411"/>
        <v>1.026487768853267E-2</v>
      </c>
      <c r="AE235" s="5">
        <f t="shared" si="412"/>
        <v>1.4558248617489883E-2</v>
      </c>
      <c r="AF235" s="5">
        <f t="shared" si="413"/>
        <v>1.0323678919497314E-2</v>
      </c>
      <c r="AG235" s="5">
        <f t="shared" si="414"/>
        <v>4.880547985002026E-3</v>
      </c>
      <c r="AH235" s="5">
        <f t="shared" si="415"/>
        <v>9.678291821859383E-3</v>
      </c>
      <c r="AI235" s="5">
        <f t="shared" si="416"/>
        <v>1.3929734287753542E-2</v>
      </c>
      <c r="AJ235" s="5">
        <f t="shared" si="417"/>
        <v>1.0024366949194681E-2</v>
      </c>
      <c r="AK235" s="5">
        <f t="shared" si="418"/>
        <v>4.8092773179194371E-3</v>
      </c>
      <c r="AL235" s="5">
        <f t="shared" si="419"/>
        <v>1.4129389980853711E-4</v>
      </c>
      <c r="AM235" s="5">
        <f t="shared" si="420"/>
        <v>2.9547986634294132E-3</v>
      </c>
      <c r="AN235" s="5">
        <f t="shared" si="421"/>
        <v>4.1906679126715732E-3</v>
      </c>
      <c r="AO235" s="5">
        <f t="shared" si="422"/>
        <v>2.9717249049233995E-3</v>
      </c>
      <c r="AP235" s="5">
        <f t="shared" si="423"/>
        <v>1.4048912320696672E-3</v>
      </c>
      <c r="AQ235" s="5">
        <f t="shared" si="424"/>
        <v>4.9812468442392039E-4</v>
      </c>
      <c r="AR235" s="5">
        <f t="shared" si="425"/>
        <v>2.7452636614005068E-3</v>
      </c>
      <c r="AS235" s="5">
        <f t="shared" si="426"/>
        <v>3.9511924270317876E-3</v>
      </c>
      <c r="AT235" s="5">
        <f t="shared" si="427"/>
        <v>2.8434284500507439E-3</v>
      </c>
      <c r="AU235" s="5">
        <f t="shared" si="428"/>
        <v>1.364159554340182E-3</v>
      </c>
      <c r="AV235" s="5">
        <f t="shared" si="429"/>
        <v>4.9085056712022928E-4</v>
      </c>
      <c r="AW235" s="5">
        <f t="shared" si="430"/>
        <v>8.01162076579165E-6</v>
      </c>
      <c r="AX235" s="5">
        <f t="shared" si="431"/>
        <v>7.0879519190941893E-4</v>
      </c>
      <c r="AY235" s="5">
        <f t="shared" si="432"/>
        <v>1.005254707927632E-3</v>
      </c>
      <c r="AZ235" s="5">
        <f t="shared" si="433"/>
        <v>7.1285544776932604E-4</v>
      </c>
      <c r="BA235" s="5">
        <f t="shared" si="434"/>
        <v>3.3700439991770964E-4</v>
      </c>
      <c r="BB235" s="5">
        <f t="shared" si="435"/>
        <v>1.1948982706026116E-4</v>
      </c>
      <c r="BC235" s="5">
        <f t="shared" si="436"/>
        <v>3.3893489282341655E-5</v>
      </c>
      <c r="BD235" s="5">
        <f t="shared" si="437"/>
        <v>6.4891552398260428E-4</v>
      </c>
      <c r="BE235" s="5">
        <f t="shared" si="438"/>
        <v>9.3396861663750015E-4</v>
      </c>
      <c r="BF235" s="5">
        <f t="shared" si="439"/>
        <v>6.7211936271010673E-4</v>
      </c>
      <c r="BG235" s="5">
        <f t="shared" si="440"/>
        <v>3.2245511585904813E-4</v>
      </c>
      <c r="BH235" s="5">
        <f t="shared" si="441"/>
        <v>1.1602548689166255E-4</v>
      </c>
      <c r="BI235" s="5">
        <f t="shared" si="442"/>
        <v>3.3398542485725233E-5</v>
      </c>
      <c r="BJ235" s="8">
        <f t="shared" si="443"/>
        <v>0.37906988961260013</v>
      </c>
      <c r="BK235" s="8">
        <f t="shared" si="444"/>
        <v>0.25084398414667003</v>
      </c>
      <c r="BL235" s="8">
        <f t="shared" si="445"/>
        <v>0.34238641259253794</v>
      </c>
      <c r="BM235" s="8">
        <f t="shared" si="446"/>
        <v>0.54274644337190681</v>
      </c>
      <c r="BN235" s="8">
        <f t="shared" si="447"/>
        <v>0.45585287278808223</v>
      </c>
    </row>
    <row r="236" spans="1:66" x14ac:dyDescent="0.25">
      <c r="A236" t="s">
        <v>122</v>
      </c>
      <c r="B236" t="s">
        <v>401</v>
      </c>
      <c r="C236" t="s">
        <v>139</v>
      </c>
      <c r="D236" s="16"/>
      <c r="E236">
        <f>VLOOKUP(A236,home!$A$2:$E$405,3,FALSE)</f>
        <v>1.2608999999999999</v>
      </c>
      <c r="F236">
        <f>VLOOKUP(B236,home!$B$2:$E$405,3,FALSE)</f>
        <v>1.1378999999999999</v>
      </c>
      <c r="G236">
        <f>VLOOKUP(C236,away!$B$2:$E$405,4,FALSE)</f>
        <v>0.86199999999999999</v>
      </c>
      <c r="H236">
        <f>VLOOKUP(A236,away!$A$2:$E$405,3,FALSE)</f>
        <v>1.0995999999999999</v>
      </c>
      <c r="I236">
        <f>VLOOKUP(C236,away!$B$2:$E$405,3,FALSE)</f>
        <v>1.1861999999999999</v>
      </c>
      <c r="J236">
        <f>VLOOKUP(B236,home!$B$2:$E$405,4,FALSE)</f>
        <v>1.2257</v>
      </c>
      <c r="K236" s="3">
        <f t="shared" si="392"/>
        <v>1.2367787308199998</v>
      </c>
      <c r="L236" s="3">
        <f t="shared" si="393"/>
        <v>1.5987363038639999</v>
      </c>
      <c r="M236" s="5">
        <f t="shared" si="394"/>
        <v>5.8688291542997054E-2</v>
      </c>
      <c r="N236" s="5">
        <f t="shared" si="395"/>
        <v>7.2584430728542024E-2</v>
      </c>
      <c r="O236" s="5">
        <f t="shared" si="396"/>
        <v>9.3827102301543966E-2</v>
      </c>
      <c r="P236" s="5">
        <f t="shared" si="397"/>
        <v>0.11604336450102182</v>
      </c>
      <c r="Q236" s="5">
        <f t="shared" si="398"/>
        <v>4.4885440056869209E-2</v>
      </c>
      <c r="R236" s="5">
        <f t="shared" si="399"/>
        <v>7.5002397367919901E-2</v>
      </c>
      <c r="S236" s="5">
        <f t="shared" si="400"/>
        <v>5.7362644620738854E-2</v>
      </c>
      <c r="T236" s="5">
        <f t="shared" si="401"/>
        <v>7.1759982533828204E-2</v>
      </c>
      <c r="U236" s="5">
        <f t="shared" si="402"/>
        <v>9.2761369825153261E-2</v>
      </c>
      <c r="V236" s="5">
        <f t="shared" si="403"/>
        <v>1.2602465033592211E-2</v>
      </c>
      <c r="W236" s="5">
        <f t="shared" si="404"/>
        <v>1.8504452528610618E-2</v>
      </c>
      <c r="X236" s="5">
        <f t="shared" si="405"/>
        <v>2.9583740040617788E-2</v>
      </c>
      <c r="Y236" s="5">
        <f t="shared" si="406"/>
        <v>2.3648299603505354E-2</v>
      </c>
      <c r="Z236" s="5">
        <f t="shared" si="407"/>
        <v>3.9969685182975744E-2</v>
      </c>
      <c r="AA236" s="5">
        <f t="shared" si="408"/>
        <v>4.9433656511875687E-2</v>
      </c>
      <c r="AB236" s="5">
        <f t="shared" si="409"/>
        <v>3.0569247480274724E-2</v>
      </c>
      <c r="AC236" s="5">
        <f t="shared" si="410"/>
        <v>1.5574150365591833E-3</v>
      </c>
      <c r="AD236" s="5">
        <f t="shared" si="411"/>
        <v>5.7214783282134966E-3</v>
      </c>
      <c r="AE236" s="5">
        <f t="shared" si="412"/>
        <v>9.147135115086023E-3</v>
      </c>
      <c r="AF236" s="5">
        <f t="shared" si="413"/>
        <v>7.3119284924186168E-3</v>
      </c>
      <c r="AG236" s="5">
        <f t="shared" si="414"/>
        <v>3.8966151773624021E-3</v>
      </c>
      <c r="AH236" s="5">
        <f t="shared" si="415"/>
        <v>1.5975246689009587E-2</v>
      </c>
      <c r="AI236" s="5">
        <f t="shared" si="416"/>
        <v>1.975784532456968E-2</v>
      </c>
      <c r="AJ236" s="5">
        <f t="shared" si="417"/>
        <v>1.2218041432129579E-2</v>
      </c>
      <c r="AK236" s="5">
        <f t="shared" si="418"/>
        <v>5.0370045918451296E-3</v>
      </c>
      <c r="AL236" s="5">
        <f t="shared" si="419"/>
        <v>1.2317801456830765E-4</v>
      </c>
      <c r="AM236" s="5">
        <f t="shared" si="420"/>
        <v>1.4152405410364048E-3</v>
      </c>
      <c r="AN236" s="5">
        <f t="shared" si="421"/>
        <v>2.2625964316550298E-3</v>
      </c>
      <c r="AO236" s="5">
        <f t="shared" si="422"/>
        <v>1.8086475281400189E-3</v>
      </c>
      <c r="AP236" s="5">
        <f t="shared" si="423"/>
        <v>9.6385015471044425E-4</v>
      </c>
      <c r="AQ236" s="5">
        <f t="shared" si="424"/>
        <v>3.8523555845513017E-4</v>
      </c>
      <c r="AR236" s="5">
        <f t="shared" si="425"/>
        <v>5.1080413689805542E-3</v>
      </c>
      <c r="AS236" s="5">
        <f t="shared" si="426"/>
        <v>6.3175169213038236E-3</v>
      </c>
      <c r="AT236" s="5">
        <f t="shared" si="427"/>
        <v>3.906685279932009E-3</v>
      </c>
      <c r="AU236" s="5">
        <f t="shared" si="428"/>
        <v>1.6105684207424944E-3</v>
      </c>
      <c r="AV236" s="5">
        <f t="shared" si="429"/>
        <v>4.9797919182616862E-4</v>
      </c>
      <c r="AW236" s="5">
        <f t="shared" si="430"/>
        <v>6.765494477146087E-6</v>
      </c>
      <c r="AX236" s="5">
        <f t="shared" si="431"/>
        <v>2.9172323335800216E-4</v>
      </c>
      <c r="AY236" s="5">
        <f t="shared" si="432"/>
        <v>4.6638852385002757E-4</v>
      </c>
      <c r="AZ236" s="5">
        <f t="shared" si="433"/>
        <v>3.7281613239229005E-4</v>
      </c>
      <c r="BA236" s="5">
        <f t="shared" si="434"/>
        <v>1.9867822850724043E-4</v>
      </c>
      <c r="BB236" s="5">
        <f t="shared" si="435"/>
        <v>7.9408524175478219E-5</v>
      </c>
      <c r="BC236" s="5">
        <f t="shared" si="436"/>
        <v>2.5390658087119808E-5</v>
      </c>
      <c r="BD236" s="5">
        <f t="shared" si="437"/>
        <v>1.3610685297047304E-3</v>
      </c>
      <c r="BE236" s="5">
        <f t="shared" si="438"/>
        <v>1.6833406087272595E-3</v>
      </c>
      <c r="BF236" s="5">
        <f t="shared" si="439"/>
        <v>1.0409599307997332E-3</v>
      </c>
      <c r="BG236" s="5">
        <f t="shared" si="440"/>
        <v>4.2914570068298941E-4</v>
      </c>
      <c r="BH236" s="5">
        <f t="shared" si="441"/>
        <v>1.3268956875689186E-4</v>
      </c>
      <c r="BI236" s="5">
        <f t="shared" si="442"/>
        <v>3.2821527288040369E-5</v>
      </c>
      <c r="BJ236" s="8">
        <f t="shared" si="443"/>
        <v>0.29531347811942105</v>
      </c>
      <c r="BK236" s="8">
        <f t="shared" si="444"/>
        <v>0.24684374727332747</v>
      </c>
      <c r="BL236" s="8">
        <f t="shared" si="445"/>
        <v>0.41670272857306623</v>
      </c>
      <c r="BM236" s="8">
        <f t="shared" si="446"/>
        <v>0.53733898962052351</v>
      </c>
      <c r="BN236" s="8">
        <f t="shared" si="447"/>
        <v>0.46103102649889399</v>
      </c>
    </row>
    <row r="237" spans="1:66" x14ac:dyDescent="0.25">
      <c r="A237" t="s">
        <v>122</v>
      </c>
      <c r="B237" t="s">
        <v>132</v>
      </c>
      <c r="C237" t="s">
        <v>142</v>
      </c>
      <c r="D237" s="16"/>
      <c r="E237">
        <f>VLOOKUP(A237,home!$A$2:$E$405,3,FALSE)</f>
        <v>1.2608999999999999</v>
      </c>
      <c r="F237">
        <f>VLOOKUP(B237,home!$B$2:$E$405,3,FALSE)</f>
        <v>0.93100000000000005</v>
      </c>
      <c r="G237">
        <f>VLOOKUP(C237,away!$B$2:$E$405,4,FALSE)</f>
        <v>0.96550000000000002</v>
      </c>
      <c r="H237">
        <f>VLOOKUP(A237,away!$A$2:$E$405,3,FALSE)</f>
        <v>1.0995999999999999</v>
      </c>
      <c r="I237">
        <f>VLOOKUP(C237,away!$B$2:$E$405,3,FALSE)</f>
        <v>0.98850000000000005</v>
      </c>
      <c r="J237">
        <f>VLOOKUP(B237,home!$B$2:$E$405,4,FALSE)</f>
        <v>0.98850000000000005</v>
      </c>
      <c r="K237" s="3">
        <f t="shared" ref="K237:K300" si="448">E237*F237*G237</f>
        <v>1.13339842245</v>
      </c>
      <c r="L237" s="3">
        <f t="shared" ref="L237:L300" si="449">H237*I237*J237</f>
        <v>1.0744546221</v>
      </c>
      <c r="M237" s="5">
        <f t="shared" ref="M237:M300" si="450">_xlfn.POISSON.DIST(0,K237,FALSE) * _xlfn.POISSON.DIST(0,L237,FALSE)</f>
        <v>0.10993642392980006</v>
      </c>
      <c r="N237" s="5">
        <f t="shared" ref="N237:N300" si="451">_xlfn.POISSON.DIST(1,K237,FALSE) * _xlfn.POISSON.DIST(0,L237,FALSE)</f>
        <v>0.12460176945182981</v>
      </c>
      <c r="O237" s="5">
        <f t="shared" ref="O237:O300" si="452">_xlfn.POISSON.DIST(0,K237,FALSE) * _xlfn.POISSON.DIST(1,L237,FALSE)</f>
        <v>0.11812169882851871</v>
      </c>
      <c r="P237" s="5">
        <f t="shared" ref="P237:P300" si="453">_xlfn.POISSON.DIST(1,K237,FALSE) * _xlfn.POISSON.DIST(1,L237,FALSE)</f>
        <v>0.1338789471093571</v>
      </c>
      <c r="Q237" s="5">
        <f t="shared" ref="Q237:Q300" si="454">_xlfn.POISSON.DIST(2,K237,FALSE) * _xlfn.POISSON.DIST(0,L237,FALSE)</f>
        <v>7.0611724465591261E-2</v>
      </c>
      <c r="R237" s="5">
        <f t="shared" ref="R237:R300" si="455">_xlfn.POISSON.DIST(0,K237,FALSE) * _xlfn.POISSON.DIST(2,L237,FALSE)</f>
        <v>6.3458202638303041E-2</v>
      </c>
      <c r="S237" s="5">
        <f t="shared" ref="S237:S300" si="456">_xlfn.POISSON.DIST(2,K237,FALSE) * _xlfn.POISSON.DIST(2,L237,FALSE)</f>
        <v>4.0758949214491337E-2</v>
      </c>
      <c r="T237" s="5">
        <f t="shared" ref="T237:T300" si="457">_xlfn.POISSON.DIST(2,K237,FALSE) * _xlfn.POISSON.DIST(1,L237,FALSE)</f>
        <v>7.5869093726506187E-2</v>
      </c>
      <c r="U237" s="5">
        <f t="shared" ref="U237:U300" si="458">_xlfn.POISSON.DIST(1,K237,FALSE) * _xlfn.POISSON.DIST(2,L237,FALSE)</f>
        <v>7.1923426761765094E-2</v>
      </c>
      <c r="V237" s="5">
        <f t="shared" ref="V237:V300" si="459">_xlfn.POISSON.DIST(3,K237,FALSE) * _xlfn.POISSON.DIST(3,L237,FALSE)</f>
        <v>5.5150715609194869E-3</v>
      </c>
      <c r="W237" s="5">
        <f t="shared" ref="W237:W300" si="460">_xlfn.POISSON.DIST(3,K237,FALSE) * _xlfn.POISSON.DIST(0,L237,FALSE)</f>
        <v>2.6677072371925063E-2</v>
      </c>
      <c r="X237" s="5">
        <f t="shared" ref="X237:X300" si="461">_xlfn.POISSON.DIST(3,K237,FALSE) * _xlfn.POISSON.DIST(1,L237,FALSE)</f>
        <v>2.8663303714111094E-2</v>
      </c>
      <c r="Y237" s="5">
        <f t="shared" ref="Y237:Y300" si="462">_xlfn.POISSON.DIST(3,K237,FALSE) * _xlfn.POISSON.DIST(2,L237,FALSE)</f>
        <v>1.5398709580141381E-2</v>
      </c>
      <c r="Z237" s="5">
        <f t="shared" ref="Z237:Z300" si="463">_xlfn.POISSON.DIST(0,K237,FALSE) * _xlfn.POISSON.DIST(3,L237,FALSE)</f>
        <v>2.2727653044961042E-2</v>
      </c>
      <c r="AA237" s="5">
        <f t="shared" ref="AA237:AA300" si="464">_xlfn.POISSON.DIST(1,K237,FALSE) * _xlfn.POISSON.DIST(3,L237,FALSE)</f>
        <v>2.5759486107149784E-2</v>
      </c>
      <c r="AB237" s="5">
        <f t="shared" ref="AB237:AB300" si="465">_xlfn.POISSON.DIST(2,K237,FALSE) * _xlfn.POISSON.DIST(3,L237,FALSE)</f>
        <v>1.4597880458483131E-2</v>
      </c>
      <c r="AC237" s="5">
        <f t="shared" ref="AC237:AC300" si="466">_xlfn.POISSON.DIST(4,K237,FALSE) * _xlfn.POISSON.DIST(4,L237,FALSE)</f>
        <v>4.1976077366777376E-4</v>
      </c>
      <c r="AD237" s="5">
        <f t="shared" ref="AD237:AD300" si="467">_xlfn.POISSON.DIST(4,K237,FALSE) * _xlfn.POISSON.DIST(0,L237,FALSE)</f>
        <v>7.5589379354810892E-3</v>
      </c>
      <c r="AE237" s="5">
        <f t="shared" ref="AE237:AE300" si="468">_xlfn.POISSON.DIST(4,K237,FALSE) * _xlfn.POISSON.DIST(1,L237,FALSE)</f>
        <v>8.1217358029446879E-3</v>
      </c>
      <c r="AF237" s="5">
        <f t="shared" ref="AF237:AF300" si="469">_xlfn.POISSON.DIST(4,K237,FALSE) * _xlfn.POISSON.DIST(2,L237,FALSE)</f>
        <v>4.3632182864744868E-3</v>
      </c>
      <c r="AG237" s="5">
        <f t="shared" ref="AG237:AG300" si="470">_xlfn.POISSON.DIST(4,K237,FALSE) * _xlfn.POISSON.DIST(3,L237,FALSE)</f>
        <v>1.5626933517112517E-3</v>
      </c>
      <c r="AH237" s="5">
        <f t="shared" ref="AH237:AH300" si="471">_xlfn.POISSON.DIST(0,K237,FALSE) * _xlfn.POISSON.DIST(4,L237,FALSE)</f>
        <v>6.1049579659108811E-3</v>
      </c>
      <c r="AI237" s="5">
        <f t="shared" ref="AI237:AI300" si="472">_xlfn.POISSON.DIST(1,K237,FALSE) * _xlfn.POISSON.DIST(4,L237,FALSE)</f>
        <v>6.9193497276869532E-3</v>
      </c>
      <c r="AJ237" s="5">
        <f t="shared" ref="AJ237:AJ300" si="473">_xlfn.POISSON.DIST(2,K237,FALSE) * _xlfn.POISSON.DIST(4,L237,FALSE)</f>
        <v>3.9211900328701161E-3</v>
      </c>
      <c r="AK237" s="5">
        <f t="shared" ref="AK237:AK300" si="474">_xlfn.POISSON.DIST(3,K237,FALSE) * _xlfn.POISSON.DIST(4,L237,FALSE)</f>
        <v>1.4814235324605506E-3</v>
      </c>
      <c r="AL237" s="5">
        <f t="shared" ref="AL237:AL300" si="475">_xlfn.POISSON.DIST(5,K237,FALSE) * _xlfn.POISSON.DIST(5,L237,FALSE)</f>
        <v>2.0447137866640219E-5</v>
      </c>
      <c r="AM237" s="5">
        <f t="shared" ref="AM237:AM300" si="476">_xlfn.POISSON.DIST(5,K237,FALSE) * _xlfn.POISSON.DIST(0,L237,FALSE)</f>
        <v>1.7134576662943433E-3</v>
      </c>
      <c r="AN237" s="5">
        <f t="shared" ref="AN237:AN300" si="477">_xlfn.POISSON.DIST(5,K237,FALSE) * _xlfn.POISSON.DIST(1,L237,FALSE)</f>
        <v>1.8410325093226364E-3</v>
      </c>
      <c r="AO237" s="5">
        <f t="shared" ref="AO237:AO300" si="478">_xlfn.POISSON.DIST(5,K237,FALSE) * _xlfn.POISSON.DIST(2,L237,FALSE)</f>
        <v>9.8905294453903404E-4</v>
      </c>
      <c r="AP237" s="5">
        <f t="shared" ref="AP237:AP300" si="479">_xlfn.POISSON.DIST(5,K237,FALSE) * _xlfn.POISSON.DIST(3,L237,FALSE)</f>
        <v>3.5423083592052673E-4</v>
      </c>
      <c r="AQ237" s="5">
        <f t="shared" ref="AQ237:AQ300" si="480">_xlfn.POISSON.DIST(5,K237,FALSE) * _xlfn.POISSON.DIST(4,L237,FALSE)</f>
        <v>9.515123973628914E-5</v>
      </c>
      <c r="AR237" s="5">
        <f t="shared" ref="AR237:AR300" si="481">_xlfn.POISSON.DIST(0,K237,FALSE) * _xlfn.POISSON.DIST(5,L237,FALSE)</f>
        <v>1.3119000608398325E-3</v>
      </c>
      <c r="AS237" s="5">
        <f t="shared" ref="AS237:AS300" si="482">_xlfn.POISSON.DIST(1,K237,FALSE) * _xlfn.POISSON.DIST(5,L237,FALSE)</f>
        <v>1.4869054593679252E-3</v>
      </c>
      <c r="AT237" s="5">
        <f t="shared" ref="AT237:AT300" si="483">_xlfn.POISSON.DIST(2,K237,FALSE) * _xlfn.POISSON.DIST(5,L237,FALSE)</f>
        <v>8.4262815098994971E-4</v>
      </c>
      <c r="AU237" s="5">
        <f t="shared" ref="AU237:AU300" si="484">_xlfn.POISSON.DIST(3,K237,FALSE) * _xlfn.POISSON.DIST(5,L237,FALSE)</f>
        <v>3.1834447234798974E-4</v>
      </c>
      <c r="AV237" s="5">
        <f t="shared" ref="AV237:AV300" si="485">_xlfn.POISSON.DIST(4,K237,FALSE) * _xlfn.POISSON.DIST(5,L237,FALSE)</f>
        <v>9.0202780688722328E-5</v>
      </c>
      <c r="AW237" s="5">
        <f t="shared" ref="AW237:AW300" si="486">_xlfn.POISSON.DIST(6,K237,FALSE) * _xlfn.POISSON.DIST(6,L237,FALSE)</f>
        <v>6.9167281495087256E-7</v>
      </c>
      <c r="AX237" s="5">
        <f t="shared" ref="AX237:AX300" si="487">_xlfn.POISSON.DIST(6,K237,FALSE) * _xlfn.POISSON.DIST(0,L237,FALSE)</f>
        <v>3.23671702652145E-4</v>
      </c>
      <c r="AY237" s="5">
        <f t="shared" ref="AY237:AY300" si="488">_xlfn.POISSON.DIST(6,K237,FALSE) * _xlfn.POISSON.DIST(1,L237,FALSE)</f>
        <v>3.4777055695757404E-4</v>
      </c>
      <c r="AZ237" s="5">
        <f t="shared" ref="AZ237:AZ300" si="489">_xlfn.POISSON.DIST(6,K237,FALSE) * _xlfn.POISSON.DIST(2,L237,FALSE)</f>
        <v>1.8683184117667835E-4</v>
      </c>
      <c r="BA237" s="5">
        <f t="shared" ref="BA237:BA300" si="490">_xlfn.POISSON.DIST(6,K237,FALSE) * _xlfn.POISSON.DIST(3,L237,FALSE)</f>
        <v>6.6914111769245067E-5</v>
      </c>
      <c r="BB237" s="5">
        <f t="shared" ref="BB237:BB300" si="491">_xlfn.POISSON.DIST(6,K237,FALSE) * _xlfn.POISSON.DIST(4,L237,FALSE)</f>
        <v>1.7974044168545338E-5</v>
      </c>
      <c r="BC237" s="5">
        <f t="shared" ref="BC237:BC300" si="492">_xlfn.POISSON.DIST(6,K237,FALSE) * _xlfn.POISSON.DIST(5,L237,FALSE)</f>
        <v>3.8624589669446191E-6</v>
      </c>
      <c r="BD237" s="5">
        <f t="shared" ref="BD237:BD300" si="493">_xlfn.POISSON.DIST(0,K237,FALSE) * _xlfn.POISSON.DIST(6,L237,FALSE)</f>
        <v>2.3492951401710477E-4</v>
      </c>
      <c r="BE237" s="5">
        <f t="shared" ref="BE237:BE300" si="494">_xlfn.POISSON.DIST(1,K237,FALSE) * _xlfn.POISSON.DIST(6,L237,FALSE)</f>
        <v>2.6626874057393172E-4</v>
      </c>
      <c r="BF237" s="5">
        <f t="shared" ref="BF237:BF300" si="495">_xlfn.POISSON.DIST(2,K237,FALSE) * _xlfn.POISSON.DIST(6,L237,FALSE)</f>
        <v>1.5089428525712128E-4</v>
      </c>
      <c r="BG237" s="5">
        <f t="shared" ref="BG237:BG300" si="496">_xlfn.POISSON.DIST(3,K237,FALSE) * _xlfn.POISSON.DIST(6,L237,FALSE)</f>
        <v>5.7007781622380505E-5</v>
      </c>
      <c r="BH237" s="5">
        <f t="shared" ref="BH237:BH300" si="497">_xlfn.POISSON.DIST(4,K237,FALSE) * _xlfn.POISSON.DIST(6,L237,FALSE)</f>
        <v>1.6153132439545048E-5</v>
      </c>
      <c r="BI237" s="5">
        <f t="shared" ref="BI237:BI300" si="498">_xlfn.POISSON.DIST(5,K237,FALSE) * _xlfn.POISSON.DIST(6,L237,FALSE)</f>
        <v>3.6615869649212508E-6</v>
      </c>
      <c r="BJ237" s="8">
        <f t="shared" ref="BJ237:BJ300" si="499">SUM(N237,Q237,T237,W237,X237,Y237,AD237,AE237,AF237,AG237,AM237,AN237,AO237,AP237,AQ237,AX237,AY237,AZ237,BA237,BB237,BC237)</f>
        <v>0.36936820859822023</v>
      </c>
      <c r="BK237" s="8">
        <f t="shared" ref="BK237:BK300" si="500">SUM(M237,P237,S237,V237,AC237,AL237,AY237)</f>
        <v>0.29087737028305999</v>
      </c>
      <c r="BL237" s="8">
        <f t="shared" ref="BL237:BL300" si="501">SUM(O237,R237,U237,AA237,AB237,AH237,AI237,AJ237,AK237,AR237,AS237,AT237,AU237,AV237,BD237,BE237,BF237,BG237,BH237,BI237)</f>
        <v>0.31706651201825758</v>
      </c>
      <c r="BM237" s="8">
        <f t="shared" ref="BM237:BM300" si="502">SUM(S237:BI237)</f>
        <v>0.3790838986369563</v>
      </c>
      <c r="BN237" s="8">
        <f t="shared" ref="BN237:BN300" si="503">SUM(M237:R237)</f>
        <v>0.62060876642340002</v>
      </c>
    </row>
    <row r="238" spans="1:66" x14ac:dyDescent="0.25">
      <c r="A238" t="s">
        <v>122</v>
      </c>
      <c r="B238" t="s">
        <v>118</v>
      </c>
      <c r="C238" t="s">
        <v>124</v>
      </c>
      <c r="D238" s="16"/>
      <c r="E238">
        <f>VLOOKUP(A238,home!$A$2:$E$405,3,FALSE)</f>
        <v>1.2608999999999999</v>
      </c>
      <c r="F238">
        <f>VLOOKUP(B238,home!$B$2:$E$405,3,FALSE)</f>
        <v>0.871</v>
      </c>
      <c r="G238">
        <f>VLOOKUP(C238,away!$B$2:$E$405,4,FALSE)</f>
        <v>1.2413000000000001</v>
      </c>
      <c r="H238">
        <f>VLOOKUP(A238,away!$A$2:$E$405,3,FALSE)</f>
        <v>1.0995999999999999</v>
      </c>
      <c r="I238">
        <f>VLOOKUP(C238,away!$B$2:$E$405,3,FALSE)</f>
        <v>0.75129999999999997</v>
      </c>
      <c r="J238">
        <f>VLOOKUP(B238,home!$B$2:$E$405,4,FALSE)</f>
        <v>1.4338</v>
      </c>
      <c r="K238" s="3">
        <f t="shared" si="448"/>
        <v>1.3632501530700001</v>
      </c>
      <c r="L238" s="3">
        <f t="shared" si="449"/>
        <v>1.1845044484239997</v>
      </c>
      <c r="M238" s="5">
        <f t="shared" si="450"/>
        <v>7.8257187441382436E-2</v>
      </c>
      <c r="N238" s="5">
        <f t="shared" si="451"/>
        <v>0.1066841227582923</v>
      </c>
      <c r="O238" s="5">
        <f t="shared" si="452"/>
        <v>9.269598664546827E-2</v>
      </c>
      <c r="P238" s="5">
        <f t="shared" si="453"/>
        <v>0.12636781798340929</v>
      </c>
      <c r="Q238" s="5">
        <f t="shared" si="454"/>
        <v>7.2718573340190329E-2</v>
      </c>
      <c r="R238" s="5">
        <f t="shared" si="455"/>
        <v>5.4899404266304429E-2</v>
      </c>
      <c r="S238" s="5">
        <f t="shared" si="456"/>
        <v>5.1013925825820518E-2</v>
      </c>
      <c r="T238" s="5">
        <f t="shared" si="457"/>
        <v>8.6135473604502327E-2</v>
      </c>
      <c r="U238" s="5">
        <f t="shared" si="458"/>
        <v>7.4841621269491329E-2</v>
      </c>
      <c r="V238" s="5">
        <f t="shared" si="459"/>
        <v>9.1528951654939201E-3</v>
      </c>
      <c r="W238" s="5">
        <f t="shared" si="460"/>
        <v>3.3044535412348829E-2</v>
      </c>
      <c r="X238" s="5">
        <f t="shared" si="461"/>
        <v>3.9141399192031578E-2</v>
      </c>
      <c r="Y238" s="5">
        <f t="shared" si="462"/>
        <v>2.3181580730250478E-2</v>
      </c>
      <c r="Z238" s="5">
        <f t="shared" si="463"/>
        <v>2.1676196189755029E-2</v>
      </c>
      <c r="AA238" s="5">
        <f t="shared" si="464"/>
        <v>2.9550077773658895E-2</v>
      </c>
      <c r="AB238" s="5">
        <f t="shared" si="465"/>
        <v>2.0142074024085452E-2</v>
      </c>
      <c r="AC238" s="5">
        <f t="shared" si="466"/>
        <v>9.2374214122562524E-4</v>
      </c>
      <c r="AD238" s="5">
        <f t="shared" si="467"/>
        <v>1.1261991989752902E-2</v>
      </c>
      <c r="AE238" s="5">
        <f t="shared" si="468"/>
        <v>1.3339879609977767E-2</v>
      </c>
      <c r="AF238" s="5">
        <f t="shared" si="469"/>
        <v>7.9005733697296385E-3</v>
      </c>
      <c r="AG238" s="5">
        <f t="shared" si="470"/>
        <v>3.1194214338483147E-3</v>
      </c>
      <c r="AH238" s="5">
        <f t="shared" si="471"/>
        <v>6.4188877029190475E-3</v>
      </c>
      <c r="AI238" s="5">
        <f t="shared" si="472"/>
        <v>8.7505496435435325E-3</v>
      </c>
      <c r="AJ238" s="5">
        <f t="shared" si="473"/>
        <v>5.9645940705036786E-3</v>
      </c>
      <c r="AK238" s="5">
        <f t="shared" si="474"/>
        <v>2.7104112598715178E-3</v>
      </c>
      <c r="AL238" s="5">
        <f t="shared" si="475"/>
        <v>5.9665460813265488E-5</v>
      </c>
      <c r="AM238" s="5">
        <f t="shared" si="476"/>
        <v>3.0705824607807496E-3</v>
      </c>
      <c r="AN238" s="5">
        <f t="shared" si="477"/>
        <v>3.63711858404751E-3</v>
      </c>
      <c r="AO238" s="5">
        <f t="shared" si="478"/>
        <v>2.1540915711249376E-3</v>
      </c>
      <c r="AP238" s="5">
        <f t="shared" si="479"/>
        <v>8.5051034943671021E-4</v>
      </c>
      <c r="AQ238" s="5">
        <f t="shared" si="480"/>
        <v>2.5185832308460848E-4</v>
      </c>
      <c r="AR238" s="5">
        <f t="shared" si="481"/>
        <v>1.520640207608343E-3</v>
      </c>
      <c r="AS238" s="5">
        <f t="shared" si="482"/>
        <v>2.0730129957864702E-3</v>
      </c>
      <c r="AT238" s="5">
        <f t="shared" si="483"/>
        <v>1.4130176419110028E-3</v>
      </c>
      <c r="AU238" s="5">
        <f t="shared" si="484"/>
        <v>6.4209883887526148E-4</v>
      </c>
      <c r="AV238" s="5">
        <f t="shared" si="485"/>
        <v>2.1883533509569258E-4</v>
      </c>
      <c r="AW238" s="5">
        <f t="shared" si="486"/>
        <v>2.6762874008624728E-6</v>
      </c>
      <c r="AX238" s="5">
        <f t="shared" si="487"/>
        <v>6.9766200161223589E-4</v>
      </c>
      <c r="AY238" s="5">
        <f t="shared" si="488"/>
        <v>8.2638374440608515E-4</v>
      </c>
      <c r="AZ238" s="5">
        <f t="shared" si="489"/>
        <v>4.8942761067714488E-4</v>
      </c>
      <c r="BA238" s="5">
        <f t="shared" si="490"/>
        <v>1.9324306067620246E-4</v>
      </c>
      <c r="BB238" s="5">
        <f t="shared" si="491"/>
        <v>5.7224316249507687E-5</v>
      </c>
      <c r="BC238" s="5">
        <f t="shared" si="492"/>
        <v>1.3556491431112714E-5</v>
      </c>
      <c r="BD238" s="5">
        <f t="shared" si="493"/>
        <v>3.0020084839407931E-4</v>
      </c>
      <c r="BE238" s="5">
        <f t="shared" si="494"/>
        <v>4.0924885252497251E-4</v>
      </c>
      <c r="BF238" s="5">
        <f t="shared" si="495"/>
        <v>2.7895428042419535E-4</v>
      </c>
      <c r="BG238" s="5">
        <f t="shared" si="496"/>
        <v>1.2676148849593866E-4</v>
      </c>
      <c r="BH238" s="5">
        <f t="shared" si="497"/>
        <v>4.3201904648867388E-5</v>
      </c>
      <c r="BI238" s="5">
        <f t="shared" si="498"/>
        <v>1.1779000625096795E-5</v>
      </c>
      <c r="BJ238" s="8">
        <f t="shared" si="499"/>
        <v>0.40876920995445126</v>
      </c>
      <c r="BK238" s="8">
        <f t="shared" si="500"/>
        <v>0.2666016177625512</v>
      </c>
      <c r="BL238" s="8">
        <f t="shared" si="501"/>
        <v>0.30301135805023616</v>
      </c>
      <c r="BM238" s="8">
        <f t="shared" si="502"/>
        <v>0.46761158206494141</v>
      </c>
      <c r="BN238" s="8">
        <f t="shared" si="503"/>
        <v>0.53162309243504713</v>
      </c>
    </row>
    <row r="239" spans="1:66" x14ac:dyDescent="0.25">
      <c r="A239" t="s">
        <v>122</v>
      </c>
      <c r="B239" t="s">
        <v>140</v>
      </c>
      <c r="C239" t="s">
        <v>425</v>
      </c>
      <c r="D239" s="16"/>
      <c r="E239">
        <f>VLOOKUP(A239,home!$A$2:$E$405,3,FALSE)</f>
        <v>1.2608999999999999</v>
      </c>
      <c r="F239">
        <f>VLOOKUP(B239,home!$B$2:$E$405,3,FALSE)</f>
        <v>1.2413000000000001</v>
      </c>
      <c r="G239">
        <f>VLOOKUP(C239,away!$B$2:$E$405,4,FALSE)</f>
        <v>0.62470000000000003</v>
      </c>
      <c r="H239">
        <f>VLOOKUP(A239,away!$A$2:$E$405,3,FALSE)</f>
        <v>1.0995999999999999</v>
      </c>
      <c r="I239">
        <f>VLOOKUP(C239,away!$B$2:$E$405,3,FALSE)</f>
        <v>1.1436999999999999</v>
      </c>
      <c r="J239">
        <f>VLOOKUP(B239,home!$B$2:$E$405,4,FALSE)</f>
        <v>0.59309999999999996</v>
      </c>
      <c r="K239" s="3">
        <f t="shared" si="448"/>
        <v>0.97775243469899997</v>
      </c>
      <c r="L239" s="3">
        <f t="shared" si="449"/>
        <v>0.74588998561199993</v>
      </c>
      <c r="M239" s="5">
        <f t="shared" si="450"/>
        <v>0.17841510015191897</v>
      </c>
      <c r="N239" s="5">
        <f t="shared" si="451"/>
        <v>0.17444579856060469</v>
      </c>
      <c r="O239" s="5">
        <f t="shared" si="452"/>
        <v>0.13307803648527836</v>
      </c>
      <c r="P239" s="5">
        <f t="shared" si="453"/>
        <v>0.13011737417844327</v>
      </c>
      <c r="Q239" s="5">
        <f t="shared" si="454"/>
        <v>8.5282402132821261E-2</v>
      </c>
      <c r="R239" s="5">
        <f t="shared" si="455"/>
        <v>4.9630787359638731E-2</v>
      </c>
      <c r="S239" s="5">
        <f t="shared" si="456"/>
        <v>2.3723511979474834E-2</v>
      </c>
      <c r="T239" s="5">
        <f t="shared" si="457"/>
        <v>6.3611289699806839E-2</v>
      </c>
      <c r="U239" s="5">
        <f t="shared" si="458"/>
        <v>4.8526623176915119E-2</v>
      </c>
      <c r="V239" s="5">
        <f t="shared" si="459"/>
        <v>1.9223840498500968E-3</v>
      </c>
      <c r="W239" s="5">
        <f t="shared" si="460"/>
        <v>2.7795025440781728E-2</v>
      </c>
      <c r="X239" s="5">
        <f t="shared" si="461"/>
        <v>2.0732031126109853E-2</v>
      </c>
      <c r="Y239" s="5">
        <f t="shared" si="462"/>
        <v>7.7319071991808052E-3</v>
      </c>
      <c r="Z239" s="5">
        <f t="shared" si="463"/>
        <v>1.2339702423197723E-2</v>
      </c>
      <c r="AA239" s="5">
        <f t="shared" si="464"/>
        <v>1.2065174087742723E-2</v>
      </c>
      <c r="AB239" s="5">
        <f t="shared" si="465"/>
        <v>5.8983766696788656E-3</v>
      </c>
      <c r="AC239" s="5">
        <f t="shared" si="466"/>
        <v>8.7624157272852673E-5</v>
      </c>
      <c r="AD239" s="5">
        <f t="shared" si="467"/>
        <v>6.7941634493112442E-3</v>
      </c>
      <c r="AE239" s="5">
        <f t="shared" si="468"/>
        <v>5.0676984774523396E-3</v>
      </c>
      <c r="AF239" s="5">
        <f t="shared" si="469"/>
        <v>1.8899727722164394E-3</v>
      </c>
      <c r="AG239" s="5">
        <f t="shared" si="470"/>
        <v>4.6990392129186395E-4</v>
      </c>
      <c r="AH239" s="5">
        <f t="shared" si="471"/>
        <v>2.3010151157238272E-3</v>
      </c>
      <c r="AI239" s="5">
        <f t="shared" si="472"/>
        <v>2.2498231316781729E-3</v>
      </c>
      <c r="AJ239" s="5">
        <f t="shared" si="473"/>
        <v>1.099885022320231E-3</v>
      </c>
      <c r="AK239" s="5">
        <f t="shared" si="474"/>
        <v>3.5847175282085667E-4</v>
      </c>
      <c r="AL239" s="5">
        <f t="shared" si="475"/>
        <v>2.556157017928263E-6</v>
      </c>
      <c r="AM239" s="5">
        <f t="shared" si="476"/>
        <v>1.3286019708614054E-3</v>
      </c>
      <c r="AN239" s="5">
        <f t="shared" si="477"/>
        <v>9.9099090492988837E-4</v>
      </c>
      <c r="AO239" s="5">
        <f t="shared" si="478"/>
        <v>3.6958509590988856E-4</v>
      </c>
      <c r="AP239" s="5">
        <f t="shared" si="479"/>
        <v>9.1889940623545471E-5</v>
      </c>
      <c r="AQ239" s="5">
        <f t="shared" si="480"/>
        <v>1.7134946622395964E-5</v>
      </c>
      <c r="AR239" s="5">
        <f t="shared" si="481"/>
        <v>3.4326082631204805E-4</v>
      </c>
      <c r="AS239" s="5">
        <f t="shared" si="482"/>
        <v>3.3562410866339553E-4</v>
      </c>
      <c r="AT239" s="5">
        <f t="shared" si="483"/>
        <v>1.6407864469465832E-4</v>
      </c>
      <c r="AU239" s="5">
        <f t="shared" si="484"/>
        <v>5.3476098110771454E-5</v>
      </c>
      <c r="AV239" s="5">
        <f t="shared" si="485"/>
        <v>1.3071596281502345E-5</v>
      </c>
      <c r="AW239" s="5">
        <f t="shared" si="486"/>
        <v>5.1783179113921963E-8</v>
      </c>
      <c r="AX239" s="5">
        <f t="shared" si="487"/>
        <v>2.1650730195927142E-4</v>
      </c>
      <c r="AY239" s="5">
        <f t="shared" si="488"/>
        <v>1.6149062834329387E-4</v>
      </c>
      <c r="AZ239" s="5">
        <f t="shared" si="489"/>
        <v>6.0227121225726138E-5</v>
      </c>
      <c r="BA239" s="5">
        <f t="shared" si="490"/>
        <v>1.4974268861503017E-5</v>
      </c>
      <c r="BB239" s="5">
        <f t="shared" si="491"/>
        <v>2.7922892964141755E-6</v>
      </c>
      <c r="BC239" s="5">
        <f t="shared" si="492"/>
        <v>4.165481246253823E-7</v>
      </c>
      <c r="BD239" s="5">
        <f t="shared" si="493"/>
        <v>4.2672468799842764E-5</v>
      </c>
      <c r="BE239" s="5">
        <f t="shared" si="494"/>
        <v>4.1723110263663373E-5</v>
      </c>
      <c r="BF239" s="5">
        <f t="shared" si="495"/>
        <v>2.0397436321755847E-5</v>
      </c>
      <c r="BG239" s="5">
        <f t="shared" si="496"/>
        <v>6.6478810084048649E-6</v>
      </c>
      <c r="BH239" s="5">
        <f t="shared" si="497"/>
        <v>1.6249954603892749E-6</v>
      </c>
      <c r="BI239" s="5">
        <f t="shared" si="498"/>
        <v>3.1776865355408729E-7</v>
      </c>
      <c r="BJ239" s="8">
        <f t="shared" si="499"/>
        <v>0.39707480379633497</v>
      </c>
      <c r="BK239" s="8">
        <f t="shared" si="500"/>
        <v>0.33443004130232129</v>
      </c>
      <c r="BL239" s="8">
        <f t="shared" si="501"/>
        <v>0.25623108773636688</v>
      </c>
      <c r="BM239" s="8">
        <f t="shared" si="502"/>
        <v>0.24894469754435139</v>
      </c>
      <c r="BN239" s="8">
        <f t="shared" si="503"/>
        <v>0.75096949886870534</v>
      </c>
    </row>
    <row r="240" spans="1:66" x14ac:dyDescent="0.25">
      <c r="A240" t="s">
        <v>122</v>
      </c>
      <c r="B240" t="s">
        <v>120</v>
      </c>
      <c r="C240" t="s">
        <v>362</v>
      </c>
      <c r="D240" s="16"/>
      <c r="E240">
        <f>VLOOKUP(A240,home!$A$2:$E$405,3,FALSE)</f>
        <v>1.2608999999999999</v>
      </c>
      <c r="F240">
        <f>VLOOKUP(B240,home!$B$2:$E$405,3,FALSE)</f>
        <v>0.80649999999999999</v>
      </c>
      <c r="G240">
        <f>VLOOKUP(C240,away!$B$2:$E$405,4,FALSE)</f>
        <v>0.89649999999999996</v>
      </c>
      <c r="H240">
        <f>VLOOKUP(A240,away!$A$2:$E$405,3,FALSE)</f>
        <v>1.0995999999999999</v>
      </c>
      <c r="I240">
        <f>VLOOKUP(C240,away!$B$2:$E$405,3,FALSE)</f>
        <v>0.86990000000000001</v>
      </c>
      <c r="J240">
        <f>VLOOKUP(B240,home!$B$2:$E$405,4,FALSE)</f>
        <v>1.2971999999999999</v>
      </c>
      <c r="K240" s="3">
        <f t="shared" si="448"/>
        <v>0.91166505952499988</v>
      </c>
      <c r="L240" s="3">
        <f t="shared" si="449"/>
        <v>1.2408263342879999</v>
      </c>
      <c r="M240" s="5">
        <f t="shared" si="450"/>
        <v>0.11619431107456801</v>
      </c>
      <c r="N240" s="5">
        <f t="shared" si="451"/>
        <v>0.10593029352226239</v>
      </c>
      <c r="O240" s="5">
        <f t="shared" si="452"/>
        <v>0.14417696107577577</v>
      </c>
      <c r="P240" s="5">
        <f t="shared" si="453"/>
        <v>0.13144109780128069</v>
      </c>
      <c r="Q240" s="5">
        <f t="shared" si="454"/>
        <v>4.8286473674737027E-2</v>
      </c>
      <c r="R240" s="5">
        <f t="shared" si="455"/>
        <v>8.9449285050219277E-2</v>
      </c>
      <c r="S240" s="5">
        <f t="shared" si="456"/>
        <v>3.7172134400191154E-2</v>
      </c>
      <c r="T240" s="5">
        <f t="shared" si="457"/>
        <v>5.9915128125517955E-2</v>
      </c>
      <c r="U240" s="5">
        <f t="shared" si="458"/>
        <v>8.1547787779776837E-2</v>
      </c>
      <c r="V240" s="5">
        <f t="shared" si="459"/>
        <v>4.6721986721041499E-3</v>
      </c>
      <c r="W240" s="5">
        <f t="shared" si="460"/>
        <v>1.4673696965643825E-2</v>
      </c>
      <c r="X240" s="5">
        <f t="shared" si="461"/>
        <v>1.8207509616332773E-2</v>
      </c>
      <c r="Y240" s="5">
        <f t="shared" si="462"/>
        <v>1.1296178706873857E-2</v>
      </c>
      <c r="Z240" s="5">
        <f t="shared" si="463"/>
        <v>3.6997009491182002E-2</v>
      </c>
      <c r="AA240" s="5">
        <f t="shared" si="464"/>
        <v>3.3728880860025429E-2</v>
      </c>
      <c r="AB240" s="5">
        <f t="shared" si="465"/>
        <v>1.5374721088483355E-2</v>
      </c>
      <c r="AC240" s="5">
        <f t="shared" si="466"/>
        <v>3.3032970640282819E-4</v>
      </c>
      <c r="AD240" s="5">
        <f t="shared" si="467"/>
        <v>3.3443742044088711E-3</v>
      </c>
      <c r="AE240" s="5">
        <f t="shared" si="468"/>
        <v>4.1497875845440055E-3</v>
      </c>
      <c r="AF240" s="5">
        <f t="shared" si="469"/>
        <v>2.574582858301797E-3</v>
      </c>
      <c r="AG240" s="5">
        <f t="shared" si="470"/>
        <v>1.0648700701291135E-3</v>
      </c>
      <c r="AH240" s="5">
        <f t="shared" si="471"/>
        <v>1.147671591664042E-2</v>
      </c>
      <c r="AI240" s="5">
        <f t="shared" si="472"/>
        <v>1.0462920899295501E-2</v>
      </c>
      <c r="AJ240" s="5">
        <f t="shared" si="473"/>
        <v>4.7693397022307996E-3</v>
      </c>
      <c r="AK240" s="5">
        <f t="shared" si="474"/>
        <v>1.4493467878430625E-3</v>
      </c>
      <c r="AL240" s="5">
        <f t="shared" si="475"/>
        <v>1.4946996576484124E-5</v>
      </c>
      <c r="AM240" s="5">
        <f t="shared" si="476"/>
        <v>6.0978982162725778E-4</v>
      </c>
      <c r="AN240" s="5">
        <f t="shared" si="477"/>
        <v>7.5664326905588357E-4</v>
      </c>
      <c r="AO240" s="5">
        <f t="shared" si="478"/>
        <v>4.6943144695315057E-4</v>
      </c>
      <c r="AP240" s="5">
        <f t="shared" si="479"/>
        <v>1.941609671741299E-4</v>
      </c>
      <c r="AQ240" s="5">
        <f t="shared" si="480"/>
        <v>6.0230010290122037E-5</v>
      </c>
      <c r="AR240" s="5">
        <f t="shared" si="481"/>
        <v>2.8481222681019341E-3</v>
      </c>
      <c r="AS240" s="5">
        <f t="shared" si="482"/>
        <v>2.5965335570836273E-3</v>
      </c>
      <c r="AT240" s="5">
        <f t="shared" si="483"/>
        <v>1.1835844599386524E-3</v>
      </c>
      <c r="AU240" s="5">
        <f t="shared" si="484"/>
        <v>3.5967753237427886E-4</v>
      </c>
      <c r="AV240" s="5">
        <f t="shared" si="485"/>
        <v>8.1976359740450484E-5</v>
      </c>
      <c r="AW240" s="5">
        <f t="shared" si="486"/>
        <v>4.6967532725424562E-7</v>
      </c>
      <c r="AX240" s="5">
        <f t="shared" si="487"/>
        <v>9.2654012338592114E-5</v>
      </c>
      <c r="AY240" s="5">
        <f t="shared" si="488"/>
        <v>1.1496753848717037E-4</v>
      </c>
      <c r="AZ240" s="5">
        <f t="shared" si="489"/>
        <v>7.13273746715751E-5</v>
      </c>
      <c r="BA240" s="5">
        <f t="shared" si="490"/>
        <v>2.9501628282705763E-5</v>
      </c>
      <c r="BB240" s="5">
        <f t="shared" si="491"/>
        <v>9.1515993193892391E-6</v>
      </c>
      <c r="BC240" s="5">
        <f t="shared" si="492"/>
        <v>2.2711090872700601E-6</v>
      </c>
      <c r="BD240" s="5">
        <f t="shared" si="493"/>
        <v>5.8900418558882454E-4</v>
      </c>
      <c r="BE240" s="5">
        <f t="shared" si="494"/>
        <v>5.3697453591530981E-4</v>
      </c>
      <c r="BF240" s="5">
        <f t="shared" si="495"/>
        <v>2.4477046112432005E-4</v>
      </c>
      <c r="BG240" s="5">
        <f t="shared" si="496"/>
        <v>7.4382892336954972E-5</v>
      </c>
      <c r="BH240" s="5">
        <f t="shared" si="497"/>
        <v>1.6953070992502924E-5</v>
      </c>
      <c r="BI240" s="5">
        <f t="shared" si="498"/>
        <v>3.0911044951023464E-6</v>
      </c>
      <c r="BJ240" s="8">
        <f t="shared" si="499"/>
        <v>0.27185302410603884</v>
      </c>
      <c r="BK240" s="8">
        <f t="shared" si="500"/>
        <v>0.28993998618961053</v>
      </c>
      <c r="BL240" s="8">
        <f t="shared" si="501"/>
        <v>0.40097102958798236</v>
      </c>
      <c r="BM240" s="8">
        <f t="shared" si="502"/>
        <v>0.36416812931281067</v>
      </c>
      <c r="BN240" s="8">
        <f t="shared" si="503"/>
        <v>0.63547842219884321</v>
      </c>
    </row>
    <row r="241" spans="1:66" x14ac:dyDescent="0.25">
      <c r="A241" t="s">
        <v>122</v>
      </c>
      <c r="B241" t="s">
        <v>143</v>
      </c>
      <c r="C241" t="s">
        <v>131</v>
      </c>
      <c r="D241" s="16"/>
      <c r="E241">
        <f>VLOOKUP(A241,home!$A$2:$E$405,3,FALSE)</f>
        <v>1.2608999999999999</v>
      </c>
      <c r="F241">
        <f>VLOOKUP(B241,home!$B$2:$E$405,3,FALSE)</f>
        <v>0.68959999999999999</v>
      </c>
      <c r="G241">
        <f>VLOOKUP(C241,away!$B$2:$E$405,4,FALSE)</f>
        <v>0.8276</v>
      </c>
      <c r="H241">
        <f>VLOOKUP(A241,away!$A$2:$E$405,3,FALSE)</f>
        <v>1.0995999999999999</v>
      </c>
      <c r="I241">
        <f>VLOOKUP(C241,away!$B$2:$E$405,3,FALSE)</f>
        <v>1.1071</v>
      </c>
      <c r="J241">
        <f>VLOOKUP(B241,home!$B$2:$E$405,4,FALSE)</f>
        <v>1.0676000000000001</v>
      </c>
      <c r="K241" s="3">
        <f t="shared" si="448"/>
        <v>0.71961197126400001</v>
      </c>
      <c r="L241" s="3">
        <f t="shared" si="449"/>
        <v>1.2996611800159998</v>
      </c>
      <c r="M241" s="5">
        <f t="shared" si="450"/>
        <v>0.1327519205851499</v>
      </c>
      <c r="N241" s="5">
        <f t="shared" si="451"/>
        <v>9.5529871261361698E-2</v>
      </c>
      <c r="O241" s="5">
        <f t="shared" si="452"/>
        <v>0.1725325177570862</v>
      </c>
      <c r="P241" s="5">
        <f t="shared" si="453"/>
        <v>0.12415646521031788</v>
      </c>
      <c r="Q241" s="5">
        <f t="shared" si="454"/>
        <v>3.4372219486492307E-2</v>
      </c>
      <c r="R241" s="5">
        <f t="shared" si="455"/>
        <v>0.11211690780965305</v>
      </c>
      <c r="S241" s="5">
        <f t="shared" si="456"/>
        <v>2.9029387645720498E-2</v>
      </c>
      <c r="T241" s="5">
        <f t="shared" si="457"/>
        <v>4.4672239337583533E-2</v>
      </c>
      <c r="U241" s="5">
        <f t="shared" si="458"/>
        <v>8.0680669040928604E-2</v>
      </c>
      <c r="V241" s="5">
        <f t="shared" si="459"/>
        <v>3.0166428238862005E-3</v>
      </c>
      <c r="W241" s="5">
        <f t="shared" si="460"/>
        <v>8.2448868737978707E-3</v>
      </c>
      <c r="X241" s="5">
        <f t="shared" si="461"/>
        <v>1.0715559403498567E-2</v>
      </c>
      <c r="Y241" s="5">
        <f t="shared" si="462"/>
        <v>6.9632982894412467E-3</v>
      </c>
      <c r="Z241" s="5">
        <f t="shared" si="463"/>
        <v>4.8571330901212913E-2</v>
      </c>
      <c r="AA241" s="5">
        <f t="shared" si="464"/>
        <v>3.4952511176737859E-2</v>
      </c>
      <c r="AB241" s="5">
        <f t="shared" si="465"/>
        <v>1.257612273425966E-2</v>
      </c>
      <c r="AC241" s="5">
        <f t="shared" si="466"/>
        <v>1.7633252882749589E-4</v>
      </c>
      <c r="AD241" s="5">
        <f t="shared" si="467"/>
        <v>1.4832798240255907E-3</v>
      </c>
      <c r="AE241" s="5">
        <f t="shared" si="468"/>
        <v>1.9277612063870236E-3</v>
      </c>
      <c r="AF241" s="5">
        <f t="shared" si="469"/>
        <v>1.2527182021410135E-3</v>
      </c>
      <c r="AG241" s="5">
        <f t="shared" si="470"/>
        <v>5.4270307227403697E-4</v>
      </c>
      <c r="AH241" s="5">
        <f t="shared" si="471"/>
        <v>1.5781568308504496E-2</v>
      </c>
      <c r="AI241" s="5">
        <f t="shared" si="472"/>
        <v>1.135660548012039E-2</v>
      </c>
      <c r="AJ241" s="5">
        <f t="shared" si="473"/>
        <v>4.0861746282084884E-3</v>
      </c>
      <c r="AK241" s="5">
        <f t="shared" si="474"/>
        <v>9.8015339304468457E-4</v>
      </c>
      <c r="AL241" s="5">
        <f t="shared" si="475"/>
        <v>6.5966122024655307E-6</v>
      </c>
      <c r="AM241" s="5">
        <f t="shared" si="476"/>
        <v>2.1347718362063498E-4</v>
      </c>
      <c r="AN241" s="5">
        <f t="shared" si="477"/>
        <v>2.7744800837088668E-4</v>
      </c>
      <c r="AO241" s="5">
        <f t="shared" si="478"/>
        <v>1.8029420297619784E-4</v>
      </c>
      <c r="AP241" s="5">
        <f t="shared" si="479"/>
        <v>7.8107125530029801E-5</v>
      </c>
      <c r="AQ241" s="5">
        <f t="shared" si="480"/>
        <v>2.5378199733504096E-5</v>
      </c>
      <c r="AR241" s="5">
        <f t="shared" si="481"/>
        <v>4.1021383380668098E-3</v>
      </c>
      <c r="AS241" s="5">
        <f t="shared" si="482"/>
        <v>2.9519478558538859E-3</v>
      </c>
      <c r="AT241" s="5">
        <f t="shared" si="483"/>
        <v>1.0621285078097763E-3</v>
      </c>
      <c r="AU241" s="5">
        <f t="shared" si="484"/>
        <v>2.5477346308022805E-4</v>
      </c>
      <c r="AV241" s="5">
        <f t="shared" si="485"/>
        <v>4.5834508498229704E-5</v>
      </c>
      <c r="AW241" s="5">
        <f t="shared" si="486"/>
        <v>1.7137480736233669E-7</v>
      </c>
      <c r="AX241" s="5">
        <f t="shared" si="487"/>
        <v>2.5603456154188656E-5</v>
      </c>
      <c r="AY241" s="5">
        <f t="shared" si="488"/>
        <v>3.3275818037840743E-5</v>
      </c>
      <c r="AZ241" s="5">
        <f t="shared" si="489"/>
        <v>2.1623644468528897E-5</v>
      </c>
      <c r="BA241" s="5">
        <f t="shared" si="490"/>
        <v>9.3678037620715686E-6</v>
      </c>
      <c r="BB241" s="5">
        <f t="shared" si="491"/>
        <v>3.0437427228930649E-6</v>
      </c>
      <c r="BC241" s="5">
        <f t="shared" si="492"/>
        <v>7.9116685178006236E-7</v>
      </c>
      <c r="BD241" s="5">
        <f t="shared" si="493"/>
        <v>8.8856499217346437E-4</v>
      </c>
      <c r="BE241" s="5">
        <f t="shared" si="494"/>
        <v>6.3942200561412749E-4</v>
      </c>
      <c r="BF241" s="5">
        <f t="shared" si="495"/>
        <v>2.3006786496478131E-4</v>
      </c>
      <c r="BG241" s="5">
        <f t="shared" si="496"/>
        <v>5.5186529943935363E-5</v>
      </c>
      <c r="BH241" s="5">
        <f t="shared" si="497"/>
        <v>9.9282219000437708E-6</v>
      </c>
      <c r="BI241" s="5">
        <f t="shared" si="498"/>
        <v>1.4288934665273835E-6</v>
      </c>
      <c r="BJ241" s="8">
        <f t="shared" si="499"/>
        <v>0.2065729473092314</v>
      </c>
      <c r="BK241" s="8">
        <f t="shared" si="500"/>
        <v>0.28917062122414228</v>
      </c>
      <c r="BL241" s="8">
        <f t="shared" si="501"/>
        <v>0.45530465150991534</v>
      </c>
      <c r="BM241" s="8">
        <f t="shared" si="502"/>
        <v>0.32812654439121053</v>
      </c>
      <c r="BN241" s="8">
        <f t="shared" si="503"/>
        <v>0.6714599021100609</v>
      </c>
    </row>
    <row r="242" spans="1:66" x14ac:dyDescent="0.25">
      <c r="A242" t="s">
        <v>21</v>
      </c>
      <c r="B242" t="s">
        <v>272</v>
      </c>
      <c r="C242" t="s">
        <v>268</v>
      </c>
      <c r="D242" s="16"/>
      <c r="E242">
        <f>VLOOKUP(A242,home!$A$2:$E$405,3,FALSE)</f>
        <v>1.3974</v>
      </c>
      <c r="F242">
        <f>VLOOKUP(B242,home!$B$2:$E$405,3,FALSE)</f>
        <v>1.0546</v>
      </c>
      <c r="G242">
        <f>VLOOKUP(C242,away!$B$2:$E$405,4,FALSE)</f>
        <v>0.86629999999999996</v>
      </c>
      <c r="H242">
        <f>VLOOKUP(A242,away!$A$2:$E$405,3,FALSE)</f>
        <v>1.3632</v>
      </c>
      <c r="I242">
        <f>VLOOKUP(C242,away!$B$2:$E$405,3,FALSE)</f>
        <v>0.96519999999999995</v>
      </c>
      <c r="J242">
        <f>VLOOKUP(B242,home!$B$2:$E$405,4,FALSE)</f>
        <v>0.42470000000000002</v>
      </c>
      <c r="K242" s="3">
        <f t="shared" si="448"/>
        <v>1.2766646120519998</v>
      </c>
      <c r="L242" s="3">
        <f t="shared" si="449"/>
        <v>0.55880354380800001</v>
      </c>
      <c r="M242" s="5">
        <f t="shared" si="450"/>
        <v>0.15953879526043932</v>
      </c>
      <c r="N242" s="5">
        <f t="shared" si="451"/>
        <v>0.20367753415841217</v>
      </c>
      <c r="O242" s="5">
        <f t="shared" si="452"/>
        <v>8.9150844166392448E-2</v>
      </c>
      <c r="P242" s="5">
        <f t="shared" si="453"/>
        <v>0.11381572788179568</v>
      </c>
      <c r="Q242" s="5">
        <f t="shared" si="454"/>
        <v>0.13001395006502864</v>
      </c>
      <c r="R242" s="5">
        <f t="shared" si="455"/>
        <v>2.4908903826827429E-2</v>
      </c>
      <c r="S242" s="5">
        <f t="shared" si="456"/>
        <v>2.0299169070626618E-2</v>
      </c>
      <c r="T242" s="5">
        <f t="shared" si="457"/>
        <v>7.265225604081435E-2</v>
      </c>
      <c r="U242" s="5">
        <f t="shared" si="458"/>
        <v>3.1800316040717209E-2</v>
      </c>
      <c r="V242" s="5">
        <f t="shared" si="459"/>
        <v>1.609058090365659E-3</v>
      </c>
      <c r="W242" s="5">
        <f t="shared" si="460"/>
        <v>5.5328069707039289E-2</v>
      </c>
      <c r="X242" s="5">
        <f t="shared" si="461"/>
        <v>3.0917521424349607E-2</v>
      </c>
      <c r="Y242" s="5">
        <f t="shared" si="462"/>
        <v>8.6384102688431622E-3</v>
      </c>
      <c r="Z242" s="5">
        <f t="shared" si="463"/>
        <v>4.6397279102679406E-3</v>
      </c>
      <c r="AA242" s="5">
        <f t="shared" si="464"/>
        <v>5.9233764325890559E-3</v>
      </c>
      <c r="AB242" s="5">
        <f t="shared" si="465"/>
        <v>3.7810825376746334E-3</v>
      </c>
      <c r="AC242" s="5">
        <f t="shared" si="466"/>
        <v>7.1744351217245848E-5</v>
      </c>
      <c r="AD242" s="5">
        <f t="shared" si="467"/>
        <v>1.7658847162030838E-2</v>
      </c>
      <c r="AE242" s="5">
        <f t="shared" si="468"/>
        <v>9.8678263737066764E-3</v>
      </c>
      <c r="AF242" s="5">
        <f t="shared" si="469"/>
        <v>2.7570881736546679E-3</v>
      </c>
      <c r="AG242" s="5">
        <f t="shared" si="470"/>
        <v>5.1355688067645177E-4</v>
      </c>
      <c r="AH242" s="5">
        <f t="shared" si="471"/>
        <v>6.4817409964065278E-4</v>
      </c>
      <c r="AI242" s="5">
        <f t="shared" si="472"/>
        <v>8.2750093545988816E-4</v>
      </c>
      <c r="AJ242" s="5">
        <f t="shared" si="473"/>
        <v>5.2822058037078261E-4</v>
      </c>
      <c r="AK242" s="5">
        <f t="shared" si="474"/>
        <v>2.2478684077231582E-4</v>
      </c>
      <c r="AL242" s="5">
        <f t="shared" si="475"/>
        <v>2.0473103214470241E-6</v>
      </c>
      <c r="AM242" s="5">
        <f t="shared" si="476"/>
        <v>4.5088850522799267E-3</v>
      </c>
      <c r="AN242" s="5">
        <f t="shared" si="477"/>
        <v>2.5195809458369422E-3</v>
      </c>
      <c r="AO242" s="5">
        <f t="shared" si="478"/>
        <v>7.0397538072239786E-4</v>
      </c>
      <c r="AP242" s="5">
        <f t="shared" si="479"/>
        <v>1.3112797916708732E-4</v>
      </c>
      <c r="AQ242" s="5">
        <f t="shared" si="480"/>
        <v>1.8318694862737495E-5</v>
      </c>
      <c r="AR242" s="5">
        <f t="shared" si="481"/>
        <v>7.2440396776751324E-5</v>
      </c>
      <c r="AS242" s="5">
        <f t="shared" si="482"/>
        <v>9.2482091047884157E-5</v>
      </c>
      <c r="AT242" s="5">
        <f t="shared" si="483"/>
        <v>5.9034306444702389E-5</v>
      </c>
      <c r="AU242" s="5">
        <f t="shared" si="484"/>
        <v>2.5122336644994949E-5</v>
      </c>
      <c r="AV242" s="5">
        <f t="shared" si="485"/>
        <v>8.0181995416805593E-6</v>
      </c>
      <c r="AW242" s="5">
        <f t="shared" si="486"/>
        <v>4.0571134029573351E-8</v>
      </c>
      <c r="AX242" s="5">
        <f t="shared" si="487"/>
        <v>9.5938899767600196E-4</v>
      </c>
      <c r="AY242" s="5">
        <f t="shared" si="488"/>
        <v>5.3610997179175492E-4</v>
      </c>
      <c r="AZ242" s="5">
        <f t="shared" si="489"/>
        <v>1.4979007605401979E-4</v>
      </c>
      <c r="BA242" s="5">
        <f t="shared" si="490"/>
        <v>2.7901075108752035E-5</v>
      </c>
      <c r="BB242" s="5">
        <f t="shared" si="491"/>
        <v>3.8978049117059536E-6</v>
      </c>
      <c r="BC242" s="5">
        <f t="shared" si="492"/>
        <v>4.3562143954670324E-7</v>
      </c>
      <c r="BD242" s="5">
        <f t="shared" si="493"/>
        <v>6.7466584056177072E-6</v>
      </c>
      <c r="BE242" s="5">
        <f t="shared" si="494"/>
        <v>8.6132200360552928E-6</v>
      </c>
      <c r="BF242" s="5">
        <f t="shared" si="495"/>
        <v>5.4980966079245221E-6</v>
      </c>
      <c r="BG242" s="5">
        <f t="shared" si="496"/>
        <v>2.3397417909934587E-6</v>
      </c>
      <c r="BH242" s="5">
        <f t="shared" si="497"/>
        <v>7.4676638647512918E-7</v>
      </c>
      <c r="BI242" s="5">
        <f t="shared" si="498"/>
        <v>1.9067404381654871E-7</v>
      </c>
      <c r="BJ242" s="8">
        <f t="shared" si="499"/>
        <v>0.54158447185440672</v>
      </c>
      <c r="BK242" s="8">
        <f t="shared" si="500"/>
        <v>0.29587265193655776</v>
      </c>
      <c r="BL242" s="8">
        <f t="shared" si="501"/>
        <v>0.15807443794817133</v>
      </c>
      <c r="BM242" s="8">
        <f t="shared" si="502"/>
        <v>0.2785294648898502</v>
      </c>
      <c r="BN242" s="8">
        <f t="shared" si="503"/>
        <v>0.72110575535889565</v>
      </c>
    </row>
    <row r="243" spans="1:66" x14ac:dyDescent="0.25">
      <c r="A243" t="s">
        <v>21</v>
      </c>
      <c r="B243" t="s">
        <v>153</v>
      </c>
      <c r="C243" t="s">
        <v>270</v>
      </c>
      <c r="D243" s="16"/>
      <c r="E243">
        <f>VLOOKUP(A243,home!$A$2:$E$405,3,FALSE)</f>
        <v>1.3974</v>
      </c>
      <c r="F243">
        <f>VLOOKUP(B243,home!$B$2:$E$405,3,FALSE)</f>
        <v>1.6572</v>
      </c>
      <c r="G243">
        <f>VLOOKUP(C243,away!$B$2:$E$405,4,FALSE)</f>
        <v>1.0923</v>
      </c>
      <c r="H243">
        <f>VLOOKUP(A243,away!$A$2:$E$405,3,FALSE)</f>
        <v>1.3632</v>
      </c>
      <c r="I243">
        <f>VLOOKUP(C243,away!$B$2:$E$405,3,FALSE)</f>
        <v>1.081</v>
      </c>
      <c r="J243">
        <f>VLOOKUP(B243,home!$B$2:$E$405,4,FALSE)</f>
        <v>0.54049999999999998</v>
      </c>
      <c r="K243" s="3">
        <f t="shared" si="448"/>
        <v>2.5295169691439998</v>
      </c>
      <c r="L243" s="3">
        <f t="shared" si="449"/>
        <v>0.79649117759999988</v>
      </c>
      <c r="M243" s="5">
        <f t="shared" si="450"/>
        <v>3.5936271450145336E-2</v>
      </c>
      <c r="N243" s="5">
        <f t="shared" si="451"/>
        <v>9.0901408440907688E-2</v>
      </c>
      <c r="O243" s="5">
        <f t="shared" si="452"/>
        <v>2.8622923165879513E-2</v>
      </c>
      <c r="P243" s="5">
        <f t="shared" si="453"/>
        <v>7.2402169854597132E-2</v>
      </c>
      <c r="Q243" s="5">
        <f t="shared" si="454"/>
        <v>0.1149683275851828</v>
      </c>
      <c r="R243" s="5">
        <f t="shared" si="455"/>
        <v>1.1398952889372843E-2</v>
      </c>
      <c r="S243" s="5">
        <f t="shared" si="456"/>
        <v>3.6467849808280071E-2</v>
      </c>
      <c r="T243" s="5">
        <f t="shared" si="457"/>
        <v>9.1571258625024798E-2</v>
      </c>
      <c r="U243" s="5">
        <f t="shared" si="458"/>
        <v>2.883384476414164E-2</v>
      </c>
      <c r="V243" s="5">
        <f t="shared" si="459"/>
        <v>8.1636845495412051E-3</v>
      </c>
      <c r="W243" s="5">
        <f t="shared" si="460"/>
        <v>9.6938111846942052E-2</v>
      </c>
      <c r="X243" s="5">
        <f t="shared" si="461"/>
        <v>7.7210350859291371E-2</v>
      </c>
      <c r="Y243" s="5">
        <f t="shared" si="462"/>
        <v>3.0748681639413071E-2</v>
      </c>
      <c r="Z243" s="5">
        <f t="shared" si="463"/>
        <v>3.0263884700878329E-3</v>
      </c>
      <c r="AA243" s="5">
        <f t="shared" si="464"/>
        <v>7.6553009903089228E-3</v>
      </c>
      <c r="AB243" s="5">
        <f t="shared" si="465"/>
        <v>9.6821068794456424E-3</v>
      </c>
      <c r="AC243" s="5">
        <f t="shared" si="466"/>
        <v>1.0279803168631906E-3</v>
      </c>
      <c r="AD243" s="5">
        <f t="shared" si="467"/>
        <v>6.1301649718404738E-2</v>
      </c>
      <c r="AE243" s="5">
        <f t="shared" si="468"/>
        <v>4.8826223173034887E-2</v>
      </c>
      <c r="AF243" s="5">
        <f t="shared" si="469"/>
        <v>1.9444827996425478E-2</v>
      </c>
      <c r="AG243" s="5">
        <f t="shared" si="470"/>
        <v>5.162544649700793E-3</v>
      </c>
      <c r="AH243" s="5">
        <f t="shared" si="471"/>
        <v>6.0262292910382993E-4</v>
      </c>
      <c r="AI243" s="5">
        <f t="shared" si="472"/>
        <v>1.5243449251633994E-3</v>
      </c>
      <c r="AJ243" s="5">
        <f t="shared" si="473"/>
        <v>1.9279281775146798E-3</v>
      </c>
      <c r="AK243" s="5">
        <f t="shared" si="474"/>
        <v>1.6255756801047496E-3</v>
      </c>
      <c r="AL243" s="5">
        <f t="shared" si="475"/>
        <v>8.28444382294539E-5</v>
      </c>
      <c r="AM243" s="5">
        <f t="shared" si="476"/>
        <v>3.1012712639845254E-2</v>
      </c>
      <c r="AN243" s="5">
        <f t="shared" si="477"/>
        <v>2.4701352011080747E-2</v>
      </c>
      <c r="AO243" s="5">
        <f t="shared" si="478"/>
        <v>9.8372044758089135E-3</v>
      </c>
      <c r="AP243" s="5">
        <f t="shared" si="479"/>
        <v>2.611748859076344E-3</v>
      </c>
      <c r="AQ243" s="5">
        <f t="shared" si="480"/>
        <v>5.2005873109029323E-4</v>
      </c>
      <c r="AR243" s="5">
        <f t="shared" si="481"/>
        <v>9.5996769290134179E-5</v>
      </c>
      <c r="AS243" s="5">
        <f t="shared" si="482"/>
        <v>2.4282545690239605E-4</v>
      </c>
      <c r="AT243" s="5">
        <f t="shared" si="483"/>
        <v>3.071155568873779E-4</v>
      </c>
      <c r="AU243" s="5">
        <f t="shared" si="484"/>
        <v>2.5895133754491064E-4</v>
      </c>
      <c r="AV243" s="5">
        <f t="shared" si="485"/>
        <v>1.6375545062559681E-4</v>
      </c>
      <c r="AW243" s="5">
        <f t="shared" si="486"/>
        <v>4.6363842668594527E-6</v>
      </c>
      <c r="AX243" s="5">
        <f t="shared" si="487"/>
        <v>1.3074530480279192E-2</v>
      </c>
      <c r="AY243" s="5">
        <f t="shared" si="488"/>
        <v>1.0413748178804666E-2</v>
      </c>
      <c r="AZ243" s="5">
        <f t="shared" si="489"/>
        <v>4.1472292750829908E-3</v>
      </c>
      <c r="BA243" s="5">
        <f t="shared" si="490"/>
        <v>1.1010771763626821E-3</v>
      </c>
      <c r="BB243" s="5">
        <f t="shared" si="491"/>
        <v>2.1924956420739879E-4</v>
      </c>
      <c r="BC243" s="5">
        <f t="shared" si="492"/>
        <v>3.4926068716767584E-5</v>
      </c>
      <c r="BD243" s="5">
        <f t="shared" si="493"/>
        <v>1.2743429969615742E-5</v>
      </c>
      <c r="BE243" s="5">
        <f t="shared" si="494"/>
        <v>3.2234722353241225E-5</v>
      </c>
      <c r="BF243" s="5">
        <f t="shared" si="495"/>
        <v>4.0769138594084541E-5</v>
      </c>
      <c r="BG243" s="5">
        <f t="shared" si="496"/>
        <v>3.4375409297040137E-5</v>
      </c>
      <c r="BH243" s="5">
        <f t="shared" si="497"/>
        <v>2.1738295284533364E-5</v>
      </c>
      <c r="BI243" s="5">
        <f t="shared" si="498"/>
        <v>1.0997477360498027E-5</v>
      </c>
      <c r="BJ243" s="8">
        <f t="shared" si="499"/>
        <v>0.7347472219946829</v>
      </c>
      <c r="BK243" s="8">
        <f t="shared" si="500"/>
        <v>0.16449454859646104</v>
      </c>
      <c r="BL243" s="8">
        <f t="shared" si="501"/>
        <v>9.3095103445144656E-2</v>
      </c>
      <c r="BM243" s="8">
        <f t="shared" si="502"/>
        <v>0.63072409732575352</v>
      </c>
      <c r="BN243" s="8">
        <f t="shared" si="503"/>
        <v>0.35423005338608538</v>
      </c>
    </row>
    <row r="244" spans="1:66" x14ac:dyDescent="0.25">
      <c r="A244" t="s">
        <v>154</v>
      </c>
      <c r="B244" t="s">
        <v>155</v>
      </c>
      <c r="C244" t="s">
        <v>497</v>
      </c>
      <c r="D244" s="10"/>
      <c r="E244">
        <f>VLOOKUP(A244,home!$A$2:$E$405,3,FALSE)</f>
        <v>1.3447</v>
      </c>
      <c r="F244">
        <f>VLOOKUP(B244,home!$B$2:$E$405,3,FALSE)</f>
        <v>1.7222</v>
      </c>
      <c r="G244" t="e">
        <f>VLOOKUP(C244,away!$B$2:$E$405,4,FALSE)</f>
        <v>#N/A</v>
      </c>
      <c r="H244">
        <f>VLOOKUP(A244,away!$A$2:$E$405,3,FALSE)</f>
        <v>1.05</v>
      </c>
      <c r="I244" t="e">
        <f>VLOOKUP(C244,away!$B$2:$E$405,3,FALSE)</f>
        <v>#N/A</v>
      </c>
      <c r="J244">
        <f>VLOOKUP(B244,home!$B$2:$E$405,4,FALSE)</f>
        <v>0.90229999999999999</v>
      </c>
      <c r="K244" s="3" t="e">
        <f t="shared" si="448"/>
        <v>#N/A</v>
      </c>
      <c r="L244" s="3" t="e">
        <f t="shared" si="449"/>
        <v>#N/A</v>
      </c>
      <c r="M244" s="5" t="e">
        <f t="shared" si="450"/>
        <v>#N/A</v>
      </c>
      <c r="N244" s="5" t="e">
        <f t="shared" si="451"/>
        <v>#N/A</v>
      </c>
      <c r="O244" s="5" t="e">
        <f t="shared" si="452"/>
        <v>#N/A</v>
      </c>
      <c r="P244" s="5" t="e">
        <f t="shared" si="453"/>
        <v>#N/A</v>
      </c>
      <c r="Q244" s="5" t="e">
        <f t="shared" si="454"/>
        <v>#N/A</v>
      </c>
      <c r="R244" s="5" t="e">
        <f t="shared" si="455"/>
        <v>#N/A</v>
      </c>
      <c r="S244" s="5" t="e">
        <f t="shared" si="456"/>
        <v>#N/A</v>
      </c>
      <c r="T244" s="5" t="e">
        <f t="shared" si="457"/>
        <v>#N/A</v>
      </c>
      <c r="U244" s="5" t="e">
        <f t="shared" si="458"/>
        <v>#N/A</v>
      </c>
      <c r="V244" s="5" t="e">
        <f t="shared" si="459"/>
        <v>#N/A</v>
      </c>
      <c r="W244" s="5" t="e">
        <f t="shared" si="460"/>
        <v>#N/A</v>
      </c>
      <c r="X244" s="5" t="e">
        <f t="shared" si="461"/>
        <v>#N/A</v>
      </c>
      <c r="Y244" s="5" t="e">
        <f t="shared" si="462"/>
        <v>#N/A</v>
      </c>
      <c r="Z244" s="5" t="e">
        <f t="shared" si="463"/>
        <v>#N/A</v>
      </c>
      <c r="AA244" s="5" t="e">
        <f t="shared" si="464"/>
        <v>#N/A</v>
      </c>
      <c r="AB244" s="5" t="e">
        <f t="shared" si="465"/>
        <v>#N/A</v>
      </c>
      <c r="AC244" s="5" t="e">
        <f t="shared" si="466"/>
        <v>#N/A</v>
      </c>
      <c r="AD244" s="5" t="e">
        <f t="shared" si="467"/>
        <v>#N/A</v>
      </c>
      <c r="AE244" s="5" t="e">
        <f t="shared" si="468"/>
        <v>#N/A</v>
      </c>
      <c r="AF244" s="5" t="e">
        <f t="shared" si="469"/>
        <v>#N/A</v>
      </c>
      <c r="AG244" s="5" t="e">
        <f t="shared" si="470"/>
        <v>#N/A</v>
      </c>
      <c r="AH244" s="5" t="e">
        <f t="shared" si="471"/>
        <v>#N/A</v>
      </c>
      <c r="AI244" s="5" t="e">
        <f t="shared" si="472"/>
        <v>#N/A</v>
      </c>
      <c r="AJ244" s="5" t="e">
        <f t="shared" si="473"/>
        <v>#N/A</v>
      </c>
      <c r="AK244" s="5" t="e">
        <f t="shared" si="474"/>
        <v>#N/A</v>
      </c>
      <c r="AL244" s="5" t="e">
        <f t="shared" si="475"/>
        <v>#N/A</v>
      </c>
      <c r="AM244" s="5" t="e">
        <f t="shared" si="476"/>
        <v>#N/A</v>
      </c>
      <c r="AN244" s="5" t="e">
        <f t="shared" si="477"/>
        <v>#N/A</v>
      </c>
      <c r="AO244" s="5" t="e">
        <f t="shared" si="478"/>
        <v>#N/A</v>
      </c>
      <c r="AP244" s="5" t="e">
        <f t="shared" si="479"/>
        <v>#N/A</v>
      </c>
      <c r="AQ244" s="5" t="e">
        <f t="shared" si="480"/>
        <v>#N/A</v>
      </c>
      <c r="AR244" s="5" t="e">
        <f t="shared" si="481"/>
        <v>#N/A</v>
      </c>
      <c r="AS244" s="5" t="e">
        <f t="shared" si="482"/>
        <v>#N/A</v>
      </c>
      <c r="AT244" s="5" t="e">
        <f t="shared" si="483"/>
        <v>#N/A</v>
      </c>
      <c r="AU244" s="5" t="e">
        <f t="shared" si="484"/>
        <v>#N/A</v>
      </c>
      <c r="AV244" s="5" t="e">
        <f t="shared" si="485"/>
        <v>#N/A</v>
      </c>
      <c r="AW244" s="5" t="e">
        <f t="shared" si="486"/>
        <v>#N/A</v>
      </c>
      <c r="AX244" s="5" t="e">
        <f t="shared" si="487"/>
        <v>#N/A</v>
      </c>
      <c r="AY244" s="5" t="e">
        <f t="shared" si="488"/>
        <v>#N/A</v>
      </c>
      <c r="AZ244" s="5" t="e">
        <f t="shared" si="489"/>
        <v>#N/A</v>
      </c>
      <c r="BA244" s="5" t="e">
        <f t="shared" si="490"/>
        <v>#N/A</v>
      </c>
      <c r="BB244" s="5" t="e">
        <f t="shared" si="491"/>
        <v>#N/A</v>
      </c>
      <c r="BC244" s="5" t="e">
        <f t="shared" si="492"/>
        <v>#N/A</v>
      </c>
      <c r="BD244" s="5" t="e">
        <f t="shared" si="493"/>
        <v>#N/A</v>
      </c>
      <c r="BE244" s="5" t="e">
        <f t="shared" si="494"/>
        <v>#N/A</v>
      </c>
      <c r="BF244" s="5" t="e">
        <f t="shared" si="495"/>
        <v>#N/A</v>
      </c>
      <c r="BG244" s="5" t="e">
        <f t="shared" si="496"/>
        <v>#N/A</v>
      </c>
      <c r="BH244" s="5" t="e">
        <f t="shared" si="497"/>
        <v>#N/A</v>
      </c>
      <c r="BI244" s="5" t="e">
        <f t="shared" si="498"/>
        <v>#N/A</v>
      </c>
      <c r="BJ244" s="8" t="e">
        <f t="shared" si="499"/>
        <v>#N/A</v>
      </c>
      <c r="BK244" s="8" t="e">
        <f t="shared" si="500"/>
        <v>#N/A</v>
      </c>
      <c r="BL244" s="8" t="e">
        <f t="shared" si="501"/>
        <v>#N/A</v>
      </c>
      <c r="BM244" s="8" t="e">
        <f t="shared" si="502"/>
        <v>#N/A</v>
      </c>
      <c r="BN244" s="8" t="e">
        <f t="shared" si="503"/>
        <v>#N/A</v>
      </c>
    </row>
    <row r="245" spans="1:66" x14ac:dyDescent="0.25">
      <c r="A245" t="s">
        <v>154</v>
      </c>
      <c r="B245" t="s">
        <v>159</v>
      </c>
      <c r="C245" t="s">
        <v>160</v>
      </c>
      <c r="D245" s="10"/>
      <c r="E245">
        <f>VLOOKUP(A245,home!$A$2:$E$405,3,FALSE)</f>
        <v>1.3447</v>
      </c>
      <c r="F245">
        <f>VLOOKUP(B245,home!$B$2:$E$405,3,FALSE)</f>
        <v>0.82189999999999996</v>
      </c>
      <c r="G245">
        <f>VLOOKUP(C245,away!$B$2:$E$405,4,FALSE)</f>
        <v>1.1741999999999999</v>
      </c>
      <c r="H245">
        <f>VLOOKUP(A245,away!$A$2:$E$405,3,FALSE)</f>
        <v>1.05</v>
      </c>
      <c r="I245">
        <f>VLOOKUP(C245,away!$B$2:$E$405,3,FALSE)</f>
        <v>0.85209999999999997</v>
      </c>
      <c r="J245">
        <f>VLOOKUP(B245,home!$B$2:$E$405,4,FALSE)</f>
        <v>0.85209999999999997</v>
      </c>
      <c r="K245" s="3">
        <f t="shared" si="448"/>
        <v>1.2977363256059997</v>
      </c>
      <c r="L245" s="3">
        <f t="shared" si="449"/>
        <v>0.76237813049999992</v>
      </c>
      <c r="M245" s="5">
        <f t="shared" si="450"/>
        <v>0.12743938284453679</v>
      </c>
      <c r="N245" s="5">
        <f t="shared" si="451"/>
        <v>0.16538271643016544</v>
      </c>
      <c r="O245" s="5">
        <f t="shared" si="452"/>
        <v>9.7156998445091708E-2</v>
      </c>
      <c r="P245" s="5">
        <f t="shared" si="453"/>
        <v>0.12608416616904114</v>
      </c>
      <c r="Q245" s="5">
        <f t="shared" si="454"/>
        <v>0.10731157936941098</v>
      </c>
      <c r="R245" s="5">
        <f t="shared" si="455"/>
        <v>3.7035185419780209E-2</v>
      </c>
      <c r="S245" s="5">
        <f t="shared" si="456"/>
        <v>3.1185840286780474E-2</v>
      </c>
      <c r="T245" s="5">
        <f t="shared" si="457"/>
        <v>8.1812001260653897E-2</v>
      </c>
      <c r="U245" s="5">
        <f t="shared" si="458"/>
        <v>4.8061905444802461E-2</v>
      </c>
      <c r="V245" s="5">
        <f t="shared" si="459"/>
        <v>3.4282448478411992E-3</v>
      </c>
      <c r="W245" s="5">
        <f t="shared" si="460"/>
        <v>4.6420711568612001E-2</v>
      </c>
      <c r="X245" s="5">
        <f t="shared" si="461"/>
        <v>3.5390135302158135E-2</v>
      </c>
      <c r="Y245" s="5">
        <f t="shared" si="462"/>
        <v>1.3490332594900683E-2</v>
      </c>
      <c r="Z245" s="5">
        <f t="shared" si="463"/>
        <v>9.4116051410176298E-3</v>
      </c>
      <c r="AA245" s="5">
        <f t="shared" si="464"/>
        <v>1.2213781873758756E-2</v>
      </c>
      <c r="AB245" s="5">
        <f t="shared" si="465"/>
        <v>7.9251342053024264E-3</v>
      </c>
      <c r="AC245" s="5">
        <f t="shared" si="466"/>
        <v>2.1198676157602482E-4</v>
      </c>
      <c r="AD245" s="5">
        <f t="shared" si="467"/>
        <v>1.506046091576662E-2</v>
      </c>
      <c r="AE245" s="5">
        <f t="shared" si="468"/>
        <v>1.1481766037430471E-2</v>
      </c>
      <c r="AF245" s="5">
        <f t="shared" si="469"/>
        <v>4.3767236632273176E-3</v>
      </c>
      <c r="AG245" s="5">
        <f t="shared" si="470"/>
        <v>1.1122394680287847E-3</v>
      </c>
      <c r="AH245" s="5">
        <f t="shared" si="471"/>
        <v>1.7938004831033025E-3</v>
      </c>
      <c r="AI245" s="5">
        <f t="shared" si="472"/>
        <v>2.3278800478127469E-3</v>
      </c>
      <c r="AJ245" s="5">
        <f t="shared" si="473"/>
        <v>1.5104872498500168E-3</v>
      </c>
      <c r="AK245" s="5">
        <f t="shared" si="474"/>
        <v>6.5340472449835758E-4</v>
      </c>
      <c r="AL245" s="5">
        <f t="shared" si="475"/>
        <v>8.3892980256485124E-6</v>
      </c>
      <c r="AM245" s="5">
        <f t="shared" si="476"/>
        <v>3.9089014421519481E-3</v>
      </c>
      <c r="AN245" s="5">
        <f t="shared" si="477"/>
        <v>2.980060973776556E-3</v>
      </c>
      <c r="AO245" s="5">
        <f t="shared" si="478"/>
        <v>1.1359666569818899E-3</v>
      </c>
      <c r="AP245" s="5">
        <f t="shared" si="479"/>
        <v>2.8867871208672932E-4</v>
      </c>
      <c r="AQ245" s="5">
        <f t="shared" si="480"/>
        <v>5.5020584208957115E-5</v>
      </c>
      <c r="AR245" s="5">
        <f t="shared" si="481"/>
        <v>2.735108517596586E-4</v>
      </c>
      <c r="AS245" s="5">
        <f t="shared" si="482"/>
        <v>3.5494496777594662E-4</v>
      </c>
      <c r="AT245" s="5">
        <f t="shared" si="483"/>
        <v>2.3031248913694851E-4</v>
      </c>
      <c r="AU245" s="5">
        <f t="shared" si="484"/>
        <v>9.962829446458511E-5</v>
      </c>
      <c r="AV245" s="5">
        <f t="shared" si="485"/>
        <v>3.2322814196215819E-5</v>
      </c>
      <c r="AW245" s="5">
        <f t="shared" si="486"/>
        <v>2.3055790279302889E-7</v>
      </c>
      <c r="AX245" s="5">
        <f t="shared" si="487"/>
        <v>8.4545389911571029E-4</v>
      </c>
      <c r="AY245" s="5">
        <f t="shared" si="488"/>
        <v>6.4455556303177073E-4</v>
      </c>
      <c r="AZ245" s="5">
        <f t="shared" si="489"/>
        <v>2.4569753257376809E-4</v>
      </c>
      <c r="BA245" s="5">
        <f t="shared" si="490"/>
        <v>6.2438141850684059E-5</v>
      </c>
      <c r="BB245" s="5">
        <f t="shared" si="491"/>
        <v>1.190036846400458E-5</v>
      </c>
      <c r="BC245" s="5">
        <f t="shared" si="492"/>
        <v>1.8145161323697943E-6</v>
      </c>
      <c r="BD245" s="5">
        <f t="shared" si="493"/>
        <v>3.4753115305998498E-5</v>
      </c>
      <c r="BE245" s="5">
        <f t="shared" si="494"/>
        <v>4.5100380160568124E-5</v>
      </c>
      <c r="BF245" s="5">
        <f t="shared" si="495"/>
        <v>2.9264200816504708E-5</v>
      </c>
      <c r="BG245" s="5">
        <f t="shared" si="496"/>
        <v>1.2659072146468972E-5</v>
      </c>
      <c r="BH245" s="5">
        <f t="shared" si="497"/>
        <v>4.1070344432349758E-6</v>
      </c>
      <c r="BI245" s="5">
        <f t="shared" si="498"/>
        <v>1.0659695575002082E-6</v>
      </c>
      <c r="BJ245" s="8">
        <f t="shared" si="499"/>
        <v>0.49201915500072874</v>
      </c>
      <c r="BK245" s="8">
        <f t="shared" si="500"/>
        <v>0.28900256577083305</v>
      </c>
      <c r="BL245" s="8">
        <f t="shared" si="501"/>
        <v>0.20979624708376357</v>
      </c>
      <c r="BM245" s="8">
        <f t="shared" si="502"/>
        <v>0.33917521931318789</v>
      </c>
      <c r="BN245" s="8">
        <f t="shared" si="503"/>
        <v>0.66041002867802634</v>
      </c>
    </row>
    <row r="246" spans="1:66" x14ac:dyDescent="0.25">
      <c r="A246" t="s">
        <v>154</v>
      </c>
      <c r="B246" t="s">
        <v>169</v>
      </c>
      <c r="C246" t="s">
        <v>161</v>
      </c>
      <c r="D246" s="10"/>
      <c r="E246">
        <f>VLOOKUP(A246,home!$A$2:$E$405,3,FALSE)</f>
        <v>1.3447</v>
      </c>
      <c r="F246">
        <f>VLOOKUP(B246,home!$B$2:$E$405,3,FALSE)</f>
        <v>0.74370000000000003</v>
      </c>
      <c r="G246">
        <f>VLOOKUP(C246,away!$B$2:$E$405,4,FALSE)</f>
        <v>1.0959000000000001</v>
      </c>
      <c r="H246">
        <f>VLOOKUP(A246,away!$A$2:$E$405,3,FALSE)</f>
        <v>1.05</v>
      </c>
      <c r="I246">
        <f>VLOOKUP(C246,away!$B$2:$E$405,3,FALSE)</f>
        <v>0.95240000000000002</v>
      </c>
      <c r="J246">
        <f>VLOOKUP(B246,home!$B$2:$E$405,4,FALSE)</f>
        <v>1.1529</v>
      </c>
      <c r="K246" s="3">
        <f t="shared" si="448"/>
        <v>1.0959585101010003</v>
      </c>
      <c r="L246" s="3">
        <f t="shared" si="449"/>
        <v>1.1529230580000003</v>
      </c>
      <c r="M246" s="5">
        <f t="shared" si="450"/>
        <v>0.10551717236274061</v>
      </c>
      <c r="N246" s="5">
        <f t="shared" si="451"/>
        <v>0.11564244301273964</v>
      </c>
      <c r="O246" s="5">
        <f t="shared" si="452"/>
        <v>0.12165318103196401</v>
      </c>
      <c r="P246" s="5">
        <f t="shared" si="453"/>
        <v>0.13332683903283854</v>
      </c>
      <c r="Q246" s="5">
        <f t="shared" si="454"/>
        <v>6.3369659774340989E-2</v>
      </c>
      <c r="R246" s="5">
        <f t="shared" si="455"/>
        <v>7.0128378745399803E-2</v>
      </c>
      <c r="S246" s="5">
        <f t="shared" si="456"/>
        <v>4.211647641906812E-2</v>
      </c>
      <c r="T246" s="5">
        <f t="shared" si="457"/>
        <v>7.3060341931452805E-2</v>
      </c>
      <c r="U246" s="5">
        <f t="shared" si="458"/>
        <v>7.6857793485607021E-2</v>
      </c>
      <c r="V246" s="5">
        <f t="shared" si="459"/>
        <v>5.912946623251091E-3</v>
      </c>
      <c r="W246" s="5">
        <f t="shared" si="460"/>
        <v>2.3150172637298017E-2</v>
      </c>
      <c r="X246" s="5">
        <f t="shared" si="461"/>
        <v>2.6690367830221558E-2</v>
      </c>
      <c r="Y246" s="5">
        <f t="shared" si="462"/>
        <v>1.538597024898194E-2</v>
      </c>
      <c r="Z246" s="5">
        <f t="shared" si="463"/>
        <v>2.6950874958576173E-2</v>
      </c>
      <c r="AA246" s="5">
        <f t="shared" si="464"/>
        <v>2.9537040765519499E-2</v>
      </c>
      <c r="AB246" s="5">
        <f t="shared" si="465"/>
        <v>1.6185685595085632E-2</v>
      </c>
      <c r="AC246" s="5">
        <f t="shared" si="466"/>
        <v>4.6695863869544328E-4</v>
      </c>
      <c r="AD246" s="5">
        <f t="shared" si="467"/>
        <v>6.3429071780385189E-3</v>
      </c>
      <c r="AE246" s="5">
        <f t="shared" si="468"/>
        <v>7.3128839403143213E-3</v>
      </c>
      <c r="AF246" s="5">
        <f t="shared" si="469"/>
        <v>4.2155962576331399E-3</v>
      </c>
      <c r="AG246" s="5">
        <f t="shared" si="470"/>
        <v>1.6200860428812515E-3</v>
      </c>
      <c r="AH246" s="5">
        <f t="shared" si="471"/>
        <v>7.7680712932543241E-3</v>
      </c>
      <c r="AI246" s="5">
        <f t="shared" si="472"/>
        <v>8.5134838409133586E-3</v>
      </c>
      <c r="AJ246" s="5">
        <f t="shared" si="473"/>
        <v>4.665212533028173E-3</v>
      </c>
      <c r="AK246" s="5">
        <f t="shared" si="474"/>
        <v>1.7042931256673571E-3</v>
      </c>
      <c r="AL246" s="5">
        <f t="shared" si="475"/>
        <v>2.3601132540706647E-5</v>
      </c>
      <c r="AM246" s="5">
        <f t="shared" si="476"/>
        <v>1.3903126201104076E-3</v>
      </c>
      <c r="AN246" s="5">
        <f t="shared" si="477"/>
        <v>1.6029234775536837E-3</v>
      </c>
      <c r="AO246" s="5">
        <f t="shared" si="478"/>
        <v>9.2402371874059411E-4</v>
      </c>
      <c r="AP246" s="5">
        <f t="shared" si="479"/>
        <v>3.5510941715831239E-4</v>
      </c>
      <c r="AQ246" s="5">
        <f t="shared" si="480"/>
        <v>1.023534587886899E-4</v>
      </c>
      <c r="AR246" s="5">
        <f t="shared" si="481"/>
        <v>1.7911977020361564E-3</v>
      </c>
      <c r="AS246" s="5">
        <f t="shared" si="482"/>
        <v>1.9630783648198814E-3</v>
      </c>
      <c r="AT246" s="5">
        <f t="shared" si="483"/>
        <v>1.0757262199597526E-3</v>
      </c>
      <c r="AU246" s="5">
        <f t="shared" si="484"/>
        <v>3.9298376843455721E-4</v>
      </c>
      <c r="AV246" s="5">
        <f t="shared" si="485"/>
        <v>1.0767347633685344E-4</v>
      </c>
      <c r="AW246" s="5">
        <f t="shared" si="486"/>
        <v>8.2837079942833825E-7</v>
      </c>
      <c r="AX246" s="5">
        <f t="shared" si="487"/>
        <v>2.5395415795180325E-4</v>
      </c>
      <c r="AY246" s="5">
        <f t="shared" si="488"/>
        <v>2.9278960437760808E-4</v>
      </c>
      <c r="AZ246" s="5">
        <f t="shared" si="489"/>
        <v>1.6878194301482113E-4</v>
      </c>
      <c r="BA246" s="5">
        <f t="shared" si="490"/>
        <v>6.4864197958609744E-5</v>
      </c>
      <c r="BB246" s="5">
        <f t="shared" si="491"/>
        <v>1.8695857366289444E-5</v>
      </c>
      <c r="BC246" s="5">
        <f t="shared" si="492"/>
        <v>4.3109770093348472E-6</v>
      </c>
      <c r="BD246" s="5">
        <f t="shared" si="493"/>
        <v>3.4418552201901661E-4</v>
      </c>
      <c r="BE246" s="5">
        <f t="shared" si="494"/>
        <v>3.7721305191029648E-4</v>
      </c>
      <c r="BF246" s="5">
        <f t="shared" si="495"/>
        <v>2.0670492718112991E-4</v>
      </c>
      <c r="BG246" s="5">
        <f t="shared" si="496"/>
        <v>7.5513341341322307E-5</v>
      </c>
      <c r="BH246" s="5">
        <f t="shared" si="497"/>
        <v>2.0689872267295965E-5</v>
      </c>
      <c r="BI246" s="5">
        <f t="shared" si="498"/>
        <v>4.5350483168491397E-6</v>
      </c>
      <c r="BJ246" s="8">
        <f t="shared" si="499"/>
        <v>0.34196854828393236</v>
      </c>
      <c r="BK246" s="8">
        <f t="shared" si="500"/>
        <v>0.28765678381351212</v>
      </c>
      <c r="BL246" s="8">
        <f t="shared" si="501"/>
        <v>0.34337264171106224</v>
      </c>
      <c r="BM246" s="8">
        <f t="shared" si="502"/>
        <v>0.39001921357348118</v>
      </c>
      <c r="BN246" s="8">
        <f t="shared" si="503"/>
        <v>0.60963767396002355</v>
      </c>
    </row>
    <row r="247" spans="1:66" x14ac:dyDescent="0.25">
      <c r="A247" t="s">
        <v>154</v>
      </c>
      <c r="B247" t="s">
        <v>170</v>
      </c>
      <c r="C247" t="s">
        <v>173</v>
      </c>
      <c r="D247" s="10"/>
      <c r="E247">
        <f>VLOOKUP(A247,home!$A$2:$E$405,3,FALSE)</f>
        <v>1.3447</v>
      </c>
      <c r="F247">
        <f>VLOOKUP(B247,home!$B$2:$E$405,3,FALSE)</f>
        <v>1.0959000000000001</v>
      </c>
      <c r="G247">
        <f>VLOOKUP(C247,away!$B$2:$E$405,4,FALSE)</f>
        <v>1.409</v>
      </c>
      <c r="H247">
        <f>VLOOKUP(A247,away!$A$2:$E$405,3,FALSE)</f>
        <v>1.05</v>
      </c>
      <c r="I247">
        <f>VLOOKUP(C247,away!$B$2:$E$405,3,FALSE)</f>
        <v>1.3032999999999999</v>
      </c>
      <c r="J247">
        <f>VLOOKUP(B247,home!$B$2:$E$405,4,FALSE)</f>
        <v>1.4035</v>
      </c>
      <c r="K247" s="3">
        <f t="shared" si="448"/>
        <v>2.0763823325700002</v>
      </c>
      <c r="L247" s="3">
        <f t="shared" si="449"/>
        <v>1.9206406275000001</v>
      </c>
      <c r="M247" s="5">
        <f t="shared" si="450"/>
        <v>1.8370246521269451E-2</v>
      </c>
      <c r="N247" s="5">
        <f t="shared" si="451"/>
        <v>3.8143655321719386E-2</v>
      </c>
      <c r="O247" s="5">
        <f t="shared" si="452"/>
        <v>3.5282641805940644E-2</v>
      </c>
      <c r="P247" s="5">
        <f t="shared" si="453"/>
        <v>7.3260254092250829E-2</v>
      </c>
      <c r="Q247" s="5">
        <f t="shared" si="454"/>
        <v>3.9600406004828913E-2</v>
      </c>
      <c r="R247" s="5">
        <f t="shared" si="455"/>
        <v>3.3882637649009797E-2</v>
      </c>
      <c r="S247" s="5">
        <f t="shared" si="456"/>
        <v>7.3040185163643023E-2</v>
      </c>
      <c r="T247" s="5">
        <f t="shared" si="457"/>
        <v>7.6058148638369363E-2</v>
      </c>
      <c r="U247" s="5">
        <f t="shared" si="458"/>
        <v>7.0353310195275062E-2</v>
      </c>
      <c r="V247" s="5">
        <f t="shared" si="459"/>
        <v>3.2364789914423771E-2</v>
      </c>
      <c r="W247" s="5">
        <f t="shared" si="460"/>
        <v>2.7408527797008569E-2</v>
      </c>
      <c r="X247" s="5">
        <f t="shared" si="461"/>
        <v>5.2641932026897723E-2</v>
      </c>
      <c r="Y247" s="5">
        <f t="shared" si="462"/>
        <v>5.0553116680476608E-2</v>
      </c>
      <c r="Z247" s="5">
        <f t="shared" si="463"/>
        <v>2.1692123478516435E-2</v>
      </c>
      <c r="AA247" s="5">
        <f t="shared" si="464"/>
        <v>4.5041141946718419E-2</v>
      </c>
      <c r="AB247" s="5">
        <f t="shared" si="465"/>
        <v>4.6761315688471847E-2</v>
      </c>
      <c r="AC247" s="5">
        <f t="shared" si="466"/>
        <v>8.0668920597627442E-3</v>
      </c>
      <c r="AD247" s="5">
        <f t="shared" si="467"/>
        <v>1.4227645719865583E-2</v>
      </c>
      <c r="AE247" s="5">
        <f t="shared" si="468"/>
        <v>2.7326194403250317E-2</v>
      </c>
      <c r="AF247" s="5">
        <f t="shared" si="469"/>
        <v>2.6241899582922844E-2</v>
      </c>
      <c r="AG247" s="5">
        <f t="shared" si="470"/>
        <v>1.6800419493912307E-2</v>
      </c>
      <c r="AH247" s="5">
        <f t="shared" si="471"/>
        <v>1.0415693412396324E-2</v>
      </c>
      <c r="AI247" s="5">
        <f t="shared" si="472"/>
        <v>2.1626961782965463E-2</v>
      </c>
      <c r="AJ247" s="5">
        <f t="shared" si="473"/>
        <v>2.2452920676658047E-2</v>
      </c>
      <c r="AK247" s="5">
        <f t="shared" si="474"/>
        <v>1.554028260253614E-2</v>
      </c>
      <c r="AL247" s="5">
        <f t="shared" si="475"/>
        <v>1.2868255444448765E-3</v>
      </c>
      <c r="AM247" s="5">
        <f t="shared" si="476"/>
        <v>5.9084064413588164E-3</v>
      </c>
      <c r="AN247" s="5">
        <f t="shared" si="477"/>
        <v>1.1347925455056437E-2</v>
      </c>
      <c r="AO247" s="5">
        <f t="shared" si="478"/>
        <v>1.0897643333411412E-2</v>
      </c>
      <c r="AP247" s="5">
        <f t="shared" si="479"/>
        <v>6.9768188433848291E-3</v>
      </c>
      <c r="AQ247" s="5">
        <f t="shared" si="480"/>
        <v>3.3499904303281162E-3</v>
      </c>
      <c r="AR247" s="5">
        <f t="shared" si="481"/>
        <v>4.0009607862864947E-3</v>
      </c>
      <c r="AS247" s="5">
        <f t="shared" si="482"/>
        <v>8.3075242899506539E-3</v>
      </c>
      <c r="AT247" s="5">
        <f t="shared" si="483"/>
        <v>8.6247983315248383E-3</v>
      </c>
      <c r="AU247" s="5">
        <f t="shared" si="484"/>
        <v>5.9694596258524635E-3</v>
      </c>
      <c r="AV247" s="5">
        <f t="shared" si="485"/>
        <v>3.0987201255274939E-3</v>
      </c>
      <c r="AW247" s="5">
        <f t="shared" si="486"/>
        <v>1.4255111179264682E-4</v>
      </c>
      <c r="AX247" s="5">
        <f t="shared" si="487"/>
        <v>2.0446851247467052E-3</v>
      </c>
      <c r="AY247" s="5">
        <f t="shared" si="488"/>
        <v>3.9271053210334266E-3</v>
      </c>
      <c r="AZ247" s="5">
        <f t="shared" si="489"/>
        <v>3.7712790140241158E-3</v>
      </c>
      <c r="BA247" s="5">
        <f t="shared" si="490"/>
        <v>2.4144238973242867E-3</v>
      </c>
      <c r="BB247" s="5">
        <f t="shared" si="491"/>
        <v>1.1593101573019787E-3</v>
      </c>
      <c r="BC247" s="5">
        <f t="shared" si="492"/>
        <v>4.453236375975188E-4</v>
      </c>
      <c r="BD247" s="5">
        <f t="shared" si="493"/>
        <v>1.2807346391960309E-3</v>
      </c>
      <c r="BE247" s="5">
        <f t="shared" si="494"/>
        <v>2.6592947775370517E-3</v>
      </c>
      <c r="BF247" s="5">
        <f t="shared" si="495"/>
        <v>2.7608563465868026E-3</v>
      </c>
      <c r="BG247" s="5">
        <f t="shared" si="496"/>
        <v>1.9108644469388648E-3</v>
      </c>
      <c r="BH247" s="5">
        <f t="shared" si="497"/>
        <v>9.9192129439000065E-4</v>
      </c>
      <c r="BI247" s="5">
        <f t="shared" si="498"/>
        <v>4.119215701942727E-4</v>
      </c>
      <c r="BJ247" s="8">
        <f t="shared" si="499"/>
        <v>0.4212448573248192</v>
      </c>
      <c r="BK247" s="8">
        <f t="shared" si="500"/>
        <v>0.21031629861682813</v>
      </c>
      <c r="BL247" s="8">
        <f t="shared" si="501"/>
        <v>0.3413739619939567</v>
      </c>
      <c r="BM247" s="8">
        <f t="shared" si="502"/>
        <v>0.75230284580986095</v>
      </c>
      <c r="BN247" s="8">
        <f t="shared" si="503"/>
        <v>0.23853984139501905</v>
      </c>
    </row>
    <row r="248" spans="1:66" x14ac:dyDescent="0.25">
      <c r="A248" t="s">
        <v>154</v>
      </c>
      <c r="B248" t="s">
        <v>151</v>
      </c>
      <c r="C248" t="s">
        <v>172</v>
      </c>
      <c r="D248" s="10"/>
      <c r="E248">
        <f>VLOOKUP(A248,home!$A$2:$E$405,3,FALSE)</f>
        <v>1.3447</v>
      </c>
      <c r="F248">
        <f>VLOOKUP(B248,home!$B$2:$E$405,3,FALSE)</f>
        <v>0.8286</v>
      </c>
      <c r="G248">
        <f>VLOOKUP(C248,away!$B$2:$E$405,4,FALSE)</f>
        <v>1.1741999999999999</v>
      </c>
      <c r="H248">
        <f>VLOOKUP(A248,away!$A$2:$E$405,3,FALSE)</f>
        <v>1.05</v>
      </c>
      <c r="I248">
        <f>VLOOKUP(C248,away!$B$2:$E$405,3,FALSE)</f>
        <v>0.80200000000000005</v>
      </c>
      <c r="J248">
        <f>VLOOKUP(B248,home!$B$2:$E$405,4,FALSE)</f>
        <v>1.5057</v>
      </c>
      <c r="K248" s="3">
        <f t="shared" si="448"/>
        <v>1.3083152687640001</v>
      </c>
      <c r="L248" s="3">
        <f t="shared" si="449"/>
        <v>1.2679499700000001</v>
      </c>
      <c r="M248" s="5">
        <f t="shared" si="450"/>
        <v>7.6057530958908423E-2</v>
      </c>
      <c r="N248" s="5">
        <f t="shared" si="451"/>
        <v>9.9507229058030527E-2</v>
      </c>
      <c r="O248" s="5">
        <f t="shared" si="452"/>
        <v>9.643714409762201E-2</v>
      </c>
      <c r="P248" s="5">
        <f t="shared" si="453"/>
        <v>0.12617018809891292</v>
      </c>
      <c r="Q248" s="5">
        <f t="shared" si="454"/>
        <v>6.5093413564509067E-2</v>
      </c>
      <c r="R248" s="5">
        <f t="shared" si="455"/>
        <v>6.1138736982732776E-2</v>
      </c>
      <c r="S248" s="5">
        <f t="shared" si="456"/>
        <v>5.2325246968362625E-2</v>
      </c>
      <c r="T248" s="5">
        <f t="shared" si="457"/>
        <v>8.2535191776316866E-2</v>
      </c>
      <c r="U248" s="5">
        <f t="shared" si="458"/>
        <v>7.9988743107455532E-2</v>
      </c>
      <c r="V248" s="5">
        <f t="shared" si="459"/>
        <v>9.6445796711544397E-3</v>
      </c>
      <c r="W248" s="5">
        <f t="shared" si="460"/>
        <v>2.8387568954138968E-2</v>
      </c>
      <c r="X248" s="5">
        <f t="shared" si="461"/>
        <v>3.5994017203773439E-2</v>
      </c>
      <c r="Y248" s="5">
        <f t="shared" si="462"/>
        <v>2.2819306516852014E-2</v>
      </c>
      <c r="Z248" s="5">
        <f t="shared" si="463"/>
        <v>2.584028657436464E-2</v>
      </c>
      <c r="AA248" s="5">
        <f t="shared" si="464"/>
        <v>3.380724147447866E-2</v>
      </c>
      <c r="AB248" s="5">
        <f t="shared" si="465"/>
        <v>2.2115265107925997E-2</v>
      </c>
      <c r="AC248" s="5">
        <f t="shared" si="466"/>
        <v>9.9994899905271975E-4</v>
      </c>
      <c r="AD248" s="5">
        <f t="shared" si="467"/>
        <v>9.2849724764477275E-3</v>
      </c>
      <c r="AE248" s="5">
        <f t="shared" si="468"/>
        <v>1.1772880572962724E-2</v>
      </c>
      <c r="AF248" s="5">
        <f t="shared" si="469"/>
        <v>7.463711784650837E-3</v>
      </c>
      <c r="AG248" s="5">
        <f t="shared" si="470"/>
        <v>3.1545377111455589E-3</v>
      </c>
      <c r="AH248" s="5">
        <f t="shared" si="471"/>
        <v>8.1910476466892611E-3</v>
      </c>
      <c r="AI248" s="5">
        <f t="shared" si="472"/>
        <v>1.0716472703336991E-2</v>
      </c>
      <c r="AJ248" s="5">
        <f t="shared" si="473"/>
        <v>7.0102624325342026E-3</v>
      </c>
      <c r="AK248" s="5">
        <f t="shared" si="474"/>
        <v>3.0572111261757203E-3</v>
      </c>
      <c r="AL248" s="5">
        <f t="shared" si="475"/>
        <v>6.6351748056593559E-5</v>
      </c>
      <c r="AM248" s="5">
        <f t="shared" si="476"/>
        <v>2.4295342521980113E-3</v>
      </c>
      <c r="AN248" s="5">
        <f t="shared" si="477"/>
        <v>3.0805278821884412E-3</v>
      </c>
      <c r="AO248" s="5">
        <f t="shared" si="478"/>
        <v>1.9529776179024996E-3</v>
      </c>
      <c r="AP248" s="5">
        <f t="shared" si="479"/>
        <v>8.254259706767154E-4</v>
      </c>
      <c r="AQ248" s="5">
        <f t="shared" si="480"/>
        <v>2.6164970868919053E-4</v>
      </c>
      <c r="AR248" s="5">
        <f t="shared" si="481"/>
        <v>2.0771677235776435E-3</v>
      </c>
      <c r="AS248" s="5">
        <f t="shared" si="482"/>
        <v>2.7175902485403907E-3</v>
      </c>
      <c r="AT248" s="5">
        <f t="shared" si="483"/>
        <v>1.7777324082047736E-3</v>
      </c>
      <c r="AU248" s="5">
        <f t="shared" si="484"/>
        <v>7.7527815114363397E-4</v>
      </c>
      <c r="AV248" s="5">
        <f t="shared" si="485"/>
        <v>2.5357706067008517E-4</v>
      </c>
      <c r="AW248" s="5">
        <f t="shared" si="486"/>
        <v>3.0574854278237134E-6</v>
      </c>
      <c r="AX248" s="5">
        <f t="shared" si="487"/>
        <v>5.2976612635596344E-4</v>
      </c>
      <c r="AY248" s="5">
        <f t="shared" si="488"/>
        <v>6.7171694402006008E-4</v>
      </c>
      <c r="AZ248" s="5">
        <f t="shared" si="489"/>
        <v>4.2585173950936362E-4</v>
      </c>
      <c r="BA248" s="5">
        <f t="shared" si="490"/>
        <v>1.7998623344511516E-4</v>
      </c>
      <c r="BB248" s="5">
        <f t="shared" si="491"/>
        <v>5.7053384824286685E-5</v>
      </c>
      <c r="BC248" s="5">
        <f t="shared" si="492"/>
        <v>1.4468167515270548E-5</v>
      </c>
      <c r="BD248" s="5">
        <f t="shared" si="493"/>
        <v>4.389574587992072E-4</v>
      </c>
      <c r="BE248" s="5">
        <f t="shared" si="494"/>
        <v>5.7429474568484724E-4</v>
      </c>
      <c r="BF248" s="5">
        <f t="shared" si="495"/>
        <v>3.7567929227521203E-4</v>
      </c>
      <c r="BG248" s="5">
        <f t="shared" si="496"/>
        <v>1.6383565141403782E-4</v>
      </c>
      <c r="BH248" s="5">
        <f t="shared" si="497"/>
        <v>5.3587171078220486E-5</v>
      </c>
      <c r="BI248" s="5">
        <f t="shared" si="498"/>
        <v>1.4021782826300902E-5</v>
      </c>
      <c r="BJ248" s="8">
        <f t="shared" si="499"/>
        <v>0.37644178764615255</v>
      </c>
      <c r="BK248" s="8">
        <f t="shared" si="500"/>
        <v>0.26593556338846774</v>
      </c>
      <c r="BL248" s="8">
        <f t="shared" si="501"/>
        <v>0.3316838463731655</v>
      </c>
      <c r="BM248" s="8">
        <f t="shared" si="502"/>
        <v>0.47482858176284254</v>
      </c>
      <c r="BN248" s="8">
        <f t="shared" si="503"/>
        <v>0.52440424276071562</v>
      </c>
    </row>
    <row r="249" spans="1:66" x14ac:dyDescent="0.25">
      <c r="A249" t="s">
        <v>154</v>
      </c>
      <c r="B249" t="s">
        <v>166</v>
      </c>
      <c r="C249" t="s">
        <v>156</v>
      </c>
      <c r="D249" s="10"/>
      <c r="E249">
        <f>VLOOKUP(A249,home!$A$2:$E$405,3,FALSE)</f>
        <v>1.3447</v>
      </c>
      <c r="F249">
        <f>VLOOKUP(B249,home!$B$2:$E$405,3,FALSE)</f>
        <v>0.66539999999999999</v>
      </c>
      <c r="G249">
        <f>VLOOKUP(C249,away!$B$2:$E$405,4,FALSE)</f>
        <v>0.82189999999999996</v>
      </c>
      <c r="H249">
        <f>VLOOKUP(A249,away!$A$2:$E$405,3,FALSE)</f>
        <v>1.05</v>
      </c>
      <c r="I249">
        <f>VLOOKUP(C249,away!$B$2:$E$405,3,FALSE)</f>
        <v>0.80200000000000005</v>
      </c>
      <c r="J249">
        <f>VLOOKUP(B249,home!$B$2:$E$405,4,FALSE)</f>
        <v>1.2531000000000001</v>
      </c>
      <c r="K249" s="3">
        <f t="shared" si="448"/>
        <v>0.73540602202200001</v>
      </c>
      <c r="L249" s="3">
        <f t="shared" si="449"/>
        <v>1.0552355100000002</v>
      </c>
      <c r="M249" s="5">
        <f t="shared" si="450"/>
        <v>0.16685309372179694</v>
      </c>
      <c r="N249" s="5">
        <f t="shared" si="451"/>
        <v>0.12270476991601062</v>
      </c>
      <c r="O249" s="5">
        <f t="shared" si="452"/>
        <v>0.17606930944859819</v>
      </c>
      <c r="P249" s="5">
        <f t="shared" si="453"/>
        <v>0.12948243046175414</v>
      </c>
      <c r="Q249" s="5">
        <f t="shared" si="454"/>
        <v>4.5118913363529072E-2</v>
      </c>
      <c r="R249" s="5">
        <f t="shared" si="455"/>
        <v>9.2897293775669687E-2</v>
      </c>
      <c r="S249" s="5">
        <f t="shared" si="456"/>
        <v>2.5120450907307332E-2</v>
      </c>
      <c r="T249" s="5">
        <f t="shared" si="457"/>
        <v>4.7611079553809423E-2</v>
      </c>
      <c r="U249" s="5">
        <f t="shared" si="458"/>
        <v>6.8317229272174346E-2</v>
      </c>
      <c r="V249" s="5">
        <f t="shared" si="459"/>
        <v>2.1660152021691741E-3</v>
      </c>
      <c r="W249" s="5">
        <f t="shared" si="460"/>
        <v>1.1060240198209392E-2</v>
      </c>
      <c r="X249" s="5">
        <f t="shared" si="461"/>
        <v>1.1671158206279991E-2</v>
      </c>
      <c r="Y249" s="5">
        <f t="shared" si="462"/>
        <v>6.1579102910472765E-3</v>
      </c>
      <c r="Z249" s="5">
        <f t="shared" si="463"/>
        <v>3.2676174391662885E-2</v>
      </c>
      <c r="AA249" s="5">
        <f t="shared" si="464"/>
        <v>2.4030255424269946E-2</v>
      </c>
      <c r="AB249" s="5">
        <f t="shared" si="465"/>
        <v>8.8359972748674742E-3</v>
      </c>
      <c r="AC249" s="5">
        <f t="shared" si="466"/>
        <v>1.0505533136143095E-4</v>
      </c>
      <c r="AD249" s="5">
        <f t="shared" si="467"/>
        <v>2.033441811693246E-3</v>
      </c>
      <c r="AE249" s="5">
        <f t="shared" si="468"/>
        <v>2.1457600072174467E-3</v>
      </c>
      <c r="AF249" s="5">
        <f t="shared" si="469"/>
        <v>1.1321410777768532E-3</v>
      </c>
      <c r="AG249" s="5">
        <f t="shared" si="470"/>
        <v>3.9822515586660255E-4</v>
      </c>
      <c r="AH249" s="5">
        <f t="shared" si="471"/>
        <v>8.6202648872588297E-3</v>
      </c>
      <c r="AI249" s="5">
        <f t="shared" si="472"/>
        <v>6.3393947095149407E-3</v>
      </c>
      <c r="AJ249" s="5">
        <f t="shared" si="473"/>
        <v>2.3310145226758472E-3</v>
      </c>
      <c r="AK249" s="5">
        <f t="shared" si="474"/>
        <v>5.7141403913218535E-4</v>
      </c>
      <c r="AL249" s="5">
        <f t="shared" si="475"/>
        <v>3.2610290487807769E-6</v>
      </c>
      <c r="AM249" s="5">
        <f t="shared" si="476"/>
        <v>2.990810707501079E-4</v>
      </c>
      <c r="AN249" s="5">
        <f t="shared" si="477"/>
        <v>3.1560096622433619E-4</v>
      </c>
      <c r="AO249" s="5">
        <f t="shared" si="478"/>
        <v>1.6651667327511512E-4</v>
      </c>
      <c r="AP249" s="5">
        <f t="shared" si="479"/>
        <v>5.8571435548989838E-5</v>
      </c>
      <c r="AQ249" s="5">
        <f t="shared" si="480"/>
        <v>1.5451664665742605E-5</v>
      </c>
      <c r="AR249" s="5">
        <f t="shared" si="481"/>
        <v>1.8192819229283337E-3</v>
      </c>
      <c r="AS249" s="5">
        <f t="shared" si="482"/>
        <v>1.3379108818772608E-3</v>
      </c>
      <c r="AT249" s="5">
        <f t="shared" si="483"/>
        <v>4.9195385973065109E-4</v>
      </c>
      <c r="AU249" s="5">
        <f t="shared" si="484"/>
        <v>1.2059527700096238E-4</v>
      </c>
      <c r="AV249" s="5">
        <f t="shared" si="485"/>
        <v>2.2171623233479728E-5</v>
      </c>
      <c r="AW249" s="5">
        <f t="shared" si="486"/>
        <v>7.0295697720932858E-8</v>
      </c>
      <c r="AX249" s="5">
        <f t="shared" si="487"/>
        <v>3.6657670083736184E-5</v>
      </c>
      <c r="AY249" s="5">
        <f t="shared" si="488"/>
        <v>3.86824751862231E-5</v>
      </c>
      <c r="AZ249" s="5">
        <f t="shared" si="489"/>
        <v>2.0409560715598244E-5</v>
      </c>
      <c r="BA249" s="5">
        <f t="shared" si="490"/>
        <v>7.1789644035334274E-6</v>
      </c>
      <c r="BB249" s="5">
        <f t="shared" si="491"/>
        <v>1.8938745409086103E-6</v>
      </c>
      <c r="BC249" s="5">
        <f t="shared" si="492"/>
        <v>3.9969673341034285E-7</v>
      </c>
      <c r="BD249" s="5">
        <f t="shared" si="493"/>
        <v>3.1996181462917679E-4</v>
      </c>
      <c r="BE249" s="5">
        <f t="shared" si="494"/>
        <v>2.3530184529538346E-4</v>
      </c>
      <c r="BF249" s="5">
        <f t="shared" si="495"/>
        <v>8.6521197011556991E-5</v>
      </c>
      <c r="BG249" s="5">
        <f t="shared" si="496"/>
        <v>2.1209403104950298E-5</v>
      </c>
      <c r="BH249" s="5">
        <f t="shared" si="497"/>
        <v>3.8993806917181381E-6</v>
      </c>
      <c r="BI249" s="5">
        <f t="shared" si="498"/>
        <v>5.7352560856916625E-7</v>
      </c>
      <c r="BJ249" s="8">
        <f t="shared" si="499"/>
        <v>0.25099408363356773</v>
      </c>
      <c r="BK249" s="8">
        <f t="shared" si="500"/>
        <v>0.32376898912862406</v>
      </c>
      <c r="BL249" s="8">
        <f t="shared" si="501"/>
        <v>0.39247155408527362</v>
      </c>
      <c r="BM249" s="8">
        <f t="shared" si="502"/>
        <v>0.26674637837228105</v>
      </c>
      <c r="BN249" s="8">
        <f t="shared" si="503"/>
        <v>0.7331258106873586</v>
      </c>
    </row>
    <row r="250" spans="1:66" x14ac:dyDescent="0.25">
      <c r="A250" t="s">
        <v>154</v>
      </c>
      <c r="B250" t="s">
        <v>498</v>
      </c>
      <c r="C250" t="s">
        <v>372</v>
      </c>
      <c r="D250" s="10"/>
      <c r="E250">
        <f>VLOOKUP(A250,home!$A$2:$E$405,3,FALSE)</f>
        <v>1.3447</v>
      </c>
      <c r="F250" t="e">
        <f>VLOOKUP(B250,home!$B$2:$E$405,3,FALSE)</f>
        <v>#N/A</v>
      </c>
      <c r="G250">
        <f>VLOOKUP(C250,away!$B$2:$E$405,4,FALSE)</f>
        <v>1.5819000000000001</v>
      </c>
      <c r="H250">
        <f>VLOOKUP(A250,away!$A$2:$E$405,3,FALSE)</f>
        <v>1.05</v>
      </c>
      <c r="I250">
        <f>VLOOKUP(C250,away!$B$2:$E$405,3,FALSE)</f>
        <v>0.65639999999999998</v>
      </c>
      <c r="J250" t="e">
        <f>VLOOKUP(B250,home!$B$2:$E$405,4,FALSE)</f>
        <v>#N/A</v>
      </c>
      <c r="K250" s="3" t="e">
        <f t="shared" si="448"/>
        <v>#N/A</v>
      </c>
      <c r="L250" s="3" t="e">
        <f t="shared" si="449"/>
        <v>#N/A</v>
      </c>
      <c r="M250" s="5" t="e">
        <f t="shared" si="450"/>
        <v>#N/A</v>
      </c>
      <c r="N250" s="5" t="e">
        <f t="shared" si="451"/>
        <v>#N/A</v>
      </c>
      <c r="O250" s="5" t="e">
        <f t="shared" si="452"/>
        <v>#N/A</v>
      </c>
      <c r="P250" s="5" t="e">
        <f t="shared" si="453"/>
        <v>#N/A</v>
      </c>
      <c r="Q250" s="5" t="e">
        <f t="shared" si="454"/>
        <v>#N/A</v>
      </c>
      <c r="R250" s="5" t="e">
        <f t="shared" si="455"/>
        <v>#N/A</v>
      </c>
      <c r="S250" s="5" t="e">
        <f t="shared" si="456"/>
        <v>#N/A</v>
      </c>
      <c r="T250" s="5" t="e">
        <f t="shared" si="457"/>
        <v>#N/A</v>
      </c>
      <c r="U250" s="5" t="e">
        <f t="shared" si="458"/>
        <v>#N/A</v>
      </c>
      <c r="V250" s="5" t="e">
        <f t="shared" si="459"/>
        <v>#N/A</v>
      </c>
      <c r="W250" s="5" t="e">
        <f t="shared" si="460"/>
        <v>#N/A</v>
      </c>
      <c r="X250" s="5" t="e">
        <f t="shared" si="461"/>
        <v>#N/A</v>
      </c>
      <c r="Y250" s="5" t="e">
        <f t="shared" si="462"/>
        <v>#N/A</v>
      </c>
      <c r="Z250" s="5" t="e">
        <f t="shared" si="463"/>
        <v>#N/A</v>
      </c>
      <c r="AA250" s="5" t="e">
        <f t="shared" si="464"/>
        <v>#N/A</v>
      </c>
      <c r="AB250" s="5" t="e">
        <f t="shared" si="465"/>
        <v>#N/A</v>
      </c>
      <c r="AC250" s="5" t="e">
        <f t="shared" si="466"/>
        <v>#N/A</v>
      </c>
      <c r="AD250" s="5" t="e">
        <f t="shared" si="467"/>
        <v>#N/A</v>
      </c>
      <c r="AE250" s="5" t="e">
        <f t="shared" si="468"/>
        <v>#N/A</v>
      </c>
      <c r="AF250" s="5" t="e">
        <f t="shared" si="469"/>
        <v>#N/A</v>
      </c>
      <c r="AG250" s="5" t="e">
        <f t="shared" si="470"/>
        <v>#N/A</v>
      </c>
      <c r="AH250" s="5" t="e">
        <f t="shared" si="471"/>
        <v>#N/A</v>
      </c>
      <c r="AI250" s="5" t="e">
        <f t="shared" si="472"/>
        <v>#N/A</v>
      </c>
      <c r="AJ250" s="5" t="e">
        <f t="shared" si="473"/>
        <v>#N/A</v>
      </c>
      <c r="AK250" s="5" t="e">
        <f t="shared" si="474"/>
        <v>#N/A</v>
      </c>
      <c r="AL250" s="5" t="e">
        <f t="shared" si="475"/>
        <v>#N/A</v>
      </c>
      <c r="AM250" s="5" t="e">
        <f t="shared" si="476"/>
        <v>#N/A</v>
      </c>
      <c r="AN250" s="5" t="e">
        <f t="shared" si="477"/>
        <v>#N/A</v>
      </c>
      <c r="AO250" s="5" t="e">
        <f t="shared" si="478"/>
        <v>#N/A</v>
      </c>
      <c r="AP250" s="5" t="e">
        <f t="shared" si="479"/>
        <v>#N/A</v>
      </c>
      <c r="AQ250" s="5" t="e">
        <f t="shared" si="480"/>
        <v>#N/A</v>
      </c>
      <c r="AR250" s="5" t="e">
        <f t="shared" si="481"/>
        <v>#N/A</v>
      </c>
      <c r="AS250" s="5" t="e">
        <f t="shared" si="482"/>
        <v>#N/A</v>
      </c>
      <c r="AT250" s="5" t="e">
        <f t="shared" si="483"/>
        <v>#N/A</v>
      </c>
      <c r="AU250" s="5" t="e">
        <f t="shared" si="484"/>
        <v>#N/A</v>
      </c>
      <c r="AV250" s="5" t="e">
        <f t="shared" si="485"/>
        <v>#N/A</v>
      </c>
      <c r="AW250" s="5" t="e">
        <f t="shared" si="486"/>
        <v>#N/A</v>
      </c>
      <c r="AX250" s="5" t="e">
        <f t="shared" si="487"/>
        <v>#N/A</v>
      </c>
      <c r="AY250" s="5" t="e">
        <f t="shared" si="488"/>
        <v>#N/A</v>
      </c>
      <c r="AZ250" s="5" t="e">
        <f t="shared" si="489"/>
        <v>#N/A</v>
      </c>
      <c r="BA250" s="5" t="e">
        <f t="shared" si="490"/>
        <v>#N/A</v>
      </c>
      <c r="BB250" s="5" t="e">
        <f t="shared" si="491"/>
        <v>#N/A</v>
      </c>
      <c r="BC250" s="5" t="e">
        <f t="shared" si="492"/>
        <v>#N/A</v>
      </c>
      <c r="BD250" s="5" t="e">
        <f t="shared" si="493"/>
        <v>#N/A</v>
      </c>
      <c r="BE250" s="5" t="e">
        <f t="shared" si="494"/>
        <v>#N/A</v>
      </c>
      <c r="BF250" s="5" t="e">
        <f t="shared" si="495"/>
        <v>#N/A</v>
      </c>
      <c r="BG250" s="5" t="e">
        <f t="shared" si="496"/>
        <v>#N/A</v>
      </c>
      <c r="BH250" s="5" t="e">
        <f t="shared" si="497"/>
        <v>#N/A</v>
      </c>
      <c r="BI250" s="5" t="e">
        <f t="shared" si="498"/>
        <v>#N/A</v>
      </c>
      <c r="BJ250" s="8" t="e">
        <f t="shared" si="499"/>
        <v>#N/A</v>
      </c>
      <c r="BK250" s="8" t="e">
        <f t="shared" si="500"/>
        <v>#N/A</v>
      </c>
      <c r="BL250" s="8" t="e">
        <f t="shared" si="501"/>
        <v>#N/A</v>
      </c>
      <c r="BM250" s="8" t="e">
        <f t="shared" si="502"/>
        <v>#N/A</v>
      </c>
      <c r="BN250" s="8" t="e">
        <f t="shared" si="503"/>
        <v>#N/A</v>
      </c>
    </row>
    <row r="251" spans="1:66" x14ac:dyDescent="0.25">
      <c r="A251" t="s">
        <v>154</v>
      </c>
      <c r="B251" t="s">
        <v>171</v>
      </c>
      <c r="C251" t="s">
        <v>162</v>
      </c>
      <c r="D251" s="10"/>
      <c r="E251">
        <f>VLOOKUP(A251,home!$A$2:$E$405,3,FALSE)</f>
        <v>1.3447</v>
      </c>
      <c r="F251">
        <f>VLOOKUP(B251,home!$B$2:$E$405,3,FALSE)</f>
        <v>0.9002</v>
      </c>
      <c r="G251">
        <f>VLOOKUP(C251,away!$B$2:$E$405,4,FALSE)</f>
        <v>0.97850000000000004</v>
      </c>
      <c r="H251">
        <f>VLOOKUP(A251,away!$A$2:$E$405,3,FALSE)</f>
        <v>1.05</v>
      </c>
      <c r="I251">
        <f>VLOOKUP(C251,away!$B$2:$E$405,3,FALSE)</f>
        <v>1.1028</v>
      </c>
      <c r="J251">
        <f>VLOOKUP(B251,home!$B$2:$E$405,4,FALSE)</f>
        <v>1.0024999999999999</v>
      </c>
      <c r="K251" s="3">
        <f t="shared" si="448"/>
        <v>1.18447321279</v>
      </c>
      <c r="L251" s="3">
        <f t="shared" si="449"/>
        <v>1.1608348499999999</v>
      </c>
      <c r="M251" s="5">
        <f t="shared" si="450"/>
        <v>9.5817679721607971E-2</v>
      </c>
      <c r="N251" s="5">
        <f t="shared" si="451"/>
        <v>0.11349347494193621</v>
      </c>
      <c r="O251" s="5">
        <f t="shared" si="452"/>
        <v>0.11122850186698081</v>
      </c>
      <c r="P251" s="5">
        <f t="shared" si="453"/>
        <v>0.13174718096020127</v>
      </c>
      <c r="Q251" s="5">
        <f t="shared" si="454"/>
        <v>6.7214990447588288E-2</v>
      </c>
      <c r="R251" s="5">
        <f t="shared" si="455"/>
        <v>6.4558960640240692E-2</v>
      </c>
      <c r="S251" s="5">
        <f t="shared" si="456"/>
        <v>4.5287361741044523E-2</v>
      </c>
      <c r="T251" s="5">
        <f t="shared" si="457"/>
        <v>7.8025503353977566E-2</v>
      </c>
      <c r="U251" s="5">
        <f t="shared" si="458"/>
        <v>7.6468359523929039E-2</v>
      </c>
      <c r="V251" s="5">
        <f t="shared" si="459"/>
        <v>6.9187907003786485E-3</v>
      </c>
      <c r="W251" s="5">
        <f t="shared" si="460"/>
        <v>2.6538118561034676E-2</v>
      </c>
      <c r="X251" s="5">
        <f t="shared" si="461"/>
        <v>3.08063728790809E-2</v>
      </c>
      <c r="Y251" s="5">
        <f t="shared" si="462"/>
        <v>1.7880555620065974E-2</v>
      </c>
      <c r="Z251" s="5">
        <f t="shared" si="463"/>
        <v>2.4980763796989911E-2</v>
      </c>
      <c r="AA251" s="5">
        <f t="shared" si="464"/>
        <v>2.9589045552568756E-2</v>
      </c>
      <c r="AB251" s="5">
        <f t="shared" si="465"/>
        <v>1.7523715924520393E-2</v>
      </c>
      <c r="AC251" s="5">
        <f t="shared" si="466"/>
        <v>5.9457396920180729E-4</v>
      </c>
      <c r="AD251" s="5">
        <f t="shared" si="467"/>
        <v>7.8584226383476685E-3</v>
      </c>
      <c r="AE251" s="5">
        <f t="shared" si="468"/>
        <v>9.1223308646229198E-3</v>
      </c>
      <c r="AF251" s="5">
        <f t="shared" si="469"/>
        <v>5.2947597904424585E-3</v>
      </c>
      <c r="AG251" s="5">
        <f t="shared" si="470"/>
        <v>2.0487805623747683E-3</v>
      </c>
      <c r="AH251" s="5">
        <f t="shared" si="471"/>
        <v>7.2496352987910517E-3</v>
      </c>
      <c r="AI251" s="5">
        <f t="shared" si="472"/>
        <v>8.5869988139148281E-3</v>
      </c>
      <c r="AJ251" s="5">
        <f t="shared" si="473"/>
        <v>5.0855350366708083E-3</v>
      </c>
      <c r="AK251" s="5">
        <f t="shared" si="474"/>
        <v>2.0078933412138603E-3</v>
      </c>
      <c r="AL251" s="5">
        <f t="shared" si="475"/>
        <v>3.2701039950977054E-5</v>
      </c>
      <c r="AM251" s="5">
        <f t="shared" si="476"/>
        <v>1.8616182219810668E-3</v>
      </c>
      <c r="AN251" s="5">
        <f t="shared" si="477"/>
        <v>2.1610313094706578E-3</v>
      </c>
      <c r="AO251" s="5">
        <f t="shared" si="478"/>
        <v>1.2543002279873374E-3</v>
      </c>
      <c r="AP251" s="5">
        <f t="shared" si="479"/>
        <v>4.85345139003549E-4</v>
      </c>
      <c r="AQ251" s="5">
        <f t="shared" si="480"/>
        <v>1.4085138790835344E-4</v>
      </c>
      <c r="AR251" s="5">
        <f t="shared" si="481"/>
        <v>1.6831258609253628E-3</v>
      </c>
      <c r="AS251" s="5">
        <f t="shared" si="482"/>
        <v>1.9936174960201989E-3</v>
      </c>
      <c r="AT251" s="5">
        <f t="shared" si="483"/>
        <v>1.1806932602927004E-3</v>
      </c>
      <c r="AU251" s="5">
        <f t="shared" si="484"/>
        <v>4.6616651311279803E-4</v>
      </c>
      <c r="AV251" s="5">
        <f t="shared" si="485"/>
        <v>1.3804043687045688E-4</v>
      </c>
      <c r="AW251" s="5">
        <f t="shared" si="486"/>
        <v>1.2489778737788319E-6</v>
      </c>
      <c r="AX251" s="5">
        <f t="shared" si="487"/>
        <v>3.6750615272971985E-4</v>
      </c>
      <c r="AY251" s="5">
        <f t="shared" si="488"/>
        <v>4.266139496780814E-4</v>
      </c>
      <c r="AZ251" s="5">
        <f t="shared" si="489"/>
        <v>2.4761417014123157E-4</v>
      </c>
      <c r="BA251" s="5">
        <f t="shared" si="490"/>
        <v>9.5813052684590373E-5</v>
      </c>
      <c r="BB251" s="5">
        <f t="shared" si="491"/>
        <v>2.7805782660289634E-5</v>
      </c>
      <c r="BC251" s="5">
        <f t="shared" si="492"/>
        <v>6.4555843087179823E-6</v>
      </c>
      <c r="BD251" s="5">
        <f t="shared" si="493"/>
        <v>3.2563852604973567E-4</v>
      </c>
      <c r="BE251" s="5">
        <f t="shared" si="494"/>
        <v>3.8571011115833047E-4</v>
      </c>
      <c r="BF251" s="5">
        <f t="shared" si="495"/>
        <v>2.2843164728464791E-4</v>
      </c>
      <c r="BG251" s="5">
        <f t="shared" si="496"/>
        <v>9.019038905405296E-5</v>
      </c>
      <c r="BH251" s="5">
        <f t="shared" si="497"/>
        <v>2.670702497140854E-5</v>
      </c>
      <c r="BI251" s="5">
        <f t="shared" si="498"/>
        <v>6.3267511343894074E-6</v>
      </c>
      <c r="BJ251" s="8">
        <f t="shared" si="499"/>
        <v>0.36535826463802512</v>
      </c>
      <c r="BK251" s="8">
        <f t="shared" si="500"/>
        <v>0.28082490208206329</v>
      </c>
      <c r="BL251" s="8">
        <f t="shared" si="501"/>
        <v>0.32882329401570431</v>
      </c>
      <c r="BM251" s="8">
        <f t="shared" si="502"/>
        <v>0.41550107098242306</v>
      </c>
      <c r="BN251" s="8">
        <f t="shared" si="503"/>
        <v>0.58406078857855526</v>
      </c>
    </row>
    <row r="252" spans="1:66" x14ac:dyDescent="0.25">
      <c r="A252" t="s">
        <v>154</v>
      </c>
      <c r="B252" t="s">
        <v>158</v>
      </c>
      <c r="C252" t="s">
        <v>168</v>
      </c>
      <c r="D252" s="10"/>
      <c r="E252">
        <f>VLOOKUP(A252,home!$A$2:$E$405,3,FALSE)</f>
        <v>1.3447</v>
      </c>
      <c r="F252">
        <f>VLOOKUP(B252,home!$B$2:$E$405,3,FALSE)</f>
        <v>0.93940000000000001</v>
      </c>
      <c r="G252">
        <f>VLOOKUP(C252,away!$B$2:$E$405,4,FALSE)</f>
        <v>1.1351</v>
      </c>
      <c r="H252">
        <f>VLOOKUP(A252,away!$A$2:$E$405,3,FALSE)</f>
        <v>1.05</v>
      </c>
      <c r="I252">
        <f>VLOOKUP(C252,away!$B$2:$E$405,3,FALSE)</f>
        <v>0.60150000000000003</v>
      </c>
      <c r="J252">
        <f>VLOOKUP(B252,home!$B$2:$E$405,4,FALSE)</f>
        <v>1.1028</v>
      </c>
      <c r="K252" s="3">
        <f t="shared" si="448"/>
        <v>1.4338710104180001</v>
      </c>
      <c r="L252" s="3">
        <f t="shared" si="449"/>
        <v>0.69650091000000014</v>
      </c>
      <c r="M252" s="5">
        <f t="shared" si="450"/>
        <v>0.11879310405445948</v>
      </c>
      <c r="N252" s="5">
        <f t="shared" si="451"/>
        <v>0.17033398814125841</v>
      </c>
      <c r="O252" s="5">
        <f t="shared" si="452"/>
        <v>8.2739505075655723E-2</v>
      </c>
      <c r="P252" s="5">
        <f t="shared" si="453"/>
        <v>0.11863777774431572</v>
      </c>
      <c r="Q252" s="5">
        <f t="shared" si="454"/>
        <v>0.12211848384231697</v>
      </c>
      <c r="R252" s="5">
        <f t="shared" si="455"/>
        <v>2.881407028907192E-2</v>
      </c>
      <c r="S252" s="5">
        <f t="shared" si="456"/>
        <v>2.9620663632244925E-2</v>
      </c>
      <c r="T252" s="5">
        <f t="shared" si="457"/>
        <v>8.5055635123994083E-2</v>
      </c>
      <c r="U252" s="5">
        <f t="shared" si="458"/>
        <v>4.1315660079646828E-2</v>
      </c>
      <c r="V252" s="5">
        <f t="shared" si="459"/>
        <v>3.2868815039693729E-3</v>
      </c>
      <c r="W252" s="5">
        <f t="shared" si="460"/>
        <v>5.8367384605899054E-2</v>
      </c>
      <c r="X252" s="5">
        <f t="shared" si="461"/>
        <v>4.0652936492328692E-2</v>
      </c>
      <c r="Y252" s="5">
        <f t="shared" si="462"/>
        <v>1.4157403630539573E-2</v>
      </c>
      <c r="Z252" s="5">
        <f t="shared" si="463"/>
        <v>6.6896753923808535E-3</v>
      </c>
      <c r="AA252" s="5">
        <f t="shared" si="464"/>
        <v>9.5921316142415659E-3</v>
      </c>
      <c r="AB252" s="5">
        <f t="shared" si="465"/>
        <v>6.8769397248875002E-3</v>
      </c>
      <c r="AC252" s="5">
        <f t="shared" si="466"/>
        <v>2.0516148666816392E-4</v>
      </c>
      <c r="AD252" s="5">
        <f t="shared" si="467"/>
        <v>2.0922825185079128E-2</v>
      </c>
      <c r="AE252" s="5">
        <f t="shared" si="468"/>
        <v>1.4572766781178536E-2</v>
      </c>
      <c r="AF252" s="5">
        <f t="shared" si="469"/>
        <v>5.0749726621543111E-3</v>
      </c>
      <c r="AG252" s="5">
        <f t="shared" si="470"/>
        <v>1.1782410258052004E-3</v>
      </c>
      <c r="AH252" s="5">
        <f t="shared" si="471"/>
        <v>1.1648412495994681E-3</v>
      </c>
      <c r="AI252" s="5">
        <f t="shared" si="472"/>
        <v>1.6702320995397551E-3</v>
      </c>
      <c r="AJ252" s="5">
        <f t="shared" si="473"/>
        <v>1.1974486940998237E-3</v>
      </c>
      <c r="AK252" s="5">
        <f t="shared" si="474"/>
        <v>5.7232898964420934E-4</v>
      </c>
      <c r="AL252" s="5">
        <f t="shared" si="475"/>
        <v>8.1957292220843573E-6</v>
      </c>
      <c r="AM252" s="5">
        <f t="shared" si="476"/>
        <v>6.0001264977857186E-3</v>
      </c>
      <c r="AN252" s="5">
        <f t="shared" si="477"/>
        <v>4.1790935658228669E-3</v>
      </c>
      <c r="AO252" s="5">
        <f t="shared" si="478"/>
        <v>1.455371235785386E-3</v>
      </c>
      <c r="AP252" s="5">
        <f t="shared" si="479"/>
        <v>3.3788913003744876E-4</v>
      </c>
      <c r="AQ252" s="5">
        <f t="shared" si="480"/>
        <v>5.8835021637547855E-5</v>
      </c>
      <c r="AR252" s="5">
        <f t="shared" si="481"/>
        <v>1.6226259807031342E-4</v>
      </c>
      <c r="AS252" s="5">
        <f t="shared" si="482"/>
        <v>2.326636354481301E-4</v>
      </c>
      <c r="AT252" s="5">
        <f t="shared" si="483"/>
        <v>1.6680482102376782E-4</v>
      </c>
      <c r="AU252" s="5">
        <f t="shared" si="484"/>
        <v>7.9725532421314515E-5</v>
      </c>
      <c r="AV252" s="5">
        <f t="shared" si="485"/>
        <v>2.8579032432265822E-5</v>
      </c>
      <c r="AW252" s="5">
        <f t="shared" si="486"/>
        <v>2.2736147243410614E-7</v>
      </c>
      <c r="AX252" s="5">
        <f t="shared" si="487"/>
        <v>1.4339012406693022E-3</v>
      </c>
      <c r="AY252" s="5">
        <f t="shared" si="488"/>
        <v>9.9871351897629817E-4</v>
      </c>
      <c r="AZ252" s="5">
        <f t="shared" si="489"/>
        <v>3.4780243739814708E-4</v>
      </c>
      <c r="BA252" s="5">
        <f t="shared" si="490"/>
        <v>8.0748238049342506E-5</v>
      </c>
      <c r="BB252" s="5">
        <f t="shared" si="491"/>
        <v>1.4060305320565923E-5</v>
      </c>
      <c r="BC252" s="5">
        <f t="shared" si="492"/>
        <v>1.9586030901304022E-6</v>
      </c>
      <c r="BD252" s="5">
        <f t="shared" si="493"/>
        <v>1.8836007869156252E-5</v>
      </c>
      <c r="BE252" s="5">
        <f t="shared" si="494"/>
        <v>2.7008405635588473E-5</v>
      </c>
      <c r="BF252" s="5">
        <f t="shared" si="495"/>
        <v>1.9363284939240233E-5</v>
      </c>
      <c r="BG252" s="5">
        <f t="shared" si="496"/>
        <v>9.2548176469466751E-6</v>
      </c>
      <c r="BH252" s="5">
        <f t="shared" si="497"/>
        <v>3.3175536826654423E-6</v>
      </c>
      <c r="BI252" s="5">
        <f t="shared" si="498"/>
        <v>9.5138881021589099E-7</v>
      </c>
      <c r="BJ252" s="8">
        <f t="shared" si="499"/>
        <v>0.54734313728512685</v>
      </c>
      <c r="BK252" s="8">
        <f t="shared" si="500"/>
        <v>0.27155049766985601</v>
      </c>
      <c r="BL252" s="8">
        <f t="shared" si="501"/>
        <v>0.17469192489436636</v>
      </c>
      <c r="BM252" s="8">
        <f t="shared" si="502"/>
        <v>0.35783981993714786</v>
      </c>
      <c r="BN252" s="8">
        <f t="shared" si="503"/>
        <v>0.64143692914707817</v>
      </c>
    </row>
    <row r="253" spans="1:66" x14ac:dyDescent="0.25">
      <c r="A253" t="s">
        <v>196</v>
      </c>
      <c r="B253" t="s">
        <v>300</v>
      </c>
      <c r="C253" t="s">
        <v>205</v>
      </c>
      <c r="D253" s="10"/>
      <c r="E253">
        <f>VLOOKUP(A253,home!$A$2:$E$405,3,FALSE)</f>
        <v>1.6077999999999999</v>
      </c>
      <c r="F253">
        <f>VLOOKUP(B253,home!$B$2:$E$405,3,FALSE)</f>
        <v>0.76829999999999998</v>
      </c>
      <c r="G253">
        <f>VLOOKUP(C253,away!$B$2:$E$405,4,FALSE)</f>
        <v>0.32929999999999998</v>
      </c>
      <c r="H253">
        <f>VLOOKUP(A253,away!$A$2:$E$405,3,FALSE)</f>
        <v>1.3987000000000001</v>
      </c>
      <c r="I253">
        <f>VLOOKUP(C253,away!$B$2:$E$405,3,FALSE)</f>
        <v>2.0607000000000002</v>
      </c>
      <c r="J253">
        <f>VLOOKUP(B253,home!$B$2:$E$405,4,FALSE)</f>
        <v>1.0513999999999999</v>
      </c>
      <c r="K253" s="3">
        <f t="shared" si="448"/>
        <v>0.40677531328199995</v>
      </c>
      <c r="L253" s="3">
        <f t="shared" si="449"/>
        <v>3.030451366026</v>
      </c>
      <c r="M253" s="5">
        <f t="shared" si="450"/>
        <v>3.2153734406914457E-2</v>
      </c>
      <c r="N253" s="5">
        <f t="shared" si="451"/>
        <v>1.3079345386558847E-2</v>
      </c>
      <c r="O253" s="5">
        <f t="shared" si="452"/>
        <v>9.7440328356271103E-2</v>
      </c>
      <c r="P253" s="5">
        <f t="shared" si="453"/>
        <v>3.9636320093423112E-2</v>
      </c>
      <c r="Q253" s="5">
        <f t="shared" si="454"/>
        <v>2.6601774085704775E-3</v>
      </c>
      <c r="R253" s="5">
        <f t="shared" si="455"/>
        <v>0.14764408808664192</v>
      </c>
      <c r="S253" s="5">
        <f t="shared" si="456"/>
        <v>1.2215049818680284E-2</v>
      </c>
      <c r="T253" s="5">
        <f t="shared" si="457"/>
        <v>8.0615382616739065E-3</v>
      </c>
      <c r="U253" s="5">
        <f t="shared" si="458"/>
        <v>6.0057970185678954E-2</v>
      </c>
      <c r="V253" s="5">
        <f t="shared" si="459"/>
        <v>1.673072034506153E-3</v>
      </c>
      <c r="W253" s="5">
        <f t="shared" si="460"/>
        <v>3.6069816625231829E-4</v>
      </c>
      <c r="X253" s="5">
        <f t="shared" si="461"/>
        <v>1.0930782506424111E-3</v>
      </c>
      <c r="Y253" s="5">
        <f t="shared" si="462"/>
        <v>1.6562602389163031E-3</v>
      </c>
      <c r="Z253" s="5">
        <f t="shared" si="463"/>
        <v>0.14914274280927567</v>
      </c>
      <c r="AA253" s="5">
        <f t="shared" si="464"/>
        <v>6.0667585929979846E-2</v>
      </c>
      <c r="AB253" s="5">
        <f t="shared" si="465"/>
        <v>1.2339038136365102E-2</v>
      </c>
      <c r="AC253" s="5">
        <f t="shared" si="466"/>
        <v>1.2890108241357968E-4</v>
      </c>
      <c r="AD253" s="5">
        <f t="shared" si="467"/>
        <v>3.6680777394382409E-5</v>
      </c>
      <c r="AE253" s="5">
        <f t="shared" si="468"/>
        <v>1.1115931196170179E-4</v>
      </c>
      <c r="AF253" s="5">
        <f t="shared" si="469"/>
        <v>1.684314443904248E-4</v>
      </c>
      <c r="AG253" s="5">
        <f t="shared" si="470"/>
        <v>1.7014110024489833E-4</v>
      </c>
      <c r="AH253" s="5">
        <f t="shared" si="471"/>
        <v>0.11299245716980846</v>
      </c>
      <c r="AI253" s="5">
        <f t="shared" si="472"/>
        <v>4.5962542163751792E-2</v>
      </c>
      <c r="AJ253" s="5">
        <f t="shared" si="473"/>
        <v>9.3482137439486329E-3</v>
      </c>
      <c r="AK253" s="5">
        <f t="shared" si="474"/>
        <v>1.2675408581072677E-3</v>
      </c>
      <c r="AL253" s="5">
        <f t="shared" si="475"/>
        <v>6.3559205886015697E-6</v>
      </c>
      <c r="AM253" s="5">
        <f t="shared" si="476"/>
        <v>2.9841669432054404E-6</v>
      </c>
      <c r="AN253" s="5">
        <f t="shared" si="477"/>
        <v>9.0433727894865594E-6</v>
      </c>
      <c r="AO253" s="5">
        <f t="shared" si="478"/>
        <v>1.3702750711690955E-5</v>
      </c>
      <c r="AP253" s="5">
        <f t="shared" si="479"/>
        <v>1.384183987085253E-5</v>
      </c>
      <c r="AQ253" s="5">
        <f t="shared" si="480"/>
        <v>1.0486755636234551E-5</v>
      </c>
      <c r="AR253" s="5">
        <f t="shared" si="481"/>
        <v>6.8483629236176069E-2</v>
      </c>
      <c r="AS253" s="5">
        <f t="shared" si="482"/>
        <v>2.7857449737233846E-2</v>
      </c>
      <c r="AT253" s="5">
        <f t="shared" si="483"/>
        <v>5.6658614220504314E-3</v>
      </c>
      <c r="AU253" s="5">
        <f t="shared" si="484"/>
        <v>7.6824418498898741E-4</v>
      </c>
      <c r="AV253" s="5">
        <f t="shared" si="485"/>
        <v>7.8125692256492501E-5</v>
      </c>
      <c r="AW253" s="5">
        <f t="shared" si="486"/>
        <v>2.1763957470867009E-7</v>
      </c>
      <c r="AX253" s="5">
        <f t="shared" si="487"/>
        <v>2.023142405346969E-7</v>
      </c>
      <c r="AY253" s="5">
        <f t="shared" si="488"/>
        <v>6.1310346659488487E-7</v>
      </c>
      <c r="AZ253" s="5">
        <f t="shared" si="489"/>
        <v>9.2899011892887281E-7</v>
      </c>
      <c r="BA253" s="5">
        <f t="shared" si="490"/>
        <v>9.3841979164421948E-7</v>
      </c>
      <c r="BB253" s="5">
        <f t="shared" si="491"/>
        <v>7.1095888487351478E-7</v>
      </c>
      <c r="BC253" s="5">
        <f t="shared" si="492"/>
        <v>4.3090526477065287E-7</v>
      </c>
      <c r="BD253" s="5">
        <f t="shared" si="493"/>
        <v>3.4589384628197987E-2</v>
      </c>
      <c r="BE253" s="5">
        <f t="shared" si="494"/>
        <v>1.4070107768366827E-2</v>
      </c>
      <c r="BF253" s="5">
        <f t="shared" si="495"/>
        <v>2.8616862476944583E-3</v>
      </c>
      <c r="BG253" s="5">
        <f t="shared" si="496"/>
        <v>3.8802110664023473E-4</v>
      </c>
      <c r="BH253" s="5">
        <f t="shared" si="497"/>
        <v>3.9459351803402446E-5</v>
      </c>
      <c r="BI253" s="5">
        <f t="shared" si="498"/>
        <v>3.2102180383467348E-6</v>
      </c>
      <c r="BJ253" s="8">
        <f t="shared" si="499"/>
        <v>2.7451393924324486E-2</v>
      </c>
      <c r="BK253" s="8">
        <f t="shared" si="500"/>
        <v>8.5814046459992785E-2</v>
      </c>
      <c r="BL253" s="8">
        <f t="shared" si="501"/>
        <v>0.70252494422400025</v>
      </c>
      <c r="BM253" s="8">
        <f t="shared" si="502"/>
        <v>0.63231873821532125</v>
      </c>
      <c r="BN253" s="8">
        <f t="shared" si="503"/>
        <v>0.33261399373837991</v>
      </c>
    </row>
    <row r="254" spans="1:66" x14ac:dyDescent="0.25">
      <c r="A254" t="s">
        <v>196</v>
      </c>
      <c r="B254" t="s">
        <v>202</v>
      </c>
      <c r="C254" t="s">
        <v>200</v>
      </c>
      <c r="D254" s="10"/>
      <c r="E254">
        <f>VLOOKUP(A254,home!$A$2:$E$405,3,FALSE)</f>
        <v>1.6077999999999999</v>
      </c>
      <c r="F254">
        <f>VLOOKUP(B254,home!$B$2:$E$405,3,FALSE)</f>
        <v>1.0609999999999999</v>
      </c>
      <c r="G254">
        <f>VLOOKUP(C254,away!$B$2:$E$405,4,FALSE)</f>
        <v>0.80489999999999995</v>
      </c>
      <c r="H254">
        <f>VLOOKUP(A254,away!$A$2:$E$405,3,FALSE)</f>
        <v>1.3987000000000001</v>
      </c>
      <c r="I254">
        <f>VLOOKUP(C254,away!$B$2:$E$405,3,FALSE)</f>
        <v>1.472</v>
      </c>
      <c r="J254">
        <f>VLOOKUP(B254,home!$B$2:$E$405,4,FALSE)</f>
        <v>0.67290000000000005</v>
      </c>
      <c r="K254" s="3">
        <f t="shared" si="448"/>
        <v>1.3730594314199998</v>
      </c>
      <c r="L254" s="3">
        <f t="shared" si="449"/>
        <v>1.3854246585600001</v>
      </c>
      <c r="M254" s="5">
        <f t="shared" si="450"/>
        <v>6.3387785743950917E-2</v>
      </c>
      <c r="N254" s="5">
        <f t="shared" si="451"/>
        <v>8.7035197052562033E-2</v>
      </c>
      <c r="O254" s="5">
        <f t="shared" si="452"/>
        <v>8.7819001421187648E-2</v>
      </c>
      <c r="P254" s="5">
        <f t="shared" si="453"/>
        <v>0.12058070815924808</v>
      </c>
      <c r="Q254" s="5">
        <f t="shared" si="454"/>
        <v>5.9752249089259239E-2</v>
      </c>
      <c r="R254" s="5">
        <f t="shared" si="455"/>
        <v>6.0833305029514534E-2</v>
      </c>
      <c r="S254" s="5">
        <f t="shared" si="456"/>
        <v>5.7344277803446066E-2</v>
      </c>
      <c r="T254" s="5">
        <f t="shared" si="457"/>
        <v>8.2782239292679069E-2</v>
      </c>
      <c r="U254" s="5">
        <f t="shared" si="458"/>
        <v>8.3527743215224645E-2</v>
      </c>
      <c r="V254" s="5">
        <f t="shared" si="459"/>
        <v>1.2120480214264187E-2</v>
      </c>
      <c r="W254" s="5">
        <f t="shared" si="460"/>
        <v>2.7347796386854816E-2</v>
      </c>
      <c r="X254" s="5">
        <f t="shared" si="461"/>
        <v>3.7888311471626739E-2</v>
      </c>
      <c r="Y254" s="5">
        <f t="shared" si="462"/>
        <v>2.6245700491996708E-2</v>
      </c>
      <c r="Z254" s="5">
        <f t="shared" si="463"/>
        <v>2.8093320283197169E-2</v>
      </c>
      <c r="AA254" s="5">
        <f t="shared" si="464"/>
        <v>3.8573798374746657E-2</v>
      </c>
      <c r="AB254" s="5">
        <f t="shared" si="465"/>
        <v>2.6482058832069683E-2</v>
      </c>
      <c r="AC254" s="5">
        <f t="shared" si="466"/>
        <v>1.4410269170090091E-3</v>
      </c>
      <c r="AD254" s="5">
        <f t="shared" si="467"/>
        <v>9.3875374393812064E-3</v>
      </c>
      <c r="AE254" s="5">
        <f t="shared" si="468"/>
        <v>1.3005725851673927E-2</v>
      </c>
      <c r="AF254" s="5">
        <f t="shared" si="469"/>
        <v>9.0092266486901593E-3</v>
      </c>
      <c r="AG254" s="5">
        <f t="shared" si="470"/>
        <v>4.1605349178837391E-3</v>
      </c>
      <c r="AH254" s="5">
        <f t="shared" si="471"/>
        <v>9.7302946652912895E-3</v>
      </c>
      <c r="AI254" s="5">
        <f t="shared" si="472"/>
        <v>1.3360272860673917E-2</v>
      </c>
      <c r="AJ254" s="5">
        <f t="shared" si="473"/>
        <v>9.1722243288464931E-3</v>
      </c>
      <c r="AK254" s="5">
        <f t="shared" si="474"/>
        <v>4.1980030406075491E-3</v>
      </c>
      <c r="AL254" s="5">
        <f t="shared" si="475"/>
        <v>1.0964891364489148E-4</v>
      </c>
      <c r="AM254" s="5">
        <f t="shared" si="476"/>
        <v>2.57792936379014E-3</v>
      </c>
      <c r="AN254" s="5">
        <f t="shared" si="477"/>
        <v>3.5715269086207535E-3</v>
      </c>
      <c r="AO254" s="5">
        <f t="shared" si="478"/>
        <v>2.47404072395688E-3</v>
      </c>
      <c r="AP254" s="5">
        <f t="shared" si="479"/>
        <v>1.1425323417504987E-3</v>
      </c>
      <c r="AQ254" s="5">
        <f t="shared" si="480"/>
        <v>3.9572311986586041E-4</v>
      </c>
      <c r="AR254" s="5">
        <f t="shared" si="481"/>
        <v>2.6961180328698739E-3</v>
      </c>
      <c r="AS254" s="5">
        <f t="shared" si="482"/>
        <v>3.7019302932535178E-3</v>
      </c>
      <c r="AT254" s="5">
        <f t="shared" si="483"/>
        <v>2.5414851518055746E-3</v>
      </c>
      <c r="AU254" s="5">
        <f t="shared" si="484"/>
        <v>1.1632033858335108E-3</v>
      </c>
      <c r="AV254" s="5">
        <f t="shared" si="485"/>
        <v>3.9928684489459504E-4</v>
      </c>
      <c r="AW254" s="5">
        <f t="shared" si="486"/>
        <v>5.793941171008185E-6</v>
      </c>
      <c r="AX254" s="5">
        <f t="shared" si="487"/>
        <v>5.8994170441443474E-4</v>
      </c>
      <c r="AY254" s="5">
        <f t="shared" si="488"/>
        <v>8.1731978440867283E-4</v>
      </c>
      <c r="AZ254" s="5">
        <f t="shared" si="489"/>
        <v>5.6616749162435929E-4</v>
      </c>
      <c r="BA254" s="5">
        <f t="shared" si="490"/>
        <v>2.6146080125714986E-4</v>
      </c>
      <c r="BB254" s="5">
        <f t="shared" si="491"/>
        <v>9.0558560327127724E-5</v>
      </c>
      <c r="BC254" s="5">
        <f t="shared" si="492"/>
        <v>2.5092412504179208E-5</v>
      </c>
      <c r="BD254" s="5">
        <f t="shared" si="493"/>
        <v>6.2254473418769983E-4</v>
      </c>
      <c r="BE254" s="5">
        <f t="shared" si="494"/>
        <v>8.5479091875727818E-4</v>
      </c>
      <c r="BF254" s="5">
        <f t="shared" si="495"/>
        <v>5.8683936644592387E-4</v>
      </c>
      <c r="BG254" s="5">
        <f t="shared" si="496"/>
        <v>2.6858844227570423E-4</v>
      </c>
      <c r="BH254" s="5">
        <f t="shared" si="497"/>
        <v>9.2196973459265544E-5</v>
      </c>
      <c r="BI254" s="5">
        <f t="shared" si="498"/>
        <v>2.5318384791324753E-5</v>
      </c>
      <c r="BJ254" s="8">
        <f t="shared" si="499"/>
        <v>0.3691268118551278</v>
      </c>
      <c r="BK254" s="8">
        <f t="shared" si="500"/>
        <v>0.25580124753597189</v>
      </c>
      <c r="BL254" s="8">
        <f t="shared" si="501"/>
        <v>0.34664900429673673</v>
      </c>
      <c r="BM254" s="8">
        <f t="shared" si="502"/>
        <v>0.51945061163207329</v>
      </c>
      <c r="BN254" s="8">
        <f t="shared" si="503"/>
        <v>0.47940824649572245</v>
      </c>
    </row>
    <row r="255" spans="1:66" x14ac:dyDescent="0.25">
      <c r="A255" t="s">
        <v>196</v>
      </c>
      <c r="B255" t="s">
        <v>204</v>
      </c>
      <c r="C255" t="s">
        <v>303</v>
      </c>
      <c r="D255" s="10"/>
      <c r="E255">
        <f>VLOOKUP(A255,home!$A$2:$E$405,3,FALSE)</f>
        <v>1.6077999999999999</v>
      </c>
      <c r="F255">
        <f>VLOOKUP(B255,home!$B$2:$E$405,3,FALSE)</f>
        <v>0.98780000000000001</v>
      </c>
      <c r="G255">
        <f>VLOOKUP(C255,away!$B$2:$E$405,4,FALSE)</f>
        <v>0.91469999999999996</v>
      </c>
      <c r="H255">
        <f>VLOOKUP(A255,away!$A$2:$E$405,3,FALSE)</f>
        <v>1.3987000000000001</v>
      </c>
      <c r="I255">
        <f>VLOOKUP(C255,away!$B$2:$E$405,3,FALSE)</f>
        <v>1.0513999999999999</v>
      </c>
      <c r="J255">
        <f>VLOOKUP(B255,home!$B$2:$E$405,4,FALSE)</f>
        <v>1.3877999999999999</v>
      </c>
      <c r="K255" s="3">
        <f t="shared" si="448"/>
        <v>1.4527126731479998</v>
      </c>
      <c r="L255" s="3">
        <f t="shared" si="449"/>
        <v>2.0408892152039995</v>
      </c>
      <c r="M255" s="5">
        <f t="shared" si="450"/>
        <v>3.0391209050736737E-2</v>
      </c>
      <c r="N255" s="5">
        <f t="shared" si="451"/>
        <v>4.414969454029545E-2</v>
      </c>
      <c r="O255" s="5">
        <f t="shared" si="452"/>
        <v>6.2025090788658796E-2</v>
      </c>
      <c r="P255" s="5">
        <f t="shared" si="453"/>
        <v>9.01046354418399E-2</v>
      </c>
      <c r="Q255" s="5">
        <f t="shared" si="454"/>
        <v>3.2068410387150137E-2</v>
      </c>
      <c r="R255" s="5">
        <f t="shared" si="455"/>
        <v>6.329316943131133E-2</v>
      </c>
      <c r="S255" s="5">
        <f t="shared" si="456"/>
        <v>6.6786133076779122E-2</v>
      </c>
      <c r="T255" s="5">
        <f t="shared" si="457"/>
        <v>6.5448072907870636E-2</v>
      </c>
      <c r="U255" s="5">
        <f t="shared" si="458"/>
        <v>9.1946789356569553E-2</v>
      </c>
      <c r="V255" s="5">
        <f t="shared" si="459"/>
        <v>2.2001026544686542E-2</v>
      </c>
      <c r="W255" s="5">
        <f t="shared" si="460"/>
        <v>1.5528728725707992E-2</v>
      </c>
      <c r="X255" s="5">
        <f t="shared" si="461"/>
        <v>3.1692414982125994E-2</v>
      </c>
      <c r="Y255" s="5">
        <f t="shared" si="462"/>
        <v>3.2340353970395294E-2</v>
      </c>
      <c r="Z255" s="5">
        <f t="shared" si="463"/>
        <v>4.3058115629480934E-2</v>
      </c>
      <c r="AA255" s="5">
        <f t="shared" si="464"/>
        <v>6.2551070256818914E-2</v>
      </c>
      <c r="AB255" s="5">
        <f t="shared" si="465"/>
        <v>4.5434366240525881E-2</v>
      </c>
      <c r="AC255" s="5">
        <f t="shared" si="466"/>
        <v>4.0768254580742938E-3</v>
      </c>
      <c r="AD255" s="5">
        <f t="shared" si="467"/>
        <v>5.6396952544283466E-3</v>
      </c>
      <c r="AE255" s="5">
        <f t="shared" si="468"/>
        <v>1.1509993221799989E-2</v>
      </c>
      <c r="AF255" s="5">
        <f t="shared" si="469"/>
        <v>1.1745310516721367E-2</v>
      </c>
      <c r="AG255" s="5">
        <f t="shared" si="470"/>
        <v>7.9902925209329196E-3</v>
      </c>
      <c r="AH255" s="5">
        <f t="shared" si="471"/>
        <v>2.1969210953803602E-2</v>
      </c>
      <c r="AI255" s="5">
        <f t="shared" si="472"/>
        <v>3.1914951171652349E-2</v>
      </c>
      <c r="AJ255" s="5">
        <f t="shared" si="473"/>
        <v>2.318162701497949E-2</v>
      </c>
      <c r="AK255" s="5">
        <f t="shared" si="474"/>
        <v>1.122541444961692E-2</v>
      </c>
      <c r="AL255" s="5">
        <f t="shared" si="475"/>
        <v>4.8348306386433937E-4</v>
      </c>
      <c r="AM255" s="5">
        <f t="shared" si="476"/>
        <v>1.6385713537601381E-3</v>
      </c>
      <c r="AN255" s="5">
        <f t="shared" si="477"/>
        <v>3.3441426042312835E-3</v>
      </c>
      <c r="AO255" s="5">
        <f t="shared" si="478"/>
        <v>3.4125122875399219E-3</v>
      </c>
      <c r="AP255" s="5">
        <f t="shared" si="479"/>
        <v>2.321519841463786E-3</v>
      </c>
      <c r="AQ255" s="5">
        <f t="shared" si="480"/>
        <v>1.1844912018313849E-3</v>
      </c>
      <c r="AR255" s="5">
        <f t="shared" si="481"/>
        <v>8.9673451404318656E-3</v>
      </c>
      <c r="AS255" s="5">
        <f t="shared" si="482"/>
        <v>1.3026975929997502E-2</v>
      </c>
      <c r="AT255" s="5">
        <f t="shared" si="483"/>
        <v>9.4622265131506633E-3</v>
      </c>
      <c r="AU255" s="5">
        <f t="shared" si="484"/>
        <v>4.5819654572836609E-3</v>
      </c>
      <c r="AV255" s="5">
        <f t="shared" si="485"/>
        <v>1.6640698219305857E-3</v>
      </c>
      <c r="AW255" s="5">
        <f t="shared" si="486"/>
        <v>3.9817860504653639E-5</v>
      </c>
      <c r="AX255" s="5">
        <f t="shared" si="487"/>
        <v>3.967288952441046E-4</v>
      </c>
      <c r="AY255" s="5">
        <f t="shared" si="488"/>
        <v>8.0967972366349046E-4</v>
      </c>
      <c r="AZ255" s="5">
        <f t="shared" si="489"/>
        <v>8.2623330789708608E-4</v>
      </c>
      <c r="BA255" s="5">
        <f t="shared" si="490"/>
        <v>5.6208354910982977E-4</v>
      </c>
      <c r="BB255" s="5">
        <f t="shared" si="491"/>
        <v>2.8678756335545977E-4</v>
      </c>
      <c r="BC255" s="5">
        <f t="shared" si="492"/>
        <v>1.1706032902135829E-4</v>
      </c>
      <c r="BD255" s="5">
        <f t="shared" si="493"/>
        <v>3.0502263310198978E-3</v>
      </c>
      <c r="BE255" s="5">
        <f t="shared" si="494"/>
        <v>4.4311024470423312E-3</v>
      </c>
      <c r="BF255" s="5">
        <f t="shared" si="495"/>
        <v>3.2185593404177545E-3</v>
      </c>
      <c r="BG255" s="5">
        <f t="shared" si="496"/>
        <v>1.5585473143679138E-3</v>
      </c>
      <c r="BH255" s="5">
        <f t="shared" si="497"/>
        <v>5.6603035882076187E-4</v>
      </c>
      <c r="BI255" s="5">
        <f t="shared" si="498"/>
        <v>1.6445589512908607E-4</v>
      </c>
      <c r="BJ255" s="8">
        <f t="shared" si="499"/>
        <v>0.27301277768454596</v>
      </c>
      <c r="BK255" s="8">
        <f t="shared" si="500"/>
        <v>0.21465299235964447</v>
      </c>
      <c r="BL255" s="8">
        <f t="shared" si="501"/>
        <v>0.46423319421352882</v>
      </c>
      <c r="BM255" s="8">
        <f t="shared" si="502"/>
        <v>0.67215500838404885</v>
      </c>
      <c r="BN255" s="8">
        <f t="shared" si="503"/>
        <v>0.32203220963999235</v>
      </c>
    </row>
    <row r="256" spans="1:66" x14ac:dyDescent="0.25">
      <c r="A256" t="s">
        <v>196</v>
      </c>
      <c r="B256" t="s">
        <v>306</v>
      </c>
      <c r="C256" t="s">
        <v>514</v>
      </c>
      <c r="D256" s="10"/>
      <c r="E256">
        <f>VLOOKUP(A256,home!$A$2:$E$405,3,FALSE)</f>
        <v>1.6077999999999999</v>
      </c>
      <c r="F256">
        <f>VLOOKUP(B256,home!$B$2:$E$405,3,FALSE)</f>
        <v>1.4269000000000001</v>
      </c>
      <c r="G256" t="e">
        <f>VLOOKUP(C256,away!$B$2:$E$405,4,FALSE)</f>
        <v>#N/A</v>
      </c>
      <c r="H256">
        <f>VLOOKUP(A256,away!$A$2:$E$405,3,FALSE)</f>
        <v>1.3987000000000001</v>
      </c>
      <c r="I256" t="e">
        <f>VLOOKUP(C256,away!$B$2:$E$405,3,FALSE)</f>
        <v>#N/A</v>
      </c>
      <c r="J256">
        <f>VLOOKUP(B256,home!$B$2:$E$405,4,FALSE)</f>
        <v>0.75700000000000001</v>
      </c>
      <c r="K256" s="3" t="e">
        <f t="shared" si="448"/>
        <v>#N/A</v>
      </c>
      <c r="L256" s="3" t="e">
        <f t="shared" si="449"/>
        <v>#N/A</v>
      </c>
      <c r="M256" s="5" t="e">
        <f t="shared" si="450"/>
        <v>#N/A</v>
      </c>
      <c r="N256" s="5" t="e">
        <f t="shared" si="451"/>
        <v>#N/A</v>
      </c>
      <c r="O256" s="5" t="e">
        <f t="shared" si="452"/>
        <v>#N/A</v>
      </c>
      <c r="P256" s="5" t="e">
        <f t="shared" si="453"/>
        <v>#N/A</v>
      </c>
      <c r="Q256" s="5" t="e">
        <f t="shared" si="454"/>
        <v>#N/A</v>
      </c>
      <c r="R256" s="5" t="e">
        <f t="shared" si="455"/>
        <v>#N/A</v>
      </c>
      <c r="S256" s="5" t="e">
        <f t="shared" si="456"/>
        <v>#N/A</v>
      </c>
      <c r="T256" s="5" t="e">
        <f t="shared" si="457"/>
        <v>#N/A</v>
      </c>
      <c r="U256" s="5" t="e">
        <f t="shared" si="458"/>
        <v>#N/A</v>
      </c>
      <c r="V256" s="5" t="e">
        <f t="shared" si="459"/>
        <v>#N/A</v>
      </c>
      <c r="W256" s="5" t="e">
        <f t="shared" si="460"/>
        <v>#N/A</v>
      </c>
      <c r="X256" s="5" t="e">
        <f t="shared" si="461"/>
        <v>#N/A</v>
      </c>
      <c r="Y256" s="5" t="e">
        <f t="shared" si="462"/>
        <v>#N/A</v>
      </c>
      <c r="Z256" s="5" t="e">
        <f t="shared" si="463"/>
        <v>#N/A</v>
      </c>
      <c r="AA256" s="5" t="e">
        <f t="shared" si="464"/>
        <v>#N/A</v>
      </c>
      <c r="AB256" s="5" t="e">
        <f t="shared" si="465"/>
        <v>#N/A</v>
      </c>
      <c r="AC256" s="5" t="e">
        <f t="shared" si="466"/>
        <v>#N/A</v>
      </c>
      <c r="AD256" s="5" t="e">
        <f t="shared" si="467"/>
        <v>#N/A</v>
      </c>
      <c r="AE256" s="5" t="e">
        <f t="shared" si="468"/>
        <v>#N/A</v>
      </c>
      <c r="AF256" s="5" t="e">
        <f t="shared" si="469"/>
        <v>#N/A</v>
      </c>
      <c r="AG256" s="5" t="e">
        <f t="shared" si="470"/>
        <v>#N/A</v>
      </c>
      <c r="AH256" s="5" t="e">
        <f t="shared" si="471"/>
        <v>#N/A</v>
      </c>
      <c r="AI256" s="5" t="e">
        <f t="shared" si="472"/>
        <v>#N/A</v>
      </c>
      <c r="AJ256" s="5" t="e">
        <f t="shared" si="473"/>
        <v>#N/A</v>
      </c>
      <c r="AK256" s="5" t="e">
        <f t="shared" si="474"/>
        <v>#N/A</v>
      </c>
      <c r="AL256" s="5" t="e">
        <f t="shared" si="475"/>
        <v>#N/A</v>
      </c>
      <c r="AM256" s="5" t="e">
        <f t="shared" si="476"/>
        <v>#N/A</v>
      </c>
      <c r="AN256" s="5" t="e">
        <f t="shared" si="477"/>
        <v>#N/A</v>
      </c>
      <c r="AO256" s="5" t="e">
        <f t="shared" si="478"/>
        <v>#N/A</v>
      </c>
      <c r="AP256" s="5" t="e">
        <f t="shared" si="479"/>
        <v>#N/A</v>
      </c>
      <c r="AQ256" s="5" t="e">
        <f t="shared" si="480"/>
        <v>#N/A</v>
      </c>
      <c r="AR256" s="5" t="e">
        <f t="shared" si="481"/>
        <v>#N/A</v>
      </c>
      <c r="AS256" s="5" t="e">
        <f t="shared" si="482"/>
        <v>#N/A</v>
      </c>
      <c r="AT256" s="5" t="e">
        <f t="shared" si="483"/>
        <v>#N/A</v>
      </c>
      <c r="AU256" s="5" t="e">
        <f t="shared" si="484"/>
        <v>#N/A</v>
      </c>
      <c r="AV256" s="5" t="e">
        <f t="shared" si="485"/>
        <v>#N/A</v>
      </c>
      <c r="AW256" s="5" t="e">
        <f t="shared" si="486"/>
        <v>#N/A</v>
      </c>
      <c r="AX256" s="5" t="e">
        <f t="shared" si="487"/>
        <v>#N/A</v>
      </c>
      <c r="AY256" s="5" t="e">
        <f t="shared" si="488"/>
        <v>#N/A</v>
      </c>
      <c r="AZ256" s="5" t="e">
        <f t="shared" si="489"/>
        <v>#N/A</v>
      </c>
      <c r="BA256" s="5" t="e">
        <f t="shared" si="490"/>
        <v>#N/A</v>
      </c>
      <c r="BB256" s="5" t="e">
        <f t="shared" si="491"/>
        <v>#N/A</v>
      </c>
      <c r="BC256" s="5" t="e">
        <f t="shared" si="492"/>
        <v>#N/A</v>
      </c>
      <c r="BD256" s="5" t="e">
        <f t="shared" si="493"/>
        <v>#N/A</v>
      </c>
      <c r="BE256" s="5" t="e">
        <f t="shared" si="494"/>
        <v>#N/A</v>
      </c>
      <c r="BF256" s="5" t="e">
        <f t="shared" si="495"/>
        <v>#N/A</v>
      </c>
      <c r="BG256" s="5" t="e">
        <f t="shared" si="496"/>
        <v>#N/A</v>
      </c>
      <c r="BH256" s="5" t="e">
        <f t="shared" si="497"/>
        <v>#N/A</v>
      </c>
      <c r="BI256" s="5" t="e">
        <f t="shared" si="498"/>
        <v>#N/A</v>
      </c>
      <c r="BJ256" s="8" t="e">
        <f t="shared" si="499"/>
        <v>#N/A</v>
      </c>
      <c r="BK256" s="8" t="e">
        <f t="shared" si="500"/>
        <v>#N/A</v>
      </c>
      <c r="BL256" s="8" t="e">
        <f t="shared" si="501"/>
        <v>#N/A</v>
      </c>
      <c r="BM256" s="8" t="e">
        <f t="shared" si="502"/>
        <v>#N/A</v>
      </c>
      <c r="BN256" s="8" t="e">
        <f t="shared" si="503"/>
        <v>#N/A</v>
      </c>
    </row>
    <row r="257" spans="1:66" s="15" customFormat="1" x14ac:dyDescent="0.25">
      <c r="A257" t="s">
        <v>32</v>
      </c>
      <c r="B257" t="s">
        <v>508</v>
      </c>
      <c r="C257" t="s">
        <v>211</v>
      </c>
      <c r="D257" s="10"/>
      <c r="E257">
        <f>VLOOKUP(A257,home!$A$2:$E$405,3,FALSE)</f>
        <v>1.268</v>
      </c>
      <c r="F257" t="e">
        <f>VLOOKUP(B257,home!$B$2:$E$405,3,FALSE)</f>
        <v>#N/A</v>
      </c>
      <c r="G257">
        <f>VLOOKUP(C257,away!$B$2:$E$405,4,FALSE)</f>
        <v>1.6700999999999999</v>
      </c>
      <c r="H257">
        <f>VLOOKUP(A257,away!$A$2:$E$405,3,FALSE)</f>
        <v>1.1471</v>
      </c>
      <c r="I257">
        <f>VLOOKUP(C257,away!$B$2:$E$405,3,FALSE)</f>
        <v>0.92300000000000004</v>
      </c>
      <c r="J257" t="e">
        <f>VLOOKUP(B257,home!$B$2:$E$405,4,FALSE)</f>
        <v>#N/A</v>
      </c>
      <c r="K257" s="3" t="e">
        <f t="shared" si="448"/>
        <v>#N/A</v>
      </c>
      <c r="L257" s="3" t="e">
        <f t="shared" si="449"/>
        <v>#N/A</v>
      </c>
      <c r="M257" s="5" t="e">
        <f t="shared" si="450"/>
        <v>#N/A</v>
      </c>
      <c r="N257" s="5" t="e">
        <f t="shared" si="451"/>
        <v>#N/A</v>
      </c>
      <c r="O257" s="5" t="e">
        <f t="shared" si="452"/>
        <v>#N/A</v>
      </c>
      <c r="P257" s="5" t="e">
        <f t="shared" si="453"/>
        <v>#N/A</v>
      </c>
      <c r="Q257" s="5" t="e">
        <f t="shared" si="454"/>
        <v>#N/A</v>
      </c>
      <c r="R257" s="5" t="e">
        <f t="shared" si="455"/>
        <v>#N/A</v>
      </c>
      <c r="S257" s="5" t="e">
        <f t="shared" si="456"/>
        <v>#N/A</v>
      </c>
      <c r="T257" s="5" t="e">
        <f t="shared" si="457"/>
        <v>#N/A</v>
      </c>
      <c r="U257" s="5" t="e">
        <f t="shared" si="458"/>
        <v>#N/A</v>
      </c>
      <c r="V257" s="5" t="e">
        <f t="shared" si="459"/>
        <v>#N/A</v>
      </c>
      <c r="W257" s="5" t="e">
        <f t="shared" si="460"/>
        <v>#N/A</v>
      </c>
      <c r="X257" s="5" t="e">
        <f t="shared" si="461"/>
        <v>#N/A</v>
      </c>
      <c r="Y257" s="5" t="e">
        <f t="shared" si="462"/>
        <v>#N/A</v>
      </c>
      <c r="Z257" s="5" t="e">
        <f t="shared" si="463"/>
        <v>#N/A</v>
      </c>
      <c r="AA257" s="5" t="e">
        <f t="shared" si="464"/>
        <v>#N/A</v>
      </c>
      <c r="AB257" s="5" t="e">
        <f t="shared" si="465"/>
        <v>#N/A</v>
      </c>
      <c r="AC257" s="5" t="e">
        <f t="shared" si="466"/>
        <v>#N/A</v>
      </c>
      <c r="AD257" s="5" t="e">
        <f t="shared" si="467"/>
        <v>#N/A</v>
      </c>
      <c r="AE257" s="5" t="e">
        <f t="shared" si="468"/>
        <v>#N/A</v>
      </c>
      <c r="AF257" s="5" t="e">
        <f t="shared" si="469"/>
        <v>#N/A</v>
      </c>
      <c r="AG257" s="5" t="e">
        <f t="shared" si="470"/>
        <v>#N/A</v>
      </c>
      <c r="AH257" s="5" t="e">
        <f t="shared" si="471"/>
        <v>#N/A</v>
      </c>
      <c r="AI257" s="5" t="e">
        <f t="shared" si="472"/>
        <v>#N/A</v>
      </c>
      <c r="AJ257" s="5" t="e">
        <f t="shared" si="473"/>
        <v>#N/A</v>
      </c>
      <c r="AK257" s="5" t="e">
        <f t="shared" si="474"/>
        <v>#N/A</v>
      </c>
      <c r="AL257" s="5" t="e">
        <f t="shared" si="475"/>
        <v>#N/A</v>
      </c>
      <c r="AM257" s="5" t="e">
        <f t="shared" si="476"/>
        <v>#N/A</v>
      </c>
      <c r="AN257" s="5" t="e">
        <f t="shared" si="477"/>
        <v>#N/A</v>
      </c>
      <c r="AO257" s="5" t="e">
        <f t="shared" si="478"/>
        <v>#N/A</v>
      </c>
      <c r="AP257" s="5" t="e">
        <f t="shared" si="479"/>
        <v>#N/A</v>
      </c>
      <c r="AQ257" s="5" t="e">
        <f t="shared" si="480"/>
        <v>#N/A</v>
      </c>
      <c r="AR257" s="5" t="e">
        <f t="shared" si="481"/>
        <v>#N/A</v>
      </c>
      <c r="AS257" s="5" t="e">
        <f t="shared" si="482"/>
        <v>#N/A</v>
      </c>
      <c r="AT257" s="5" t="e">
        <f t="shared" si="483"/>
        <v>#N/A</v>
      </c>
      <c r="AU257" s="5" t="e">
        <f t="shared" si="484"/>
        <v>#N/A</v>
      </c>
      <c r="AV257" s="5" t="e">
        <f t="shared" si="485"/>
        <v>#N/A</v>
      </c>
      <c r="AW257" s="5" t="e">
        <f t="shared" si="486"/>
        <v>#N/A</v>
      </c>
      <c r="AX257" s="5" t="e">
        <f t="shared" si="487"/>
        <v>#N/A</v>
      </c>
      <c r="AY257" s="5" t="e">
        <f t="shared" si="488"/>
        <v>#N/A</v>
      </c>
      <c r="AZ257" s="5" t="e">
        <f t="shared" si="489"/>
        <v>#N/A</v>
      </c>
      <c r="BA257" s="5" t="e">
        <f t="shared" si="490"/>
        <v>#N/A</v>
      </c>
      <c r="BB257" s="5" t="e">
        <f t="shared" si="491"/>
        <v>#N/A</v>
      </c>
      <c r="BC257" s="5" t="e">
        <f t="shared" si="492"/>
        <v>#N/A</v>
      </c>
      <c r="BD257" s="5" t="e">
        <f t="shared" si="493"/>
        <v>#N/A</v>
      </c>
      <c r="BE257" s="5" t="e">
        <f t="shared" si="494"/>
        <v>#N/A</v>
      </c>
      <c r="BF257" s="5" t="e">
        <f t="shared" si="495"/>
        <v>#N/A</v>
      </c>
      <c r="BG257" s="5" t="e">
        <f t="shared" si="496"/>
        <v>#N/A</v>
      </c>
      <c r="BH257" s="5" t="e">
        <f t="shared" si="497"/>
        <v>#N/A</v>
      </c>
      <c r="BI257" s="5" t="e">
        <f t="shared" si="498"/>
        <v>#N/A</v>
      </c>
      <c r="BJ257" s="8" t="e">
        <f t="shared" si="499"/>
        <v>#N/A</v>
      </c>
      <c r="BK257" s="8" t="e">
        <f t="shared" si="500"/>
        <v>#N/A</v>
      </c>
      <c r="BL257" s="8" t="e">
        <f t="shared" si="501"/>
        <v>#N/A</v>
      </c>
      <c r="BM257" s="8" t="e">
        <f t="shared" si="502"/>
        <v>#N/A</v>
      </c>
      <c r="BN257" s="8" t="e">
        <f t="shared" si="503"/>
        <v>#N/A</v>
      </c>
    </row>
    <row r="258" spans="1:66" x14ac:dyDescent="0.25">
      <c r="A258" t="s">
        <v>32</v>
      </c>
      <c r="B258" t="s">
        <v>36</v>
      </c>
      <c r="C258" t="s">
        <v>509</v>
      </c>
      <c r="D258" s="16"/>
      <c r="E258">
        <f>VLOOKUP(A258,home!$A$2:$E$405,3,FALSE)</f>
        <v>1.268</v>
      </c>
      <c r="F258">
        <f>VLOOKUP(B258,home!$B$2:$E$405,3,FALSE)</f>
        <v>1.4380999999999999</v>
      </c>
      <c r="G258" t="e">
        <f>VLOOKUP(C258,away!$B$2:$E$405,4,FALSE)</f>
        <v>#N/A</v>
      </c>
      <c r="H258">
        <f>VLOOKUP(A258,away!$A$2:$E$405,3,FALSE)</f>
        <v>1.1471</v>
      </c>
      <c r="I258" t="e">
        <f>VLOOKUP(C258,away!$B$2:$E$405,3,FALSE)</f>
        <v>#N/A</v>
      </c>
      <c r="J258">
        <f>VLOOKUP(B258,home!$B$2:$E$405,4,FALSE)</f>
        <v>0.76919999999999999</v>
      </c>
      <c r="K258" s="3" t="e">
        <f t="shared" si="448"/>
        <v>#N/A</v>
      </c>
      <c r="L258" s="3" t="e">
        <f t="shared" si="449"/>
        <v>#N/A</v>
      </c>
      <c r="M258" s="5" t="e">
        <f t="shared" si="450"/>
        <v>#N/A</v>
      </c>
      <c r="N258" s="5" t="e">
        <f t="shared" si="451"/>
        <v>#N/A</v>
      </c>
      <c r="O258" s="5" t="e">
        <f t="shared" si="452"/>
        <v>#N/A</v>
      </c>
      <c r="P258" s="5" t="e">
        <f t="shared" si="453"/>
        <v>#N/A</v>
      </c>
      <c r="Q258" s="5" t="e">
        <f t="shared" si="454"/>
        <v>#N/A</v>
      </c>
      <c r="R258" s="5" t="e">
        <f t="shared" si="455"/>
        <v>#N/A</v>
      </c>
      <c r="S258" s="5" t="e">
        <f t="shared" si="456"/>
        <v>#N/A</v>
      </c>
      <c r="T258" s="5" t="e">
        <f t="shared" si="457"/>
        <v>#N/A</v>
      </c>
      <c r="U258" s="5" t="e">
        <f t="shared" si="458"/>
        <v>#N/A</v>
      </c>
      <c r="V258" s="5" t="e">
        <f t="shared" si="459"/>
        <v>#N/A</v>
      </c>
      <c r="W258" s="5" t="e">
        <f t="shared" si="460"/>
        <v>#N/A</v>
      </c>
      <c r="X258" s="5" t="e">
        <f t="shared" si="461"/>
        <v>#N/A</v>
      </c>
      <c r="Y258" s="5" t="e">
        <f t="shared" si="462"/>
        <v>#N/A</v>
      </c>
      <c r="Z258" s="5" t="e">
        <f t="shared" si="463"/>
        <v>#N/A</v>
      </c>
      <c r="AA258" s="5" t="e">
        <f t="shared" si="464"/>
        <v>#N/A</v>
      </c>
      <c r="AB258" s="5" t="e">
        <f t="shared" si="465"/>
        <v>#N/A</v>
      </c>
      <c r="AC258" s="5" t="e">
        <f t="shared" si="466"/>
        <v>#N/A</v>
      </c>
      <c r="AD258" s="5" t="e">
        <f t="shared" si="467"/>
        <v>#N/A</v>
      </c>
      <c r="AE258" s="5" t="e">
        <f t="shared" si="468"/>
        <v>#N/A</v>
      </c>
      <c r="AF258" s="5" t="e">
        <f t="shared" si="469"/>
        <v>#N/A</v>
      </c>
      <c r="AG258" s="5" t="e">
        <f t="shared" si="470"/>
        <v>#N/A</v>
      </c>
      <c r="AH258" s="5" t="e">
        <f t="shared" si="471"/>
        <v>#N/A</v>
      </c>
      <c r="AI258" s="5" t="e">
        <f t="shared" si="472"/>
        <v>#N/A</v>
      </c>
      <c r="AJ258" s="5" t="e">
        <f t="shared" si="473"/>
        <v>#N/A</v>
      </c>
      <c r="AK258" s="5" t="e">
        <f t="shared" si="474"/>
        <v>#N/A</v>
      </c>
      <c r="AL258" s="5" t="e">
        <f t="shared" si="475"/>
        <v>#N/A</v>
      </c>
      <c r="AM258" s="5" t="e">
        <f t="shared" si="476"/>
        <v>#N/A</v>
      </c>
      <c r="AN258" s="5" t="e">
        <f t="shared" si="477"/>
        <v>#N/A</v>
      </c>
      <c r="AO258" s="5" t="e">
        <f t="shared" si="478"/>
        <v>#N/A</v>
      </c>
      <c r="AP258" s="5" t="e">
        <f t="shared" si="479"/>
        <v>#N/A</v>
      </c>
      <c r="AQ258" s="5" t="e">
        <f t="shared" si="480"/>
        <v>#N/A</v>
      </c>
      <c r="AR258" s="5" t="e">
        <f t="shared" si="481"/>
        <v>#N/A</v>
      </c>
      <c r="AS258" s="5" t="e">
        <f t="shared" si="482"/>
        <v>#N/A</v>
      </c>
      <c r="AT258" s="5" t="e">
        <f t="shared" si="483"/>
        <v>#N/A</v>
      </c>
      <c r="AU258" s="5" t="e">
        <f t="shared" si="484"/>
        <v>#N/A</v>
      </c>
      <c r="AV258" s="5" t="e">
        <f t="shared" si="485"/>
        <v>#N/A</v>
      </c>
      <c r="AW258" s="5" t="e">
        <f t="shared" si="486"/>
        <v>#N/A</v>
      </c>
      <c r="AX258" s="5" t="e">
        <f t="shared" si="487"/>
        <v>#N/A</v>
      </c>
      <c r="AY258" s="5" t="e">
        <f t="shared" si="488"/>
        <v>#N/A</v>
      </c>
      <c r="AZ258" s="5" t="e">
        <f t="shared" si="489"/>
        <v>#N/A</v>
      </c>
      <c r="BA258" s="5" t="e">
        <f t="shared" si="490"/>
        <v>#N/A</v>
      </c>
      <c r="BB258" s="5" t="e">
        <f t="shared" si="491"/>
        <v>#N/A</v>
      </c>
      <c r="BC258" s="5" t="e">
        <f t="shared" si="492"/>
        <v>#N/A</v>
      </c>
      <c r="BD258" s="5" t="e">
        <f t="shared" si="493"/>
        <v>#N/A</v>
      </c>
      <c r="BE258" s="5" t="e">
        <f t="shared" si="494"/>
        <v>#N/A</v>
      </c>
      <c r="BF258" s="5" t="e">
        <f t="shared" si="495"/>
        <v>#N/A</v>
      </c>
      <c r="BG258" s="5" t="e">
        <f t="shared" si="496"/>
        <v>#N/A</v>
      </c>
      <c r="BH258" s="5" t="e">
        <f t="shared" si="497"/>
        <v>#N/A</v>
      </c>
      <c r="BI258" s="5" t="e">
        <f t="shared" si="498"/>
        <v>#N/A</v>
      </c>
      <c r="BJ258" s="8" t="e">
        <f t="shared" si="499"/>
        <v>#N/A</v>
      </c>
      <c r="BK258" s="8" t="e">
        <f t="shared" si="500"/>
        <v>#N/A</v>
      </c>
      <c r="BL258" s="8" t="e">
        <f t="shared" si="501"/>
        <v>#N/A</v>
      </c>
      <c r="BM258" s="8" t="e">
        <f t="shared" si="502"/>
        <v>#N/A</v>
      </c>
      <c r="BN258" s="8" t="e">
        <f t="shared" si="503"/>
        <v>#N/A</v>
      </c>
    </row>
    <row r="259" spans="1:66" x14ac:dyDescent="0.25">
      <c r="A259" t="s">
        <v>32</v>
      </c>
      <c r="B259" t="s">
        <v>208</v>
      </c>
      <c r="C259" t="s">
        <v>33</v>
      </c>
      <c r="D259" s="16"/>
      <c r="E259">
        <f>VLOOKUP(A259,home!$A$2:$E$405,3,FALSE)</f>
        <v>1.268</v>
      </c>
      <c r="F259">
        <f>VLOOKUP(B259,home!$B$2:$E$405,3,FALSE)</f>
        <v>1.2525999999999999</v>
      </c>
      <c r="G259">
        <f>VLOOKUP(C259,away!$B$2:$E$405,4,FALSE)</f>
        <v>0.46389999999999998</v>
      </c>
      <c r="H259">
        <f>VLOOKUP(A259,away!$A$2:$E$405,3,FALSE)</f>
        <v>1.1471</v>
      </c>
      <c r="I259">
        <f>VLOOKUP(C259,away!$B$2:$E$405,3,FALSE)</f>
        <v>1.5896999999999999</v>
      </c>
      <c r="J259">
        <f>VLOOKUP(B259,home!$B$2:$E$405,4,FALSE)</f>
        <v>0.76919999999999999</v>
      </c>
      <c r="K259" s="3">
        <f t="shared" si="448"/>
        <v>0.73681088551999996</v>
      </c>
      <c r="L259" s="3">
        <f t="shared" si="449"/>
        <v>1.4026707140039998</v>
      </c>
      <c r="M259" s="5">
        <f t="shared" si="450"/>
        <v>0.11771585116036319</v>
      </c>
      <c r="N259" s="5">
        <f t="shared" si="451"/>
        <v>8.6734320533207704E-2</v>
      </c>
      <c r="O259" s="5">
        <f t="shared" si="452"/>
        <v>0.16511657699669519</v>
      </c>
      <c r="P259" s="5">
        <f t="shared" si="453"/>
        <v>0.12165969131096624</v>
      </c>
      <c r="Q259" s="5">
        <f t="shared" si="454"/>
        <v>3.1953395758524142E-2</v>
      </c>
      <c r="R259" s="5">
        <f t="shared" si="455"/>
        <v>0.11580209347492545</v>
      </c>
      <c r="S259" s="5">
        <f t="shared" si="456"/>
        <v>3.1433915534697668E-2</v>
      </c>
      <c r="T259" s="5">
        <f t="shared" si="457"/>
        <v>4.4820092443461433E-2</v>
      </c>
      <c r="U259" s="5">
        <f t="shared" si="458"/>
        <v>8.5324243038329625E-2</v>
      </c>
      <c r="V259" s="5">
        <f t="shared" si="459"/>
        <v>3.6096719562399467E-3</v>
      </c>
      <c r="W259" s="5">
        <f t="shared" si="460"/>
        <v>7.8478699414030618E-3</v>
      </c>
      <c r="X259" s="5">
        <f t="shared" si="461"/>
        <v>1.1007977334118362E-2</v>
      </c>
      <c r="Y259" s="5">
        <f t="shared" si="462"/>
        <v>7.7202837134938253E-3</v>
      </c>
      <c r="Z259" s="5">
        <f t="shared" si="463"/>
        <v>5.4144068379210562E-2</v>
      </c>
      <c r="AA259" s="5">
        <f t="shared" si="464"/>
        <v>3.9893938968141557E-2</v>
      </c>
      <c r="AB259" s="5">
        <f t="shared" si="465"/>
        <v>1.4697144248998605E-2</v>
      </c>
      <c r="AC259" s="5">
        <f t="shared" si="466"/>
        <v>2.3316293621522945E-4</v>
      </c>
      <c r="AD259" s="5">
        <f t="shared" si="467"/>
        <v>1.4455990002427447E-3</v>
      </c>
      <c r="AE259" s="5">
        <f t="shared" si="468"/>
        <v>2.027699381833959E-3</v>
      </c>
      <c r="AF259" s="5">
        <f t="shared" si="469"/>
        <v>1.4220972698512544E-3</v>
      </c>
      <c r="AG259" s="5">
        <f t="shared" si="470"/>
        <v>6.649113976284662E-4</v>
      </c>
      <c r="AH259" s="5">
        <f t="shared" si="471"/>
        <v>1.898657476313716E-2</v>
      </c>
      <c r="AI259" s="5">
        <f t="shared" si="472"/>
        <v>1.3989514964218774E-2</v>
      </c>
      <c r="AJ259" s="5">
        <f t="shared" si="473"/>
        <v>5.1538134543906624E-3</v>
      </c>
      <c r="AK259" s="5">
        <f t="shared" si="474"/>
        <v>1.2657952850448249E-3</v>
      </c>
      <c r="AL259" s="5">
        <f t="shared" si="475"/>
        <v>9.6389842372068944E-6</v>
      </c>
      <c r="AM259" s="5">
        <f t="shared" si="476"/>
        <v>2.1302661589513679E-4</v>
      </c>
      <c r="AN259" s="5">
        <f t="shared" si="477"/>
        <v>2.9880619541948733E-4</v>
      </c>
      <c r="AO259" s="5">
        <f t="shared" si="478"/>
        <v>2.0956334973893552E-4</v>
      </c>
      <c r="AP259" s="5">
        <f t="shared" si="479"/>
        <v>9.7982791135794244E-5</v>
      </c>
      <c r="AQ259" s="5">
        <f t="shared" si="480"/>
        <v>3.4359397900637312E-5</v>
      </c>
      <c r="AR259" s="5">
        <f t="shared" si="481"/>
        <v>5.3263824758999845E-3</v>
      </c>
      <c r="AS259" s="5">
        <f t="shared" si="482"/>
        <v>3.9245365886860766E-3</v>
      </c>
      <c r="AT259" s="5">
        <f t="shared" si="483"/>
        <v>1.4458206395827141E-3</v>
      </c>
      <c r="AU259" s="5">
        <f t="shared" si="484"/>
        <v>3.5509879525134414E-4</v>
      </c>
      <c r="AV259" s="5">
        <f t="shared" si="485"/>
        <v>6.541016444405699E-5</v>
      </c>
      <c r="AW259" s="5">
        <f t="shared" si="486"/>
        <v>2.7671998934779868E-7</v>
      </c>
      <c r="AX259" s="5">
        <f t="shared" si="487"/>
        <v>2.6160054916170759E-5</v>
      </c>
      <c r="AY259" s="5">
        <f t="shared" si="488"/>
        <v>3.6693942907649084E-5</v>
      </c>
      <c r="AZ259" s="5">
        <f t="shared" si="489"/>
        <v>2.5734759548947078E-5</v>
      </c>
      <c r="BA259" s="5">
        <f t="shared" si="490"/>
        <v>1.2032464517080955E-5</v>
      </c>
      <c r="BB259" s="5">
        <f t="shared" si="491"/>
        <v>4.2193963988504326E-6</v>
      </c>
      <c r="BC259" s="5">
        <f t="shared" si="492"/>
        <v>1.1836847518882882E-6</v>
      </c>
      <c r="BD259" s="5">
        <f t="shared" si="493"/>
        <v>1.2451934517548368E-3</v>
      </c>
      <c r="BE259" s="5">
        <f t="shared" si="494"/>
        <v>9.1747208983118656E-4</v>
      </c>
      <c r="BF259" s="5">
        <f t="shared" si="495"/>
        <v>3.3800171147420073E-4</v>
      </c>
      <c r="BG259" s="5">
        <f t="shared" si="496"/>
        <v>8.301444677952714E-5</v>
      </c>
      <c r="BH259" s="5">
        <f t="shared" si="497"/>
        <v>1.5291487010644072E-5</v>
      </c>
      <c r="BI259" s="5">
        <f t="shared" si="498"/>
        <v>2.2533868170460483E-6</v>
      </c>
      <c r="BJ259" s="8">
        <f t="shared" si="499"/>
        <v>0.19660400942689557</v>
      </c>
      <c r="BK259" s="8">
        <f t="shared" si="500"/>
        <v>0.27469862582562715</v>
      </c>
      <c r="BL259" s="8">
        <f t="shared" si="501"/>
        <v>0.47394817043141346</v>
      </c>
      <c r="BM259" s="8">
        <f t="shared" si="502"/>
        <v>0.3603765276055465</v>
      </c>
      <c r="BN259" s="8">
        <f t="shared" si="503"/>
        <v>0.63898192923468189</v>
      </c>
    </row>
    <row r="260" spans="1:66" x14ac:dyDescent="0.25">
      <c r="A260" t="s">
        <v>337</v>
      </c>
      <c r="B260" t="s">
        <v>338</v>
      </c>
      <c r="C260" t="s">
        <v>382</v>
      </c>
      <c r="D260" s="16"/>
      <c r="E260">
        <f>VLOOKUP(A260,home!$A$2:$E$405,3,FALSE)</f>
        <v>1.4091</v>
      </c>
      <c r="F260">
        <f>VLOOKUP(B260,home!$B$2:$E$405,3,FALSE)</f>
        <v>1.3548</v>
      </c>
      <c r="G260">
        <f>VLOOKUP(C260,away!$B$2:$E$405,4,FALSE)</f>
        <v>1.0968</v>
      </c>
      <c r="H260">
        <f>VLOOKUP(A260,away!$A$2:$E$405,3,FALSE)</f>
        <v>1.1182000000000001</v>
      </c>
      <c r="I260">
        <f>VLOOKUP(C260,away!$B$2:$E$405,3,FALSE)</f>
        <v>1.2195</v>
      </c>
      <c r="J260">
        <f>VLOOKUP(B260,home!$B$2:$E$405,4,FALSE)</f>
        <v>0.89429999999999998</v>
      </c>
      <c r="K260" s="3">
        <f t="shared" si="448"/>
        <v>2.0938445922239999</v>
      </c>
      <c r="L260" s="3">
        <f t="shared" si="449"/>
        <v>1.2195076340700002</v>
      </c>
      <c r="M260" s="5">
        <f t="shared" si="450"/>
        <v>3.6393968220667025E-2</v>
      </c>
      <c r="N260" s="5">
        <f t="shared" si="451"/>
        <v>7.6203313548415752E-2</v>
      </c>
      <c r="O260" s="5">
        <f t="shared" si="452"/>
        <v>4.4382722079204406E-2</v>
      </c>
      <c r="P260" s="5">
        <f t="shared" si="453"/>
        <v>9.293052261372288E-2</v>
      </c>
      <c r="Q260" s="5">
        <f t="shared" si="454"/>
        <v>7.9778947991450105E-2</v>
      </c>
      <c r="R260" s="5">
        <f t="shared" si="455"/>
        <v>2.7062534198198474E-2</v>
      </c>
      <c r="S260" s="5">
        <f t="shared" si="456"/>
        <v>5.9323580633586261E-2</v>
      </c>
      <c r="T260" s="5">
        <f t="shared" si="457"/>
        <v>9.7291036113646895E-2</v>
      </c>
      <c r="U260" s="5">
        <f t="shared" si="458"/>
        <v>5.6664740882774942E-2</v>
      </c>
      <c r="V260" s="5">
        <f t="shared" si="459"/>
        <v>1.6831150939230682E-2</v>
      </c>
      <c r="W260" s="5">
        <f t="shared" si="460"/>
        <v>5.5681572941739192E-2</v>
      </c>
      <c r="X260" s="5">
        <f t="shared" si="461"/>
        <v>6.7904103279476491E-2</v>
      </c>
      <c r="Y260" s="5">
        <f t="shared" si="462"/>
        <v>4.140478616699967E-2</v>
      </c>
      <c r="Z260" s="5">
        <f t="shared" si="463"/>
        <v>1.1000989017327831E-2</v>
      </c>
      <c r="AA260" s="5">
        <f t="shared" si="464"/>
        <v>2.3034361363047495E-2</v>
      </c>
      <c r="AB260" s="5">
        <f t="shared" si="465"/>
        <v>2.4115186487675223E-2</v>
      </c>
      <c r="AC260" s="5">
        <f t="shared" si="466"/>
        <v>2.6861038543004698E-3</v>
      </c>
      <c r="AD260" s="5">
        <f t="shared" si="467"/>
        <v>2.9147140097646691E-2</v>
      </c>
      <c r="AE260" s="5">
        <f t="shared" si="468"/>
        <v>3.5545159860387941E-2</v>
      </c>
      <c r="AF260" s="5">
        <f t="shared" si="469"/>
        <v>2.1673796901990828E-2</v>
      </c>
      <c r="AG260" s="5">
        <f t="shared" si="470"/>
        <v>8.810453593753511E-3</v>
      </c>
      <c r="AH260" s="5">
        <f t="shared" si="471"/>
        <v>3.3539475222378809E-3</v>
      </c>
      <c r="AI260" s="5">
        <f t="shared" si="472"/>
        <v>7.0226448820408707E-3</v>
      </c>
      <c r="AJ260" s="5">
        <f t="shared" si="473"/>
        <v>7.3521635046854142E-3</v>
      </c>
      <c r="AK260" s="5">
        <f t="shared" si="474"/>
        <v>5.1314292651440689E-3</v>
      </c>
      <c r="AL260" s="5">
        <f t="shared" si="475"/>
        <v>2.7435429240510841E-4</v>
      </c>
      <c r="AM260" s="5">
        <f t="shared" si="476"/>
        <v>1.2205916334450565E-2</v>
      </c>
      <c r="AN260" s="5">
        <f t="shared" si="477"/>
        <v>1.4885208150682174E-2</v>
      </c>
      <c r="AO260" s="5">
        <f t="shared" si="478"/>
        <v>9.0763124872389536E-3</v>
      </c>
      <c r="AP260" s="5">
        <f t="shared" si="479"/>
        <v>3.6895441224642587E-3</v>
      </c>
      <c r="AQ260" s="5">
        <f t="shared" si="480"/>
        <v>1.1248568058958163E-3</v>
      </c>
      <c r="AR260" s="5">
        <f t="shared" si="481"/>
        <v>8.1803292152785023E-4</v>
      </c>
      <c r="AS260" s="5">
        <f t="shared" si="482"/>
        <v>1.712833809002289E-3</v>
      </c>
      <c r="AT260" s="5">
        <f t="shared" si="483"/>
        <v>1.7932039041789393E-3</v>
      </c>
      <c r="AU260" s="5">
        <f t="shared" si="484"/>
        <v>1.2515634325066787E-3</v>
      </c>
      <c r="AV260" s="5">
        <f t="shared" si="485"/>
        <v>6.5514483124485385E-4</v>
      </c>
      <c r="AW260" s="5">
        <f t="shared" si="486"/>
        <v>1.9459793462306172E-5</v>
      </c>
      <c r="AX260" s="5">
        <f t="shared" si="487"/>
        <v>4.2595486516713212E-3</v>
      </c>
      <c r="AY260" s="5">
        <f t="shared" si="488"/>
        <v>5.1945520984057513E-3</v>
      </c>
      <c r="AZ260" s="5">
        <f t="shared" si="489"/>
        <v>3.1673979697900779E-3</v>
      </c>
      <c r="BA260" s="5">
        <f t="shared" si="490"/>
        <v>1.2875553347656066E-3</v>
      </c>
      <c r="BB260" s="5">
        <f t="shared" si="491"/>
        <v>3.9254589000855313E-4</v>
      </c>
      <c r="BC260" s="5">
        <f t="shared" si="492"/>
        <v>9.5742541917646478E-5</v>
      </c>
      <c r="BD260" s="5">
        <f t="shared" si="493"/>
        <v>1.6626623212063335E-4</v>
      </c>
      <c r="BE260" s="5">
        <f t="shared" si="494"/>
        <v>3.4813565099524844E-4</v>
      </c>
      <c r="BF260" s="5">
        <f t="shared" si="495"/>
        <v>3.6447097509839139E-4</v>
      </c>
      <c r="BG260" s="5">
        <f t="shared" si="496"/>
        <v>2.5438186007745834E-4</v>
      </c>
      <c r="BH260" s="5">
        <f t="shared" si="497"/>
        <v>1.3315902052076704E-4</v>
      </c>
      <c r="BI260" s="5">
        <f t="shared" si="498"/>
        <v>5.5762859004650538E-5</v>
      </c>
      <c r="BJ260" s="8">
        <f t="shared" si="499"/>
        <v>0.56881949088279793</v>
      </c>
      <c r="BK260" s="8">
        <f t="shared" si="500"/>
        <v>0.21363423265231815</v>
      </c>
      <c r="BL260" s="8">
        <f t="shared" si="501"/>
        <v>0.20567268568128655</v>
      </c>
      <c r="BM260" s="8">
        <f t="shared" si="502"/>
        <v>0.63720029727712824</v>
      </c>
      <c r="BN260" s="8">
        <f t="shared" si="503"/>
        <v>0.35675200865165868</v>
      </c>
    </row>
    <row r="261" spans="1:66" x14ac:dyDescent="0.25">
      <c r="A261" t="s">
        <v>337</v>
      </c>
      <c r="B261" t="s">
        <v>367</v>
      </c>
      <c r="C261" t="s">
        <v>224</v>
      </c>
      <c r="D261" s="16"/>
      <c r="E261">
        <f>VLOOKUP(A261,home!$A$2:$E$405,3,FALSE)</f>
        <v>1.4091</v>
      </c>
      <c r="F261">
        <f>VLOOKUP(B261,home!$B$2:$E$405,3,FALSE)</f>
        <v>0.9677</v>
      </c>
      <c r="G261">
        <f>VLOOKUP(C261,away!$B$2:$E$405,4,FALSE)</f>
        <v>1.5403</v>
      </c>
      <c r="H261">
        <f>VLOOKUP(A261,away!$A$2:$E$405,3,FALSE)</f>
        <v>1.1182000000000001</v>
      </c>
      <c r="I261">
        <f>VLOOKUP(C261,away!$B$2:$E$405,3,FALSE)</f>
        <v>0.72870000000000001</v>
      </c>
      <c r="J261">
        <f>VLOOKUP(B261,home!$B$2:$E$405,4,FALSE)</f>
        <v>1.3821000000000001</v>
      </c>
      <c r="K261" s="3">
        <f t="shared" si="448"/>
        <v>2.1003316236209999</v>
      </c>
      <c r="L261" s="3">
        <f t="shared" si="449"/>
        <v>1.1261797771140001</v>
      </c>
      <c r="M261" s="5">
        <f t="shared" si="450"/>
        <v>3.9695740043564368E-2</v>
      </c>
      <c r="N261" s="5">
        <f t="shared" si="451"/>
        <v>8.3374218136536685E-2</v>
      </c>
      <c r="O261" s="5">
        <f t="shared" si="452"/>
        <v>4.4704539674636612E-2</v>
      </c>
      <c r="P261" s="5">
        <f t="shared" si="453"/>
        <v>9.3894358398058916E-2</v>
      </c>
      <c r="Q261" s="5">
        <f t="shared" si="454"/>
        <v>8.7556753473421775E-2</v>
      </c>
      <c r="R261" s="5">
        <f t="shared" si="455"/>
        <v>2.5172674263383123E-2</v>
      </c>
      <c r="S261" s="5">
        <f t="shared" si="456"/>
        <v>5.5523278627050379E-2</v>
      </c>
      <c r="T261" s="5">
        <f t="shared" si="457"/>
        <v>9.8604645111523601E-2</v>
      </c>
      <c r="U261" s="5">
        <f t="shared" si="458"/>
        <v>5.2870963806494038E-2</v>
      </c>
      <c r="V261" s="5">
        <f t="shared" si="459"/>
        <v>1.459244917890757E-2</v>
      </c>
      <c r="W261" s="5">
        <f t="shared" si="460"/>
        <v>6.1299406060605202E-2</v>
      </c>
      <c r="X261" s="5">
        <f t="shared" si="461"/>
        <v>6.9034151454552953E-2</v>
      </c>
      <c r="Y261" s="5">
        <f t="shared" si="462"/>
        <v>3.8872432649171298E-2</v>
      </c>
      <c r="Z261" s="5">
        <f t="shared" si="463"/>
        <v>9.4496522304333766E-3</v>
      </c>
      <c r="AA261" s="5">
        <f t="shared" si="464"/>
        <v>1.9847403411799937E-2</v>
      </c>
      <c r="AB261" s="5">
        <f t="shared" si="465"/>
        <v>2.0843064516283372E-2</v>
      </c>
      <c r="AC261" s="5">
        <f t="shared" si="466"/>
        <v>2.157266515887676E-3</v>
      </c>
      <c r="AD261" s="5">
        <f t="shared" si="467"/>
        <v>3.2187270264568475E-2</v>
      </c>
      <c r="AE261" s="5">
        <f t="shared" si="468"/>
        <v>3.6248652852459817E-2</v>
      </c>
      <c r="AF261" s="5">
        <f t="shared" si="469"/>
        <v>2.0411249895032985E-2</v>
      </c>
      <c r="AG261" s="5">
        <f t="shared" si="470"/>
        <v>7.6622456191354675E-3</v>
      </c>
      <c r="AH261" s="5">
        <f t="shared" si="471"/>
        <v>2.6605018106685683E-3</v>
      </c>
      <c r="AI261" s="5">
        <f t="shared" si="472"/>
        <v>5.5879360876481248E-3</v>
      </c>
      <c r="AJ261" s="5">
        <f t="shared" si="473"/>
        <v>5.8682594378301825E-3</v>
      </c>
      <c r="AK261" s="5">
        <f t="shared" si="474"/>
        <v>4.1084302909623754E-3</v>
      </c>
      <c r="AL261" s="5">
        <f t="shared" si="475"/>
        <v>2.041077004037142E-4</v>
      </c>
      <c r="AM261" s="5">
        <f t="shared" si="476"/>
        <v>1.3520788322941795E-2</v>
      </c>
      <c r="AN261" s="5">
        <f t="shared" si="477"/>
        <v>1.5226838379936167E-2</v>
      </c>
      <c r="AO261" s="5">
        <f t="shared" si="478"/>
        <v>8.5740787264337107E-3</v>
      </c>
      <c r="AP261" s="5">
        <f t="shared" si="479"/>
        <v>3.2186513563643351E-3</v>
      </c>
      <c r="AQ261" s="5">
        <f t="shared" si="480"/>
        <v>9.0619501677951511E-4</v>
      </c>
      <c r="AR261" s="5">
        <f t="shared" si="481"/>
        <v>5.9924066723002385E-4</v>
      </c>
      <c r="AS261" s="5">
        <f t="shared" si="482"/>
        <v>1.2586041235429673E-3</v>
      </c>
      <c r="AT261" s="5">
        <f t="shared" si="483"/>
        <v>1.3217430211485432E-3</v>
      </c>
      <c r="AU261" s="5">
        <f t="shared" si="484"/>
        <v>9.2536622187288189E-4</v>
      </c>
      <c r="AV261" s="5">
        <f t="shared" si="485"/>
        <v>4.8589398480757521E-4</v>
      </c>
      <c r="AW261" s="5">
        <f t="shared" si="486"/>
        <v>1.3410732033544915E-5</v>
      </c>
      <c r="AX261" s="5">
        <f t="shared" si="487"/>
        <v>4.7330232151600376E-3</v>
      </c>
      <c r="AY261" s="5">
        <f t="shared" si="488"/>
        <v>5.3302350295243196E-3</v>
      </c>
      <c r="AZ261" s="5">
        <f t="shared" si="489"/>
        <v>3.0014014487574677E-3</v>
      </c>
      <c r="BA261" s="5">
        <f t="shared" si="490"/>
        <v>1.1267058715304407E-3</v>
      </c>
      <c r="BB261" s="5">
        <f t="shared" si="491"/>
        <v>3.1721834181829673E-4</v>
      </c>
      <c r="BC261" s="5">
        <f t="shared" si="492"/>
        <v>7.1448976297080341E-5</v>
      </c>
      <c r="BD261" s="5">
        <f t="shared" si="493"/>
        <v>1.1247545350979224E-4</v>
      </c>
      <c r="BE261" s="5">
        <f t="shared" si="494"/>
        <v>2.3623575188773025E-4</v>
      </c>
      <c r="BF261" s="5">
        <f t="shared" si="495"/>
        <v>2.4808671015984213E-4</v>
      </c>
      <c r="BG261" s="5">
        <f t="shared" si="496"/>
        <v>1.7368812091627124E-4</v>
      </c>
      <c r="BH261" s="5">
        <f t="shared" si="497"/>
        <v>9.1200663251938147E-5</v>
      </c>
      <c r="BI261" s="5">
        <f t="shared" si="498"/>
        <v>3.8310327424651022E-5</v>
      </c>
      <c r="BJ261" s="8">
        <f t="shared" si="499"/>
        <v>0.59127761020255132</v>
      </c>
      <c r="BK261" s="8">
        <f t="shared" si="500"/>
        <v>0.21139743549339693</v>
      </c>
      <c r="BL261" s="8">
        <f t="shared" si="501"/>
        <v>0.18715461834545857</v>
      </c>
      <c r="BM261" s="8">
        <f t="shared" si="502"/>
        <v>0.61956420798474776</v>
      </c>
      <c r="BN261" s="8">
        <f t="shared" si="503"/>
        <v>0.37439828398960145</v>
      </c>
    </row>
    <row r="262" spans="1:66" x14ac:dyDescent="0.25">
      <c r="A262" t="s">
        <v>337</v>
      </c>
      <c r="B262" t="s">
        <v>368</v>
      </c>
      <c r="C262" t="s">
        <v>374</v>
      </c>
      <c r="D262" s="16"/>
      <c r="E262">
        <f>VLOOKUP(A262,home!$A$2:$E$405,3,FALSE)</f>
        <v>1.4091</v>
      </c>
      <c r="F262">
        <f>VLOOKUP(B262,home!$B$2:$E$405,3,FALSE)</f>
        <v>1.1613</v>
      </c>
      <c r="G262">
        <f>VLOOKUP(C262,away!$B$2:$E$405,4,FALSE)</f>
        <v>1.4193</v>
      </c>
      <c r="H262">
        <f>VLOOKUP(A262,away!$A$2:$E$405,3,FALSE)</f>
        <v>1.1182000000000001</v>
      </c>
      <c r="I262">
        <f>VLOOKUP(C262,away!$B$2:$E$405,3,FALSE)</f>
        <v>0.97560000000000002</v>
      </c>
      <c r="J262">
        <f>VLOOKUP(B262,home!$B$2:$E$405,4,FALSE)</f>
        <v>0.81299999999999994</v>
      </c>
      <c r="K262" s="3">
        <f t="shared" si="448"/>
        <v>2.3225252471190001</v>
      </c>
      <c r="L262" s="3">
        <f t="shared" si="449"/>
        <v>0.88691464296</v>
      </c>
      <c r="M262" s="5">
        <f t="shared" si="450"/>
        <v>4.0379223743086223E-2</v>
      </c>
      <c r="N262" s="5">
        <f t="shared" si="451"/>
        <v>9.3781766602384728E-2</v>
      </c>
      <c r="O262" s="5">
        <f t="shared" si="452"/>
        <v>3.5812924809101275E-2</v>
      </c>
      <c r="P262" s="5">
        <f t="shared" si="453"/>
        <v>8.3176422042312112E-2</v>
      </c>
      <c r="Q262" s="5">
        <f t="shared" si="454"/>
        <v>0.10890526032673001</v>
      </c>
      <c r="R262" s="5">
        <f t="shared" si="455"/>
        <v>1.5881503710208689E-2</v>
      </c>
      <c r="S262" s="5">
        <f t="shared" si="456"/>
        <v>4.2833396375935688E-2</v>
      </c>
      <c r="T262" s="5">
        <f t="shared" si="457"/>
        <v>9.6589670079147608E-2</v>
      </c>
      <c r="U262" s="5">
        <f t="shared" si="458"/>
        <v>3.6885193329173747E-2</v>
      </c>
      <c r="V262" s="5">
        <f t="shared" si="459"/>
        <v>9.8035252461579833E-3</v>
      </c>
      <c r="W262" s="5">
        <f t="shared" si="460"/>
        <v>8.4311738884299214E-2</v>
      </c>
      <c r="X262" s="5">
        <f t="shared" si="461"/>
        <v>7.4777315789904999E-2</v>
      </c>
      <c r="Y262" s="5">
        <f t="shared" si="462"/>
        <v>3.3160548167655374E-2</v>
      </c>
      <c r="Z262" s="5">
        <f t="shared" si="463"/>
        <v>4.6951793976025523E-3</v>
      </c>
      <c r="AA262" s="5">
        <f t="shared" si="464"/>
        <v>1.0904672690684904E-2</v>
      </c>
      <c r="AB262" s="5">
        <f t="shared" si="465"/>
        <v>1.2663188817842388E-2</v>
      </c>
      <c r="AC262" s="5">
        <f t="shared" si="466"/>
        <v>1.262131360184511E-3</v>
      </c>
      <c r="AD262" s="5">
        <f t="shared" si="467"/>
        <v>4.89540355468224E-2</v>
      </c>
      <c r="AE262" s="5">
        <f t="shared" si="468"/>
        <v>4.3418050958461143E-2</v>
      </c>
      <c r="AF262" s="5">
        <f t="shared" si="469"/>
        <v>1.9254052581921321E-2</v>
      </c>
      <c r="AG262" s="5">
        <f t="shared" si="470"/>
        <v>5.6922337237426054E-3</v>
      </c>
      <c r="AH262" s="5">
        <f t="shared" si="471"/>
        <v>1.0410558397644539E-3</v>
      </c>
      <c r="AI262" s="5">
        <f t="shared" si="472"/>
        <v>2.417878471513616E-3</v>
      </c>
      <c r="AJ262" s="5">
        <f t="shared" si="473"/>
        <v>2.8077918972779364E-3</v>
      </c>
      <c r="AK262" s="5">
        <f t="shared" si="474"/>
        <v>2.1737225233613884E-3</v>
      </c>
      <c r="AL262" s="5">
        <f t="shared" si="475"/>
        <v>1.0399364916520378E-4</v>
      </c>
      <c r="AM262" s="5">
        <f t="shared" si="476"/>
        <v>2.273939670117121E-2</v>
      </c>
      <c r="AN262" s="5">
        <f t="shared" si="477"/>
        <v>2.0167903906345069E-2</v>
      </c>
      <c r="AO262" s="5">
        <f t="shared" si="478"/>
        <v>8.9436046461738115E-3</v>
      </c>
      <c r="AP262" s="5">
        <f t="shared" si="479"/>
        <v>2.6440713071788809E-3</v>
      </c>
      <c r="AQ262" s="5">
        <f t="shared" si="480"/>
        <v>5.8626638984183438E-4</v>
      </c>
      <c r="AR262" s="5">
        <f t="shared" si="481"/>
        <v>1.8466553368522276E-4</v>
      </c>
      <c r="AS262" s="5">
        <f t="shared" si="482"/>
        <v>4.2889036425663399E-4</v>
      </c>
      <c r="AT262" s="5">
        <f t="shared" si="483"/>
        <v>4.9805434961604851E-4</v>
      </c>
      <c r="AU262" s="5">
        <f t="shared" si="484"/>
        <v>3.855812671402353E-4</v>
      </c>
      <c r="AV262" s="5">
        <f t="shared" si="485"/>
        <v>2.2388055693733301E-4</v>
      </c>
      <c r="AW262" s="5">
        <f t="shared" si="486"/>
        <v>5.9504058240169099E-6</v>
      </c>
      <c r="AX262" s="5">
        <f t="shared" si="487"/>
        <v>8.8021371571207676E-3</v>
      </c>
      <c r="AY262" s="5">
        <f t="shared" si="488"/>
        <v>7.8067443339927163E-3</v>
      </c>
      <c r="AZ262" s="5">
        <f t="shared" si="489"/>
        <v>3.4619579318315758E-3</v>
      </c>
      <c r="BA262" s="5">
        <f t="shared" si="490"/>
        <v>1.0234870610176473E-3</v>
      </c>
      <c r="BB262" s="5">
        <f t="shared" si="491"/>
        <v>2.2693641532416163E-4</v>
      </c>
      <c r="BC262" s="5">
        <f t="shared" si="492"/>
        <v>4.0254645954370225E-5</v>
      </c>
      <c r="BD262" s="5">
        <f t="shared" si="493"/>
        <v>2.7297094312574521E-5</v>
      </c>
      <c r="BE262" s="5">
        <f t="shared" si="494"/>
        <v>6.3398190713942785E-5</v>
      </c>
      <c r="BF262" s="5">
        <f t="shared" si="495"/>
        <v>7.3621949277398745E-5</v>
      </c>
      <c r="BG262" s="5">
        <f t="shared" si="496"/>
        <v>5.6996278646291006E-5</v>
      </c>
      <c r="BH262" s="5">
        <f t="shared" si="497"/>
        <v>3.309382403696009E-5</v>
      </c>
      <c r="BI262" s="5">
        <f t="shared" si="498"/>
        <v>1.5372248369910696E-5</v>
      </c>
      <c r="BJ262" s="8">
        <f t="shared" si="499"/>
        <v>0.68528743315702145</v>
      </c>
      <c r="BK262" s="8">
        <f t="shared" si="500"/>
        <v>0.18536543675083444</v>
      </c>
      <c r="BL262" s="8">
        <f t="shared" si="501"/>
        <v>0.12257878374592095</v>
      </c>
      <c r="BM262" s="8">
        <f t="shared" si="502"/>
        <v>0.61218893788938777</v>
      </c>
      <c r="BN262" s="8">
        <f t="shared" si="503"/>
        <v>0.37793710123382307</v>
      </c>
    </row>
    <row r="263" spans="1:66" x14ac:dyDescent="0.25">
      <c r="A263" t="s">
        <v>337</v>
      </c>
      <c r="B263" t="s">
        <v>403</v>
      </c>
      <c r="C263" t="s">
        <v>408</v>
      </c>
      <c r="D263" s="16"/>
      <c r="E263">
        <f>VLOOKUP(A263,home!$A$2:$E$405,3,FALSE)</f>
        <v>1.4091</v>
      </c>
      <c r="F263">
        <f>VLOOKUP(B263,home!$B$2:$E$405,3,FALSE)</f>
        <v>1.2258</v>
      </c>
      <c r="G263">
        <f>VLOOKUP(C263,away!$B$2:$E$405,4,FALSE)</f>
        <v>0.9677</v>
      </c>
      <c r="H263">
        <f>VLOOKUP(A263,away!$A$2:$E$405,3,FALSE)</f>
        <v>1.1182000000000001</v>
      </c>
      <c r="I263">
        <f>VLOOKUP(C263,away!$B$2:$E$405,3,FALSE)</f>
        <v>1.1382000000000001</v>
      </c>
      <c r="J263">
        <f>VLOOKUP(B263,home!$B$2:$E$405,4,FALSE)</f>
        <v>1.1382000000000001</v>
      </c>
      <c r="K263" s="3">
        <f t="shared" si="448"/>
        <v>1.6714838046060001</v>
      </c>
      <c r="L263" s="3">
        <f t="shared" si="449"/>
        <v>1.4486272501680004</v>
      </c>
      <c r="M263" s="5">
        <f t="shared" si="450"/>
        <v>4.415226482762221E-2</v>
      </c>
      <c r="N263" s="5">
        <f t="shared" si="451"/>
        <v>7.3799795596045645E-2</v>
      </c>
      <c r="O263" s="5">
        <f t="shared" si="452"/>
        <v>6.3960173985927682E-2</v>
      </c>
      <c r="P263" s="5">
        <f t="shared" si="453"/>
        <v>0.10690839495726011</v>
      </c>
      <c r="Q263" s="5">
        <f t="shared" si="454"/>
        <v>6.1677581561011767E-2</v>
      </c>
      <c r="R263" s="5">
        <f t="shared" si="455"/>
        <v>4.6327225480750654E-2</v>
      </c>
      <c r="S263" s="5">
        <f t="shared" si="456"/>
        <v>6.47158472898266E-2</v>
      </c>
      <c r="T263" s="5">
        <f t="shared" si="457"/>
        <v>8.9347825373741044E-2</v>
      </c>
      <c r="U263" s="5">
        <f t="shared" si="458"/>
        <v>7.7435207103405124E-2</v>
      </c>
      <c r="V263" s="5">
        <f t="shared" si="459"/>
        <v>1.741112989350261E-2</v>
      </c>
      <c r="W263" s="5">
        <f t="shared" si="460"/>
        <v>3.4364359562165596E-2</v>
      </c>
      <c r="X263" s="5">
        <f t="shared" si="461"/>
        <v>4.9781147696324378E-2</v>
      </c>
      <c r="Y263" s="5">
        <f t="shared" si="462"/>
        <v>3.6057163548766744E-2</v>
      </c>
      <c r="Z263" s="5">
        <f t="shared" si="463"/>
        <v>2.2370293752030913E-2</v>
      </c>
      <c r="AA263" s="5">
        <f t="shared" si="464"/>
        <v>3.7391583710798461E-2</v>
      </c>
      <c r="AB263" s="5">
        <f t="shared" si="465"/>
        <v>3.1249713300584583E-2</v>
      </c>
      <c r="AC263" s="5">
        <f t="shared" si="466"/>
        <v>2.6349100643165407E-3</v>
      </c>
      <c r="AD263" s="5">
        <f t="shared" si="467"/>
        <v>1.4359867615954289E-2</v>
      </c>
      <c r="AE263" s="5">
        <f t="shared" si="468"/>
        <v>2.0802095537276383E-2</v>
      </c>
      <c r="AF263" s="5">
        <f t="shared" si="469"/>
        <v>1.506724122794836E-2</v>
      </c>
      <c r="AG263" s="5">
        <f t="shared" si="470"/>
        <v>7.2756054092202533E-3</v>
      </c>
      <c r="AH263" s="5">
        <f t="shared" si="471"/>
        <v>8.1015542808637337E-3</v>
      </c>
      <c r="AI263" s="5">
        <f t="shared" si="472"/>
        <v>1.3541616772600141E-2</v>
      </c>
      <c r="AJ263" s="5">
        <f t="shared" si="473"/>
        <v>1.1317296561791057E-2</v>
      </c>
      <c r="AK263" s="5">
        <f t="shared" si="474"/>
        <v>6.3055593049856371E-3</v>
      </c>
      <c r="AL263" s="5">
        <f t="shared" si="475"/>
        <v>2.5520231583371113E-4</v>
      </c>
      <c r="AM263" s="5">
        <f t="shared" si="476"/>
        <v>4.8004572312707536E-3</v>
      </c>
      <c r="AN263" s="5">
        <f t="shared" si="477"/>
        <v>6.9540731584848449E-3</v>
      </c>
      <c r="AO263" s="5">
        <f t="shared" si="478"/>
        <v>5.0369299385215017E-3</v>
      </c>
      <c r="AP263" s="5">
        <f t="shared" si="479"/>
        <v>2.4322113220430928E-3</v>
      </c>
      <c r="AQ263" s="5">
        <f t="shared" si="480"/>
        <v>8.8084189981969048E-4</v>
      </c>
      <c r="AR263" s="5">
        <f t="shared" si="481"/>
        <v>2.3472264599948851E-3</v>
      </c>
      <c r="AS263" s="5">
        <f t="shared" si="482"/>
        <v>3.9233510136241229E-3</v>
      </c>
      <c r="AT263" s="5">
        <f t="shared" si="483"/>
        <v>3.278908839528629E-3</v>
      </c>
      <c r="AU263" s="5">
        <f t="shared" si="484"/>
        <v>1.8268810073505184E-3</v>
      </c>
      <c r="AV263" s="5">
        <f t="shared" si="485"/>
        <v>7.6340050418217194E-4</v>
      </c>
      <c r="AW263" s="5">
        <f t="shared" si="486"/>
        <v>1.7164886407976926E-5</v>
      </c>
      <c r="AX263" s="5">
        <f t="shared" si="487"/>
        <v>1.3373144194621372E-3</v>
      </c>
      <c r="AY263" s="5">
        <f t="shared" si="488"/>
        <v>1.9372701100754516E-3</v>
      </c>
      <c r="AZ263" s="5">
        <f t="shared" si="489"/>
        <v>1.4031911361956308E-3</v>
      </c>
      <c r="BA263" s="5">
        <f t="shared" si="490"/>
        <v>6.7756697236239622E-4</v>
      </c>
      <c r="BB263" s="5">
        <f t="shared" si="491"/>
        <v>2.4538549499449888E-4</v>
      </c>
      <c r="BC263" s="5">
        <f t="shared" si="492"/>
        <v>7.1094422968998904E-5</v>
      </c>
      <c r="BD263" s="5">
        <f t="shared" si="493"/>
        <v>5.6670936871065975E-4</v>
      </c>
      <c r="BE263" s="5">
        <f t="shared" si="494"/>
        <v>9.4724553171835802E-4</v>
      </c>
      <c r="BF263" s="5">
        <f t="shared" si="495"/>
        <v>7.9165278262631749E-4</v>
      </c>
      <c r="BG263" s="5">
        <f t="shared" si="496"/>
        <v>4.4107826834372113E-4</v>
      </c>
      <c r="BH263" s="5">
        <f t="shared" si="497"/>
        <v>1.8431379552504739E-4</v>
      </c>
      <c r="BI263" s="5">
        <f t="shared" si="498"/>
        <v>6.1615504837115714E-5</v>
      </c>
      <c r="BJ263" s="8">
        <f t="shared" si="499"/>
        <v>0.42830901923465337</v>
      </c>
      <c r="BK263" s="8">
        <f t="shared" si="500"/>
        <v>0.2380150194584372</v>
      </c>
      <c r="BL263" s="8">
        <f t="shared" si="501"/>
        <v>0.31076231357814865</v>
      </c>
      <c r="BM263" s="8">
        <f t="shared" si="502"/>
        <v>0.60071110439098485</v>
      </c>
      <c r="BN263" s="8">
        <f t="shared" si="503"/>
        <v>0.39682543640861806</v>
      </c>
    </row>
    <row r="264" spans="1:66" x14ac:dyDescent="0.25">
      <c r="A264" t="s">
        <v>337</v>
      </c>
      <c r="B264" t="s">
        <v>411</v>
      </c>
      <c r="C264" t="s">
        <v>373</v>
      </c>
      <c r="D264" s="16"/>
      <c r="E264">
        <f>VLOOKUP(A264,home!$A$2:$E$405,3,FALSE)</f>
        <v>1.4091</v>
      </c>
      <c r="F264">
        <f>VLOOKUP(B264,home!$B$2:$E$405,3,FALSE)</f>
        <v>1.4582999999999999</v>
      </c>
      <c r="G264">
        <f>VLOOKUP(C264,away!$B$2:$E$405,4,FALSE)</f>
        <v>0.8387</v>
      </c>
      <c r="H264">
        <f>VLOOKUP(A264,away!$A$2:$E$405,3,FALSE)</f>
        <v>1.1182000000000001</v>
      </c>
      <c r="I264">
        <f>VLOOKUP(C264,away!$B$2:$E$405,3,FALSE)</f>
        <v>0.48780000000000001</v>
      </c>
      <c r="J264">
        <f>VLOOKUP(B264,home!$B$2:$E$405,4,FALSE)</f>
        <v>0.33560000000000001</v>
      </c>
      <c r="K264" s="3">
        <f t="shared" si="448"/>
        <v>1.7234366875109999</v>
      </c>
      <c r="L264" s="3">
        <f t="shared" si="449"/>
        <v>0.183055691376</v>
      </c>
      <c r="M264" s="5">
        <f t="shared" si="450"/>
        <v>0.14860070849847468</v>
      </c>
      <c r="N264" s="5">
        <f t="shared" si="451"/>
        <v>0.25610391281639888</v>
      </c>
      <c r="O264" s="5">
        <f t="shared" si="452"/>
        <v>2.7202205433151723E-2</v>
      </c>
      <c r="P264" s="5">
        <f t="shared" si="453"/>
        <v>4.6881278824704727E-2</v>
      </c>
      <c r="Q264" s="5">
        <f t="shared" si="454"/>
        <v>0.22068943958145024</v>
      </c>
      <c r="R264" s="5">
        <f t="shared" si="455"/>
        <v>2.4897592612587857E-3</v>
      </c>
      <c r="S264" s="5">
        <f t="shared" si="456"/>
        <v>3.6975838245452705E-3</v>
      </c>
      <c r="T264" s="5">
        <f t="shared" si="457"/>
        <v>4.0398457941964352E-2</v>
      </c>
      <c r="U264" s="5">
        <f t="shared" si="458"/>
        <v>4.2909424539236745E-3</v>
      </c>
      <c r="V264" s="5">
        <f t="shared" si="459"/>
        <v>1.2961464914774484E-4</v>
      </c>
      <c r="W264" s="5">
        <f t="shared" si="460"/>
        <v>0.12678142557363783</v>
      </c>
      <c r="X264" s="5">
        <f t="shared" si="461"/>
        <v>2.3208061512017163E-2</v>
      </c>
      <c r="Y264" s="5">
        <f t="shared" si="462"/>
        <v>2.1241838727895186E-3</v>
      </c>
      <c r="Z264" s="5">
        <f t="shared" si="463"/>
        <v>1.5192153430984201E-4</v>
      </c>
      <c r="AA264" s="5">
        <f t="shared" si="464"/>
        <v>2.6182714585254278E-4</v>
      </c>
      <c r="AB264" s="5">
        <f t="shared" si="465"/>
        <v>2.2562125447428294E-4</v>
      </c>
      <c r="AC264" s="5">
        <f t="shared" si="466"/>
        <v>2.555716493490036E-6</v>
      </c>
      <c r="AD264" s="5">
        <f t="shared" si="467"/>
        <v>5.4624940032138233E-2</v>
      </c>
      <c r="AE264" s="5">
        <f t="shared" si="468"/>
        <v>9.9994061639556032E-3</v>
      </c>
      <c r="AF264" s="5">
        <f t="shared" si="469"/>
        <v>9.1522410434616438E-4</v>
      </c>
      <c r="AG264" s="5">
        <f t="shared" si="470"/>
        <v>5.5845660395022492E-5</v>
      </c>
      <c r="AH264" s="5">
        <f t="shared" si="471"/>
        <v>6.9525253744977079E-6</v>
      </c>
      <c r="AI264" s="5">
        <f t="shared" si="472"/>
        <v>1.1982237301260503E-5</v>
      </c>
      <c r="AJ264" s="5">
        <f t="shared" si="473"/>
        <v>1.0325313681727574E-5</v>
      </c>
      <c r="AK264" s="5">
        <f t="shared" si="474"/>
        <v>5.9316748030495257E-6</v>
      </c>
      <c r="AL264" s="5">
        <f t="shared" si="475"/>
        <v>3.2251597920055145E-8</v>
      </c>
      <c r="AM264" s="5">
        <f t="shared" si="476"/>
        <v>1.8828525140895069E-2</v>
      </c>
      <c r="AN264" s="5">
        <f t="shared" si="477"/>
        <v>3.4466686872569449E-3</v>
      </c>
      <c r="AO264" s="5">
        <f t="shared" si="478"/>
        <v>3.1546615974491508E-4</v>
      </c>
      <c r="AP264" s="5">
        <f t="shared" si="479"/>
        <v>1.9249291992612365E-5</v>
      </c>
      <c r="AQ264" s="5">
        <f t="shared" si="480"/>
        <v>8.8092311355153925E-7</v>
      </c>
      <c r="AR264" s="5">
        <f t="shared" si="481"/>
        <v>2.545398678475725E-7</v>
      </c>
      <c r="AS264" s="5">
        <f t="shared" si="482"/>
        <v>4.3868334668270794E-7</v>
      </c>
      <c r="AT264" s="5">
        <f t="shared" si="483"/>
        <v>3.7802148693654293E-7</v>
      </c>
      <c r="AU264" s="5">
        <f t="shared" si="484"/>
        <v>2.1716536641796611E-7</v>
      </c>
      <c r="AV264" s="5">
        <f t="shared" si="485"/>
        <v>9.3567689935373075E-8</v>
      </c>
      <c r="AW264" s="5">
        <f t="shared" si="486"/>
        <v>2.8263588786767822E-10</v>
      </c>
      <c r="AX264" s="5">
        <f t="shared" si="487"/>
        <v>5.4082951665902863E-3</v>
      </c>
      <c r="AY264" s="5">
        <f t="shared" si="488"/>
        <v>9.9001921088566393E-4</v>
      </c>
      <c r="AZ264" s="5">
        <f t="shared" si="489"/>
        <v>9.0614325562098557E-5</v>
      </c>
      <c r="BA264" s="5">
        <f t="shared" si="490"/>
        <v>5.529156004779967E-6</v>
      </c>
      <c r="BB264" s="5">
        <f t="shared" si="491"/>
        <v>2.530358687951897E-7</v>
      </c>
      <c r="BC264" s="5">
        <f t="shared" si="492"/>
        <v>9.2639311810460635E-9</v>
      </c>
      <c r="BD264" s="5">
        <f t="shared" si="493"/>
        <v>7.765828581932165E-9</v>
      </c>
      <c r="BE264" s="5">
        <f t="shared" si="494"/>
        <v>1.3383913887023414E-8</v>
      </c>
      <c r="BF264" s="5">
        <f t="shared" si="495"/>
        <v>1.1533164107692054E-8</v>
      </c>
      <c r="BG264" s="5">
        <f t="shared" si="496"/>
        <v>6.6255593820938503E-9</v>
      </c>
      <c r="BH264" s="5">
        <f t="shared" si="497"/>
        <v>2.854683028595815E-9</v>
      </c>
      <c r="BI264" s="5">
        <f t="shared" si="498"/>
        <v>9.8397309253940827E-10</v>
      </c>
      <c r="BJ264" s="8">
        <f t="shared" si="499"/>
        <v>0.76400640762093908</v>
      </c>
      <c r="BK264" s="8">
        <f t="shared" si="500"/>
        <v>0.20030179297584946</v>
      </c>
      <c r="BL264" s="8">
        <f t="shared" si="501"/>
        <v>3.4506972424701451E-2</v>
      </c>
      <c r="BM264" s="8">
        <f t="shared" si="502"/>
        <v>0.29600977121211092</v>
      </c>
      <c r="BN264" s="8">
        <f t="shared" si="503"/>
        <v>0.70196730441543909</v>
      </c>
    </row>
    <row r="265" spans="1:66" x14ac:dyDescent="0.25">
      <c r="A265" t="s">
        <v>344</v>
      </c>
      <c r="B265" t="s">
        <v>350</v>
      </c>
      <c r="C265" t="s">
        <v>422</v>
      </c>
      <c r="D265" s="16"/>
      <c r="E265">
        <f>VLOOKUP(A265,home!$A$2:$E$405,3,FALSE)</f>
        <v>1.3090999999999999</v>
      </c>
      <c r="F265">
        <f>VLOOKUP(B265,home!$B$2:$E$405,3,FALSE)</f>
        <v>1.0417000000000001</v>
      </c>
      <c r="G265">
        <f>VLOOKUP(C265,away!$B$2:$E$405,4,FALSE)</f>
        <v>0.90280000000000005</v>
      </c>
      <c r="H265">
        <f>VLOOKUP(A265,away!$A$2:$E$405,3,FALSE)</f>
        <v>1.3545</v>
      </c>
      <c r="I265">
        <f>VLOOKUP(C265,away!$B$2:$E$405,3,FALSE)</f>
        <v>1.5437000000000001</v>
      </c>
      <c r="J265">
        <f>VLOOKUP(B265,home!$B$2:$E$405,4,FALSE)</f>
        <v>1.2081</v>
      </c>
      <c r="K265" s="3">
        <f t="shared" si="448"/>
        <v>1.2311388535159999</v>
      </c>
      <c r="L265" s="3">
        <f t="shared" si="449"/>
        <v>2.5260666073649998</v>
      </c>
      <c r="M265" s="5">
        <f t="shared" si="450"/>
        <v>2.3348898699550674E-2</v>
      </c>
      <c r="N265" s="5">
        <f t="shared" si="451"/>
        <v>2.8745736375826038E-2</v>
      </c>
      <c r="O265" s="5">
        <f t="shared" si="452"/>
        <v>5.8980873323683021E-2</v>
      </c>
      <c r="P265" s="5">
        <f t="shared" si="453"/>
        <v>7.2613644763091539E-2</v>
      </c>
      <c r="Q265" s="5">
        <f t="shared" si="454"/>
        <v>1.7694996462603828E-2</v>
      </c>
      <c r="R265" s="5">
        <f t="shared" si="455"/>
        <v>7.4494807288090409E-2</v>
      </c>
      <c r="S265" s="5">
        <f t="shared" si="456"/>
        <v>5.6455996850527289E-2</v>
      </c>
      <c r="T265" s="5">
        <f t="shared" si="457"/>
        <v>4.4698739681625313E-2</v>
      </c>
      <c r="U265" s="5">
        <f t="shared" si="458"/>
        <v>9.1713451637554982E-2</v>
      </c>
      <c r="V265" s="5">
        <f t="shared" si="459"/>
        <v>1.950829912223509E-2</v>
      </c>
      <c r="W265" s="5">
        <f t="shared" si="460"/>
        <v>7.2616658859799166E-3</v>
      </c>
      <c r="X265" s="5">
        <f t="shared" si="461"/>
        <v>1.8343451708415441E-2</v>
      </c>
      <c r="Y265" s="5">
        <f t="shared" si="462"/>
        <v>2.3168390412220356E-2</v>
      </c>
      <c r="Z265" s="5">
        <f t="shared" si="463"/>
        <v>6.2726281704178669E-2</v>
      </c>
      <c r="AA265" s="5">
        <f t="shared" si="464"/>
        <v>7.7224762542604172E-2</v>
      </c>
      <c r="AB265" s="5">
        <f t="shared" si="465"/>
        <v>4.753720280987353E-2</v>
      </c>
      <c r="AC265" s="5">
        <f t="shared" si="466"/>
        <v>3.7918509578927467E-3</v>
      </c>
      <c r="AD265" s="5">
        <f t="shared" si="467"/>
        <v>2.2350297533703925E-3</v>
      </c>
      <c r="AE265" s="5">
        <f t="shared" si="468"/>
        <v>5.645834026456179E-3</v>
      </c>
      <c r="AF265" s="5">
        <f t="shared" si="469"/>
        <v>7.1308764024780192E-3</v>
      </c>
      <c r="AG265" s="5">
        <f t="shared" si="470"/>
        <v>6.0043562538489286E-3</v>
      </c>
      <c r="AH265" s="5">
        <f t="shared" si="471"/>
        <v>3.9612691404273974E-2</v>
      </c>
      <c r="AI265" s="5">
        <f t="shared" si="472"/>
        <v>4.8768723480140969E-2</v>
      </c>
      <c r="AJ265" s="5">
        <f t="shared" si="473"/>
        <v>3.0020535156389798E-2</v>
      </c>
      <c r="AK265" s="5">
        <f t="shared" si="474"/>
        <v>1.2319815744791502E-2</v>
      </c>
      <c r="AL265" s="5">
        <f t="shared" si="475"/>
        <v>4.7169696865627408E-4</v>
      </c>
      <c r="AM265" s="5">
        <f t="shared" si="476"/>
        <v>5.5032639362771394E-4</v>
      </c>
      <c r="AN265" s="5">
        <f t="shared" si="477"/>
        <v>1.3901611260945747E-3</v>
      </c>
      <c r="AO265" s="5">
        <f t="shared" si="478"/>
        <v>1.7558197997422154E-3</v>
      </c>
      <c r="AP265" s="5">
        <f t="shared" si="479"/>
        <v>1.4784392548930372E-3</v>
      </c>
      <c r="AQ265" s="5">
        <f t="shared" si="480"/>
        <v>9.336590082007234E-4</v>
      </c>
      <c r="AR265" s="5">
        <f t="shared" si="481"/>
        <v>2.0012859396838199E-2</v>
      </c>
      <c r="AS265" s="5">
        <f t="shared" si="482"/>
        <v>2.4638608773400288E-2</v>
      </c>
      <c r="AT265" s="5">
        <f t="shared" si="483"/>
        <v>1.5166774278756647E-2</v>
      </c>
      <c r="AU265" s="5">
        <f t="shared" si="484"/>
        <v>6.2241350323614716E-3</v>
      </c>
      <c r="AV265" s="5">
        <f t="shared" si="485"/>
        <v>1.9156936169675701E-3</v>
      </c>
      <c r="AW265" s="5">
        <f t="shared" si="486"/>
        <v>4.0748574433825651E-5</v>
      </c>
      <c r="AX265" s="5">
        <f t="shared" si="487"/>
        <v>1.1292136755173648E-4</v>
      </c>
      <c r="AY265" s="5">
        <f t="shared" si="488"/>
        <v>2.8524689583043112E-4</v>
      </c>
      <c r="AZ265" s="5">
        <f t="shared" si="489"/>
        <v>3.6027632920588735E-4</v>
      </c>
      <c r="BA265" s="5">
        <f t="shared" si="490"/>
        <v>3.0336066821034391E-4</v>
      </c>
      <c r="BB265" s="5">
        <f t="shared" si="491"/>
        <v>1.9157731348852075E-4</v>
      </c>
      <c r="BC265" s="5">
        <f t="shared" si="492"/>
        <v>9.6787410866409668E-5</v>
      </c>
      <c r="BD265" s="5">
        <f t="shared" si="493"/>
        <v>8.4256359733739742E-3</v>
      </c>
      <c r="BE265" s="5">
        <f t="shared" si="494"/>
        <v>1.0373127812402801E-2</v>
      </c>
      <c r="BF265" s="5">
        <f t="shared" si="495"/>
        <v>6.3853803411682607E-3</v>
      </c>
      <c r="BG265" s="5">
        <f t="shared" si="496"/>
        <v>2.6204299441631653E-3</v>
      </c>
      <c r="BH265" s="5">
        <f t="shared" si="497"/>
        <v>8.0652827929400951E-4</v>
      </c>
      <c r="BI265" s="5">
        <f t="shared" si="498"/>
        <v>1.9858966021965157E-4</v>
      </c>
      <c r="BJ265" s="8">
        <f t="shared" si="499"/>
        <v>0.168387652530536</v>
      </c>
      <c r="BK265" s="8">
        <f t="shared" si="500"/>
        <v>0.17647563425778406</v>
      </c>
      <c r="BL265" s="8">
        <f t="shared" si="501"/>
        <v>0.57744062649634864</v>
      </c>
      <c r="BM265" s="8">
        <f t="shared" si="502"/>
        <v>0.70890673975460494</v>
      </c>
      <c r="BN265" s="8">
        <f t="shared" si="503"/>
        <v>0.27587895691284553</v>
      </c>
    </row>
    <row r="266" spans="1:66" x14ac:dyDescent="0.25">
      <c r="A266" t="s">
        <v>344</v>
      </c>
      <c r="B266" t="s">
        <v>370</v>
      </c>
      <c r="C266" t="s">
        <v>424</v>
      </c>
      <c r="D266" s="16"/>
      <c r="E266">
        <f>VLOOKUP(A266,home!$A$2:$E$405,3,FALSE)</f>
        <v>1.3090999999999999</v>
      </c>
      <c r="F266">
        <f>VLOOKUP(B266,home!$B$2:$E$405,3,FALSE)</f>
        <v>0.625</v>
      </c>
      <c r="G266">
        <f>VLOOKUP(C266,away!$B$2:$E$405,4,FALSE)</f>
        <v>0.83330000000000004</v>
      </c>
      <c r="H266">
        <f>VLOOKUP(A266,away!$A$2:$E$405,3,FALSE)</f>
        <v>1.3545</v>
      </c>
      <c r="I266">
        <f>VLOOKUP(C266,away!$B$2:$E$405,3,FALSE)</f>
        <v>1.0739000000000001</v>
      </c>
      <c r="J266">
        <f>VLOOKUP(B266,home!$B$2:$E$405,4,FALSE)</f>
        <v>1.2751999999999999</v>
      </c>
      <c r="K266" s="3">
        <f t="shared" si="448"/>
        <v>0.68179564375000001</v>
      </c>
      <c r="L266" s="3">
        <f t="shared" si="449"/>
        <v>1.8549027957599999</v>
      </c>
      <c r="M266" s="5">
        <f t="shared" si="450"/>
        <v>7.9127212287418466E-2</v>
      </c>
      <c r="N266" s="5">
        <f t="shared" si="451"/>
        <v>5.3948588639643379E-2</v>
      </c>
      <c r="O266" s="5">
        <f t="shared" si="452"/>
        <v>0.14677328729262751</v>
      </c>
      <c r="P266" s="5">
        <f t="shared" si="453"/>
        <v>0.10006938789498067</v>
      </c>
      <c r="Q266" s="5">
        <f t="shared" si="454"/>
        <v>1.8390956360484798E-2</v>
      </c>
      <c r="R266" s="5">
        <f t="shared" si="455"/>
        <v>0.13612509047099025</v>
      </c>
      <c r="S266" s="5">
        <f t="shared" si="456"/>
        <v>3.1638554247627501E-2</v>
      </c>
      <c r="T266" s="5">
        <f t="shared" si="457"/>
        <v>3.4113436369763404E-2</v>
      </c>
      <c r="U266" s="5">
        <f t="shared" si="458"/>
        <v>9.2809493688195785E-2</v>
      </c>
      <c r="V266" s="5">
        <f t="shared" si="459"/>
        <v>4.4457956665499209E-3</v>
      </c>
      <c r="W266" s="5">
        <f t="shared" si="460"/>
        <v>4.1796246436582958E-3</v>
      </c>
      <c r="X266" s="5">
        <f t="shared" si="461"/>
        <v>7.7527974367491669E-3</v>
      </c>
      <c r="Y266" s="5">
        <f t="shared" si="462"/>
        <v>7.1903428201934962E-3</v>
      </c>
      <c r="Z266" s="5">
        <f t="shared" si="463"/>
        <v>8.4166270295907605E-2</v>
      </c>
      <c r="AA266" s="5">
        <f t="shared" si="464"/>
        <v>5.7384196438434829E-2</v>
      </c>
      <c r="AB266" s="5">
        <f t="shared" si="465"/>
        <v>1.9562147575909565E-2</v>
      </c>
      <c r="AC266" s="5">
        <f t="shared" si="466"/>
        <v>3.5140253760126706E-4</v>
      </c>
      <c r="AD266" s="5">
        <f t="shared" si="467"/>
        <v>7.1241246863909297E-4</v>
      </c>
      <c r="AE266" s="5">
        <f t="shared" si="468"/>
        <v>1.3214558798129367E-3</v>
      </c>
      <c r="AF266" s="5">
        <f t="shared" si="469"/>
        <v>1.2255861029692536E-3</v>
      </c>
      <c r="AG266" s="5">
        <f t="shared" si="470"/>
        <v>7.5778102961409082E-4</v>
      </c>
      <c r="AH266" s="5">
        <f t="shared" si="471"/>
        <v>3.9030062520142711E-2</v>
      </c>
      <c r="AI266" s="5">
        <f t="shared" si="472"/>
        <v>2.6610526601523445E-2</v>
      </c>
      <c r="AJ266" s="5">
        <f t="shared" si="473"/>
        <v>9.0714705574060882E-3</v>
      </c>
      <c r="AK266" s="5">
        <f t="shared" si="474"/>
        <v>2.0616297028152849E-3</v>
      </c>
      <c r="AL266" s="5">
        <f t="shared" si="475"/>
        <v>1.7776254628949209E-5</v>
      </c>
      <c r="AM266" s="5">
        <f t="shared" si="476"/>
        <v>9.7143943534263458E-5</v>
      </c>
      <c r="AN266" s="5">
        <f t="shared" si="477"/>
        <v>1.8019257245285684E-4</v>
      </c>
      <c r="AO266" s="5">
        <f t="shared" si="478"/>
        <v>1.6711985320899529E-4</v>
      </c>
      <c r="AP266" s="5">
        <f t="shared" si="479"/>
        <v>1.0333036098145541E-4</v>
      </c>
      <c r="AQ266" s="5">
        <f t="shared" si="480"/>
        <v>4.7916943867847907E-5</v>
      </c>
      <c r="AR266" s="5">
        <f t="shared" si="481"/>
        <v>1.4479394417460056E-2</v>
      </c>
      <c r="AS266" s="5">
        <f t="shared" si="482"/>
        <v>9.8719880379623346E-3</v>
      </c>
      <c r="AT266" s="5">
        <f t="shared" si="483"/>
        <v>3.3653392197174146E-3</v>
      </c>
      <c r="AU266" s="5">
        <f t="shared" si="484"/>
        <v>7.6482453991478573E-4</v>
      </c>
      <c r="AV266" s="5">
        <f t="shared" si="485"/>
        <v>1.303635098867497E-4</v>
      </c>
      <c r="AW266" s="5">
        <f t="shared" si="486"/>
        <v>6.2447224340850304E-7</v>
      </c>
      <c r="AX266" s="5">
        <f t="shared" si="487"/>
        <v>1.1038719586392793E-5</v>
      </c>
      <c r="AY266" s="5">
        <f t="shared" si="488"/>
        <v>2.0475751822410662E-5</v>
      </c>
      <c r="AZ266" s="5">
        <f t="shared" si="489"/>
        <v>1.8990264650338729E-5</v>
      </c>
      <c r="BA266" s="5">
        <f t="shared" si="490"/>
        <v>1.1741698330711872E-5</v>
      </c>
      <c r="BB266" s="5">
        <f t="shared" si="491"/>
        <v>5.4449272651519927E-6</v>
      </c>
      <c r="BC266" s="5">
        <f t="shared" si="492"/>
        <v>2.0199621613680557E-6</v>
      </c>
      <c r="BD266" s="5">
        <f t="shared" si="493"/>
        <v>4.4763115309763976E-3</v>
      </c>
      <c r="BE266" s="5">
        <f t="shared" si="494"/>
        <v>3.0519297018876011E-3</v>
      </c>
      <c r="BF266" s="5">
        <f t="shared" si="495"/>
        <v>1.0403961878891013E-3</v>
      </c>
      <c r="BG266" s="5">
        <f t="shared" si="496"/>
        <v>2.3644586289229858E-4</v>
      </c>
      <c r="BH266" s="5">
        <f t="shared" si="497"/>
        <v>4.0301939825669727E-5</v>
      </c>
      <c r="BI266" s="5">
        <f t="shared" si="498"/>
        <v>5.495537401563253E-6</v>
      </c>
      <c r="BJ266" s="8">
        <f t="shared" si="499"/>
        <v>0.13025839674938972</v>
      </c>
      <c r="BK266" s="8">
        <f t="shared" si="500"/>
        <v>0.2156706046406292</v>
      </c>
      <c r="BL266" s="8">
        <f t="shared" si="501"/>
        <v>0.56689069533385927</v>
      </c>
      <c r="BM266" s="8">
        <f t="shared" si="502"/>
        <v>0.46253159279406192</v>
      </c>
      <c r="BN266" s="8">
        <f t="shared" si="503"/>
        <v>0.53443452294614513</v>
      </c>
    </row>
    <row r="267" spans="1:66" x14ac:dyDescent="0.25">
      <c r="A267" t="s">
        <v>344</v>
      </c>
      <c r="B267" t="s">
        <v>379</v>
      </c>
      <c r="C267" t="s">
        <v>345</v>
      </c>
      <c r="D267" s="16"/>
      <c r="E267">
        <f>VLOOKUP(A267,home!$A$2:$E$405,3,FALSE)</f>
        <v>1.3090999999999999</v>
      </c>
      <c r="F267">
        <f>VLOOKUP(B267,home!$B$2:$E$405,3,FALSE)</f>
        <v>1.5972</v>
      </c>
      <c r="G267">
        <f>VLOOKUP(C267,away!$B$2:$E$405,4,FALSE)</f>
        <v>1.5278</v>
      </c>
      <c r="H267">
        <f>VLOOKUP(A267,away!$A$2:$E$405,3,FALSE)</f>
        <v>1.3545</v>
      </c>
      <c r="I267">
        <f>VLOOKUP(C267,away!$B$2:$E$405,3,FALSE)</f>
        <v>1.141</v>
      </c>
      <c r="J267">
        <f>VLOOKUP(B267,home!$B$2:$E$405,4,FALSE)</f>
        <v>1.0066999999999999</v>
      </c>
      <c r="K267" s="3">
        <f t="shared" si="448"/>
        <v>3.194468647656</v>
      </c>
      <c r="L267" s="3">
        <f t="shared" si="449"/>
        <v>1.5558392461500001</v>
      </c>
      <c r="M267" s="5">
        <f t="shared" si="450"/>
        <v>8.6490318097983861E-3</v>
      </c>
      <c r="N267" s="5">
        <f t="shared" si="451"/>
        <v>2.762906094898037E-2</v>
      </c>
      <c r="O267" s="5">
        <f t="shared" si="452"/>
        <v>1.3456503130884095E-2</v>
      </c>
      <c r="P267" s="5">
        <f t="shared" si="453"/>
        <v>4.2986377358694032E-2</v>
      </c>
      <c r="Q267" s="5">
        <f t="shared" si="454"/>
        <v>4.4130084482847283E-2</v>
      </c>
      <c r="R267" s="5">
        <f t="shared" si="455"/>
        <v>1.0468077843484913E-2</v>
      </c>
      <c r="S267" s="5">
        <f t="shared" si="456"/>
        <v>5.3411430292424775E-2</v>
      </c>
      <c r="T267" s="5">
        <f t="shared" si="457"/>
        <v>6.865931737432894E-2</v>
      </c>
      <c r="U267" s="5">
        <f t="shared" si="458"/>
        <v>3.3439946472234978E-2</v>
      </c>
      <c r="V267" s="5">
        <f t="shared" si="459"/>
        <v>2.9495451672234611E-2</v>
      </c>
      <c r="W267" s="5">
        <f t="shared" si="460"/>
        <v>4.6990723766288725E-2</v>
      </c>
      <c r="X267" s="5">
        <f t="shared" si="461"/>
        <v>7.3110012240585553E-2</v>
      </c>
      <c r="Y267" s="5">
        <f t="shared" si="462"/>
        <v>5.6873713165204953E-2</v>
      </c>
      <c r="Z267" s="5">
        <f t="shared" si="463"/>
        <v>5.4288821135490299E-3</v>
      </c>
      <c r="AA267" s="5">
        <f t="shared" si="464"/>
        <v>1.7342393703552814E-2</v>
      </c>
      <c r="AB267" s="5">
        <f t="shared" si="465"/>
        <v>2.7699866480653153E-2</v>
      </c>
      <c r="AC267" s="5">
        <f t="shared" si="466"/>
        <v>9.162171586299752E-3</v>
      </c>
      <c r="AD267" s="5">
        <f t="shared" si="467"/>
        <v>3.752759845051825E-2</v>
      </c>
      <c r="AE267" s="5">
        <f t="shared" si="468"/>
        <v>5.8386910483074241E-2</v>
      </c>
      <c r="AF267" s="5">
        <f t="shared" si="469"/>
        <v>4.5420323395506883E-2</v>
      </c>
      <c r="AG267" s="5">
        <f t="shared" si="470"/>
        <v>2.3555573903851552E-2</v>
      </c>
      <c r="AH267" s="5">
        <f t="shared" si="471"/>
        <v>2.111616963745335E-3</v>
      </c>
      <c r="AI267" s="5">
        <f t="shared" si="472"/>
        <v>6.7454941865430287E-3</v>
      </c>
      <c r="AJ267" s="5">
        <f t="shared" si="473"/>
        <v>1.0774134845928762E-2</v>
      </c>
      <c r="AK267" s="5">
        <f t="shared" si="474"/>
        <v>1.1472545323645812E-2</v>
      </c>
      <c r="AL267" s="5">
        <f t="shared" si="475"/>
        <v>1.8214689176543389E-3</v>
      </c>
      <c r="AM267" s="5">
        <f t="shared" si="476"/>
        <v>2.3976147334400892E-2</v>
      </c>
      <c r="AN267" s="5">
        <f t="shared" si="477"/>
        <v>3.7303030994335629E-2</v>
      </c>
      <c r="AO267" s="5">
        <f t="shared" si="478"/>
        <v>2.9018759810668614E-2</v>
      </c>
      <c r="AP267" s="5">
        <f t="shared" si="479"/>
        <v>1.504950846267953E-2</v>
      </c>
      <c r="AQ267" s="5">
        <f t="shared" si="480"/>
        <v>5.8536539753758403E-3</v>
      </c>
      <c r="AR267" s="5">
        <f t="shared" si="481"/>
        <v>6.5706730900621851E-4</v>
      </c>
      <c r="AS267" s="5">
        <f t="shared" si="482"/>
        <v>2.0989809180200617E-3</v>
      </c>
      <c r="AT267" s="5">
        <f t="shared" si="483"/>
        <v>3.3525643673216489E-3</v>
      </c>
      <c r="AU267" s="5">
        <f t="shared" si="484"/>
        <v>3.5698872535525603E-3</v>
      </c>
      <c r="AV267" s="5">
        <f t="shared" si="485"/>
        <v>2.8509732267851099E-3</v>
      </c>
      <c r="AW267" s="5">
        <f t="shared" si="486"/>
        <v>2.5146793551028909E-4</v>
      </c>
      <c r="AX267" s="5">
        <f t="shared" si="487"/>
        <v>1.2765175158554099E-2</v>
      </c>
      <c r="AY267" s="5">
        <f t="shared" si="488"/>
        <v>1.9860560495657521E-2</v>
      </c>
      <c r="AZ267" s="5">
        <f t="shared" si="489"/>
        <v>1.5449919734840136E-2</v>
      </c>
      <c r="BA267" s="5">
        <f t="shared" si="490"/>
        <v>8.012530491110564E-3</v>
      </c>
      <c r="BB267" s="5">
        <f t="shared" si="491"/>
        <v>3.1165523497608369E-3</v>
      </c>
      <c r="BC267" s="5">
        <f t="shared" si="492"/>
        <v>9.6977089168778189E-4</v>
      </c>
      <c r="BD267" s="5">
        <f t="shared" si="493"/>
        <v>1.7038185111900765E-4</v>
      </c>
      <c r="BE267" s="5">
        <f t="shared" si="494"/>
        <v>5.4427948152926215E-4</v>
      </c>
      <c r="BF267" s="5">
        <f t="shared" si="495"/>
        <v>8.6934186965384583E-4</v>
      </c>
      <c r="BG267" s="5">
        <f t="shared" si="496"/>
        <v>9.2569511556795314E-4</v>
      </c>
      <c r="BH267" s="5">
        <f t="shared" si="497"/>
        <v>7.3927600599253099E-4</v>
      </c>
      <c r="BI267" s="5">
        <f t="shared" si="498"/>
        <v>4.7231880462149796E-4</v>
      </c>
      <c r="BJ267" s="8">
        <f t="shared" si="499"/>
        <v>0.65365892791025826</v>
      </c>
      <c r="BK267" s="8">
        <f t="shared" si="500"/>
        <v>0.16538649213276341</v>
      </c>
      <c r="BL267" s="8">
        <f t="shared" si="501"/>
        <v>0.14976134515384257</v>
      </c>
      <c r="BM267" s="8">
        <f t="shared" si="502"/>
        <v>0.8073074191755768</v>
      </c>
      <c r="BN267" s="8">
        <f t="shared" si="503"/>
        <v>0.14731913557468909</v>
      </c>
    </row>
    <row r="268" spans="1:66" x14ac:dyDescent="0.25">
      <c r="A268" t="s">
        <v>344</v>
      </c>
      <c r="B268" t="s">
        <v>383</v>
      </c>
      <c r="C268" t="s">
        <v>505</v>
      </c>
      <c r="D268" s="16"/>
      <c r="E268">
        <f>VLOOKUP(A268,home!$A$2:$E$405,3,FALSE)</f>
        <v>1.3090999999999999</v>
      </c>
      <c r="F268">
        <f>VLOOKUP(B268,home!$B$2:$E$405,3,FALSE)</f>
        <v>0.6452</v>
      </c>
      <c r="G268" t="e">
        <f>VLOOKUP(C268,away!$B$2:$E$405,4,FALSE)</f>
        <v>#N/A</v>
      </c>
      <c r="H268">
        <f>VLOOKUP(A268,away!$A$2:$E$405,3,FALSE)</f>
        <v>1.3545</v>
      </c>
      <c r="I268" t="e">
        <f>VLOOKUP(C268,away!$B$2:$E$405,3,FALSE)</f>
        <v>#N/A</v>
      </c>
      <c r="J268">
        <f>VLOOKUP(B268,home!$B$2:$E$405,4,FALSE)</f>
        <v>1.7073</v>
      </c>
      <c r="K268" s="3" t="e">
        <f t="shared" si="448"/>
        <v>#N/A</v>
      </c>
      <c r="L268" s="3" t="e">
        <f t="shared" si="449"/>
        <v>#N/A</v>
      </c>
      <c r="M268" s="5" t="e">
        <f t="shared" si="450"/>
        <v>#N/A</v>
      </c>
      <c r="N268" s="5" t="e">
        <f t="shared" si="451"/>
        <v>#N/A</v>
      </c>
      <c r="O268" s="5" t="e">
        <f t="shared" si="452"/>
        <v>#N/A</v>
      </c>
      <c r="P268" s="5" t="e">
        <f t="shared" si="453"/>
        <v>#N/A</v>
      </c>
      <c r="Q268" s="5" t="e">
        <f t="shared" si="454"/>
        <v>#N/A</v>
      </c>
      <c r="R268" s="5" t="e">
        <f t="shared" si="455"/>
        <v>#N/A</v>
      </c>
      <c r="S268" s="5" t="e">
        <f t="shared" si="456"/>
        <v>#N/A</v>
      </c>
      <c r="T268" s="5" t="e">
        <f t="shared" si="457"/>
        <v>#N/A</v>
      </c>
      <c r="U268" s="5" t="e">
        <f t="shared" si="458"/>
        <v>#N/A</v>
      </c>
      <c r="V268" s="5" t="e">
        <f t="shared" si="459"/>
        <v>#N/A</v>
      </c>
      <c r="W268" s="5" t="e">
        <f t="shared" si="460"/>
        <v>#N/A</v>
      </c>
      <c r="X268" s="5" t="e">
        <f t="shared" si="461"/>
        <v>#N/A</v>
      </c>
      <c r="Y268" s="5" t="e">
        <f t="shared" si="462"/>
        <v>#N/A</v>
      </c>
      <c r="Z268" s="5" t="e">
        <f t="shared" si="463"/>
        <v>#N/A</v>
      </c>
      <c r="AA268" s="5" t="e">
        <f t="shared" si="464"/>
        <v>#N/A</v>
      </c>
      <c r="AB268" s="5" t="e">
        <f t="shared" si="465"/>
        <v>#N/A</v>
      </c>
      <c r="AC268" s="5" t="e">
        <f t="shared" si="466"/>
        <v>#N/A</v>
      </c>
      <c r="AD268" s="5" t="e">
        <f t="shared" si="467"/>
        <v>#N/A</v>
      </c>
      <c r="AE268" s="5" t="e">
        <f t="shared" si="468"/>
        <v>#N/A</v>
      </c>
      <c r="AF268" s="5" t="e">
        <f t="shared" si="469"/>
        <v>#N/A</v>
      </c>
      <c r="AG268" s="5" t="e">
        <f t="shared" si="470"/>
        <v>#N/A</v>
      </c>
      <c r="AH268" s="5" t="e">
        <f t="shared" si="471"/>
        <v>#N/A</v>
      </c>
      <c r="AI268" s="5" t="e">
        <f t="shared" si="472"/>
        <v>#N/A</v>
      </c>
      <c r="AJ268" s="5" t="e">
        <f t="shared" si="473"/>
        <v>#N/A</v>
      </c>
      <c r="AK268" s="5" t="e">
        <f t="shared" si="474"/>
        <v>#N/A</v>
      </c>
      <c r="AL268" s="5" t="e">
        <f t="shared" si="475"/>
        <v>#N/A</v>
      </c>
      <c r="AM268" s="5" t="e">
        <f t="shared" si="476"/>
        <v>#N/A</v>
      </c>
      <c r="AN268" s="5" t="e">
        <f t="shared" si="477"/>
        <v>#N/A</v>
      </c>
      <c r="AO268" s="5" t="e">
        <f t="shared" si="478"/>
        <v>#N/A</v>
      </c>
      <c r="AP268" s="5" t="e">
        <f t="shared" si="479"/>
        <v>#N/A</v>
      </c>
      <c r="AQ268" s="5" t="e">
        <f t="shared" si="480"/>
        <v>#N/A</v>
      </c>
      <c r="AR268" s="5" t="e">
        <f t="shared" si="481"/>
        <v>#N/A</v>
      </c>
      <c r="AS268" s="5" t="e">
        <f t="shared" si="482"/>
        <v>#N/A</v>
      </c>
      <c r="AT268" s="5" t="e">
        <f t="shared" si="483"/>
        <v>#N/A</v>
      </c>
      <c r="AU268" s="5" t="e">
        <f t="shared" si="484"/>
        <v>#N/A</v>
      </c>
      <c r="AV268" s="5" t="e">
        <f t="shared" si="485"/>
        <v>#N/A</v>
      </c>
      <c r="AW268" s="5" t="e">
        <f t="shared" si="486"/>
        <v>#N/A</v>
      </c>
      <c r="AX268" s="5" t="e">
        <f t="shared" si="487"/>
        <v>#N/A</v>
      </c>
      <c r="AY268" s="5" t="e">
        <f t="shared" si="488"/>
        <v>#N/A</v>
      </c>
      <c r="AZ268" s="5" t="e">
        <f t="shared" si="489"/>
        <v>#N/A</v>
      </c>
      <c r="BA268" s="5" t="e">
        <f t="shared" si="490"/>
        <v>#N/A</v>
      </c>
      <c r="BB268" s="5" t="e">
        <f t="shared" si="491"/>
        <v>#N/A</v>
      </c>
      <c r="BC268" s="5" t="e">
        <f t="shared" si="492"/>
        <v>#N/A</v>
      </c>
      <c r="BD268" s="5" t="e">
        <f t="shared" si="493"/>
        <v>#N/A</v>
      </c>
      <c r="BE268" s="5" t="e">
        <f t="shared" si="494"/>
        <v>#N/A</v>
      </c>
      <c r="BF268" s="5" t="e">
        <f t="shared" si="495"/>
        <v>#N/A</v>
      </c>
      <c r="BG268" s="5" t="e">
        <f t="shared" si="496"/>
        <v>#N/A</v>
      </c>
      <c r="BH268" s="5" t="e">
        <f t="shared" si="497"/>
        <v>#N/A</v>
      </c>
      <c r="BI268" s="5" t="e">
        <f t="shared" si="498"/>
        <v>#N/A</v>
      </c>
      <c r="BJ268" s="8" t="e">
        <f t="shared" si="499"/>
        <v>#N/A</v>
      </c>
      <c r="BK268" s="8" t="e">
        <f t="shared" si="500"/>
        <v>#N/A</v>
      </c>
      <c r="BL268" s="8" t="e">
        <f t="shared" si="501"/>
        <v>#N/A</v>
      </c>
      <c r="BM268" s="8" t="e">
        <f t="shared" si="502"/>
        <v>#N/A</v>
      </c>
      <c r="BN268" s="8" t="e">
        <f t="shared" si="503"/>
        <v>#N/A</v>
      </c>
    </row>
    <row r="269" spans="1:66" x14ac:dyDescent="0.25">
      <c r="A269" t="s">
        <v>340</v>
      </c>
      <c r="B269" t="s">
        <v>361</v>
      </c>
      <c r="C269" t="s">
        <v>394</v>
      </c>
      <c r="D269" s="16"/>
      <c r="E269">
        <f>VLOOKUP(A269,home!$A$2:$E$405,3,FALSE)</f>
        <v>1.3684000000000001</v>
      </c>
      <c r="F269">
        <f>VLOOKUP(B269,home!$B$2:$E$405,3,FALSE)</f>
        <v>0.65390000000000004</v>
      </c>
      <c r="G269">
        <f>VLOOKUP(C269,away!$B$2:$E$405,4,FALSE)</f>
        <v>1.0385</v>
      </c>
      <c r="H269">
        <f>VLOOKUP(A269,away!$A$2:$E$405,3,FALSE)</f>
        <v>1.1395</v>
      </c>
      <c r="I269">
        <f>VLOOKUP(C269,away!$B$2:$E$405,3,FALSE)</f>
        <v>0.87760000000000005</v>
      </c>
      <c r="J269">
        <f>VLOOKUP(B269,home!$B$2:$E$405,4,FALSE)</f>
        <v>1.3855999999999999</v>
      </c>
      <c r="K269" s="3">
        <f t="shared" si="448"/>
        <v>0.92924643526000006</v>
      </c>
      <c r="L269" s="3">
        <f t="shared" si="449"/>
        <v>1.38563491712</v>
      </c>
      <c r="M269" s="5">
        <f t="shared" si="450"/>
        <v>9.8777903070005876E-2</v>
      </c>
      <c r="N269" s="5">
        <f t="shared" si="451"/>
        <v>9.1789014310260764E-2</v>
      </c>
      <c r="O269" s="5">
        <f t="shared" si="452"/>
        <v>0.13687011153369499</v>
      </c>
      <c r="P269" s="5">
        <f t="shared" si="453"/>
        <v>0.12718606323632467</v>
      </c>
      <c r="Q269" s="5">
        <f t="shared" si="454"/>
        <v>4.2647307171919467E-2</v>
      </c>
      <c r="R269" s="5">
        <f t="shared" si="455"/>
        <v>9.4826002825598318E-2</v>
      </c>
      <c r="S269" s="5">
        <f t="shared" si="456"/>
        <v>4.0941076340955319E-2</v>
      </c>
      <c r="T269" s="5">
        <f t="shared" si="457"/>
        <v>5.9093597938553816E-2</v>
      </c>
      <c r="U269" s="5">
        <f t="shared" si="458"/>
        <v>8.8116725095641932E-2</v>
      </c>
      <c r="V269" s="5">
        <f t="shared" si="459"/>
        <v>5.8572865237476119E-3</v>
      </c>
      <c r="W269" s="5">
        <f t="shared" si="460"/>
        <v>1.3209952720981468E-2</v>
      </c>
      <c r="X269" s="5">
        <f t="shared" si="461"/>
        <v>1.8304171743696276E-2</v>
      </c>
      <c r="Y269" s="5">
        <f t="shared" si="462"/>
        <v>1.2681449748513419E-2</v>
      </c>
      <c r="Z269" s="5">
        <f t="shared" si="463"/>
        <v>4.3798073522022932E-2</v>
      </c>
      <c r="AA269" s="5">
        <f t="shared" si="464"/>
        <v>4.0699203691595208E-2</v>
      </c>
      <c r="AB269" s="5">
        <f t="shared" si="465"/>
        <v>1.8909794974167737E-2</v>
      </c>
      <c r="AC269" s="5">
        <f t="shared" si="466"/>
        <v>4.7136378117549748E-4</v>
      </c>
      <c r="AD269" s="5">
        <f t="shared" si="467"/>
        <v>3.068825368981292E-3</v>
      </c>
      <c r="AE269" s="5">
        <f t="shared" si="468"/>
        <v>4.2522715858041458E-3</v>
      </c>
      <c r="AF269" s="5">
        <f t="shared" si="469"/>
        <v>2.94604799318373E-3</v>
      </c>
      <c r="AG269" s="5">
        <f t="shared" si="470"/>
        <v>1.3607156556222266E-3</v>
      </c>
      <c r="AH269" s="5">
        <f t="shared" si="471"/>
        <v>1.5172034993675976E-2</v>
      </c>
      <c r="AI269" s="5">
        <f t="shared" si="472"/>
        <v>1.4098559433513378E-2</v>
      </c>
      <c r="AJ269" s="5">
        <f t="shared" si="473"/>
        <v>6.550518047946775E-3</v>
      </c>
      <c r="AK269" s="5">
        <f t="shared" si="474"/>
        <v>2.0290151817202785E-3</v>
      </c>
      <c r="AL269" s="5">
        <f t="shared" si="475"/>
        <v>2.4277050561565986E-5</v>
      </c>
      <c r="AM269" s="5">
        <f t="shared" si="476"/>
        <v>5.7033900691226417E-4</v>
      </c>
      <c r="AN269" s="5">
        <f t="shared" si="477"/>
        <v>7.9028164257317825E-4</v>
      </c>
      <c r="AO269" s="5">
        <f t="shared" si="478"/>
        <v>5.4752091915417174E-4</v>
      </c>
      <c r="AP269" s="5">
        <f t="shared" si="479"/>
        <v>2.5288803447788566E-4</v>
      </c>
      <c r="AQ269" s="5">
        <f t="shared" si="480"/>
        <v>8.7602622673601177E-5</v>
      </c>
      <c r="AR269" s="5">
        <f t="shared" si="481"/>
        <v>4.2045802902007873E-3</v>
      </c>
      <c r="AS269" s="5">
        <f t="shared" si="482"/>
        <v>3.9070912464335382E-3</v>
      </c>
      <c r="AT269" s="5">
        <f t="shared" si="483"/>
        <v>1.8153253064919575E-3</v>
      </c>
      <c r="AU269" s="5">
        <f t="shared" si="484"/>
        <v>5.6229485663163961E-4</v>
      </c>
      <c r="AV269" s="5">
        <f t="shared" si="485"/>
        <v>1.3062762277249598E-4</v>
      </c>
      <c r="AW269" s="5">
        <f t="shared" si="486"/>
        <v>8.6830668487062251E-7</v>
      </c>
      <c r="AX269" s="5">
        <f t="shared" si="487"/>
        <v>8.8330914843824966E-5</v>
      </c>
      <c r="AY269" s="5">
        <f t="shared" si="488"/>
        <v>1.2239439986875717E-4</v>
      </c>
      <c r="AZ269" s="5">
        <f t="shared" si="489"/>
        <v>8.4796977059048759E-5</v>
      </c>
      <c r="BA269" s="5">
        <f t="shared" si="490"/>
        <v>3.9165884093080518E-5</v>
      </c>
      <c r="BB269" s="5">
        <f t="shared" si="491"/>
        <v>1.3567404139811786E-5</v>
      </c>
      <c r="BC269" s="5">
        <f t="shared" si="492"/>
        <v>3.7598937821603275E-6</v>
      </c>
      <c r="BD269" s="5">
        <f t="shared" si="493"/>
        <v>9.7100221032279347E-4</v>
      </c>
      <c r="BE269" s="5">
        <f t="shared" si="494"/>
        <v>9.0230034257203658E-4</v>
      </c>
      <c r="BF269" s="5">
        <f t="shared" si="495"/>
        <v>4.1922968843447086E-4</v>
      </c>
      <c r="BG269" s="5">
        <f t="shared" si="496"/>
        <v>1.2985589784429754E-4</v>
      </c>
      <c r="BH269" s="5">
        <f t="shared" si="497"/>
        <v>3.016703254232505E-5</v>
      </c>
      <c r="BI269" s="5">
        <f t="shared" si="498"/>
        <v>5.6065214904655956E-6</v>
      </c>
      <c r="BJ269" s="8">
        <f t="shared" si="499"/>
        <v>0.25195400193709444</v>
      </c>
      <c r="BK269" s="8">
        <f t="shared" si="500"/>
        <v>0.27338036440263935</v>
      </c>
      <c r="BL269" s="8">
        <f t="shared" si="501"/>
        <v>0.43035004679329142</v>
      </c>
      <c r="BM269" s="8">
        <f t="shared" si="502"/>
        <v>0.40726455841406012</v>
      </c>
      <c r="BN269" s="8">
        <f t="shared" si="503"/>
        <v>0.59209640214780401</v>
      </c>
    </row>
    <row r="270" spans="1:66" s="10" customFormat="1" x14ac:dyDescent="0.25">
      <c r="A270" t="s">
        <v>340</v>
      </c>
      <c r="B270" t="s">
        <v>400</v>
      </c>
      <c r="C270" t="s">
        <v>356</v>
      </c>
      <c r="D270" s="16"/>
      <c r="E270">
        <f>VLOOKUP(A270,home!$A$2:$E$405,3,FALSE)</f>
        <v>1.3684000000000001</v>
      </c>
      <c r="F270">
        <f>VLOOKUP(B270,home!$B$2:$E$405,3,FALSE)</f>
        <v>1.3383</v>
      </c>
      <c r="G270">
        <f>VLOOKUP(C270,away!$B$2:$E$405,4,FALSE)</f>
        <v>1.1153999999999999</v>
      </c>
      <c r="H270">
        <f>VLOOKUP(A270,away!$A$2:$E$405,3,FALSE)</f>
        <v>1.1395</v>
      </c>
      <c r="I270">
        <f>VLOOKUP(C270,away!$B$2:$E$405,3,FALSE)</f>
        <v>1.0623</v>
      </c>
      <c r="J270">
        <f>VLOOKUP(B270,home!$B$2:$E$405,4,FALSE)</f>
        <v>0.66469999999999996</v>
      </c>
      <c r="K270" s="3">
        <f t="shared" si="448"/>
        <v>2.042665169688</v>
      </c>
      <c r="L270" s="3">
        <f t="shared" si="449"/>
        <v>0.80461326799499999</v>
      </c>
      <c r="M270" s="5">
        <f t="shared" si="450"/>
        <v>5.8001962216849078E-2</v>
      </c>
      <c r="N270" s="5">
        <f t="shared" si="451"/>
        <v>0.11847858799391696</v>
      </c>
      <c r="O270" s="5">
        <f t="shared" si="452"/>
        <v>4.6669148369421452E-2</v>
      </c>
      <c r="P270" s="5">
        <f t="shared" si="453"/>
        <v>9.5329443873218705E-2</v>
      </c>
      <c r="Q270" s="5">
        <f t="shared" si="454"/>
        <v>0.12100604252449457</v>
      </c>
      <c r="R270" s="5">
        <f t="shared" si="455"/>
        <v>1.8775307992031861E-2</v>
      </c>
      <c r="S270" s="5">
        <f t="shared" si="456"/>
        <v>3.9169807890297802E-2</v>
      </c>
      <c r="T270" s="5">
        <f t="shared" si="457"/>
        <v>9.7363067322775512E-2</v>
      </c>
      <c r="U270" s="5">
        <f t="shared" si="458"/>
        <v>3.8351667685488214E-2</v>
      </c>
      <c r="V270" s="5">
        <f t="shared" si="459"/>
        <v>7.1530836775690982E-3</v>
      </c>
      <c r="W270" s="5">
        <f t="shared" si="460"/>
        <v>8.2391609462190027E-2</v>
      </c>
      <c r="X270" s="5">
        <f t="shared" si="461"/>
        <v>6.6293382144740481E-2</v>
      </c>
      <c r="Y270" s="5">
        <f t="shared" si="462"/>
        <v>2.667026742696051E-2</v>
      </c>
      <c r="Z270" s="5">
        <f t="shared" si="463"/>
        <v>5.0356206403604654E-3</v>
      </c>
      <c r="AA270" s="5">
        <f t="shared" si="464"/>
        <v>1.0286086889826303E-2</v>
      </c>
      <c r="AB270" s="5">
        <f t="shared" si="465"/>
        <v>1.0505515711116282E-2</v>
      </c>
      <c r="AC270" s="5">
        <f t="shared" si="466"/>
        <v>7.3478062519233853E-4</v>
      </c>
      <c r="AD270" s="5">
        <f t="shared" si="467"/>
        <v>4.2074617730737958E-2</v>
      </c>
      <c r="AE270" s="5">
        <f t="shared" si="468"/>
        <v>3.3853795671969437E-2</v>
      </c>
      <c r="AF270" s="5">
        <f t="shared" si="469"/>
        <v>1.3619606584829158E-2</v>
      </c>
      <c r="AG270" s="5">
        <f t="shared" si="470"/>
        <v>3.6528387210085366E-3</v>
      </c>
      <c r="AH270" s="5">
        <f t="shared" si="471"/>
        <v>1.0129317949558769E-3</v>
      </c>
      <c r="AI270" s="5">
        <f t="shared" si="472"/>
        <v>2.0690804968259164E-3</v>
      </c>
      <c r="AJ270" s="5">
        <f t="shared" si="473"/>
        <v>2.1132193320735218E-3</v>
      </c>
      <c r="AK270" s="5">
        <f t="shared" si="474"/>
        <v>1.4388665085126409E-3</v>
      </c>
      <c r="AL270" s="5">
        <f t="shared" si="475"/>
        <v>4.8306109442658666E-5</v>
      </c>
      <c r="AM270" s="5">
        <f t="shared" si="476"/>
        <v>1.7188871233303114E-2</v>
      </c>
      <c r="AN270" s="5">
        <f t="shared" si="477"/>
        <v>1.3830393856173264E-2</v>
      </c>
      <c r="AO270" s="5">
        <f t="shared" si="478"/>
        <v>5.5640591991367701E-3</v>
      </c>
      <c r="AP270" s="5">
        <f t="shared" si="479"/>
        <v>1.4923052851783596E-3</v>
      </c>
      <c r="AQ270" s="5">
        <f t="shared" si="480"/>
        <v>3.0018215808839255E-4</v>
      </c>
      <c r="AR270" s="5">
        <f t="shared" si="481"/>
        <v>1.6300367235909792E-4</v>
      </c>
      <c r="AS270" s="5">
        <f t="shared" si="482"/>
        <v>3.3296192405916388E-4</v>
      </c>
      <c r="AT270" s="5">
        <f t="shared" si="483"/>
        <v>3.4006486255397757E-4</v>
      </c>
      <c r="AU270" s="5">
        <f t="shared" si="484"/>
        <v>2.3154621672458238E-4</v>
      </c>
      <c r="AV270" s="5">
        <f t="shared" si="485"/>
        <v>1.1824284801908338E-4</v>
      </c>
      <c r="AW270" s="5">
        <f t="shared" si="486"/>
        <v>2.2053825483960064E-6</v>
      </c>
      <c r="AX270" s="5">
        <f t="shared" si="487"/>
        <v>5.8518514290867114E-3</v>
      </c>
      <c r="AY270" s="5">
        <f t="shared" si="488"/>
        <v>4.7084773021786701E-3</v>
      </c>
      <c r="AZ270" s="5">
        <f t="shared" si="489"/>
        <v>1.8942516546931302E-3</v>
      </c>
      <c r="BA270" s="5">
        <f t="shared" si="490"/>
        <v>5.0804667142919193E-4</v>
      </c>
      <c r="BB270" s="5">
        <f t="shared" si="491"/>
        <v>1.0219527314815601E-4</v>
      </c>
      <c r="BC270" s="5">
        <f t="shared" si="492"/>
        <v>1.64455345402759E-5</v>
      </c>
      <c r="BD270" s="5">
        <f t="shared" si="493"/>
        <v>2.1859152918673331E-5</v>
      </c>
      <c r="BE270" s="5">
        <f t="shared" si="494"/>
        <v>4.4650930305857795E-5</v>
      </c>
      <c r="BF270" s="5">
        <f t="shared" si="495"/>
        <v>4.5603450064971054E-5</v>
      </c>
      <c r="BG270" s="5">
        <f t="shared" si="496"/>
        <v>3.1050859688440779E-5</v>
      </c>
      <c r="BH270" s="5">
        <f t="shared" si="497"/>
        <v>1.5856627393611793E-5</v>
      </c>
      <c r="BI270" s="5">
        <f t="shared" si="498"/>
        <v>6.4779560971302838E-6</v>
      </c>
      <c r="BJ270" s="8">
        <f t="shared" si="499"/>
        <v>0.65686089518057933</v>
      </c>
      <c r="BK270" s="8">
        <f t="shared" si="500"/>
        <v>0.20514586169474833</v>
      </c>
      <c r="BL270" s="8">
        <f t="shared" si="501"/>
        <v>0.13257314328043665</v>
      </c>
      <c r="BM270" s="8">
        <f t="shared" si="502"/>
        <v>0.53664875590656169</v>
      </c>
      <c r="BN270" s="8">
        <f t="shared" si="503"/>
        <v>0.45826049296993265</v>
      </c>
    </row>
    <row r="271" spans="1:66" x14ac:dyDescent="0.25">
      <c r="A271" t="s">
        <v>340</v>
      </c>
      <c r="B271" t="s">
        <v>341</v>
      </c>
      <c r="C271" t="s">
        <v>413</v>
      </c>
      <c r="D271" s="16"/>
      <c r="E271">
        <f>VLOOKUP(A271,home!$A$2:$E$405,3,FALSE)</f>
        <v>1.3684000000000001</v>
      </c>
      <c r="F271">
        <f>VLOOKUP(B271,home!$B$2:$E$405,3,FALSE)</f>
        <v>0.80769999999999997</v>
      </c>
      <c r="G271">
        <f>VLOOKUP(C271,away!$B$2:$E$405,4,FALSE)</f>
        <v>0.57689999999999997</v>
      </c>
      <c r="H271">
        <f>VLOOKUP(A271,away!$A$2:$E$405,3,FALSE)</f>
        <v>1.1395</v>
      </c>
      <c r="I271">
        <f>VLOOKUP(C271,away!$B$2:$E$405,3,FALSE)</f>
        <v>1.5704</v>
      </c>
      <c r="J271">
        <f>VLOOKUP(B271,home!$B$2:$E$405,4,FALSE)</f>
        <v>1.1547000000000001</v>
      </c>
      <c r="K271" s="3">
        <f t="shared" si="448"/>
        <v>0.63762257869200001</v>
      </c>
      <c r="L271" s="3">
        <f t="shared" si="449"/>
        <v>2.0663019327600001</v>
      </c>
      <c r="M271" s="5">
        <f t="shared" si="450"/>
        <v>6.6942280801596504E-2</v>
      </c>
      <c r="N271" s="5">
        <f t="shared" si="451"/>
        <v>4.2683909708237926E-2</v>
      </c>
      <c r="O271" s="5">
        <f t="shared" si="452"/>
        <v>0.13832296420370147</v>
      </c>
      <c r="P271" s="5">
        <f t="shared" si="453"/>
        <v>8.8197845127885338E-2</v>
      </c>
      <c r="Q271" s="5">
        <f t="shared" si="454"/>
        <v>1.3608112288411576E-2</v>
      </c>
      <c r="R271" s="5">
        <f t="shared" si="455"/>
        <v>0.14290850413960035</v>
      </c>
      <c r="S271" s="5">
        <f t="shared" si="456"/>
        <v>2.9050623134045248E-2</v>
      </c>
      <c r="T271" s="5">
        <f t="shared" si="457"/>
        <v>2.8118468722759946E-2</v>
      </c>
      <c r="U271" s="5">
        <f t="shared" si="458"/>
        <v>9.1121688926508335E-2</v>
      </c>
      <c r="V271" s="5">
        <f t="shared" si="459"/>
        <v>4.2527554739265954E-3</v>
      </c>
      <c r="W271" s="5">
        <f t="shared" si="460"/>
        <v>2.8922798828224282E-3</v>
      </c>
      <c r="X271" s="5">
        <f t="shared" si="461"/>
        <v>5.976323511958849E-3</v>
      </c>
      <c r="Y271" s="5">
        <f t="shared" si="462"/>
        <v>6.1744444117798015E-3</v>
      </c>
      <c r="Z271" s="5">
        <f t="shared" si="463"/>
        <v>9.8430706103832241E-2</v>
      </c>
      <c r="AA271" s="5">
        <f t="shared" si="464"/>
        <v>6.2761640648399897E-2</v>
      </c>
      <c r="AB271" s="5">
        <f t="shared" si="465"/>
        <v>2.000911957658669E-2</v>
      </c>
      <c r="AC271" s="5">
        <f t="shared" si="466"/>
        <v>3.5019335329324421E-4</v>
      </c>
      <c r="AD271" s="5">
        <f t="shared" si="467"/>
        <v>4.6104573929605806E-4</v>
      </c>
      <c r="AE271" s="5">
        <f t="shared" si="468"/>
        <v>9.5265970219820769E-4</v>
      </c>
      <c r="AF271" s="5">
        <f t="shared" si="469"/>
        <v>9.8424129195736156E-4</v>
      </c>
      <c r="AG271" s="5">
        <f t="shared" si="470"/>
        <v>6.7791322795789858E-4</v>
      </c>
      <c r="AH271" s="5">
        <f t="shared" si="471"/>
        <v>5.0846889566320032E-2</v>
      </c>
      <c r="AI271" s="5">
        <f t="shared" si="472"/>
        <v>3.2421124843744327E-2</v>
      </c>
      <c r="AJ271" s="5">
        <f t="shared" si="473"/>
        <v>1.033622061348176E-2</v>
      </c>
      <c r="AK271" s="5">
        <f t="shared" si="474"/>
        <v>2.1968692138325491E-3</v>
      </c>
      <c r="AL271" s="5">
        <f t="shared" si="475"/>
        <v>1.8455480613284266E-5</v>
      </c>
      <c r="AM271" s="5">
        <f t="shared" si="476"/>
        <v>5.8794634636982438E-5</v>
      </c>
      <c r="AN271" s="5">
        <f t="shared" si="477"/>
        <v>1.2148746718631483E-4</v>
      </c>
      <c r="AO271" s="5">
        <f t="shared" si="478"/>
        <v>1.2551489412659974E-4</v>
      </c>
      <c r="AP271" s="5">
        <f t="shared" si="479"/>
        <v>8.6450556107986619E-5</v>
      </c>
      <c r="AQ271" s="5">
        <f t="shared" si="480"/>
        <v>4.4658237793527407E-5</v>
      </c>
      <c r="AR271" s="5">
        <f t="shared" si="481"/>
        <v>2.1013005237144267E-2</v>
      </c>
      <c r="AS271" s="5">
        <f t="shared" si="482"/>
        <v>1.3398366585376428E-2</v>
      </c>
      <c r="AT271" s="5">
        <f t="shared" si="483"/>
        <v>4.2715505262142222E-3</v>
      </c>
      <c r="AU271" s="5">
        <f t="shared" si="484"/>
        <v>9.078790205126274E-4</v>
      </c>
      <c r="AV271" s="5">
        <f t="shared" si="485"/>
        <v>1.4472104054990715E-4</v>
      </c>
      <c r="AW271" s="5">
        <f t="shared" si="486"/>
        <v>6.754299713291695E-7</v>
      </c>
      <c r="AX271" s="5">
        <f t="shared" si="487"/>
        <v>6.2481310917477833E-6</v>
      </c>
      <c r="AY271" s="5">
        <f t="shared" si="488"/>
        <v>1.2910525351016292E-5</v>
      </c>
      <c r="AZ271" s="5">
        <f t="shared" si="489"/>
        <v>1.3338521742875974E-5</v>
      </c>
      <c r="BA271" s="5">
        <f t="shared" si="490"/>
        <v>9.1871377524886375E-6</v>
      </c>
      <c r="BB271" s="5">
        <f t="shared" si="491"/>
        <v>4.7458501236249098E-6</v>
      </c>
      <c r="BC271" s="5">
        <f t="shared" si="492"/>
        <v>1.9612718566070869E-6</v>
      </c>
      <c r="BD271" s="5">
        <f t="shared" si="493"/>
        <v>7.2365355557678663E-3</v>
      </c>
      <c r="BE271" s="5">
        <f t="shared" si="494"/>
        <v>4.6141784618650523E-3</v>
      </c>
      <c r="BF271" s="5">
        <f t="shared" si="495"/>
        <v>1.4710521846997401E-3</v>
      </c>
      <c r="BG271" s="5">
        <f t="shared" si="496"/>
        <v>3.1265869579958294E-4</v>
      </c>
      <c r="BH271" s="5">
        <f t="shared" si="497"/>
        <v>4.9839560966551912E-5</v>
      </c>
      <c r="BI271" s="5">
        <f t="shared" si="498"/>
        <v>6.3557658768739979E-6</v>
      </c>
      <c r="BJ271" s="8">
        <f t="shared" si="499"/>
        <v>0.10301469571514982</v>
      </c>
      <c r="BK271" s="8">
        <f t="shared" si="500"/>
        <v>0.18882506389671122</v>
      </c>
      <c r="BL271" s="8">
        <f t="shared" si="501"/>
        <v>0.60435116436694836</v>
      </c>
      <c r="BM271" s="8">
        <f t="shared" si="502"/>
        <v>0.50194577871782897</v>
      </c>
      <c r="BN271" s="8">
        <f t="shared" si="503"/>
        <v>0.49266361626943322</v>
      </c>
    </row>
    <row r="272" spans="1:66" s="10" customFormat="1" x14ac:dyDescent="0.25">
      <c r="A272" t="s">
        <v>340</v>
      </c>
      <c r="B272" t="s">
        <v>405</v>
      </c>
      <c r="C272" t="s">
        <v>380</v>
      </c>
      <c r="D272" s="16"/>
      <c r="E272">
        <f>VLOOKUP(A272,home!$A$2:$E$405,3,FALSE)</f>
        <v>1.3684000000000001</v>
      </c>
      <c r="F272">
        <f>VLOOKUP(B272,home!$B$2:$E$405,3,FALSE)</f>
        <v>0.80769999999999997</v>
      </c>
      <c r="G272">
        <f>VLOOKUP(C272,away!$B$2:$E$405,4,FALSE)</f>
        <v>0.63870000000000005</v>
      </c>
      <c r="H272">
        <f>VLOOKUP(A272,away!$A$2:$E$405,3,FALSE)</f>
        <v>1.1395</v>
      </c>
      <c r="I272">
        <f>VLOOKUP(C272,away!$B$2:$E$405,3,FALSE)</f>
        <v>1.7447999999999999</v>
      </c>
      <c r="J272">
        <f>VLOOKUP(B272,home!$B$2:$E$405,4,FALSE)</f>
        <v>1.0623</v>
      </c>
      <c r="K272" s="3">
        <f t="shared" si="448"/>
        <v>0.70592744151600006</v>
      </c>
      <c r="L272" s="3">
        <f t="shared" si="449"/>
        <v>2.1120644350799997</v>
      </c>
      <c r="M272" s="5">
        <f t="shared" si="450"/>
        <v>5.9725759060256421E-2</v>
      </c>
      <c r="N272" s="5">
        <f t="shared" si="451"/>
        <v>4.2162052286007876E-2</v>
      </c>
      <c r="O272" s="5">
        <f t="shared" si="452"/>
        <v>0.12614465156932464</v>
      </c>
      <c r="P272" s="5">
        <f t="shared" si="453"/>
        <v>8.9048971143260616E-2</v>
      </c>
      <c r="Q272" s="5">
        <f t="shared" si="454"/>
        <v>1.488167484966268E-2</v>
      </c>
      <c r="R272" s="5">
        <f t="shared" si="455"/>
        <v>0.13321281612756455</v>
      </c>
      <c r="S272" s="5">
        <f t="shared" si="456"/>
        <v>3.3192207962033142E-2</v>
      </c>
      <c r="T272" s="5">
        <f t="shared" si="457"/>
        <v>3.1431056184397045E-2</v>
      </c>
      <c r="U272" s="5">
        <f t="shared" si="458"/>
        <v>9.4038582466072995E-2</v>
      </c>
      <c r="V272" s="5">
        <f t="shared" si="459"/>
        <v>5.4987105796348674E-3</v>
      </c>
      <c r="W272" s="5">
        <f t="shared" si="460"/>
        <v>3.5017942173651267E-3</v>
      </c>
      <c r="X272" s="5">
        <f t="shared" si="461"/>
        <v>7.3960150254656857E-3</v>
      </c>
      <c r="Y272" s="5">
        <f t="shared" si="462"/>
        <v>7.8104301483016879E-3</v>
      </c>
      <c r="Z272" s="5">
        <f t="shared" si="463"/>
        <v>9.3784683746626837E-2</v>
      </c>
      <c r="AA272" s="5">
        <f t="shared" si="464"/>
        <v>6.6205181850643474E-2</v>
      </c>
      <c r="AB272" s="5">
        <f t="shared" si="465"/>
        <v>2.3368027319463133E-2</v>
      </c>
      <c r="AC272" s="5">
        <f t="shared" si="466"/>
        <v>5.1239880354329436E-4</v>
      </c>
      <c r="AD272" s="5">
        <f t="shared" si="467"/>
        <v>6.1800315814502192E-4</v>
      </c>
      <c r="AE272" s="5">
        <f t="shared" si="468"/>
        <v>1.3052624910852213E-3</v>
      </c>
      <c r="AF272" s="5">
        <f t="shared" si="469"/>
        <v>1.3783992429325109E-3</v>
      </c>
      <c r="AG272" s="5">
        <f t="shared" si="470"/>
        <v>9.7042267277965097E-4</v>
      </c>
      <c r="AH272" s="5">
        <f t="shared" si="471"/>
        <v>4.9519823774118975E-2</v>
      </c>
      <c r="AI272" s="5">
        <f t="shared" si="472"/>
        <v>3.4957402501186993E-2</v>
      </c>
      <c r="AJ272" s="5">
        <f t="shared" si="473"/>
        <v>1.2338694854853978E-2</v>
      </c>
      <c r="AK272" s="5">
        <f t="shared" si="474"/>
        <v>2.903407763511234E-3</v>
      </c>
      <c r="AL272" s="5">
        <f t="shared" si="475"/>
        <v>3.0558731769007133E-5</v>
      </c>
      <c r="AM272" s="5">
        <f t="shared" si="476"/>
        <v>8.7253077655624687E-5</v>
      </c>
      <c r="AN272" s="5">
        <f t="shared" si="477"/>
        <v>1.8428412216771827E-4</v>
      </c>
      <c r="AO272" s="5">
        <f t="shared" si="478"/>
        <v>1.9460997019018784E-4</v>
      </c>
      <c r="AP272" s="5">
        <f t="shared" si="479"/>
        <v>1.3700959891689153E-4</v>
      </c>
      <c r="AQ272" s="5">
        <f t="shared" si="480"/>
        <v>7.2343275284235479E-5</v>
      </c>
      <c r="AR272" s="5">
        <f t="shared" si="481"/>
        <v>2.0917811724949133E-2</v>
      </c>
      <c r="AS272" s="5">
        <f t="shared" si="482"/>
        <v>1.476645731310673E-2</v>
      </c>
      <c r="AT272" s="5">
        <f t="shared" si="483"/>
        <v>5.2120237156483311E-3</v>
      </c>
      <c r="AU272" s="5">
        <f t="shared" si="484"/>
        <v>1.2264368555694476E-3</v>
      </c>
      <c r="AV272" s="5">
        <f t="shared" si="485"/>
        <v>2.1644385790826702E-4</v>
      </c>
      <c r="AW272" s="5">
        <f t="shared" si="486"/>
        <v>1.2656104549497628E-6</v>
      </c>
      <c r="AX272" s="5">
        <f t="shared" si="487"/>
        <v>1.0265723645638662E-5</v>
      </c>
      <c r="AY272" s="5">
        <f t="shared" si="488"/>
        <v>2.1681869812313214E-5</v>
      </c>
      <c r="AZ272" s="5">
        <f t="shared" si="489"/>
        <v>2.2896753058310709E-5</v>
      </c>
      <c r="BA272" s="5">
        <f t="shared" si="490"/>
        <v>1.6119805937755754E-5</v>
      </c>
      <c r="BB272" s="5">
        <f t="shared" si="491"/>
        <v>8.5115172053813353E-6</v>
      </c>
      <c r="BC272" s="5">
        <f t="shared" si="492"/>
        <v>3.5953745556114837E-6</v>
      </c>
      <c r="BD272" s="5">
        <f t="shared" si="493"/>
        <v>7.3632943673274187E-3</v>
      </c>
      <c r="BE272" s="5">
        <f t="shared" si="494"/>
        <v>5.1979515538566187E-3</v>
      </c>
      <c r="BF272" s="5">
        <f t="shared" si="495"/>
        <v>1.8346883207690599E-3</v>
      </c>
      <c r="BG272" s="5">
        <f t="shared" si="496"/>
        <v>4.3171894408659627E-4</v>
      </c>
      <c r="BH272" s="5">
        <f t="shared" si="497"/>
        <v>7.6190562413259994E-5</v>
      </c>
      <c r="BI272" s="5">
        <f t="shared" si="498"/>
        <v>1.0757001758411552E-5</v>
      </c>
      <c r="BJ272" s="8">
        <f t="shared" si="499"/>
        <v>0.11221368136457217</v>
      </c>
      <c r="BK272" s="8">
        <f t="shared" si="500"/>
        <v>0.18803028815030964</v>
      </c>
      <c r="BL272" s="8">
        <f t="shared" si="501"/>
        <v>0.59994236244413324</v>
      </c>
      <c r="BM272" s="8">
        <f t="shared" si="502"/>
        <v>0.52877467441020776</v>
      </c>
      <c r="BN272" s="8">
        <f t="shared" si="503"/>
        <v>0.46517592503607674</v>
      </c>
    </row>
    <row r="273" spans="1:66" x14ac:dyDescent="0.25">
      <c r="A273" t="s">
        <v>342</v>
      </c>
      <c r="B273" t="s">
        <v>515</v>
      </c>
      <c r="C273" t="s">
        <v>393</v>
      </c>
      <c r="D273" s="16"/>
      <c r="E273">
        <f>VLOOKUP(A273,home!$A$2:$E$405,3,FALSE)</f>
        <v>1.1741999999999999</v>
      </c>
      <c r="F273" t="e">
        <f>VLOOKUP(B273,home!$B$2:$E$405,3,FALSE)</f>
        <v>#N/A</v>
      </c>
      <c r="G273">
        <f>VLOOKUP(C273,away!$B$2:$E$405,4,FALSE)</f>
        <v>0.85160000000000002</v>
      </c>
      <c r="H273">
        <f>VLOOKUP(A273,away!$A$2:$E$405,3,FALSE)</f>
        <v>0.85970000000000002</v>
      </c>
      <c r="I273">
        <f>VLOOKUP(C273,away!$B$2:$E$405,3,FALSE)</f>
        <v>1.0468999999999999</v>
      </c>
      <c r="J273" t="e">
        <f>VLOOKUP(B273,home!$B$2:$E$405,4,FALSE)</f>
        <v>#N/A</v>
      </c>
      <c r="K273" s="3" t="e">
        <f t="shared" si="448"/>
        <v>#N/A</v>
      </c>
      <c r="L273" s="3" t="e">
        <f t="shared" si="449"/>
        <v>#N/A</v>
      </c>
      <c r="M273" s="5" t="e">
        <f t="shared" si="450"/>
        <v>#N/A</v>
      </c>
      <c r="N273" s="5" t="e">
        <f t="shared" si="451"/>
        <v>#N/A</v>
      </c>
      <c r="O273" s="5" t="e">
        <f t="shared" si="452"/>
        <v>#N/A</v>
      </c>
      <c r="P273" s="5" t="e">
        <f t="shared" si="453"/>
        <v>#N/A</v>
      </c>
      <c r="Q273" s="5" t="e">
        <f t="shared" si="454"/>
        <v>#N/A</v>
      </c>
      <c r="R273" s="5" t="e">
        <f t="shared" si="455"/>
        <v>#N/A</v>
      </c>
      <c r="S273" s="5" t="e">
        <f t="shared" si="456"/>
        <v>#N/A</v>
      </c>
      <c r="T273" s="5" t="e">
        <f t="shared" si="457"/>
        <v>#N/A</v>
      </c>
      <c r="U273" s="5" t="e">
        <f t="shared" si="458"/>
        <v>#N/A</v>
      </c>
      <c r="V273" s="5" t="e">
        <f t="shared" si="459"/>
        <v>#N/A</v>
      </c>
      <c r="W273" s="5" t="e">
        <f t="shared" si="460"/>
        <v>#N/A</v>
      </c>
      <c r="X273" s="5" t="e">
        <f t="shared" si="461"/>
        <v>#N/A</v>
      </c>
      <c r="Y273" s="5" t="e">
        <f t="shared" si="462"/>
        <v>#N/A</v>
      </c>
      <c r="Z273" s="5" t="e">
        <f t="shared" si="463"/>
        <v>#N/A</v>
      </c>
      <c r="AA273" s="5" t="e">
        <f t="shared" si="464"/>
        <v>#N/A</v>
      </c>
      <c r="AB273" s="5" t="e">
        <f t="shared" si="465"/>
        <v>#N/A</v>
      </c>
      <c r="AC273" s="5" t="e">
        <f t="shared" si="466"/>
        <v>#N/A</v>
      </c>
      <c r="AD273" s="5" t="e">
        <f t="shared" si="467"/>
        <v>#N/A</v>
      </c>
      <c r="AE273" s="5" t="e">
        <f t="shared" si="468"/>
        <v>#N/A</v>
      </c>
      <c r="AF273" s="5" t="e">
        <f t="shared" si="469"/>
        <v>#N/A</v>
      </c>
      <c r="AG273" s="5" t="e">
        <f t="shared" si="470"/>
        <v>#N/A</v>
      </c>
      <c r="AH273" s="5" t="e">
        <f t="shared" si="471"/>
        <v>#N/A</v>
      </c>
      <c r="AI273" s="5" t="e">
        <f t="shared" si="472"/>
        <v>#N/A</v>
      </c>
      <c r="AJ273" s="5" t="e">
        <f t="shared" si="473"/>
        <v>#N/A</v>
      </c>
      <c r="AK273" s="5" t="e">
        <f t="shared" si="474"/>
        <v>#N/A</v>
      </c>
      <c r="AL273" s="5" t="e">
        <f t="shared" si="475"/>
        <v>#N/A</v>
      </c>
      <c r="AM273" s="5" t="e">
        <f t="shared" si="476"/>
        <v>#N/A</v>
      </c>
      <c r="AN273" s="5" t="e">
        <f t="shared" si="477"/>
        <v>#N/A</v>
      </c>
      <c r="AO273" s="5" t="e">
        <f t="shared" si="478"/>
        <v>#N/A</v>
      </c>
      <c r="AP273" s="5" t="e">
        <f t="shared" si="479"/>
        <v>#N/A</v>
      </c>
      <c r="AQ273" s="5" t="e">
        <f t="shared" si="480"/>
        <v>#N/A</v>
      </c>
      <c r="AR273" s="5" t="e">
        <f t="shared" si="481"/>
        <v>#N/A</v>
      </c>
      <c r="AS273" s="5" t="e">
        <f t="shared" si="482"/>
        <v>#N/A</v>
      </c>
      <c r="AT273" s="5" t="e">
        <f t="shared" si="483"/>
        <v>#N/A</v>
      </c>
      <c r="AU273" s="5" t="e">
        <f t="shared" si="484"/>
        <v>#N/A</v>
      </c>
      <c r="AV273" s="5" t="e">
        <f t="shared" si="485"/>
        <v>#N/A</v>
      </c>
      <c r="AW273" s="5" t="e">
        <f t="shared" si="486"/>
        <v>#N/A</v>
      </c>
      <c r="AX273" s="5" t="e">
        <f t="shared" si="487"/>
        <v>#N/A</v>
      </c>
      <c r="AY273" s="5" t="e">
        <f t="shared" si="488"/>
        <v>#N/A</v>
      </c>
      <c r="AZ273" s="5" t="e">
        <f t="shared" si="489"/>
        <v>#N/A</v>
      </c>
      <c r="BA273" s="5" t="e">
        <f t="shared" si="490"/>
        <v>#N/A</v>
      </c>
      <c r="BB273" s="5" t="e">
        <f t="shared" si="491"/>
        <v>#N/A</v>
      </c>
      <c r="BC273" s="5" t="e">
        <f t="shared" si="492"/>
        <v>#N/A</v>
      </c>
      <c r="BD273" s="5" t="e">
        <f t="shared" si="493"/>
        <v>#N/A</v>
      </c>
      <c r="BE273" s="5" t="e">
        <f t="shared" si="494"/>
        <v>#N/A</v>
      </c>
      <c r="BF273" s="5" t="e">
        <f t="shared" si="495"/>
        <v>#N/A</v>
      </c>
      <c r="BG273" s="5" t="e">
        <f t="shared" si="496"/>
        <v>#N/A</v>
      </c>
      <c r="BH273" s="5" t="e">
        <f t="shared" si="497"/>
        <v>#N/A</v>
      </c>
      <c r="BI273" s="5" t="e">
        <f t="shared" si="498"/>
        <v>#N/A</v>
      </c>
      <c r="BJ273" s="8" t="e">
        <f t="shared" si="499"/>
        <v>#N/A</v>
      </c>
      <c r="BK273" s="8" t="e">
        <f t="shared" si="500"/>
        <v>#N/A</v>
      </c>
      <c r="BL273" s="8" t="e">
        <f t="shared" si="501"/>
        <v>#N/A</v>
      </c>
      <c r="BM273" s="8" t="e">
        <f t="shared" si="502"/>
        <v>#N/A</v>
      </c>
      <c r="BN273" s="8" t="e">
        <f t="shared" si="503"/>
        <v>#N/A</v>
      </c>
    </row>
    <row r="274" spans="1:66" x14ac:dyDescent="0.25">
      <c r="A274" t="s">
        <v>342</v>
      </c>
      <c r="B274" t="s">
        <v>386</v>
      </c>
      <c r="C274" t="s">
        <v>516</v>
      </c>
      <c r="D274" s="16"/>
      <c r="E274">
        <f>VLOOKUP(A274,home!$A$2:$E$405,3,FALSE)</f>
        <v>1.1741999999999999</v>
      </c>
      <c r="F274">
        <f>VLOOKUP(B274,home!$B$2:$E$405,3,FALSE)</f>
        <v>0.89419999999999999</v>
      </c>
      <c r="G274" t="e">
        <f>VLOOKUP(C274,away!$B$2:$E$405,4,FALSE)</f>
        <v>#N/A</v>
      </c>
      <c r="H274">
        <f>VLOOKUP(A274,away!$A$2:$E$405,3,FALSE)</f>
        <v>0.85970000000000002</v>
      </c>
      <c r="I274" t="e">
        <f>VLOOKUP(C274,away!$B$2:$E$405,3,FALSE)</f>
        <v>#N/A</v>
      </c>
      <c r="J274">
        <f>VLOOKUP(B274,home!$B$2:$E$405,4,FALSE)</f>
        <v>0.69789999999999996</v>
      </c>
      <c r="K274" s="3" t="e">
        <f t="shared" si="448"/>
        <v>#N/A</v>
      </c>
      <c r="L274" s="3" t="e">
        <f t="shared" si="449"/>
        <v>#N/A</v>
      </c>
      <c r="M274" s="5" t="e">
        <f t="shared" si="450"/>
        <v>#N/A</v>
      </c>
      <c r="N274" s="5" t="e">
        <f t="shared" si="451"/>
        <v>#N/A</v>
      </c>
      <c r="O274" s="5" t="e">
        <f t="shared" si="452"/>
        <v>#N/A</v>
      </c>
      <c r="P274" s="5" t="e">
        <f t="shared" si="453"/>
        <v>#N/A</v>
      </c>
      <c r="Q274" s="5" t="e">
        <f t="shared" si="454"/>
        <v>#N/A</v>
      </c>
      <c r="R274" s="5" t="e">
        <f t="shared" si="455"/>
        <v>#N/A</v>
      </c>
      <c r="S274" s="5" t="e">
        <f t="shared" si="456"/>
        <v>#N/A</v>
      </c>
      <c r="T274" s="5" t="e">
        <f t="shared" si="457"/>
        <v>#N/A</v>
      </c>
      <c r="U274" s="5" t="e">
        <f t="shared" si="458"/>
        <v>#N/A</v>
      </c>
      <c r="V274" s="5" t="e">
        <f t="shared" si="459"/>
        <v>#N/A</v>
      </c>
      <c r="W274" s="5" t="e">
        <f t="shared" si="460"/>
        <v>#N/A</v>
      </c>
      <c r="X274" s="5" t="e">
        <f t="shared" si="461"/>
        <v>#N/A</v>
      </c>
      <c r="Y274" s="5" t="e">
        <f t="shared" si="462"/>
        <v>#N/A</v>
      </c>
      <c r="Z274" s="5" t="e">
        <f t="shared" si="463"/>
        <v>#N/A</v>
      </c>
      <c r="AA274" s="5" t="e">
        <f t="shared" si="464"/>
        <v>#N/A</v>
      </c>
      <c r="AB274" s="5" t="e">
        <f t="shared" si="465"/>
        <v>#N/A</v>
      </c>
      <c r="AC274" s="5" t="e">
        <f t="shared" si="466"/>
        <v>#N/A</v>
      </c>
      <c r="AD274" s="5" t="e">
        <f t="shared" si="467"/>
        <v>#N/A</v>
      </c>
      <c r="AE274" s="5" t="e">
        <f t="shared" si="468"/>
        <v>#N/A</v>
      </c>
      <c r="AF274" s="5" t="e">
        <f t="shared" si="469"/>
        <v>#N/A</v>
      </c>
      <c r="AG274" s="5" t="e">
        <f t="shared" si="470"/>
        <v>#N/A</v>
      </c>
      <c r="AH274" s="5" t="e">
        <f t="shared" si="471"/>
        <v>#N/A</v>
      </c>
      <c r="AI274" s="5" t="e">
        <f t="shared" si="472"/>
        <v>#N/A</v>
      </c>
      <c r="AJ274" s="5" t="e">
        <f t="shared" si="473"/>
        <v>#N/A</v>
      </c>
      <c r="AK274" s="5" t="e">
        <f t="shared" si="474"/>
        <v>#N/A</v>
      </c>
      <c r="AL274" s="5" t="e">
        <f t="shared" si="475"/>
        <v>#N/A</v>
      </c>
      <c r="AM274" s="5" t="e">
        <f t="shared" si="476"/>
        <v>#N/A</v>
      </c>
      <c r="AN274" s="5" t="e">
        <f t="shared" si="477"/>
        <v>#N/A</v>
      </c>
      <c r="AO274" s="5" t="e">
        <f t="shared" si="478"/>
        <v>#N/A</v>
      </c>
      <c r="AP274" s="5" t="e">
        <f t="shared" si="479"/>
        <v>#N/A</v>
      </c>
      <c r="AQ274" s="5" t="e">
        <f t="shared" si="480"/>
        <v>#N/A</v>
      </c>
      <c r="AR274" s="5" t="e">
        <f t="shared" si="481"/>
        <v>#N/A</v>
      </c>
      <c r="AS274" s="5" t="e">
        <f t="shared" si="482"/>
        <v>#N/A</v>
      </c>
      <c r="AT274" s="5" t="e">
        <f t="shared" si="483"/>
        <v>#N/A</v>
      </c>
      <c r="AU274" s="5" t="e">
        <f t="shared" si="484"/>
        <v>#N/A</v>
      </c>
      <c r="AV274" s="5" t="e">
        <f t="shared" si="485"/>
        <v>#N/A</v>
      </c>
      <c r="AW274" s="5" t="e">
        <f t="shared" si="486"/>
        <v>#N/A</v>
      </c>
      <c r="AX274" s="5" t="e">
        <f t="shared" si="487"/>
        <v>#N/A</v>
      </c>
      <c r="AY274" s="5" t="e">
        <f t="shared" si="488"/>
        <v>#N/A</v>
      </c>
      <c r="AZ274" s="5" t="e">
        <f t="shared" si="489"/>
        <v>#N/A</v>
      </c>
      <c r="BA274" s="5" t="e">
        <f t="shared" si="490"/>
        <v>#N/A</v>
      </c>
      <c r="BB274" s="5" t="e">
        <f t="shared" si="491"/>
        <v>#N/A</v>
      </c>
      <c r="BC274" s="5" t="e">
        <f t="shared" si="492"/>
        <v>#N/A</v>
      </c>
      <c r="BD274" s="5" t="e">
        <f t="shared" si="493"/>
        <v>#N/A</v>
      </c>
      <c r="BE274" s="5" t="e">
        <f t="shared" si="494"/>
        <v>#N/A</v>
      </c>
      <c r="BF274" s="5" t="e">
        <f t="shared" si="495"/>
        <v>#N/A</v>
      </c>
      <c r="BG274" s="5" t="e">
        <f t="shared" si="496"/>
        <v>#N/A</v>
      </c>
      <c r="BH274" s="5" t="e">
        <f t="shared" si="497"/>
        <v>#N/A</v>
      </c>
      <c r="BI274" s="5" t="e">
        <f t="shared" si="498"/>
        <v>#N/A</v>
      </c>
      <c r="BJ274" s="8" t="e">
        <f t="shared" si="499"/>
        <v>#N/A</v>
      </c>
      <c r="BK274" s="8" t="e">
        <f t="shared" si="500"/>
        <v>#N/A</v>
      </c>
      <c r="BL274" s="8" t="e">
        <f t="shared" si="501"/>
        <v>#N/A</v>
      </c>
      <c r="BM274" s="8" t="e">
        <f t="shared" si="502"/>
        <v>#N/A</v>
      </c>
      <c r="BN274" s="8" t="e">
        <f t="shared" si="503"/>
        <v>#N/A</v>
      </c>
    </row>
    <row r="275" spans="1:66" x14ac:dyDescent="0.25">
      <c r="A275" t="s">
        <v>342</v>
      </c>
      <c r="B275" t="s">
        <v>409</v>
      </c>
      <c r="C275" t="s">
        <v>346</v>
      </c>
      <c r="D275" s="16"/>
      <c r="E275">
        <f>VLOOKUP(A275,home!$A$2:$E$405,3,FALSE)</f>
        <v>1.1741999999999999</v>
      </c>
      <c r="F275">
        <f>VLOOKUP(B275,home!$B$2:$E$405,3,FALSE)</f>
        <v>1.0646</v>
      </c>
      <c r="G275">
        <f>VLOOKUP(C275,away!$B$2:$E$405,4,FALSE)</f>
        <v>0.76649999999999996</v>
      </c>
      <c r="H275">
        <f>VLOOKUP(A275,away!$A$2:$E$405,3,FALSE)</f>
        <v>0.85970000000000002</v>
      </c>
      <c r="I275">
        <f>VLOOKUP(C275,away!$B$2:$E$405,3,FALSE)</f>
        <v>0.69789999999999996</v>
      </c>
      <c r="J275">
        <f>VLOOKUP(B275,home!$B$2:$E$405,4,FALSE)</f>
        <v>1.2795000000000001</v>
      </c>
      <c r="K275" s="3">
        <f t="shared" si="448"/>
        <v>0.95816586977999985</v>
      </c>
      <c r="L275" s="3">
        <f t="shared" si="449"/>
        <v>0.76768033408500003</v>
      </c>
      <c r="M275" s="5">
        <f t="shared" si="450"/>
        <v>0.17802234482124482</v>
      </c>
      <c r="N275" s="5">
        <f t="shared" si="451"/>
        <v>0.17057493486592307</v>
      </c>
      <c r="O275" s="5">
        <f t="shared" si="452"/>
        <v>0.13666425314696831</v>
      </c>
      <c r="P275" s="5">
        <f t="shared" si="453"/>
        <v>0.13094702298439895</v>
      </c>
      <c r="Q275" s="5">
        <f t="shared" si="454"/>
        <v>8.1719540414236985E-2</v>
      </c>
      <c r="R275" s="5">
        <f t="shared" si="455"/>
        <v>5.245722975667081E-2</v>
      </c>
      <c r="S275" s="5">
        <f t="shared" si="456"/>
        <v>2.4080014851077275E-2</v>
      </c>
      <c r="T275" s="5">
        <f t="shared" si="457"/>
        <v>6.2734484086474113E-2</v>
      </c>
      <c r="U275" s="5">
        <f t="shared" si="458"/>
        <v>5.0262727176049765E-2</v>
      </c>
      <c r="V275" s="5">
        <f t="shared" si="459"/>
        <v>1.9680464902281248E-3</v>
      </c>
      <c r="W275" s="5">
        <f t="shared" si="460"/>
        <v>2.6100291506343087E-2</v>
      </c>
      <c r="X275" s="5">
        <f t="shared" si="461"/>
        <v>2.003668050330535E-2</v>
      </c>
      <c r="Y275" s="5">
        <f t="shared" si="462"/>
        <v>7.6908827913659264E-3</v>
      </c>
      <c r="Z275" s="5">
        <f t="shared" si="463"/>
        <v>1.3423461221591555E-2</v>
      </c>
      <c r="AA275" s="5">
        <f t="shared" si="464"/>
        <v>1.286190239684437E-2</v>
      </c>
      <c r="AB275" s="5">
        <f t="shared" si="465"/>
        <v>6.1619179485489246E-3</v>
      </c>
      <c r="AC275" s="5">
        <f t="shared" si="466"/>
        <v>9.0476643974467981E-5</v>
      </c>
      <c r="AD275" s="5">
        <f t="shared" si="467"/>
        <v>6.2521021281716901E-3</v>
      </c>
      <c r="AE275" s="5">
        <f t="shared" si="468"/>
        <v>4.799615850488383E-3</v>
      </c>
      <c r="AF275" s="5">
        <f t="shared" si="469"/>
        <v>1.8422853497912911E-3</v>
      </c>
      <c r="AG275" s="5">
        <f t="shared" si="470"/>
        <v>4.7142874426922668E-4</v>
      </c>
      <c r="AH275" s="5">
        <f t="shared" si="471"/>
        <v>2.5762317987921115E-3</v>
      </c>
      <c r="AI275" s="5">
        <f t="shared" si="472"/>
        <v>2.4684573822445367E-3</v>
      </c>
      <c r="AJ275" s="5">
        <f t="shared" si="473"/>
        <v>1.1825958073365989E-3</v>
      </c>
      <c r="AK275" s="5">
        <f t="shared" si="474"/>
        <v>3.777076467782846E-4</v>
      </c>
      <c r="AL275" s="5">
        <f t="shared" si="475"/>
        <v>2.6620584488924385E-6</v>
      </c>
      <c r="AM275" s="5">
        <f t="shared" si="476"/>
        <v>1.1981101747186034E-3</v>
      </c>
      <c r="AN275" s="5">
        <f t="shared" si="477"/>
        <v>9.1976561919861525E-4</v>
      </c>
      <c r="AO275" s="5">
        <f t="shared" si="478"/>
        <v>3.5304298891314481E-4</v>
      </c>
      <c r="AP275" s="5">
        <f t="shared" si="479"/>
        <v>9.0341386558403364E-5</v>
      </c>
      <c r="AQ275" s="5">
        <f t="shared" si="480"/>
        <v>1.7338326453714304E-5</v>
      </c>
      <c r="AR275" s="5">
        <f t="shared" si="481"/>
        <v>3.9554449759542586E-4</v>
      </c>
      <c r="AS275" s="5">
        <f t="shared" si="482"/>
        <v>3.7899723757521423E-4</v>
      </c>
      <c r="AT275" s="5">
        <f t="shared" si="483"/>
        <v>1.8157110889273616E-4</v>
      </c>
      <c r="AU275" s="5">
        <f t="shared" si="484"/>
        <v>5.7991746493042552E-5</v>
      </c>
      <c r="AV275" s="5">
        <f t="shared" si="485"/>
        <v>1.3891428054641842E-5</v>
      </c>
      <c r="AW275" s="5">
        <f t="shared" si="486"/>
        <v>5.4392146553124957E-8</v>
      </c>
      <c r="AX275" s="5">
        <f t="shared" si="487"/>
        <v>1.9133137960858631E-4</v>
      </c>
      <c r="AY275" s="5">
        <f t="shared" si="488"/>
        <v>1.4688133741886351E-4</v>
      </c>
      <c r="AZ275" s="5">
        <f t="shared" si="489"/>
        <v>5.6378957090282354E-5</v>
      </c>
      <c r="BA275" s="5">
        <f t="shared" si="490"/>
        <v>1.4427005538143953E-5</v>
      </c>
      <c r="BB275" s="5">
        <f t="shared" si="491"/>
        <v>2.7688321078421233E-6</v>
      </c>
      <c r="BC275" s="5">
        <f t="shared" si="492"/>
        <v>4.2511559151470331E-7</v>
      </c>
      <c r="BD275" s="5">
        <f t="shared" si="493"/>
        <v>5.0608622009923318E-5</v>
      </c>
      <c r="BE275" s="5">
        <f t="shared" si="494"/>
        <v>4.8491454326505413E-5</v>
      </c>
      <c r="BF275" s="5">
        <f t="shared" si="495"/>
        <v>2.3231428255826592E-5</v>
      </c>
      <c r="BG275" s="5">
        <f t="shared" si="496"/>
        <v>7.4198538869919202E-6</v>
      </c>
      <c r="BH275" s="5">
        <f t="shared" si="497"/>
        <v>1.7773626883175311E-6</v>
      </c>
      <c r="BI275" s="5">
        <f t="shared" si="498"/>
        <v>3.4060165323325724E-7</v>
      </c>
      <c r="BJ275" s="8">
        <f t="shared" si="499"/>
        <v>0.38521305736356681</v>
      </c>
      <c r="BK275" s="8">
        <f t="shared" si="500"/>
        <v>0.3352574491867914</v>
      </c>
      <c r="BL275" s="8">
        <f t="shared" si="501"/>
        <v>0.26617288840166553</v>
      </c>
      <c r="BM275" s="8">
        <f t="shared" si="502"/>
        <v>0.24953470323890004</v>
      </c>
      <c r="BN275" s="8">
        <f t="shared" si="503"/>
        <v>0.75038532598944296</v>
      </c>
    </row>
    <row r="276" spans="1:66" x14ac:dyDescent="0.25">
      <c r="A276" t="s">
        <v>40</v>
      </c>
      <c r="B276" t="s">
        <v>42</v>
      </c>
      <c r="C276" t="s">
        <v>236</v>
      </c>
      <c r="D276" s="16"/>
      <c r="E276">
        <f>VLOOKUP(A276,home!$A$2:$E$405,3,FALSE)</f>
        <v>1.5047999999999999</v>
      </c>
      <c r="F276">
        <f>VLOOKUP(B276,home!$B$2:$E$405,3,FALSE)</f>
        <v>1.3955</v>
      </c>
      <c r="G276">
        <f>VLOOKUP(C276,away!$B$2:$E$405,4,FALSE)</f>
        <v>0.89710000000000001</v>
      </c>
      <c r="H276">
        <f>VLOOKUP(A276,away!$A$2:$E$405,3,FALSE)</f>
        <v>1.2</v>
      </c>
      <c r="I276">
        <f>VLOOKUP(C276,away!$B$2:$E$405,3,FALSE)</f>
        <v>0.91669999999999996</v>
      </c>
      <c r="J276">
        <f>VLOOKUP(B276,home!$B$2:$E$405,4,FALSE)</f>
        <v>0.83330000000000004</v>
      </c>
      <c r="K276" s="3">
        <f t="shared" si="448"/>
        <v>1.8838637096399997</v>
      </c>
      <c r="L276" s="3">
        <f t="shared" si="449"/>
        <v>0.91666333199999994</v>
      </c>
      <c r="M276" s="5">
        <f t="shared" si="450"/>
        <v>6.0778021634293369E-2</v>
      </c>
      <c r="N276" s="5">
        <f t="shared" si="451"/>
        <v>0.11449750930056007</v>
      </c>
      <c r="O276" s="5">
        <f t="shared" si="452"/>
        <v>5.5712983823659426E-2</v>
      </c>
      <c r="P276" s="5">
        <f t="shared" si="453"/>
        <v>0.10495566838115235</v>
      </c>
      <c r="Q276" s="5">
        <f t="shared" si="454"/>
        <v>0.10784885130774674</v>
      </c>
      <c r="R276" s="5">
        <f t="shared" si="455"/>
        <v>2.5535024693728876E-2</v>
      </c>
      <c r="S276" s="5">
        <f t="shared" si="456"/>
        <v>4.5311166887007294E-2</v>
      </c>
      <c r="T276" s="5">
        <f t="shared" si="457"/>
        <v>9.8861087392131647E-2</v>
      </c>
      <c r="U276" s="5">
        <f t="shared" si="458"/>
        <v>4.8104506345277076E-2</v>
      </c>
      <c r="V276" s="5">
        <f t="shared" si="459"/>
        <v>8.6940488571328085E-3</v>
      </c>
      <c r="W276" s="5">
        <f t="shared" si="460"/>
        <v>6.7724179035008186E-2</v>
      </c>
      <c r="X276" s="5">
        <f t="shared" si="461"/>
        <v>6.2080271611195136E-2</v>
      </c>
      <c r="Y276" s="5">
        <f t="shared" si="462"/>
        <v>2.845335431329157E-2</v>
      </c>
      <c r="Z276" s="5">
        <f t="shared" si="463"/>
        <v>7.8023402728185972E-3</v>
      </c>
      <c r="AA276" s="5">
        <f t="shared" si="464"/>
        <v>1.4698545690225611E-2</v>
      </c>
      <c r="AB276" s="5">
        <f t="shared" si="465"/>
        <v>1.3845028405150726E-2</v>
      </c>
      <c r="AC276" s="5">
        <f t="shared" si="466"/>
        <v>9.383425992265926E-4</v>
      </c>
      <c r="AD276" s="5">
        <f t="shared" si="467"/>
        <v>3.1895780787303478E-2</v>
      </c>
      <c r="AE276" s="5">
        <f t="shared" si="468"/>
        <v>2.923769269323118E-2</v>
      </c>
      <c r="AF276" s="5">
        <f t="shared" si="469"/>
        <v>1.3400560402084673E-2</v>
      </c>
      <c r="AG276" s="5">
        <f t="shared" si="470"/>
        <v>4.0946007829473991E-3</v>
      </c>
      <c r="AH276" s="5">
        <f t="shared" si="471"/>
        <v>1.7880298079699206E-3</v>
      </c>
      <c r="AI276" s="5">
        <f t="shared" si="472"/>
        <v>3.3684044669891112E-3</v>
      </c>
      <c r="AJ276" s="5">
        <f t="shared" si="473"/>
        <v>3.1728074673750268E-3</v>
      </c>
      <c r="AK276" s="5">
        <f t="shared" si="474"/>
        <v>1.9923789484875376E-3</v>
      </c>
      <c r="AL276" s="5">
        <f t="shared" si="475"/>
        <v>6.4815781773828625E-5</v>
      </c>
      <c r="AM276" s="5">
        <f t="shared" si="476"/>
        <v>1.2017460783166753E-2</v>
      </c>
      <c r="AN276" s="5">
        <f t="shared" si="477"/>
        <v>1.1015965643676963E-2</v>
      </c>
      <c r="AO276" s="5">
        <f t="shared" si="478"/>
        <v>5.0489658860652245E-3</v>
      </c>
      <c r="AP276" s="5">
        <f t="shared" si="479"/>
        <v>1.5427339640916272E-3</v>
      </c>
      <c r="AQ276" s="5">
        <f t="shared" si="480"/>
        <v>3.5354191397844975E-4</v>
      </c>
      <c r="AR276" s="5">
        <f t="shared" si="481"/>
        <v>3.2780427229780557E-4</v>
      </c>
      <c r="AS276" s="5">
        <f t="shared" si="482"/>
        <v>6.1753857244678458E-4</v>
      </c>
      <c r="AT276" s="5">
        <f t="shared" si="483"/>
        <v>5.8167925296769474E-4</v>
      </c>
      <c r="AU276" s="5">
        <f t="shared" si="484"/>
        <v>3.6526814510544852E-4</v>
      </c>
      <c r="AV276" s="5">
        <f t="shared" si="485"/>
        <v>1.7202885071291782E-4</v>
      </c>
      <c r="AW276" s="5">
        <f t="shared" si="486"/>
        <v>3.1091208424413105E-6</v>
      </c>
      <c r="AX276" s="5">
        <f t="shared" si="487"/>
        <v>3.773209708571622E-3</v>
      </c>
      <c r="AY276" s="5">
        <f t="shared" si="488"/>
        <v>3.4587629837940113E-3</v>
      </c>
      <c r="AZ276" s="5">
        <f t="shared" si="489"/>
        <v>1.5852606006614401E-3</v>
      </c>
      <c r="BA276" s="5">
        <f t="shared" si="490"/>
        <v>4.8438342143021241E-4</v>
      </c>
      <c r="BB276" s="5">
        <f t="shared" si="491"/>
        <v>1.1100413026344464E-4</v>
      </c>
      <c r="BC276" s="5">
        <f t="shared" si="492"/>
        <v>2.0350683182610242E-5</v>
      </c>
      <c r="BD276" s="5">
        <f t="shared" si="493"/>
        <v>5.0081026081390273E-5</v>
      </c>
      <c r="BE276" s="5">
        <f t="shared" si="494"/>
        <v>9.4345827576265457E-5</v>
      </c>
      <c r="BF276" s="5">
        <f t="shared" si="495"/>
        <v>8.8867340363439623E-5</v>
      </c>
      <c r="BG276" s="5">
        <f t="shared" si="496"/>
        <v>5.5804652494303302E-5</v>
      </c>
      <c r="BH276" s="5">
        <f t="shared" si="497"/>
        <v>2.6282089915772297E-5</v>
      </c>
      <c r="BI276" s="5">
        <f t="shared" si="498"/>
        <v>9.9023750811637662E-6</v>
      </c>
      <c r="BJ276" s="8">
        <f t="shared" si="499"/>
        <v>0.59750552734438245</v>
      </c>
      <c r="BK276" s="8">
        <f t="shared" si="500"/>
        <v>0.22420082712438028</v>
      </c>
      <c r="BL276" s="8">
        <f t="shared" si="501"/>
        <v>0.17060731205390631</v>
      </c>
      <c r="BM276" s="8">
        <f t="shared" si="502"/>
        <v>0.5273322937913949</v>
      </c>
      <c r="BN276" s="8">
        <f t="shared" si="503"/>
        <v>0.46932805914114079</v>
      </c>
    </row>
    <row r="277" spans="1:66" x14ac:dyDescent="0.25">
      <c r="A277" t="s">
        <v>40</v>
      </c>
      <c r="B277" t="s">
        <v>517</v>
      </c>
      <c r="C277" t="s">
        <v>237</v>
      </c>
      <c r="D277" s="16"/>
      <c r="E277">
        <f>VLOOKUP(A277,home!$A$2:$E$405,3,FALSE)</f>
        <v>1.5047999999999999</v>
      </c>
      <c r="F277" t="e">
        <f>VLOOKUP(B277,home!$B$2:$E$405,3,FALSE)</f>
        <v>#N/A</v>
      </c>
      <c r="G277">
        <f>VLOOKUP(C277,away!$B$2:$E$405,4,FALSE)</f>
        <v>0.89710000000000001</v>
      </c>
      <c r="H277">
        <f>VLOOKUP(A277,away!$A$2:$E$405,3,FALSE)</f>
        <v>1.2</v>
      </c>
      <c r="I277">
        <f>VLOOKUP(C277,away!$B$2:$E$405,3,FALSE)</f>
        <v>0.625</v>
      </c>
      <c r="J277" t="e">
        <f>VLOOKUP(B277,home!$B$2:$E$405,4,FALSE)</f>
        <v>#N/A</v>
      </c>
      <c r="K277" s="3" t="e">
        <f t="shared" si="448"/>
        <v>#N/A</v>
      </c>
      <c r="L277" s="3" t="e">
        <f t="shared" si="449"/>
        <v>#N/A</v>
      </c>
      <c r="M277" s="5" t="e">
        <f t="shared" si="450"/>
        <v>#N/A</v>
      </c>
      <c r="N277" s="5" t="e">
        <f t="shared" si="451"/>
        <v>#N/A</v>
      </c>
      <c r="O277" s="5" t="e">
        <f t="shared" si="452"/>
        <v>#N/A</v>
      </c>
      <c r="P277" s="5" t="e">
        <f t="shared" si="453"/>
        <v>#N/A</v>
      </c>
      <c r="Q277" s="5" t="e">
        <f t="shared" si="454"/>
        <v>#N/A</v>
      </c>
      <c r="R277" s="5" t="e">
        <f t="shared" si="455"/>
        <v>#N/A</v>
      </c>
      <c r="S277" s="5" t="e">
        <f t="shared" si="456"/>
        <v>#N/A</v>
      </c>
      <c r="T277" s="5" t="e">
        <f t="shared" si="457"/>
        <v>#N/A</v>
      </c>
      <c r="U277" s="5" t="e">
        <f t="shared" si="458"/>
        <v>#N/A</v>
      </c>
      <c r="V277" s="5" t="e">
        <f t="shared" si="459"/>
        <v>#N/A</v>
      </c>
      <c r="W277" s="5" t="e">
        <f t="shared" si="460"/>
        <v>#N/A</v>
      </c>
      <c r="X277" s="5" t="e">
        <f t="shared" si="461"/>
        <v>#N/A</v>
      </c>
      <c r="Y277" s="5" t="e">
        <f t="shared" si="462"/>
        <v>#N/A</v>
      </c>
      <c r="Z277" s="5" t="e">
        <f t="shared" si="463"/>
        <v>#N/A</v>
      </c>
      <c r="AA277" s="5" t="e">
        <f t="shared" si="464"/>
        <v>#N/A</v>
      </c>
      <c r="AB277" s="5" t="e">
        <f t="shared" si="465"/>
        <v>#N/A</v>
      </c>
      <c r="AC277" s="5" t="e">
        <f t="shared" si="466"/>
        <v>#N/A</v>
      </c>
      <c r="AD277" s="5" t="e">
        <f t="shared" si="467"/>
        <v>#N/A</v>
      </c>
      <c r="AE277" s="5" t="e">
        <f t="shared" si="468"/>
        <v>#N/A</v>
      </c>
      <c r="AF277" s="5" t="e">
        <f t="shared" si="469"/>
        <v>#N/A</v>
      </c>
      <c r="AG277" s="5" t="e">
        <f t="shared" si="470"/>
        <v>#N/A</v>
      </c>
      <c r="AH277" s="5" t="e">
        <f t="shared" si="471"/>
        <v>#N/A</v>
      </c>
      <c r="AI277" s="5" t="e">
        <f t="shared" si="472"/>
        <v>#N/A</v>
      </c>
      <c r="AJ277" s="5" t="e">
        <f t="shared" si="473"/>
        <v>#N/A</v>
      </c>
      <c r="AK277" s="5" t="e">
        <f t="shared" si="474"/>
        <v>#N/A</v>
      </c>
      <c r="AL277" s="5" t="e">
        <f t="shared" si="475"/>
        <v>#N/A</v>
      </c>
      <c r="AM277" s="5" t="e">
        <f t="shared" si="476"/>
        <v>#N/A</v>
      </c>
      <c r="AN277" s="5" t="e">
        <f t="shared" si="477"/>
        <v>#N/A</v>
      </c>
      <c r="AO277" s="5" t="e">
        <f t="shared" si="478"/>
        <v>#N/A</v>
      </c>
      <c r="AP277" s="5" t="e">
        <f t="shared" si="479"/>
        <v>#N/A</v>
      </c>
      <c r="AQ277" s="5" t="e">
        <f t="shared" si="480"/>
        <v>#N/A</v>
      </c>
      <c r="AR277" s="5" t="e">
        <f t="shared" si="481"/>
        <v>#N/A</v>
      </c>
      <c r="AS277" s="5" t="e">
        <f t="shared" si="482"/>
        <v>#N/A</v>
      </c>
      <c r="AT277" s="5" t="e">
        <f t="shared" si="483"/>
        <v>#N/A</v>
      </c>
      <c r="AU277" s="5" t="e">
        <f t="shared" si="484"/>
        <v>#N/A</v>
      </c>
      <c r="AV277" s="5" t="e">
        <f t="shared" si="485"/>
        <v>#N/A</v>
      </c>
      <c r="AW277" s="5" t="e">
        <f t="shared" si="486"/>
        <v>#N/A</v>
      </c>
      <c r="AX277" s="5" t="e">
        <f t="shared" si="487"/>
        <v>#N/A</v>
      </c>
      <c r="AY277" s="5" t="e">
        <f t="shared" si="488"/>
        <v>#N/A</v>
      </c>
      <c r="AZ277" s="5" t="e">
        <f t="shared" si="489"/>
        <v>#N/A</v>
      </c>
      <c r="BA277" s="5" t="e">
        <f t="shared" si="490"/>
        <v>#N/A</v>
      </c>
      <c r="BB277" s="5" t="e">
        <f t="shared" si="491"/>
        <v>#N/A</v>
      </c>
      <c r="BC277" s="5" t="e">
        <f t="shared" si="492"/>
        <v>#N/A</v>
      </c>
      <c r="BD277" s="5" t="e">
        <f t="shared" si="493"/>
        <v>#N/A</v>
      </c>
      <c r="BE277" s="5" t="e">
        <f t="shared" si="494"/>
        <v>#N/A</v>
      </c>
      <c r="BF277" s="5" t="e">
        <f t="shared" si="495"/>
        <v>#N/A</v>
      </c>
      <c r="BG277" s="5" t="e">
        <f t="shared" si="496"/>
        <v>#N/A</v>
      </c>
      <c r="BH277" s="5" t="e">
        <f t="shared" si="497"/>
        <v>#N/A</v>
      </c>
      <c r="BI277" s="5" t="e">
        <f t="shared" si="498"/>
        <v>#N/A</v>
      </c>
      <c r="BJ277" s="8" t="e">
        <f t="shared" si="499"/>
        <v>#N/A</v>
      </c>
      <c r="BK277" s="8" t="e">
        <f t="shared" si="500"/>
        <v>#N/A</v>
      </c>
      <c r="BL277" s="8" t="e">
        <f t="shared" si="501"/>
        <v>#N/A</v>
      </c>
      <c r="BM277" s="8" t="e">
        <f t="shared" si="502"/>
        <v>#N/A</v>
      </c>
      <c r="BN277" s="8" t="e">
        <f t="shared" si="503"/>
        <v>#N/A</v>
      </c>
    </row>
    <row r="278" spans="1:66" x14ac:dyDescent="0.25">
      <c r="A278" t="s">
        <v>40</v>
      </c>
      <c r="B278" t="s">
        <v>317</v>
      </c>
      <c r="C278" t="s">
        <v>334</v>
      </c>
      <c r="D278" s="16"/>
      <c r="E278">
        <f>VLOOKUP(A278,home!$A$2:$E$405,3,FALSE)</f>
        <v>1.5047999999999999</v>
      </c>
      <c r="F278">
        <f>VLOOKUP(B278,home!$B$2:$E$405,3,FALSE)</f>
        <v>1.1629</v>
      </c>
      <c r="G278">
        <f>VLOOKUP(C278,away!$B$2:$E$405,4,FALSE)</f>
        <v>1.0632999999999999</v>
      </c>
      <c r="H278">
        <f>VLOOKUP(A278,away!$A$2:$E$405,3,FALSE)</f>
        <v>1.2</v>
      </c>
      <c r="I278">
        <f>VLOOKUP(C278,away!$B$2:$E$405,3,FALSE)</f>
        <v>0.875</v>
      </c>
      <c r="J278">
        <f>VLOOKUP(B278,home!$B$2:$E$405,4,FALSE)</f>
        <v>0.95830000000000004</v>
      </c>
      <c r="K278" s="3">
        <f t="shared" si="448"/>
        <v>1.8607026105359996</v>
      </c>
      <c r="L278" s="3">
        <f t="shared" si="449"/>
        <v>1.0062150000000001</v>
      </c>
      <c r="M278" s="5">
        <f t="shared" si="450"/>
        <v>5.6873964382508135E-2</v>
      </c>
      <c r="N278" s="5">
        <f t="shared" si="451"/>
        <v>0.10582553399806437</v>
      </c>
      <c r="O278" s="5">
        <f t="shared" si="452"/>
        <v>5.7227436071145436E-2</v>
      </c>
      <c r="P278" s="5">
        <f t="shared" si="453"/>
        <v>0.10648323969186235</v>
      </c>
      <c r="Q278" s="5">
        <f t="shared" si="454"/>
        <v>9.8454923685782292E-2</v>
      </c>
      <c r="R278" s="5">
        <f t="shared" si="455"/>
        <v>2.8791552293163797E-2</v>
      </c>
      <c r="S278" s="5">
        <f t="shared" si="456"/>
        <v>4.9841260664615604E-2</v>
      </c>
      <c r="T278" s="5">
        <f t="shared" si="457"/>
        <v>9.9066821036489436E-2</v>
      </c>
      <c r="U278" s="5">
        <f t="shared" si="458"/>
        <v>5.3572516513273626E-2</v>
      </c>
      <c r="V278" s="5">
        <f t="shared" si="459"/>
        <v>1.0368460162585056E-2</v>
      </c>
      <c r="W278" s="5">
        <f t="shared" si="460"/>
        <v>6.106511117408589E-2</v>
      </c>
      <c r="X278" s="5">
        <f t="shared" si="461"/>
        <v>6.1444630840032849E-2</v>
      </c>
      <c r="Y278" s="5">
        <f t="shared" si="462"/>
        <v>3.0913254610351819E-2</v>
      </c>
      <c r="Z278" s="5">
        <f t="shared" si="463"/>
        <v>9.6568305968886062E-3</v>
      </c>
      <c r="AA278" s="5">
        <f t="shared" si="464"/>
        <v>1.796848990113455E-2</v>
      </c>
      <c r="AB278" s="5">
        <f t="shared" si="465"/>
        <v>1.6717008033215401E-2</v>
      </c>
      <c r="AC278" s="5">
        <f t="shared" si="466"/>
        <v>1.2132827831626766E-3</v>
      </c>
      <c r="AD278" s="5">
        <f t="shared" si="467"/>
        <v>2.8406002943573178E-2</v>
      </c>
      <c r="AE278" s="5">
        <f t="shared" si="468"/>
        <v>2.8582546251867489E-2</v>
      </c>
      <c r="AF278" s="5">
        <f t="shared" si="469"/>
        <v>1.4380093388411419E-2</v>
      </c>
      <c r="AG278" s="5">
        <f t="shared" si="470"/>
        <v>4.8231552229401342E-3</v>
      </c>
      <c r="AH278" s="5">
        <f t="shared" si="471"/>
        <v>2.4292119497620669E-3</v>
      </c>
      <c r="AI278" s="5">
        <f t="shared" si="472"/>
        <v>4.5200410164675242E-3</v>
      </c>
      <c r="AJ278" s="5">
        <f t="shared" si="473"/>
        <v>4.2052260595354584E-3</v>
      </c>
      <c r="AK278" s="5">
        <f t="shared" si="474"/>
        <v>2.6082250356238802E-3</v>
      </c>
      <c r="AL278" s="5">
        <f t="shared" si="475"/>
        <v>9.0863566706635531E-5</v>
      </c>
      <c r="AM278" s="5">
        <f t="shared" si="476"/>
        <v>1.057102476639997E-2</v>
      </c>
      <c r="AN278" s="5">
        <f t="shared" si="477"/>
        <v>1.0636723685323148E-2</v>
      </c>
      <c r="AO278" s="5">
        <f t="shared" si="478"/>
        <v>5.3514154615137144E-3</v>
      </c>
      <c r="AP278" s="5">
        <f t="shared" si="479"/>
        <v>1.794891502869008E-3</v>
      </c>
      <c r="AQ278" s="5">
        <f t="shared" si="480"/>
        <v>4.515116883898347E-4</v>
      </c>
      <c r="AR278" s="5">
        <f t="shared" si="481"/>
        <v>4.8886190040596782E-4</v>
      </c>
      <c r="AS278" s="5">
        <f t="shared" si="482"/>
        <v>9.0962661427697431E-4</v>
      </c>
      <c r="AT278" s="5">
        <f t="shared" si="483"/>
        <v>8.4627230789909458E-4</v>
      </c>
      <c r="AU278" s="5">
        <f t="shared" si="484"/>
        <v>5.2488703084405672E-4</v>
      </c>
      <c r="AV278" s="5">
        <f t="shared" si="485"/>
        <v>2.441646671320066E-4</v>
      </c>
      <c r="AW278" s="5">
        <f t="shared" si="486"/>
        <v>4.7255790637383824E-6</v>
      </c>
      <c r="AX278" s="5">
        <f t="shared" si="487"/>
        <v>3.2782555631468537E-3</v>
      </c>
      <c r="AY278" s="5">
        <f t="shared" si="488"/>
        <v>3.298629921471812E-3</v>
      </c>
      <c r="AZ278" s="5">
        <f t="shared" si="489"/>
        <v>1.6595654532168794E-3</v>
      </c>
      <c r="BA278" s="5">
        <f t="shared" si="490"/>
        <v>5.5662655083620765E-4</v>
      </c>
      <c r="BB278" s="5">
        <f t="shared" si="491"/>
        <v>1.4002149621241365E-4</v>
      </c>
      <c r="BC278" s="5">
        <f t="shared" si="492"/>
        <v>2.8178345962274769E-5</v>
      </c>
      <c r="BD278" s="5">
        <f t="shared" si="493"/>
        <v>8.1983362852831783E-5</v>
      </c>
      <c r="BE278" s="5">
        <f t="shared" si="494"/>
        <v>1.5254665728078423E-4</v>
      </c>
      <c r="BF278" s="5">
        <f t="shared" si="495"/>
        <v>1.4192198171544785E-4</v>
      </c>
      <c r="BG278" s="5">
        <f t="shared" si="496"/>
        <v>8.8024867290125387E-5</v>
      </c>
      <c r="BH278" s="5">
        <f t="shared" si="497"/>
        <v>4.0947025089705324E-5</v>
      </c>
      <c r="BI278" s="5">
        <f t="shared" si="498"/>
        <v>1.5238047295619539E-5</v>
      </c>
      <c r="BJ278" s="8">
        <f t="shared" si="499"/>
        <v>0.57072891758694111</v>
      </c>
      <c r="BK278" s="8">
        <f t="shared" si="500"/>
        <v>0.22816970117291227</v>
      </c>
      <c r="BL278" s="8">
        <f t="shared" si="501"/>
        <v>0.19157418133540441</v>
      </c>
      <c r="BM278" s="8">
        <f t="shared" si="502"/>
        <v>0.54317907622721184</v>
      </c>
      <c r="BN278" s="8">
        <f t="shared" si="503"/>
        <v>0.45365665012252643</v>
      </c>
    </row>
    <row r="279" spans="1:66" x14ac:dyDescent="0.25">
      <c r="A279" t="s">
        <v>10</v>
      </c>
      <c r="B279" t="s">
        <v>244</v>
      </c>
      <c r="C279" t="s">
        <v>243</v>
      </c>
      <c r="D279" s="16"/>
      <c r="E279">
        <f>VLOOKUP(A279,home!$A$2:$E$405,3,FALSE)</f>
        <v>1.5425</v>
      </c>
      <c r="F279">
        <f>VLOOKUP(B279,home!$B$2:$E$405,3,FALSE)</f>
        <v>1.2202999999999999</v>
      </c>
      <c r="G279">
        <f>VLOOKUP(C279,away!$B$2:$E$405,4,FALSE)</f>
        <v>0.80079999999999996</v>
      </c>
      <c r="H279">
        <f>VLOOKUP(A279,away!$A$2:$E$405,3,FALSE)</f>
        <v>1.4443999999999999</v>
      </c>
      <c r="I279">
        <f>VLOOKUP(C279,away!$B$2:$E$405,3,FALSE)</f>
        <v>1.0589</v>
      </c>
      <c r="J279">
        <f>VLOOKUP(B279,home!$B$2:$E$405,4,FALSE)</f>
        <v>1.181</v>
      </c>
      <c r="K279" s="3">
        <f t="shared" si="448"/>
        <v>1.5073560501999999</v>
      </c>
      <c r="L279" s="3">
        <f t="shared" si="449"/>
        <v>1.8063101639599999</v>
      </c>
      <c r="M279" s="5">
        <f t="shared" si="450"/>
        <v>3.6382542750073583E-2</v>
      </c>
      <c r="N279" s="5">
        <f t="shared" si="451"/>
        <v>5.4841445935983571E-2</v>
      </c>
      <c r="O279" s="5">
        <f t="shared" si="452"/>
        <v>6.5718156760167123E-2</v>
      </c>
      <c r="P279" s="5">
        <f t="shared" si="453"/>
        <v>9.9060661200429945E-2</v>
      </c>
      <c r="Q279" s="5">
        <f t="shared" si="454"/>
        <v>4.1332792666660512E-2</v>
      </c>
      <c r="R279" s="5">
        <f t="shared" si="455"/>
        <v>5.9353687256303238E-2</v>
      </c>
      <c r="S279" s="5">
        <f t="shared" si="456"/>
        <v>6.7429417075628398E-2</v>
      </c>
      <c r="T279" s="5">
        <f t="shared" si="457"/>
        <v>7.465984349864023E-2</v>
      </c>
      <c r="U279" s="5">
        <f t="shared" si="458"/>
        <v>8.9467139587467326E-2</v>
      </c>
      <c r="V279" s="5">
        <f t="shared" si="459"/>
        <v>2.0399290841080952E-2</v>
      </c>
      <c r="W279" s="5">
        <f t="shared" si="460"/>
        <v>2.0767745032584304E-2</v>
      </c>
      <c r="X279" s="5">
        <f t="shared" si="461"/>
        <v>3.7512988934886818E-2</v>
      </c>
      <c r="Y279" s="5">
        <f t="shared" si="462"/>
        <v>3.3880046596802549E-2</v>
      </c>
      <c r="Z279" s="5">
        <f t="shared" si="463"/>
        <v>3.5737056186521225E-2</v>
      </c>
      <c r="AA279" s="5">
        <f t="shared" si="464"/>
        <v>5.3868467859090108E-2</v>
      </c>
      <c r="AB279" s="5">
        <f t="shared" si="465"/>
        <v>4.0599480471201856E-2</v>
      </c>
      <c r="AC279" s="5">
        <f t="shared" si="466"/>
        <v>3.4713888275670116E-3</v>
      </c>
      <c r="AD279" s="5">
        <f t="shared" si="467"/>
        <v>7.8260965309692367E-3</v>
      </c>
      <c r="AE279" s="5">
        <f t="shared" si="468"/>
        <v>1.4136357708021826E-2</v>
      </c>
      <c r="AF279" s="5">
        <f t="shared" si="469"/>
        <v>1.2767323304687061E-2</v>
      </c>
      <c r="AG279" s="5">
        <f t="shared" si="470"/>
        <v>7.6872486172732046E-3</v>
      </c>
      <c r="AH279" s="5">
        <f t="shared" si="471"/>
        <v>1.6138051954930722E-2</v>
      </c>
      <c r="AI279" s="5">
        <f t="shared" si="472"/>
        <v>2.4325790252706762E-2</v>
      </c>
      <c r="AJ279" s="5">
        <f t="shared" si="473"/>
        <v>1.833381355665686E-2</v>
      </c>
      <c r="AK279" s="5">
        <f t="shared" si="474"/>
        <v>9.2118615959551637E-3</v>
      </c>
      <c r="AL279" s="5">
        <f t="shared" si="475"/>
        <v>3.7806931187279677E-4</v>
      </c>
      <c r="AM279" s="5">
        <f t="shared" si="476"/>
        <v>2.3593427910811415E-3</v>
      </c>
      <c r="AN279" s="5">
        <f t="shared" si="477"/>
        <v>4.2617048637956199E-3</v>
      </c>
      <c r="AO279" s="5">
        <f t="shared" si="478"/>
        <v>3.8489804056358991E-3</v>
      </c>
      <c r="AP279" s="5">
        <f t="shared" si="479"/>
        <v>2.3174841425276697E-3</v>
      </c>
      <c r="AQ279" s="5">
        <f t="shared" si="480"/>
        <v>1.0465237903659636E-3</v>
      </c>
      <c r="AR279" s="5">
        <f t="shared" si="481"/>
        <v>5.8300654545411796E-3</v>
      </c>
      <c r="AS279" s="5">
        <f t="shared" si="482"/>
        <v>8.7879844359646606E-3</v>
      </c>
      <c r="AT279" s="5">
        <f t="shared" si="483"/>
        <v>6.6233107543073816E-3</v>
      </c>
      <c r="AU279" s="5">
        <f t="shared" si="484"/>
        <v>3.3278958459533187E-3</v>
      </c>
      <c r="AV279" s="5">
        <f t="shared" si="485"/>
        <v>1.2540809844582956E-3</v>
      </c>
      <c r="AW279" s="5">
        <f t="shared" si="486"/>
        <v>2.8594144015550364E-5</v>
      </c>
      <c r="AX279" s="5">
        <f t="shared" si="487"/>
        <v>5.9272827177198528E-4</v>
      </c>
      <c r="AY279" s="5">
        <f t="shared" si="488"/>
        <v>1.0706511017681819E-3</v>
      </c>
      <c r="AZ279" s="5">
        <f t="shared" si="489"/>
        <v>9.6696398358941992E-4</v>
      </c>
      <c r="BA279" s="5">
        <f t="shared" si="490"/>
        <v>5.8221229058027331E-4</v>
      </c>
      <c r="BB279" s="5">
        <f t="shared" si="491"/>
        <v>2.6291399451439513E-4</v>
      </c>
      <c r="BC279" s="5">
        <f t="shared" si="492"/>
        <v>9.49808441077351E-5</v>
      </c>
      <c r="BD279" s="5">
        <f t="shared" si="493"/>
        <v>1.7551510811816349E-3</v>
      </c>
      <c r="BE279" s="5">
        <f t="shared" si="494"/>
        <v>2.6456376012342088E-3</v>
      </c>
      <c r="BF279" s="5">
        <f t="shared" si="495"/>
        <v>1.9939589224284996E-3</v>
      </c>
      <c r="BG279" s="5">
        <f t="shared" si="496"/>
        <v>1.0018686818576237E-3</v>
      </c>
      <c r="BH279" s="5">
        <f t="shared" si="497"/>
        <v>3.7754320477599704E-4</v>
      </c>
      <c r="BI279" s="5">
        <f t="shared" si="498"/>
        <v>1.1381840678619932E-4</v>
      </c>
      <c r="BJ279" s="8">
        <f t="shared" si="499"/>
        <v>0.32281637530624763</v>
      </c>
      <c r="BK279" s="8">
        <f t="shared" si="500"/>
        <v>0.22819202110842082</v>
      </c>
      <c r="BL279" s="8">
        <f t="shared" si="501"/>
        <v>0.41072776466796823</v>
      </c>
      <c r="BM279" s="8">
        <f t="shared" si="502"/>
        <v>0.63974187374178737</v>
      </c>
      <c r="BN279" s="8">
        <f t="shared" si="503"/>
        <v>0.35668928656961796</v>
      </c>
    </row>
    <row r="280" spans="1:66" x14ac:dyDescent="0.25">
      <c r="A280" t="s">
        <v>10</v>
      </c>
      <c r="B280" t="s">
        <v>240</v>
      </c>
      <c r="C280" t="s">
        <v>50</v>
      </c>
      <c r="D280" s="16"/>
      <c r="E280">
        <f>VLOOKUP(A280,home!$A$2:$E$405,3,FALSE)</f>
        <v>1.5425</v>
      </c>
      <c r="F280">
        <f>VLOOKUP(B280,home!$B$2:$E$405,3,FALSE)</f>
        <v>1.1059000000000001</v>
      </c>
      <c r="G280">
        <f>VLOOKUP(C280,away!$B$2:$E$405,4,FALSE)</f>
        <v>0.91520000000000001</v>
      </c>
      <c r="H280">
        <f>VLOOKUP(A280,away!$A$2:$E$405,3,FALSE)</f>
        <v>1.4443999999999999</v>
      </c>
      <c r="I280">
        <f>VLOOKUP(C280,away!$B$2:$E$405,3,FALSE)</f>
        <v>1.0181</v>
      </c>
      <c r="J280">
        <f>VLOOKUP(B280,home!$B$2:$E$405,4,FALSE)</f>
        <v>0.85519999999999996</v>
      </c>
      <c r="K280" s="3">
        <f t="shared" si="448"/>
        <v>1.5611946064000002</v>
      </c>
      <c r="L280" s="3">
        <f t="shared" si="449"/>
        <v>1.2576089209279997</v>
      </c>
      <c r="M280" s="5">
        <f t="shared" si="450"/>
        <v>5.9677302271849975E-2</v>
      </c>
      <c r="N280" s="5">
        <f t="shared" si="451"/>
        <v>9.3167882431314658E-2</v>
      </c>
      <c r="O280" s="5">
        <f t="shared" si="452"/>
        <v>7.5050707713995315E-2</v>
      </c>
      <c r="P280" s="5">
        <f t="shared" si="453"/>
        <v>0.11716876008959239</v>
      </c>
      <c r="Q280" s="5">
        <f t="shared" si="454"/>
        <v>7.2726597770738893E-2</v>
      </c>
      <c r="R280" s="5">
        <f t="shared" si="455"/>
        <v>4.7192219771540179E-2</v>
      </c>
      <c r="S280" s="5">
        <f t="shared" si="456"/>
        <v>5.7511473450971719E-2</v>
      </c>
      <c r="T280" s="5">
        <f t="shared" si="457"/>
        <v>9.1461618145223619E-2</v>
      </c>
      <c r="U280" s="5">
        <f t="shared" si="458"/>
        <v>7.3676238971371974E-2</v>
      </c>
      <c r="V280" s="5">
        <f t="shared" si="459"/>
        <v>1.2546270205936622E-2</v>
      </c>
      <c r="W280" s="5">
        <f t="shared" si="460"/>
        <v>3.7846790727166624E-2</v>
      </c>
      <c r="X280" s="5">
        <f t="shared" si="461"/>
        <v>4.7596461646979844E-2</v>
      </c>
      <c r="Y280" s="5">
        <f t="shared" si="462"/>
        <v>2.9928867385924623E-2</v>
      </c>
      <c r="Z280" s="5">
        <f t="shared" si="463"/>
        <v>1.9783118861027883E-2</v>
      </c>
      <c r="AA280" s="5">
        <f t="shared" si="464"/>
        <v>3.0885298463606849E-2</v>
      </c>
      <c r="AB280" s="5">
        <f t="shared" si="465"/>
        <v>2.4108980689218615E-2</v>
      </c>
      <c r="AC280" s="5">
        <f t="shared" si="466"/>
        <v>1.5395624339322807E-3</v>
      </c>
      <c r="AD280" s="5">
        <f t="shared" si="467"/>
        <v>1.4771551388200523E-2</v>
      </c>
      <c r="AE280" s="5">
        <f t="shared" si="468"/>
        <v>1.857683480174736E-2</v>
      </c>
      <c r="AF280" s="5">
        <f t="shared" si="469"/>
        <v>1.1681196584641604E-2</v>
      </c>
      <c r="AG280" s="5">
        <f t="shared" si="470"/>
        <v>4.89679234398632E-3</v>
      </c>
      <c r="AH280" s="5">
        <f t="shared" si="471"/>
        <v>6.2198566908519054E-3</v>
      </c>
      <c r="AI280" s="5">
        <f t="shared" si="472"/>
        <v>9.7104067183389486E-3</v>
      </c>
      <c r="AJ280" s="5">
        <f t="shared" si="473"/>
        <v>7.5799172973105462E-3</v>
      </c>
      <c r="AK280" s="5">
        <f t="shared" si="474"/>
        <v>3.9445753338397645E-3</v>
      </c>
      <c r="AL280" s="5">
        <f t="shared" si="475"/>
        <v>1.2090936727845371E-4</v>
      </c>
      <c r="AM280" s="5">
        <f t="shared" si="476"/>
        <v>4.6122532710838162E-3</v>
      </c>
      <c r="AN280" s="5">
        <f t="shared" si="477"/>
        <v>5.8004108592943551E-3</v>
      </c>
      <c r="AO280" s="5">
        <f t="shared" si="478"/>
        <v>3.6473242208481128E-3</v>
      </c>
      <c r="AP280" s="5">
        <f t="shared" si="479"/>
        <v>1.5289691592184507E-3</v>
      </c>
      <c r="AQ280" s="5">
        <f t="shared" si="480"/>
        <v>4.8071131361422642E-4</v>
      </c>
      <c r="AR280" s="5">
        <f t="shared" si="481"/>
        <v>1.5644294522618126E-3</v>
      </c>
      <c r="AS280" s="5">
        <f t="shared" si="482"/>
        <v>2.4423788229644486E-3</v>
      </c>
      <c r="AT280" s="5">
        <f t="shared" si="483"/>
        <v>1.9065143225988393E-3</v>
      </c>
      <c r="AU280" s="5">
        <f t="shared" si="484"/>
        <v>9.9214662582188624E-4</v>
      </c>
      <c r="AV280" s="5">
        <f t="shared" si="485"/>
        <v>3.8723349024777208E-4</v>
      </c>
      <c r="AW280" s="5">
        <f t="shared" si="486"/>
        <v>6.594169394727454E-6</v>
      </c>
      <c r="AX280" s="5">
        <f t="shared" si="487"/>
        <v>1.2001041550278016E-3</v>
      </c>
      <c r="AY280" s="5">
        <f t="shared" si="488"/>
        <v>1.5092616914057226E-3</v>
      </c>
      <c r="AZ280" s="5">
        <f t="shared" si="489"/>
        <v>9.4903048356335929E-4</v>
      </c>
      <c r="BA280" s="5">
        <f t="shared" si="490"/>
        <v>3.9783640078729798E-4</v>
      </c>
      <c r="BB280" s="5">
        <f t="shared" si="491"/>
        <v>1.2508065167499819E-4</v>
      </c>
      <c r="BC280" s="5">
        <f t="shared" si="492"/>
        <v>3.1460508676393095E-5</v>
      </c>
      <c r="BD280" s="5">
        <f t="shared" si="493"/>
        <v>3.2790673922116029E-4</v>
      </c>
      <c r="BE280" s="5">
        <f t="shared" si="494"/>
        <v>5.1192623267428685E-4</v>
      </c>
      <c r="BF280" s="5">
        <f t="shared" si="495"/>
        <v>3.9960823666288414E-4</v>
      </c>
      <c r="BG280" s="5">
        <f t="shared" si="496"/>
        <v>2.0795540791703656E-4</v>
      </c>
      <c r="BH280" s="5">
        <f t="shared" si="497"/>
        <v>8.1164715302947364E-5</v>
      </c>
      <c r="BI280" s="5">
        <f t="shared" si="498"/>
        <v>2.5342783152190585E-5</v>
      </c>
      <c r="BJ280" s="8">
        <f t="shared" si="499"/>
        <v>0.44293703594111866</v>
      </c>
      <c r="BK280" s="8">
        <f t="shared" si="500"/>
        <v>0.25007353951096717</v>
      </c>
      <c r="BL280" s="8">
        <f t="shared" si="501"/>
        <v>0.28721480847889935</v>
      </c>
      <c r="BM280" s="8">
        <f t="shared" si="502"/>
        <v>0.53352236522097052</v>
      </c>
      <c r="BN280" s="8">
        <f t="shared" si="503"/>
        <v>0.4649834700490314</v>
      </c>
    </row>
    <row r="281" spans="1:66" x14ac:dyDescent="0.25">
      <c r="A281" t="s">
        <v>10</v>
      </c>
      <c r="B281" t="s">
        <v>242</v>
      </c>
      <c r="C281" t="s">
        <v>12</v>
      </c>
      <c r="D281" s="16"/>
      <c r="E281">
        <f>VLOOKUP(A281,home!$A$2:$E$405,3,FALSE)</f>
        <v>1.5425</v>
      </c>
      <c r="F281">
        <f>VLOOKUP(B281,home!$B$2:$E$405,3,FALSE)</f>
        <v>0.95340000000000003</v>
      </c>
      <c r="G281">
        <f>VLOOKUP(C281,away!$B$2:$E$405,4,FALSE)</f>
        <v>0.87709999999999999</v>
      </c>
      <c r="H281">
        <f>VLOOKUP(A281,away!$A$2:$E$405,3,FALSE)</f>
        <v>1.4443999999999999</v>
      </c>
      <c r="I281">
        <f>VLOOKUP(C281,away!$B$2:$E$405,3,FALSE)</f>
        <v>1.0589</v>
      </c>
      <c r="J281">
        <f>VLOOKUP(B281,home!$B$2:$E$405,4,FALSE)</f>
        <v>1.0589</v>
      </c>
      <c r="K281" s="3">
        <f t="shared" si="448"/>
        <v>1.28988036345</v>
      </c>
      <c r="L281" s="3">
        <f t="shared" si="449"/>
        <v>1.6195612469239997</v>
      </c>
      <c r="M281" s="5">
        <f t="shared" si="450"/>
        <v>5.4506157045936941E-2</v>
      </c>
      <c r="N281" s="5">
        <f t="shared" si="451"/>
        <v>7.0306421660675911E-2</v>
      </c>
      <c r="O281" s="5">
        <f t="shared" si="452"/>
        <v>8.8276059670352985E-2</v>
      </c>
      <c r="P281" s="5">
        <f t="shared" si="453"/>
        <v>0.11386555593152881</v>
      </c>
      <c r="Q281" s="5">
        <f t="shared" si="454"/>
        <v>4.5343436362270811E-2</v>
      </c>
      <c r="R281" s="5">
        <f t="shared" si="455"/>
        <v>7.1484242636627157E-2</v>
      </c>
      <c r="S281" s="5">
        <f t="shared" si="456"/>
        <v>5.9467432352041945E-2</v>
      </c>
      <c r="T281" s="5">
        <f t="shared" si="457"/>
        <v>7.3436472334698355E-2</v>
      </c>
      <c r="U281" s="5">
        <f t="shared" si="458"/>
        <v>9.2206120873080624E-2</v>
      </c>
      <c r="V281" s="5">
        <f t="shared" si="459"/>
        <v>1.3803317748486647E-2</v>
      </c>
      <c r="W281" s="5">
        <f t="shared" si="460"/>
        <v>1.9495869391679268E-2</v>
      </c>
      <c r="X281" s="5">
        <f t="shared" si="461"/>
        <v>3.1574754541855522E-2</v>
      </c>
      <c r="Y281" s="5">
        <f t="shared" si="462"/>
        <v>2.556862441856338E-2</v>
      </c>
      <c r="Z281" s="5">
        <f t="shared" si="463"/>
        <v>3.8591036379997883E-2</v>
      </c>
      <c r="AA281" s="5">
        <f t="shared" si="464"/>
        <v>4.9777820031743844E-2</v>
      </c>
      <c r="AB281" s="5">
        <f t="shared" si="465"/>
        <v>3.2103716297147221E-2</v>
      </c>
      <c r="AC281" s="5">
        <f t="shared" si="466"/>
        <v>1.8022303973456943E-3</v>
      </c>
      <c r="AD281" s="5">
        <f t="shared" si="467"/>
        <v>6.2868347741782508E-3</v>
      </c>
      <c r="AE281" s="5">
        <f t="shared" si="468"/>
        <v>1.018191396607329E-2</v>
      </c>
      <c r="AF281" s="5">
        <f t="shared" si="469"/>
        <v>8.2451166394832739E-3</v>
      </c>
      <c r="AG281" s="5">
        <f t="shared" si="470"/>
        <v>4.4511571285584511E-3</v>
      </c>
      <c r="AH281" s="5">
        <f t="shared" si="471"/>
        <v>1.5625136749919707E-2</v>
      </c>
      <c r="AI281" s="5">
        <f t="shared" si="472"/>
        <v>2.0154557069942382E-2</v>
      </c>
      <c r="AJ281" s="5">
        <f t="shared" si="473"/>
        <v>1.2998483699275526E-2</v>
      </c>
      <c r="AK281" s="5">
        <f t="shared" si="474"/>
        <v>5.5888296261068044E-3</v>
      </c>
      <c r="AL281" s="5">
        <f t="shared" si="475"/>
        <v>1.5059727357958312E-4</v>
      </c>
      <c r="AM281" s="5">
        <f t="shared" si="476"/>
        <v>1.6218529446934257E-3</v>
      </c>
      <c r="AN281" s="5">
        <f t="shared" si="477"/>
        <v>2.6266901774350455E-3</v>
      </c>
      <c r="AO281" s="5">
        <f t="shared" si="478"/>
        <v>2.1270428095248625E-3</v>
      </c>
      <c r="AP281" s="5">
        <f t="shared" si="479"/>
        <v>1.148292034951605E-3</v>
      </c>
      <c r="AQ281" s="5">
        <f t="shared" si="480"/>
        <v>4.6493231998977972E-4</v>
      </c>
      <c r="AR281" s="5">
        <f t="shared" si="481"/>
        <v>5.0611731916115942E-3</v>
      </c>
      <c r="AS281" s="5">
        <f t="shared" si="482"/>
        <v>6.528307915879359E-3</v>
      </c>
      <c r="AT281" s="5">
        <f t="shared" si="483"/>
        <v>4.2103680936239904E-3</v>
      </c>
      <c r="AU281" s="5">
        <f t="shared" si="484"/>
        <v>1.8102903756206652E-3</v>
      </c>
      <c r="AV281" s="5">
        <f t="shared" si="485"/>
        <v>5.8376450191390558E-4</v>
      </c>
      <c r="AW281" s="5">
        <f t="shared" si="486"/>
        <v>8.7389935005466186E-6</v>
      </c>
      <c r="AX281" s="5">
        <f t="shared" si="487"/>
        <v>3.4866604429393503E-4</v>
      </c>
      <c r="AY281" s="5">
        <f t="shared" si="488"/>
        <v>5.6468601345674397E-4</v>
      </c>
      <c r="AZ281" s="5">
        <f t="shared" si="489"/>
        <v>4.5727179203727342E-4</v>
      </c>
      <c r="BA281" s="5">
        <f t="shared" si="490"/>
        <v>2.468598912316862E-4</v>
      </c>
      <c r="BB281" s="5">
        <f t="shared" si="491"/>
        <v>9.9951178314678187E-5</v>
      </c>
      <c r="BC281" s="5">
        <f t="shared" si="492"/>
        <v>3.2375410996568648E-5</v>
      </c>
      <c r="BD281" s="5">
        <f t="shared" si="493"/>
        <v>1.3661466608507994E-3</v>
      </c>
      <c r="BE281" s="5">
        <f t="shared" si="494"/>
        <v>1.7621657514242329E-3</v>
      </c>
      <c r="BF281" s="5">
        <f t="shared" si="495"/>
        <v>1.1364914999531161E-3</v>
      </c>
      <c r="BG281" s="5">
        <f t="shared" si="496"/>
        <v>4.8864602300578697E-4</v>
      </c>
      <c r="BH281" s="5">
        <f t="shared" si="497"/>
        <v>1.5757372743827549E-4</v>
      </c>
      <c r="BI281" s="5">
        <f t="shared" si="498"/>
        <v>4.0650251363650745E-5</v>
      </c>
      <c r="BJ281" s="8">
        <f t="shared" si="499"/>
        <v>0.30462922183496199</v>
      </c>
      <c r="BK281" s="8">
        <f t="shared" si="500"/>
        <v>0.24415997676237636</v>
      </c>
      <c r="BL281" s="8">
        <f t="shared" si="501"/>
        <v>0.4113605446468816</v>
      </c>
      <c r="BM281" s="8">
        <f t="shared" si="502"/>
        <v>0.55440295929686878</v>
      </c>
      <c r="BN281" s="8">
        <f t="shared" si="503"/>
        <v>0.44378187330739266</v>
      </c>
    </row>
    <row r="282" spans="1:66" x14ac:dyDescent="0.25">
      <c r="A282" t="s">
        <v>10</v>
      </c>
      <c r="B282" t="s">
        <v>48</v>
      </c>
      <c r="C282" t="s">
        <v>245</v>
      </c>
      <c r="D282" s="16"/>
      <c r="E282">
        <f>VLOOKUP(A282,home!$A$2:$E$405,3,FALSE)</f>
        <v>1.5425</v>
      </c>
      <c r="F282">
        <f>VLOOKUP(B282,home!$B$2:$E$405,3,FALSE)</f>
        <v>0.87709999999999999</v>
      </c>
      <c r="G282">
        <f>VLOOKUP(C282,away!$B$2:$E$405,4,FALSE)</f>
        <v>0.41949999999999998</v>
      </c>
      <c r="H282">
        <f>VLOOKUP(A282,away!$A$2:$E$405,3,FALSE)</f>
        <v>1.4443999999999999</v>
      </c>
      <c r="I282">
        <f>VLOOKUP(C282,away!$B$2:$E$405,3,FALSE)</f>
        <v>1.5883</v>
      </c>
      <c r="J282">
        <f>VLOOKUP(B282,home!$B$2:$E$405,4,FALSE)</f>
        <v>1.5476000000000001</v>
      </c>
      <c r="K282" s="3">
        <f t="shared" si="448"/>
        <v>0.56755277162499995</v>
      </c>
      <c r="L282" s="3">
        <f t="shared" si="449"/>
        <v>3.5504118687520001</v>
      </c>
      <c r="M282" s="5">
        <f t="shared" si="450"/>
        <v>1.627761154156444E-2</v>
      </c>
      <c r="N282" s="5">
        <f t="shared" si="451"/>
        <v>9.2384035458499859E-3</v>
      </c>
      <c r="O282" s="5">
        <f t="shared" si="452"/>
        <v>5.779222521210492E-2</v>
      </c>
      <c r="P282" s="5">
        <f t="shared" si="453"/>
        <v>3.280013759750635E-2</v>
      </c>
      <c r="Q282" s="5">
        <f t="shared" si="454"/>
        <v>2.6216407689186932E-3</v>
      </c>
      <c r="R282" s="5">
        <f t="shared" si="455"/>
        <v>0.10259310115732298</v>
      </c>
      <c r="S282" s="5">
        <f t="shared" si="456"/>
        <v>1.6523447307797565E-2</v>
      </c>
      <c r="T282" s="5">
        <f t="shared" si="457"/>
        <v>9.3079045015730475E-3</v>
      </c>
      <c r="U282" s="5">
        <f t="shared" si="458"/>
        <v>5.8226998911442653E-2</v>
      </c>
      <c r="V282" s="5">
        <f t="shared" si="459"/>
        <v>3.6995008887377259E-3</v>
      </c>
      <c r="W282" s="5">
        <f t="shared" si="460"/>
        <v>4.9597316153496686E-4</v>
      </c>
      <c r="X282" s="5">
        <f t="shared" si="461"/>
        <v>1.760908999296199E-3</v>
      </c>
      <c r="Y282" s="5">
        <f t="shared" si="462"/>
        <v>3.1259761054467177E-3</v>
      </c>
      <c r="Z282" s="5">
        <f t="shared" si="463"/>
        <v>0.121415921333678</v>
      </c>
      <c r="AA282" s="5">
        <f t="shared" si="464"/>
        <v>6.8909942672331914E-2</v>
      </c>
      <c r="AB282" s="5">
        <f t="shared" si="465"/>
        <v>1.9555014478100916E-2</v>
      </c>
      <c r="AC282" s="5">
        <f t="shared" si="466"/>
        <v>4.6591655155781562E-4</v>
      </c>
      <c r="AD282" s="5">
        <f t="shared" si="467"/>
        <v>7.0372735620196047E-5</v>
      </c>
      <c r="AE282" s="5">
        <f t="shared" si="468"/>
        <v>2.498521957824907E-4</v>
      </c>
      <c r="AF282" s="5">
        <f t="shared" si="469"/>
        <v>4.4353910066995188E-4</v>
      </c>
      <c r="AG282" s="5">
        <f t="shared" si="470"/>
        <v>5.2491549575806159E-4</v>
      </c>
      <c r="AH282" s="5">
        <f t="shared" si="471"/>
        <v>0.10776913203963739</v>
      </c>
      <c r="AI282" s="5">
        <f t="shared" si="472"/>
        <v>6.1164669584716787E-2</v>
      </c>
      <c r="AJ282" s="5">
        <f t="shared" si="473"/>
        <v>1.7357088874166673E-2</v>
      </c>
      <c r="AK282" s="5">
        <f t="shared" si="474"/>
        <v>3.2836879659582487E-3</v>
      </c>
      <c r="AL282" s="5">
        <f t="shared" si="475"/>
        <v>3.7553733140834626E-5</v>
      </c>
      <c r="AM282" s="5">
        <f t="shared" si="476"/>
        <v>7.988048229615128E-6</v>
      </c>
      <c r="AN282" s="5">
        <f t="shared" si="477"/>
        <v>2.836086124258895E-5</v>
      </c>
      <c r="AO282" s="5">
        <f t="shared" si="478"/>
        <v>5.0346369181858223E-5</v>
      </c>
      <c r="AP282" s="5">
        <f t="shared" si="479"/>
        <v>5.9583448897279769E-5</v>
      </c>
      <c r="AQ282" s="5">
        <f t="shared" si="480"/>
        <v>5.2886446036520098E-5</v>
      </c>
      <c r="AR282" s="5">
        <f t="shared" si="481"/>
        <v>7.6524961095726013E-2</v>
      </c>
      <c r="AS282" s="5">
        <f t="shared" si="482"/>
        <v>4.3431953768374595E-2</v>
      </c>
      <c r="AT282" s="5">
        <f t="shared" si="483"/>
        <v>1.2324962869164931E-2</v>
      </c>
      <c r="AU282" s="5">
        <f t="shared" si="484"/>
        <v>2.3316889455232562E-3</v>
      </c>
      <c r="AV282" s="5">
        <f t="shared" si="485"/>
        <v>3.3083913089977435E-4</v>
      </c>
      <c r="AW282" s="5">
        <f t="shared" si="486"/>
        <v>2.1020139826447522E-6</v>
      </c>
      <c r="AX282" s="5">
        <f t="shared" si="487"/>
        <v>7.5560648543203988E-7</v>
      </c>
      <c r="AY282" s="5">
        <f t="shared" si="488"/>
        <v>2.6827142339838995E-6</v>
      </c>
      <c r="AZ282" s="5">
        <f t="shared" si="489"/>
        <v>4.7623702284031855E-6</v>
      </c>
      <c r="BA282" s="5">
        <f t="shared" si="490"/>
        <v>5.6361252607712793E-6</v>
      </c>
      <c r="BB282" s="5">
        <f t="shared" si="491"/>
        <v>5.0026415049038282E-6</v>
      </c>
      <c r="BC282" s="5">
        <f t="shared" si="492"/>
        <v>3.5522875548243839E-6</v>
      </c>
      <c r="BD282" s="5">
        <f t="shared" si="493"/>
        <v>4.5282521688341779E-2</v>
      </c>
      <c r="BE282" s="5">
        <f t="shared" si="494"/>
        <v>2.5700220690387549E-2</v>
      </c>
      <c r="BF282" s="5">
        <f t="shared" si="495"/>
        <v>7.2931157421018116E-3</v>
      </c>
      <c r="BG282" s="5">
        <f t="shared" si="496"/>
        <v>1.3797426844039339E-3</v>
      </c>
      <c r="BH282" s="5">
        <f t="shared" si="497"/>
        <v>1.9576919616569254E-4</v>
      </c>
      <c r="BI282" s="5">
        <f t="shared" si="498"/>
        <v>2.2221869976527429E-5</v>
      </c>
      <c r="BJ282" s="8">
        <f t="shared" si="499"/>
        <v>2.8061043529306488E-2</v>
      </c>
      <c r="BK282" s="8">
        <f t="shared" si="500"/>
        <v>6.9806850334538706E-2</v>
      </c>
      <c r="BL282" s="8">
        <f t="shared" si="501"/>
        <v>0.71146985857684841</v>
      </c>
      <c r="BM282" s="8">
        <f t="shared" si="502"/>
        <v>0.70942997325085289</v>
      </c>
      <c r="BN282" s="8">
        <f t="shared" si="503"/>
        <v>0.22132311982326736</v>
      </c>
    </row>
    <row r="283" spans="1:66" x14ac:dyDescent="0.25">
      <c r="A283" t="s">
        <v>13</v>
      </c>
      <c r="B283" t="s">
        <v>52</v>
      </c>
      <c r="C283" t="s">
        <v>60</v>
      </c>
      <c r="D283" s="16"/>
      <c r="E283">
        <f>VLOOKUP(A283,home!$A$2:$E$405,3,FALSE)</f>
        <v>1.4837</v>
      </c>
      <c r="F283">
        <f>VLOOKUP(B283,home!$B$2:$E$405,3,FALSE)</f>
        <v>0.55510000000000004</v>
      </c>
      <c r="G283">
        <f>VLOOKUP(C283,away!$B$2:$E$405,4,FALSE)</f>
        <v>0.55510000000000004</v>
      </c>
      <c r="H283">
        <f>VLOOKUP(A283,away!$A$2:$E$405,3,FALSE)</f>
        <v>1.2190000000000001</v>
      </c>
      <c r="I283">
        <f>VLOOKUP(C283,away!$B$2:$E$405,3,FALSE)</f>
        <v>1.3512</v>
      </c>
      <c r="J283">
        <f>VLOOKUP(B283,home!$B$2:$E$405,4,FALSE)</f>
        <v>1.0616000000000001</v>
      </c>
      <c r="K283" s="3">
        <f t="shared" si="448"/>
        <v>0.45718139803700009</v>
      </c>
      <c r="L283" s="3">
        <f t="shared" si="449"/>
        <v>1.7485749484800004</v>
      </c>
      <c r="M283" s="5">
        <f t="shared" si="450"/>
        <v>0.11016716923068547</v>
      </c>
      <c r="N283" s="5">
        <f t="shared" si="451"/>
        <v>5.0366380446663556E-2</v>
      </c>
      <c r="O283" s="5">
        <f t="shared" si="452"/>
        <v>0.19263555226173334</v>
      </c>
      <c r="P283" s="5">
        <f t="shared" si="453"/>
        <v>8.8069391094648841E-2</v>
      </c>
      <c r="Q283" s="5">
        <f t="shared" si="454"/>
        <v>1.1513286113334534E-2</v>
      </c>
      <c r="R283" s="5">
        <f t="shared" si="455"/>
        <v>0.16841885043573843</v>
      </c>
      <c r="S283" s="5">
        <f t="shared" si="456"/>
        <v>1.7601018756189094E-2</v>
      </c>
      <c r="T283" s="5">
        <f t="shared" si="457"/>
        <v>2.0131843672459439E-2</v>
      </c>
      <c r="U283" s="5">
        <f t="shared" si="458"/>
        <v>7.6997965497995313E-2</v>
      </c>
      <c r="V283" s="5">
        <f t="shared" si="459"/>
        <v>1.5633927717180821E-3</v>
      </c>
      <c r="W283" s="5">
        <f t="shared" si="460"/>
        <v>1.7545534137647541E-3</v>
      </c>
      <c r="X283" s="5">
        <f t="shared" si="461"/>
        <v>3.067968145079114E-3</v>
      </c>
      <c r="Y283" s="5">
        <f t="shared" si="462"/>
        <v>2.6822861206099976E-3</v>
      </c>
      <c r="Z283" s="5">
        <f t="shared" si="463"/>
        <v>9.8164327574577381E-2</v>
      </c>
      <c r="AA283" s="5">
        <f t="shared" si="464"/>
        <v>4.4878904517907325E-2</v>
      </c>
      <c r="AB283" s="5">
        <f t="shared" si="465"/>
        <v>1.0258900154932955E-2</v>
      </c>
      <c r="AC283" s="5">
        <f t="shared" si="466"/>
        <v>7.8112568839971207E-5</v>
      </c>
      <c r="AD283" s="5">
        <f t="shared" si="467"/>
        <v>2.0053729565889028E-4</v>
      </c>
      <c r="AE283" s="5">
        <f t="shared" si="468"/>
        <v>3.5065449142506269E-4</v>
      </c>
      <c r="AF283" s="5">
        <f t="shared" si="469"/>
        <v>3.0657282963892995E-4</v>
      </c>
      <c r="AG283" s="5">
        <f t="shared" si="470"/>
        <v>1.7868852326375324E-4</v>
      </c>
      <c r="AH283" s="5">
        <f t="shared" si="471"/>
        <v>4.2911921007822651E-2</v>
      </c>
      <c r="AI283" s="5">
        <f t="shared" si="472"/>
        <v>1.9618532038809672E-2</v>
      </c>
      <c r="AJ283" s="5">
        <f t="shared" si="473"/>
        <v>4.4846139524683413E-3</v>
      </c>
      <c r="AK283" s="5">
        <f t="shared" si="474"/>
        <v>6.8342735881523784E-4</v>
      </c>
      <c r="AL283" s="5">
        <f t="shared" si="475"/>
        <v>2.497777304296558E-6</v>
      </c>
      <c r="AM283" s="5">
        <f t="shared" si="476"/>
        <v>1.8336384237578145E-5</v>
      </c>
      <c r="AN283" s="5">
        <f t="shared" si="477"/>
        <v>3.2062542123532696E-5</v>
      </c>
      <c r="AO283" s="5">
        <f t="shared" si="478"/>
        <v>2.803187897089702E-5</v>
      </c>
      <c r="AP283" s="5">
        <f t="shared" si="479"/>
        <v>1.6338613775777953E-5</v>
      </c>
      <c r="AQ283" s="5">
        <f t="shared" si="480"/>
        <v>7.1423226853038919E-6</v>
      </c>
      <c r="AR283" s="5">
        <f t="shared" si="481"/>
        <v>1.5006942013086265E-2</v>
      </c>
      <c r="AS283" s="5">
        <f t="shared" si="482"/>
        <v>6.8608947298029709E-3</v>
      </c>
      <c r="AT283" s="5">
        <f t="shared" si="483"/>
        <v>1.5683367221780041E-3</v>
      </c>
      <c r="AU283" s="5">
        <f t="shared" si="484"/>
        <v>2.3900479174603542E-4</v>
      </c>
      <c r="AV283" s="5">
        <f t="shared" si="485"/>
        <v>2.7317136206998621E-5</v>
      </c>
      <c r="AW283" s="5">
        <f t="shared" si="486"/>
        <v>5.5465638622843713E-8</v>
      </c>
      <c r="AX283" s="5">
        <f t="shared" si="487"/>
        <v>1.3971756301132642E-6</v>
      </c>
      <c r="AY283" s="5">
        <f t="shared" si="488"/>
        <v>2.4430663054428132E-6</v>
      </c>
      <c r="AZ283" s="5">
        <f t="shared" si="489"/>
        <v>2.1359422695864463E-6</v>
      </c>
      <c r="BA283" s="5">
        <f t="shared" si="490"/>
        <v>1.244951714666125E-6</v>
      </c>
      <c r="BB283" s="5">
        <f t="shared" si="491"/>
        <v>5.4422284508310207E-7</v>
      </c>
      <c r="BC283" s="5">
        <f t="shared" si="492"/>
        <v>1.9032288666056488E-7</v>
      </c>
      <c r="BD283" s="5">
        <f t="shared" si="493"/>
        <v>4.3734604762291126E-3</v>
      </c>
      <c r="BE283" s="5">
        <f t="shared" si="494"/>
        <v>1.9994647747819901E-3</v>
      </c>
      <c r="BF283" s="5">
        <f t="shared" si="495"/>
        <v>4.5705905053028281E-4</v>
      </c>
      <c r="BG283" s="5">
        <f t="shared" si="496"/>
        <v>6.9652965235632866E-5</v>
      </c>
      <c r="BH283" s="5">
        <f t="shared" si="497"/>
        <v>7.9610100059622966E-6</v>
      </c>
      <c r="BI283" s="5">
        <f t="shared" si="498"/>
        <v>7.2792513686247824E-7</v>
      </c>
      <c r="BJ283" s="8">
        <f t="shared" si="499"/>
        <v>9.0662638475342658E-2</v>
      </c>
      <c r="BK283" s="8">
        <f t="shared" si="500"/>
        <v>0.21748402526569119</v>
      </c>
      <c r="BL283" s="8">
        <f t="shared" si="501"/>
        <v>0.59149948882116343</v>
      </c>
      <c r="BM283" s="8">
        <f t="shared" si="502"/>
        <v>0.37663746295330364</v>
      </c>
      <c r="BN283" s="8">
        <f t="shared" si="503"/>
        <v>0.62117062958280411</v>
      </c>
    </row>
    <row r="284" spans="1:66" x14ac:dyDescent="0.25">
      <c r="A284" t="s">
        <v>13</v>
      </c>
      <c r="B284" t="s">
        <v>53</v>
      </c>
      <c r="C284" t="s">
        <v>54</v>
      </c>
      <c r="D284" s="16"/>
      <c r="E284">
        <f>VLOOKUP(A284,home!$A$2:$E$405,3,FALSE)</f>
        <v>1.4837</v>
      </c>
      <c r="F284">
        <f>VLOOKUP(B284,home!$B$2:$E$405,3,FALSE)</f>
        <v>0.71360000000000001</v>
      </c>
      <c r="G284">
        <f>VLOOKUP(C284,away!$B$2:$E$405,4,FALSE)</f>
        <v>0.87219999999999998</v>
      </c>
      <c r="H284">
        <f>VLOOKUP(A284,away!$A$2:$E$405,3,FALSE)</f>
        <v>1.2190000000000001</v>
      </c>
      <c r="I284">
        <f>VLOOKUP(C284,away!$B$2:$E$405,3,FALSE)</f>
        <v>0.77210000000000001</v>
      </c>
      <c r="J284">
        <f>VLOOKUP(B284,home!$B$2:$E$405,4,FALSE)</f>
        <v>1.3028999999999999</v>
      </c>
      <c r="K284" s="3">
        <f t="shared" si="448"/>
        <v>0.923457728704</v>
      </c>
      <c r="L284" s="3">
        <f t="shared" si="449"/>
        <v>1.22627632071</v>
      </c>
      <c r="M284" s="5">
        <f t="shared" si="450"/>
        <v>0.11651514092332735</v>
      </c>
      <c r="N284" s="5">
        <f t="shared" si="451"/>
        <v>0.10759680739668234</v>
      </c>
      <c r="O284" s="5">
        <f t="shared" si="452"/>
        <v>0.142879758318465</v>
      </c>
      <c r="P284" s="5">
        <f t="shared" si="453"/>
        <v>0.13194341709454613</v>
      </c>
      <c r="Q284" s="5">
        <f t="shared" si="454"/>
        <v>4.9680551687171004E-2</v>
      </c>
      <c r="R284" s="5">
        <f t="shared" si="455"/>
        <v>8.760503216735066E-2</v>
      </c>
      <c r="S284" s="5">
        <f t="shared" si="456"/>
        <v>3.7353654590782728E-2</v>
      </c>
      <c r="T284" s="5">
        <f t="shared" si="457"/>
        <v>6.0922084133787045E-2</v>
      </c>
      <c r="U284" s="5">
        <f t="shared" si="458"/>
        <v>8.0899544028302489E-2</v>
      </c>
      <c r="V284" s="5">
        <f t="shared" si="459"/>
        <v>4.6999793699873385E-3</v>
      </c>
      <c r="W284" s="5">
        <f t="shared" si="460"/>
        <v>1.5292629807265541E-2</v>
      </c>
      <c r="X284" s="5">
        <f t="shared" si="461"/>
        <v>1.8752989814033665E-2</v>
      </c>
      <c r="Y284" s="5">
        <f t="shared" si="462"/>
        <v>1.1498173675732658E-2</v>
      </c>
      <c r="Z284" s="5">
        <f t="shared" si="463"/>
        <v>3.5809325507286646E-2</v>
      </c>
      <c r="AA284" s="5">
        <f t="shared" si="464"/>
        <v>3.3068398399381131E-2</v>
      </c>
      <c r="AB284" s="5">
        <f t="shared" si="465"/>
        <v>1.5268634038885743E-2</v>
      </c>
      <c r="AC284" s="5">
        <f t="shared" si="466"/>
        <v>3.3264525399647312E-4</v>
      </c>
      <c r="AD284" s="5">
        <f t="shared" si="467"/>
        <v>3.530524296932131E-3</v>
      </c>
      <c r="AE284" s="5">
        <f t="shared" si="468"/>
        <v>4.3293983450191928E-3</v>
      </c>
      <c r="AF284" s="5">
        <f t="shared" si="469"/>
        <v>2.6545193367090501E-3</v>
      </c>
      <c r="AG284" s="5">
        <f t="shared" si="470"/>
        <v>1.0850580684910408E-3</v>
      </c>
      <c r="AH284" s="5">
        <f t="shared" si="471"/>
        <v>1.0978031982545553E-2</v>
      </c>
      <c r="AI284" s="5">
        <f t="shared" si="472"/>
        <v>1.0137748480241385E-2</v>
      </c>
      <c r="AJ284" s="5">
        <f t="shared" si="473"/>
        <v>4.6808910928680678E-3</v>
      </c>
      <c r="AK284" s="5">
        <f t="shared" si="474"/>
        <v>1.4408683523102438E-3</v>
      </c>
      <c r="AL284" s="5">
        <f t="shared" si="475"/>
        <v>1.5067690308664673E-5</v>
      </c>
      <c r="AM284" s="5">
        <f t="shared" si="476"/>
        <v>6.5205798967584653E-4</v>
      </c>
      <c r="AN284" s="5">
        <f t="shared" si="477"/>
        <v>7.9960327246925633E-4</v>
      </c>
      <c r="AO284" s="5">
        <f t="shared" si="478"/>
        <v>4.9026727949563775E-4</v>
      </c>
      <c r="AP284" s="5">
        <f t="shared" si="479"/>
        <v>2.0040105188813721E-4</v>
      </c>
      <c r="AQ284" s="5">
        <f t="shared" si="480"/>
        <v>6.1436766143949659E-5</v>
      </c>
      <c r="AR284" s="5">
        <f t="shared" si="481"/>
        <v>2.6924201336385365E-3</v>
      </c>
      <c r="AS284" s="5">
        <f t="shared" si="482"/>
        <v>2.4863361813267626E-3</v>
      </c>
      <c r="AT284" s="5">
        <f t="shared" si="483"/>
        <v>1.1480131814012944E-3</v>
      </c>
      <c r="AU284" s="5">
        <f t="shared" si="484"/>
        <v>3.5338054833969758E-4</v>
      </c>
      <c r="AV284" s="5">
        <f t="shared" si="485"/>
        <v>8.1582999634487782E-5</v>
      </c>
      <c r="AW284" s="5">
        <f t="shared" si="486"/>
        <v>4.7396857402512931E-7</v>
      </c>
      <c r="AX284" s="5">
        <f t="shared" si="487"/>
        <v>1.0035799835489223E-4</v>
      </c>
      <c r="AY284" s="5">
        <f t="shared" si="488"/>
        <v>1.2306663697645749E-4</v>
      </c>
      <c r="AZ284" s="5">
        <f t="shared" si="489"/>
        <v>7.5456851396821782E-5</v>
      </c>
      <c r="BA284" s="5">
        <f t="shared" si="490"/>
        <v>3.0843650034418602E-5</v>
      </c>
      <c r="BB284" s="5">
        <f t="shared" si="491"/>
        <v>9.4557094203684244E-6</v>
      </c>
      <c r="BC284" s="5">
        <f t="shared" si="492"/>
        <v>2.3190625115424581E-6</v>
      </c>
      <c r="BD284" s="5">
        <f t="shared" si="493"/>
        <v>5.5027517588063148E-4</v>
      </c>
      <c r="BE284" s="5">
        <f t="shared" si="494"/>
        <v>5.0815586408092209E-4</v>
      </c>
      <c r="BF284" s="5">
        <f t="shared" si="495"/>
        <v>2.3463023003589338E-4</v>
      </c>
      <c r="BG284" s="5">
        <f t="shared" si="496"/>
        <v>7.2223699771414401E-5</v>
      </c>
      <c r="BH284" s="5">
        <f t="shared" si="497"/>
        <v>1.6673883437377483E-5</v>
      </c>
      <c r="BI284" s="5">
        <f t="shared" si="498"/>
        <v>3.0795253055511717E-6</v>
      </c>
      <c r="BJ284" s="8">
        <f t="shared" si="499"/>
        <v>0.27788800283019094</v>
      </c>
      <c r="BK284" s="8">
        <f t="shared" si="500"/>
        <v>0.29098297155992514</v>
      </c>
      <c r="BL284" s="8">
        <f t="shared" si="501"/>
        <v>0.39510567828320287</v>
      </c>
      <c r="BM284" s="8">
        <f t="shared" si="502"/>
        <v>0.36344267792466062</v>
      </c>
      <c r="BN284" s="8">
        <f t="shared" si="503"/>
        <v>0.63622070758754257</v>
      </c>
    </row>
    <row r="285" spans="1:66" x14ac:dyDescent="0.25">
      <c r="A285" t="s">
        <v>16</v>
      </c>
      <c r="B285" t="s">
        <v>253</v>
      </c>
      <c r="C285" t="s">
        <v>495</v>
      </c>
      <c r="D285" s="16"/>
      <c r="E285">
        <f>VLOOKUP(A285,home!$A$2:$E$405,3,FALSE)</f>
        <v>1.6373</v>
      </c>
      <c r="F285">
        <f>VLOOKUP(B285,home!$B$2:$E$405,3,FALSE)</f>
        <v>1.0419</v>
      </c>
      <c r="G285" t="e">
        <f>VLOOKUP(C285,away!$B$2:$E$405,4,FALSE)</f>
        <v>#N/A</v>
      </c>
      <c r="H285">
        <f>VLOOKUP(A285,away!$A$2:$E$405,3,FALSE)</f>
        <v>1.3301000000000001</v>
      </c>
      <c r="I285" t="e">
        <f>VLOOKUP(C285,away!$B$2:$E$405,3,FALSE)</f>
        <v>#N/A</v>
      </c>
      <c r="J285">
        <f>VLOOKUP(B285,home!$B$2:$E$405,4,FALSE)</f>
        <v>1.0172000000000001</v>
      </c>
      <c r="K285" s="3" t="e">
        <f t="shared" si="448"/>
        <v>#N/A</v>
      </c>
      <c r="L285" s="3" t="e">
        <f t="shared" si="449"/>
        <v>#N/A</v>
      </c>
      <c r="M285" s="5" t="e">
        <f t="shared" si="450"/>
        <v>#N/A</v>
      </c>
      <c r="N285" s="5" t="e">
        <f t="shared" si="451"/>
        <v>#N/A</v>
      </c>
      <c r="O285" s="5" t="e">
        <f t="shared" si="452"/>
        <v>#N/A</v>
      </c>
      <c r="P285" s="5" t="e">
        <f t="shared" si="453"/>
        <v>#N/A</v>
      </c>
      <c r="Q285" s="5" t="e">
        <f t="shared" si="454"/>
        <v>#N/A</v>
      </c>
      <c r="R285" s="5" t="e">
        <f t="shared" si="455"/>
        <v>#N/A</v>
      </c>
      <c r="S285" s="5" t="e">
        <f t="shared" si="456"/>
        <v>#N/A</v>
      </c>
      <c r="T285" s="5" t="e">
        <f t="shared" si="457"/>
        <v>#N/A</v>
      </c>
      <c r="U285" s="5" t="e">
        <f t="shared" si="458"/>
        <v>#N/A</v>
      </c>
      <c r="V285" s="5" t="e">
        <f t="shared" si="459"/>
        <v>#N/A</v>
      </c>
      <c r="W285" s="5" t="e">
        <f t="shared" si="460"/>
        <v>#N/A</v>
      </c>
      <c r="X285" s="5" t="e">
        <f t="shared" si="461"/>
        <v>#N/A</v>
      </c>
      <c r="Y285" s="5" t="e">
        <f t="shared" si="462"/>
        <v>#N/A</v>
      </c>
      <c r="Z285" s="5" t="e">
        <f t="shared" si="463"/>
        <v>#N/A</v>
      </c>
      <c r="AA285" s="5" t="e">
        <f t="shared" si="464"/>
        <v>#N/A</v>
      </c>
      <c r="AB285" s="5" t="e">
        <f t="shared" si="465"/>
        <v>#N/A</v>
      </c>
      <c r="AC285" s="5" t="e">
        <f t="shared" si="466"/>
        <v>#N/A</v>
      </c>
      <c r="AD285" s="5" t="e">
        <f t="shared" si="467"/>
        <v>#N/A</v>
      </c>
      <c r="AE285" s="5" t="e">
        <f t="shared" si="468"/>
        <v>#N/A</v>
      </c>
      <c r="AF285" s="5" t="e">
        <f t="shared" si="469"/>
        <v>#N/A</v>
      </c>
      <c r="AG285" s="5" t="e">
        <f t="shared" si="470"/>
        <v>#N/A</v>
      </c>
      <c r="AH285" s="5" t="e">
        <f t="shared" si="471"/>
        <v>#N/A</v>
      </c>
      <c r="AI285" s="5" t="e">
        <f t="shared" si="472"/>
        <v>#N/A</v>
      </c>
      <c r="AJ285" s="5" t="e">
        <f t="shared" si="473"/>
        <v>#N/A</v>
      </c>
      <c r="AK285" s="5" t="e">
        <f t="shared" si="474"/>
        <v>#N/A</v>
      </c>
      <c r="AL285" s="5" t="e">
        <f t="shared" si="475"/>
        <v>#N/A</v>
      </c>
      <c r="AM285" s="5" t="e">
        <f t="shared" si="476"/>
        <v>#N/A</v>
      </c>
      <c r="AN285" s="5" t="e">
        <f t="shared" si="477"/>
        <v>#N/A</v>
      </c>
      <c r="AO285" s="5" t="e">
        <f t="shared" si="478"/>
        <v>#N/A</v>
      </c>
      <c r="AP285" s="5" t="e">
        <f t="shared" si="479"/>
        <v>#N/A</v>
      </c>
      <c r="AQ285" s="5" t="e">
        <f t="shared" si="480"/>
        <v>#N/A</v>
      </c>
      <c r="AR285" s="5" t="e">
        <f t="shared" si="481"/>
        <v>#N/A</v>
      </c>
      <c r="AS285" s="5" t="e">
        <f t="shared" si="482"/>
        <v>#N/A</v>
      </c>
      <c r="AT285" s="5" t="e">
        <f t="shared" si="483"/>
        <v>#N/A</v>
      </c>
      <c r="AU285" s="5" t="e">
        <f t="shared" si="484"/>
        <v>#N/A</v>
      </c>
      <c r="AV285" s="5" t="e">
        <f t="shared" si="485"/>
        <v>#N/A</v>
      </c>
      <c r="AW285" s="5" t="e">
        <f t="shared" si="486"/>
        <v>#N/A</v>
      </c>
      <c r="AX285" s="5" t="e">
        <f t="shared" si="487"/>
        <v>#N/A</v>
      </c>
      <c r="AY285" s="5" t="e">
        <f t="shared" si="488"/>
        <v>#N/A</v>
      </c>
      <c r="AZ285" s="5" t="e">
        <f t="shared" si="489"/>
        <v>#N/A</v>
      </c>
      <c r="BA285" s="5" t="e">
        <f t="shared" si="490"/>
        <v>#N/A</v>
      </c>
      <c r="BB285" s="5" t="e">
        <f t="shared" si="491"/>
        <v>#N/A</v>
      </c>
      <c r="BC285" s="5" t="e">
        <f t="shared" si="492"/>
        <v>#N/A</v>
      </c>
      <c r="BD285" s="5" t="e">
        <f t="shared" si="493"/>
        <v>#N/A</v>
      </c>
      <c r="BE285" s="5" t="e">
        <f t="shared" si="494"/>
        <v>#N/A</v>
      </c>
      <c r="BF285" s="5" t="e">
        <f t="shared" si="495"/>
        <v>#N/A</v>
      </c>
      <c r="BG285" s="5" t="e">
        <f t="shared" si="496"/>
        <v>#N/A</v>
      </c>
      <c r="BH285" s="5" t="e">
        <f t="shared" si="497"/>
        <v>#N/A</v>
      </c>
      <c r="BI285" s="5" t="e">
        <f t="shared" si="498"/>
        <v>#N/A</v>
      </c>
      <c r="BJ285" s="8" t="e">
        <f t="shared" si="499"/>
        <v>#N/A</v>
      </c>
      <c r="BK285" s="8" t="e">
        <f t="shared" si="500"/>
        <v>#N/A</v>
      </c>
      <c r="BL285" s="8" t="e">
        <f t="shared" si="501"/>
        <v>#N/A</v>
      </c>
      <c r="BM285" s="8" t="e">
        <f t="shared" si="502"/>
        <v>#N/A</v>
      </c>
      <c r="BN285" s="8" t="e">
        <f t="shared" si="503"/>
        <v>#N/A</v>
      </c>
    </row>
    <row r="286" spans="1:66" x14ac:dyDescent="0.25">
      <c r="A286" t="s">
        <v>16</v>
      </c>
      <c r="B286" t="s">
        <v>252</v>
      </c>
      <c r="C286" t="s">
        <v>496</v>
      </c>
      <c r="D286" s="16"/>
      <c r="E286">
        <f>VLOOKUP(A286,home!$A$2:$E$405,3,FALSE)</f>
        <v>1.6373</v>
      </c>
      <c r="F286">
        <f>VLOOKUP(B286,home!$B$2:$E$405,3,FALSE)</f>
        <v>1.006</v>
      </c>
      <c r="G286" t="e">
        <f>VLOOKUP(C286,away!$B$2:$E$405,4,FALSE)</f>
        <v>#N/A</v>
      </c>
      <c r="H286">
        <f>VLOOKUP(A286,away!$A$2:$E$405,3,FALSE)</f>
        <v>1.3301000000000001</v>
      </c>
      <c r="I286" t="e">
        <f>VLOOKUP(C286,away!$B$2:$E$405,3,FALSE)</f>
        <v>#N/A</v>
      </c>
      <c r="J286">
        <f>VLOOKUP(B286,home!$B$2:$E$405,4,FALSE)</f>
        <v>0.70760000000000001</v>
      </c>
      <c r="K286" s="3" t="e">
        <f t="shared" si="448"/>
        <v>#N/A</v>
      </c>
      <c r="L286" s="3" t="e">
        <f t="shared" si="449"/>
        <v>#N/A</v>
      </c>
      <c r="M286" s="5" t="e">
        <f t="shared" si="450"/>
        <v>#N/A</v>
      </c>
      <c r="N286" s="5" t="e">
        <f t="shared" si="451"/>
        <v>#N/A</v>
      </c>
      <c r="O286" s="5" t="e">
        <f t="shared" si="452"/>
        <v>#N/A</v>
      </c>
      <c r="P286" s="5" t="e">
        <f t="shared" si="453"/>
        <v>#N/A</v>
      </c>
      <c r="Q286" s="5" t="e">
        <f t="shared" si="454"/>
        <v>#N/A</v>
      </c>
      <c r="R286" s="5" t="e">
        <f t="shared" si="455"/>
        <v>#N/A</v>
      </c>
      <c r="S286" s="5" t="e">
        <f t="shared" si="456"/>
        <v>#N/A</v>
      </c>
      <c r="T286" s="5" t="e">
        <f t="shared" si="457"/>
        <v>#N/A</v>
      </c>
      <c r="U286" s="5" t="e">
        <f t="shared" si="458"/>
        <v>#N/A</v>
      </c>
      <c r="V286" s="5" t="e">
        <f t="shared" si="459"/>
        <v>#N/A</v>
      </c>
      <c r="W286" s="5" t="e">
        <f t="shared" si="460"/>
        <v>#N/A</v>
      </c>
      <c r="X286" s="5" t="e">
        <f t="shared" si="461"/>
        <v>#N/A</v>
      </c>
      <c r="Y286" s="5" t="e">
        <f t="shared" si="462"/>
        <v>#N/A</v>
      </c>
      <c r="Z286" s="5" t="e">
        <f t="shared" si="463"/>
        <v>#N/A</v>
      </c>
      <c r="AA286" s="5" t="e">
        <f t="shared" si="464"/>
        <v>#N/A</v>
      </c>
      <c r="AB286" s="5" t="e">
        <f t="shared" si="465"/>
        <v>#N/A</v>
      </c>
      <c r="AC286" s="5" t="e">
        <f t="shared" si="466"/>
        <v>#N/A</v>
      </c>
      <c r="AD286" s="5" t="e">
        <f t="shared" si="467"/>
        <v>#N/A</v>
      </c>
      <c r="AE286" s="5" t="e">
        <f t="shared" si="468"/>
        <v>#N/A</v>
      </c>
      <c r="AF286" s="5" t="e">
        <f t="shared" si="469"/>
        <v>#N/A</v>
      </c>
      <c r="AG286" s="5" t="e">
        <f t="shared" si="470"/>
        <v>#N/A</v>
      </c>
      <c r="AH286" s="5" t="e">
        <f t="shared" si="471"/>
        <v>#N/A</v>
      </c>
      <c r="AI286" s="5" t="e">
        <f t="shared" si="472"/>
        <v>#N/A</v>
      </c>
      <c r="AJ286" s="5" t="e">
        <f t="shared" si="473"/>
        <v>#N/A</v>
      </c>
      <c r="AK286" s="5" t="e">
        <f t="shared" si="474"/>
        <v>#N/A</v>
      </c>
      <c r="AL286" s="5" t="e">
        <f t="shared" si="475"/>
        <v>#N/A</v>
      </c>
      <c r="AM286" s="5" t="e">
        <f t="shared" si="476"/>
        <v>#N/A</v>
      </c>
      <c r="AN286" s="5" t="e">
        <f t="shared" si="477"/>
        <v>#N/A</v>
      </c>
      <c r="AO286" s="5" t="e">
        <f t="shared" si="478"/>
        <v>#N/A</v>
      </c>
      <c r="AP286" s="5" t="e">
        <f t="shared" si="479"/>
        <v>#N/A</v>
      </c>
      <c r="AQ286" s="5" t="e">
        <f t="shared" si="480"/>
        <v>#N/A</v>
      </c>
      <c r="AR286" s="5" t="e">
        <f t="shared" si="481"/>
        <v>#N/A</v>
      </c>
      <c r="AS286" s="5" t="e">
        <f t="shared" si="482"/>
        <v>#N/A</v>
      </c>
      <c r="AT286" s="5" t="e">
        <f t="shared" si="483"/>
        <v>#N/A</v>
      </c>
      <c r="AU286" s="5" t="e">
        <f t="shared" si="484"/>
        <v>#N/A</v>
      </c>
      <c r="AV286" s="5" t="e">
        <f t="shared" si="485"/>
        <v>#N/A</v>
      </c>
      <c r="AW286" s="5" t="e">
        <f t="shared" si="486"/>
        <v>#N/A</v>
      </c>
      <c r="AX286" s="5" t="e">
        <f t="shared" si="487"/>
        <v>#N/A</v>
      </c>
      <c r="AY286" s="5" t="e">
        <f t="shared" si="488"/>
        <v>#N/A</v>
      </c>
      <c r="AZ286" s="5" t="e">
        <f t="shared" si="489"/>
        <v>#N/A</v>
      </c>
      <c r="BA286" s="5" t="e">
        <f t="shared" si="490"/>
        <v>#N/A</v>
      </c>
      <c r="BB286" s="5" t="e">
        <f t="shared" si="491"/>
        <v>#N/A</v>
      </c>
      <c r="BC286" s="5" t="e">
        <f t="shared" si="492"/>
        <v>#N/A</v>
      </c>
      <c r="BD286" s="5" t="e">
        <f t="shared" si="493"/>
        <v>#N/A</v>
      </c>
      <c r="BE286" s="5" t="e">
        <f t="shared" si="494"/>
        <v>#N/A</v>
      </c>
      <c r="BF286" s="5" t="e">
        <f t="shared" si="495"/>
        <v>#N/A</v>
      </c>
      <c r="BG286" s="5" t="e">
        <f t="shared" si="496"/>
        <v>#N/A</v>
      </c>
      <c r="BH286" s="5" t="e">
        <f t="shared" si="497"/>
        <v>#N/A</v>
      </c>
      <c r="BI286" s="5" t="e">
        <f t="shared" si="498"/>
        <v>#N/A</v>
      </c>
      <c r="BJ286" s="8" t="e">
        <f t="shared" si="499"/>
        <v>#N/A</v>
      </c>
      <c r="BK286" s="8" t="e">
        <f t="shared" si="500"/>
        <v>#N/A</v>
      </c>
      <c r="BL286" s="8" t="e">
        <f t="shared" si="501"/>
        <v>#N/A</v>
      </c>
      <c r="BM286" s="8" t="e">
        <f t="shared" si="502"/>
        <v>#N/A</v>
      </c>
      <c r="BN286" s="8" t="e">
        <f t="shared" si="503"/>
        <v>#N/A</v>
      </c>
    </row>
    <row r="287" spans="1:66" x14ac:dyDescent="0.25">
      <c r="A287" t="s">
        <v>16</v>
      </c>
      <c r="B287" t="s">
        <v>57</v>
      </c>
      <c r="C287" t="s">
        <v>18</v>
      </c>
      <c r="D287" s="16"/>
      <c r="E287">
        <f>VLOOKUP(A287,home!$A$2:$E$405,3,FALSE)</f>
        <v>1.6373</v>
      </c>
      <c r="F287">
        <f>VLOOKUP(B287,home!$B$2:$E$405,3,FALSE)</f>
        <v>0.55510000000000004</v>
      </c>
      <c r="G287">
        <f>VLOOKUP(C287,away!$B$2:$E$405,4,FALSE)</f>
        <v>0.68259999999999998</v>
      </c>
      <c r="H287">
        <f>VLOOKUP(A287,away!$A$2:$E$405,3,FALSE)</f>
        <v>1.3301000000000001</v>
      </c>
      <c r="I287">
        <f>VLOOKUP(C287,away!$B$2:$E$405,3,FALSE)</f>
        <v>0.92869999999999997</v>
      </c>
      <c r="J287">
        <f>VLOOKUP(B287,home!$B$2:$E$405,4,FALSE)</f>
        <v>1.1580999999999999</v>
      </c>
      <c r="K287" s="3">
        <f t="shared" si="448"/>
        <v>0.62039140599800002</v>
      </c>
      <c r="L287" s="3">
        <f t="shared" si="449"/>
        <v>1.430559087847</v>
      </c>
      <c r="M287" s="5">
        <f t="shared" si="450"/>
        <v>0.1286125999879246</v>
      </c>
      <c r="N287" s="5">
        <f t="shared" si="451"/>
        <v>7.9790151735566903E-2</v>
      </c>
      <c r="O287" s="5">
        <f t="shared" si="452"/>
        <v>0.18398792372435649</v>
      </c>
      <c r="P287" s="5">
        <f t="shared" si="453"/>
        <v>0.11414452668600632</v>
      </c>
      <c r="Q287" s="5">
        <f t="shared" si="454"/>
        <v>2.4750562210011054E-2</v>
      </c>
      <c r="R287" s="5">
        <f t="shared" si="455"/>
        <v>0.13160279816898945</v>
      </c>
      <c r="S287" s="5">
        <f t="shared" si="456"/>
        <v>2.5326004165990922E-2</v>
      </c>
      <c r="T287" s="5">
        <f t="shared" si="457"/>
        <v>3.5407141698853839E-2</v>
      </c>
      <c r="U287" s="5">
        <f t="shared" si="458"/>
        <v>8.1645244989330401E-2</v>
      </c>
      <c r="V287" s="5">
        <f t="shared" si="459"/>
        <v>2.4974438815535765E-3</v>
      </c>
      <c r="W287" s="5">
        <f t="shared" si="460"/>
        <v>5.118345362903242E-3</v>
      </c>
      <c r="X287" s="5">
        <f t="shared" si="461"/>
        <v>7.3220954736407835E-3</v>
      </c>
      <c r="Y287" s="5">
        <f t="shared" si="462"/>
        <v>5.237345110950105E-3</v>
      </c>
      <c r="Z287" s="5">
        <f t="shared" si="463"/>
        <v>6.2755192968914145E-2</v>
      </c>
      <c r="AA287" s="5">
        <f t="shared" si="464"/>
        <v>3.8932782399660457E-2</v>
      </c>
      <c r="AB287" s="5">
        <f t="shared" si="465"/>
        <v>1.2076781806169768E-2</v>
      </c>
      <c r="AC287" s="5">
        <f t="shared" si="466"/>
        <v>1.3853111486139406E-4</v>
      </c>
      <c r="AD287" s="5">
        <f t="shared" si="467"/>
        <v>7.9384436901872143E-4</v>
      </c>
      <c r="AE287" s="5">
        <f t="shared" si="468"/>
        <v>1.1356412764358993E-3</v>
      </c>
      <c r="AF287" s="5">
        <f t="shared" si="469"/>
        <v>8.123009742697717E-4</v>
      </c>
      <c r="AG287" s="5">
        <f t="shared" si="470"/>
        <v>3.8734818026953149E-4</v>
      </c>
      <c r="AH287" s="5">
        <f t="shared" si="471"/>
        <v>2.2443752902818075E-2</v>
      </c>
      <c r="AI287" s="5">
        <f t="shared" si="472"/>
        <v>1.3923911419250999E-2</v>
      </c>
      <c r="AJ287" s="5">
        <f t="shared" si="473"/>
        <v>4.3191374911903668E-3</v>
      </c>
      <c r="AK287" s="5">
        <f t="shared" si="474"/>
        <v>8.9318526028608881E-4</v>
      </c>
      <c r="AL287" s="5">
        <f t="shared" si="475"/>
        <v>4.917890949603146E-6</v>
      </c>
      <c r="AM287" s="5">
        <f t="shared" si="476"/>
        <v>9.8498844847824001E-5</v>
      </c>
      <c r="AN287" s="5">
        <f t="shared" si="477"/>
        <v>1.4090841763948625E-4</v>
      </c>
      <c r="AO287" s="5">
        <f t="shared" si="478"/>
        <v>1.0078890870415383E-4</v>
      </c>
      <c r="AP287" s="5">
        <f t="shared" si="479"/>
        <v>4.8061496433636298E-5</v>
      </c>
      <c r="AQ287" s="5">
        <f t="shared" si="480"/>
        <v>1.7188702624666147E-5</v>
      </c>
      <c r="AR287" s="5">
        <f t="shared" si="481"/>
        <v>6.4214229361037739E-3</v>
      </c>
      <c r="AS287" s="5">
        <f t="shared" si="482"/>
        <v>3.9837956038372259E-3</v>
      </c>
      <c r="AT287" s="5">
        <f t="shared" si="483"/>
        <v>1.2357562779366138E-3</v>
      </c>
      <c r="AU287" s="5">
        <f t="shared" si="484"/>
        <v>2.555508582466504E-4</v>
      </c>
      <c r="AV287" s="5">
        <f t="shared" si="485"/>
        <v>3.9635389062908757E-5</v>
      </c>
      <c r="AW287" s="5">
        <f t="shared" si="486"/>
        <v>1.2124056939395914E-7</v>
      </c>
      <c r="AX287" s="5">
        <f t="shared" si="487"/>
        <v>1.0184639474053391E-5</v>
      </c>
      <c r="AY287" s="5">
        <f t="shared" si="488"/>
        <v>1.4569728556052368E-5</v>
      </c>
      <c r="AZ287" s="5">
        <f t="shared" si="489"/>
        <v>1.0421428796662335E-5</v>
      </c>
      <c r="BA287" s="5">
        <f t="shared" si="490"/>
        <v>4.9694898911385774E-6</v>
      </c>
      <c r="BB287" s="5">
        <f t="shared" si="491"/>
        <v>1.7772872314330226E-6</v>
      </c>
      <c r="BC287" s="5">
        <f t="shared" si="492"/>
        <v>5.0850288012818875E-7</v>
      </c>
      <c r="BD287" s="5">
        <f t="shared" si="493"/>
        <v>1.5310374896920715E-3</v>
      </c>
      <c r="BE287" s="5">
        <f t="shared" si="494"/>
        <v>9.4984250086571273E-4</v>
      </c>
      <c r="BF287" s="5">
        <f t="shared" si="495"/>
        <v>2.9463706229436801E-4</v>
      </c>
      <c r="BG287" s="5">
        <f t="shared" si="496"/>
        <v>6.0930100445307766E-5</v>
      </c>
      <c r="BH287" s="5">
        <f t="shared" si="497"/>
        <v>9.4501276707159632E-6</v>
      </c>
      <c r="BI287" s="5">
        <f t="shared" si="498"/>
        <v>1.1725555984992167E-6</v>
      </c>
      <c r="BJ287" s="8">
        <f t="shared" si="499"/>
        <v>0.16120265383899909</v>
      </c>
      <c r="BK287" s="8">
        <f t="shared" si="500"/>
        <v>0.27073859345584245</v>
      </c>
      <c r="BL287" s="8">
        <f t="shared" si="501"/>
        <v>0.50460874906380593</v>
      </c>
      <c r="BM287" s="8">
        <f t="shared" si="502"/>
        <v>0.33640217832672026</v>
      </c>
      <c r="BN287" s="8">
        <f t="shared" si="503"/>
        <v>0.66288856251285477</v>
      </c>
    </row>
    <row r="288" spans="1:66" x14ac:dyDescent="0.25">
      <c r="A288" t="s">
        <v>69</v>
      </c>
      <c r="B288" t="s">
        <v>325</v>
      </c>
      <c r="C288" t="s">
        <v>74</v>
      </c>
      <c r="D288" s="16"/>
      <c r="E288">
        <f>VLOOKUP(A288,home!$A$2:$E$405,3,FALSE)</f>
        <v>1.3526</v>
      </c>
      <c r="F288">
        <f>VLOOKUP(B288,home!$B$2:$E$405,3,FALSE)</f>
        <v>1.0117</v>
      </c>
      <c r="G288">
        <f>VLOOKUP(C288,away!$B$2:$E$405,4,FALSE)</f>
        <v>0.9728</v>
      </c>
      <c r="H288">
        <f>VLOOKUP(A288,away!$A$2:$E$405,3,FALSE)</f>
        <v>1.3421000000000001</v>
      </c>
      <c r="I288">
        <f>VLOOKUP(C288,away!$B$2:$E$405,3,FALSE)</f>
        <v>1.1765000000000001</v>
      </c>
      <c r="J288">
        <f>VLOOKUP(B288,home!$B$2:$E$405,4,FALSE)</f>
        <v>1.2941</v>
      </c>
      <c r="K288" s="3">
        <f t="shared" si="448"/>
        <v>1.3312042485760001</v>
      </c>
      <c r="L288" s="3">
        <f t="shared" si="449"/>
        <v>2.0433588591650005</v>
      </c>
      <c r="M288" s="5">
        <f t="shared" si="450"/>
        <v>3.4233071208838596E-2</v>
      </c>
      <c r="N288" s="5">
        <f t="shared" si="451"/>
        <v>4.557120983501068E-2</v>
      </c>
      <c r="O288" s="5">
        <f t="shared" si="452"/>
        <v>6.9950449331006651E-2</v>
      </c>
      <c r="P288" s="5">
        <f t="shared" si="453"/>
        <v>9.3118335339236274E-2</v>
      </c>
      <c r="Q288" s="5">
        <f t="shared" si="454"/>
        <v>3.0332294072557317E-2</v>
      </c>
      <c r="R288" s="5">
        <f t="shared" si="455"/>
        <v>7.146693517154247E-2</v>
      </c>
      <c r="S288" s="5">
        <f t="shared" si="456"/>
        <v>6.3323447693700519E-2</v>
      </c>
      <c r="T288" s="5">
        <f t="shared" si="457"/>
        <v>6.1979761811958023E-2</v>
      </c>
      <c r="U288" s="5">
        <f t="shared" si="458"/>
        <v>9.5137087733062911E-2</v>
      </c>
      <c r="V288" s="5">
        <f t="shared" si="459"/>
        <v>1.9138653643517821E-2</v>
      </c>
      <c r="W288" s="5">
        <f t="shared" si="460"/>
        <v>1.3459492912814976E-2</v>
      </c>
      <c r="X288" s="5">
        <f t="shared" si="461"/>
        <v>2.7502574083269019E-2</v>
      </c>
      <c r="Y288" s="5">
        <f t="shared" si="462"/>
        <v>2.809881420144475E-2</v>
      </c>
      <c r="Z288" s="5">
        <f t="shared" si="463"/>
        <v>4.8677531706714024E-2</v>
      </c>
      <c r="AA288" s="5">
        <f t="shared" si="464"/>
        <v>6.4799737018170669E-2</v>
      </c>
      <c r="AB288" s="5">
        <f t="shared" si="465"/>
        <v>4.3130842612598155E-2</v>
      </c>
      <c r="AC288" s="5">
        <f t="shared" si="466"/>
        <v>3.2537242222705817E-3</v>
      </c>
      <c r="AD288" s="5">
        <f t="shared" si="467"/>
        <v>4.4793335373044659E-3</v>
      </c>
      <c r="AE288" s="5">
        <f t="shared" si="468"/>
        <v>9.1528858666059792E-3</v>
      </c>
      <c r="AF288" s="5">
        <f t="shared" si="469"/>
        <v>9.351315211227727E-3</v>
      </c>
      <c r="AG288" s="5">
        <f t="shared" si="470"/>
        <v>6.3693642605688675E-3</v>
      </c>
      <c r="AH288" s="5">
        <f t="shared" si="471"/>
        <v>2.4866416413799823E-2</v>
      </c>
      <c r="AI288" s="5">
        <f t="shared" si="472"/>
        <v>3.3102279176910311E-2</v>
      </c>
      <c r="AJ288" s="5">
        <f t="shared" si="473"/>
        <v>2.2032947338925937E-2</v>
      </c>
      <c r="AK288" s="5">
        <f t="shared" si="474"/>
        <v>9.7767843687431612E-3</v>
      </c>
      <c r="AL288" s="5">
        <f t="shared" si="475"/>
        <v>3.5402185375942659E-4</v>
      </c>
      <c r="AM288" s="5">
        <f t="shared" si="476"/>
        <v>1.1925815671297321E-3</v>
      </c>
      <c r="AN288" s="5">
        <f t="shared" si="477"/>
        <v>2.4368721104714177E-3</v>
      </c>
      <c r="AO288" s="5">
        <f t="shared" si="478"/>
        <v>2.4897021077919419E-3</v>
      </c>
      <c r="AP288" s="5">
        <f t="shared" si="479"/>
        <v>1.6957849528794798E-3</v>
      </c>
      <c r="AQ288" s="5">
        <f t="shared" si="480"/>
        <v>8.6627430167624691E-4</v>
      </c>
      <c r="AR288" s="5">
        <f t="shared" si="481"/>
        <v>1.0162202454964768E-2</v>
      </c>
      <c r="AS288" s="5">
        <f t="shared" si="482"/>
        <v>1.3527967082938557E-2</v>
      </c>
      <c r="AT288" s="5">
        <f t="shared" si="483"/>
        <v>9.0042436277020452E-3</v>
      </c>
      <c r="AU288" s="5">
        <f t="shared" si="484"/>
        <v>3.9954957908034461E-3</v>
      </c>
      <c r="AV288" s="5">
        <f t="shared" si="485"/>
        <v>1.3297052429712686E-3</v>
      </c>
      <c r="AW288" s="5">
        <f t="shared" si="486"/>
        <v>2.6749576531711119E-5</v>
      </c>
      <c r="AX288" s="5">
        <f t="shared" si="487"/>
        <v>2.6459494148942103E-4</v>
      </c>
      <c r="AY288" s="5">
        <f t="shared" si="488"/>
        <v>5.4066241778265333E-4</v>
      </c>
      <c r="AZ288" s="5">
        <f t="shared" si="489"/>
        <v>5.5238367059687679E-4</v>
      </c>
      <c r="BA288" s="5">
        <f t="shared" si="490"/>
        <v>3.7623935565740321E-4</v>
      </c>
      <c r="BB288" s="5">
        <f t="shared" si="491"/>
        <v>1.9219800513727153E-4</v>
      </c>
      <c r="BC288" s="5">
        <f t="shared" si="492"/>
        <v>7.8545899302216802E-5</v>
      </c>
      <c r="BD288" s="5">
        <f t="shared" si="493"/>
        <v>3.4608377358300957E-3</v>
      </c>
      <c r="BE288" s="5">
        <f t="shared" si="494"/>
        <v>4.6070818975691681E-3</v>
      </c>
      <c r="BF288" s="5">
        <f t="shared" si="495"/>
        <v>3.066483497790829E-3</v>
      </c>
      <c r="BG288" s="5">
        <f t="shared" si="496"/>
        <v>1.3607052868157817E-3</v>
      </c>
      <c r="BH288" s="5">
        <f t="shared" si="497"/>
        <v>4.5284416471724846E-4</v>
      </c>
      <c r="BI288" s="5">
        <f t="shared" si="498"/>
        <v>1.2056561520289008E-4</v>
      </c>
      <c r="BJ288" s="8">
        <f t="shared" si="499"/>
        <v>0.24698288512267649</v>
      </c>
      <c r="BK288" s="8">
        <f t="shared" si="500"/>
        <v>0.21396191637910589</v>
      </c>
      <c r="BL288" s="8">
        <f t="shared" si="501"/>
        <v>0.48535161156206613</v>
      </c>
      <c r="BM288" s="8">
        <f t="shared" si="502"/>
        <v>0.64978773697111969</v>
      </c>
      <c r="BN288" s="8">
        <f t="shared" si="503"/>
        <v>0.34467229495819196</v>
      </c>
    </row>
    <row r="289" spans="1:66" x14ac:dyDescent="0.25">
      <c r="A289" t="s">
        <v>69</v>
      </c>
      <c r="B289" t="s">
        <v>259</v>
      </c>
      <c r="C289" t="s">
        <v>262</v>
      </c>
      <c r="D289" s="16"/>
      <c r="E289">
        <f>VLOOKUP(A289,home!$A$2:$E$405,3,FALSE)</f>
        <v>1.3526</v>
      </c>
      <c r="F289">
        <f>VLOOKUP(B289,home!$B$2:$E$405,3,FALSE)</f>
        <v>1.3619000000000001</v>
      </c>
      <c r="G289">
        <f>VLOOKUP(C289,away!$B$2:$E$405,4,FALSE)</f>
        <v>0.5837</v>
      </c>
      <c r="H289">
        <f>VLOOKUP(A289,away!$A$2:$E$405,3,FALSE)</f>
        <v>1.3421000000000001</v>
      </c>
      <c r="I289">
        <f>VLOOKUP(C289,away!$B$2:$E$405,3,FALSE)</f>
        <v>1.5686</v>
      </c>
      <c r="J289">
        <f>VLOOKUP(B289,home!$B$2:$E$405,4,FALSE)</f>
        <v>0.7843</v>
      </c>
      <c r="K289" s="3">
        <f t="shared" si="448"/>
        <v>1.0752372371780001</v>
      </c>
      <c r="L289" s="3">
        <f t="shared" si="449"/>
        <v>1.6511225244579999</v>
      </c>
      <c r="M289" s="5">
        <f t="shared" si="450"/>
        <v>6.5457136074608596E-2</v>
      </c>
      <c r="N289" s="5">
        <f t="shared" si="451"/>
        <v>7.0381950146446548E-2</v>
      </c>
      <c r="O289" s="5">
        <f t="shared" si="452"/>
        <v>0.10807775175929854</v>
      </c>
      <c r="P289" s="5">
        <f t="shared" si="453"/>
        <v>0.1162092232020779</v>
      </c>
      <c r="Q289" s="5">
        <f t="shared" si="454"/>
        <v>3.7838646811332456E-2</v>
      </c>
      <c r="R289" s="5">
        <f t="shared" si="455"/>
        <v>8.922480516127905E-2</v>
      </c>
      <c r="S289" s="5">
        <f t="shared" si="456"/>
        <v>5.1577965242161398E-2</v>
      </c>
      <c r="T289" s="5">
        <f t="shared" si="457"/>
        <v>6.2476242045201885E-2</v>
      </c>
      <c r="U289" s="5">
        <f t="shared" si="458"/>
        <v>9.593783298935904E-2</v>
      </c>
      <c r="V289" s="5">
        <f t="shared" si="459"/>
        <v>1.0174317685976512E-2</v>
      </c>
      <c r="W289" s="5">
        <f t="shared" si="460"/>
        <v>1.3561840685323755E-2</v>
      </c>
      <c r="X289" s="5">
        <f t="shared" si="461"/>
        <v>2.2392260628648967E-2</v>
      </c>
      <c r="Y289" s="5">
        <f t="shared" si="462"/>
        <v>1.8486182948748184E-2</v>
      </c>
      <c r="Z289" s="5">
        <f t="shared" si="463"/>
        <v>4.9107028514054754E-2</v>
      </c>
      <c r="AA289" s="5">
        <f t="shared" si="464"/>
        <v>5.28017056654735E-2</v>
      </c>
      <c r="AB289" s="5">
        <f t="shared" si="465"/>
        <v>2.8387180059014836E-2</v>
      </c>
      <c r="AC289" s="5">
        <f t="shared" si="466"/>
        <v>1.1289349276895886E-3</v>
      </c>
      <c r="AD289" s="5">
        <f t="shared" si="467"/>
        <v>3.6455490273839264E-3</v>
      </c>
      <c r="AE289" s="5">
        <f t="shared" si="468"/>
        <v>6.0192481131295539E-3</v>
      </c>
      <c r="AF289" s="5">
        <f t="shared" si="469"/>
        <v>4.9692580699447616E-3</v>
      </c>
      <c r="AG289" s="5">
        <f t="shared" si="470"/>
        <v>2.7349513097101614E-3</v>
      </c>
      <c r="AH289" s="5">
        <f t="shared" si="471"/>
        <v>2.0270430222189266E-2</v>
      </c>
      <c r="AI289" s="5">
        <f t="shared" si="472"/>
        <v>2.1795521388516221E-2</v>
      </c>
      <c r="AJ289" s="5">
        <f t="shared" si="473"/>
        <v>1.1717678100321092E-2</v>
      </c>
      <c r="AK289" s="5">
        <f t="shared" si="474"/>
        <v>4.1997612755768033E-3</v>
      </c>
      <c r="AL289" s="5">
        <f t="shared" si="475"/>
        <v>8.0170113671314074E-5</v>
      </c>
      <c r="AM289" s="5">
        <f t="shared" si="476"/>
        <v>7.8396601284024794E-4</v>
      </c>
      <c r="AN289" s="5">
        <f t="shared" si="477"/>
        <v>1.2944239422100629E-3</v>
      </c>
      <c r="AO289" s="5">
        <f t="shared" si="478"/>
        <v>1.0686262635903779E-3</v>
      </c>
      <c r="AP289" s="5">
        <f t="shared" si="479"/>
        <v>5.881442980138216E-4</v>
      </c>
      <c r="AQ289" s="5">
        <f t="shared" si="480"/>
        <v>2.4277457452053983E-4</v>
      </c>
      <c r="AR289" s="5">
        <f t="shared" si="481"/>
        <v>6.6937927840621725E-3</v>
      </c>
      <c r="AS289" s="5">
        <f t="shared" si="482"/>
        <v>7.1974152593770428E-3</v>
      </c>
      <c r="AT289" s="5">
        <f t="shared" si="483"/>
        <v>3.869464449157675E-3</v>
      </c>
      <c r="AU289" s="5">
        <f t="shared" si="484"/>
        <v>1.3868640878902639E-3</v>
      </c>
      <c r="AV289" s="5">
        <f t="shared" si="485"/>
        <v>3.728019775511285E-4</v>
      </c>
      <c r="AW289" s="5">
        <f t="shared" si="486"/>
        <v>3.9536079098077682E-6</v>
      </c>
      <c r="AX289" s="5">
        <f t="shared" si="487"/>
        <v>1.4049157494796675E-4</v>
      </c>
      <c r="AY289" s="5">
        <f t="shared" si="488"/>
        <v>2.3196880389316711E-4</v>
      </c>
      <c r="AZ289" s="5">
        <f t="shared" si="489"/>
        <v>1.9150445853979446E-4</v>
      </c>
      <c r="BA289" s="5">
        <f t="shared" si="490"/>
        <v>1.053991083430626E-4</v>
      </c>
      <c r="BB289" s="5">
        <f t="shared" si="491"/>
        <v>4.3506710460754944E-5</v>
      </c>
      <c r="BC289" s="5">
        <f t="shared" si="492"/>
        <v>1.4366981921364987E-5</v>
      </c>
      <c r="BD289" s="5">
        <f t="shared" si="493"/>
        <v>1.8420453399699132E-3</v>
      </c>
      <c r="BE289" s="5">
        <f t="shared" si="494"/>
        <v>1.9806357421058595E-3</v>
      </c>
      <c r="BF289" s="5">
        <f t="shared" si="495"/>
        <v>1.0648266515989511E-3</v>
      </c>
      <c r="BG289" s="5">
        <f t="shared" si="496"/>
        <v>3.8164708897958573E-4</v>
      </c>
      <c r="BH289" s="5">
        <f t="shared" si="497"/>
        <v>1.02590290382859E-4</v>
      </c>
      <c r="BI289" s="5">
        <f t="shared" si="498"/>
        <v>2.2061780078510821E-5</v>
      </c>
      <c r="BJ289" s="8">
        <f t="shared" si="499"/>
        <v>0.24721130251515136</v>
      </c>
      <c r="BK289" s="8">
        <f t="shared" si="500"/>
        <v>0.2448597160500785</v>
      </c>
      <c r="BL289" s="8">
        <f t="shared" si="501"/>
        <v>0.45732681207218234</v>
      </c>
      <c r="BM289" s="8">
        <f t="shared" si="502"/>
        <v>0.51108733080044044</v>
      </c>
      <c r="BN289" s="8">
        <f t="shared" si="503"/>
        <v>0.48718951315504311</v>
      </c>
    </row>
    <row r="290" spans="1:66" x14ac:dyDescent="0.25">
      <c r="A290" t="s">
        <v>21</v>
      </c>
      <c r="B290" t="s">
        <v>152</v>
      </c>
      <c r="C290" t="s">
        <v>274</v>
      </c>
      <c r="D290" s="16"/>
      <c r="E290">
        <f>VLOOKUP(A290,home!$A$2:$E$405,3,FALSE)</f>
        <v>1.3974</v>
      </c>
      <c r="F290">
        <f>VLOOKUP(B290,home!$B$2:$E$405,3,FALSE)</f>
        <v>0.75329999999999997</v>
      </c>
      <c r="G290">
        <f>VLOOKUP(C290,away!$B$2:$E$405,4,FALSE)</f>
        <v>0.75329999999999997</v>
      </c>
      <c r="H290">
        <f>VLOOKUP(A290,away!$A$2:$E$405,3,FALSE)</f>
        <v>1.3632</v>
      </c>
      <c r="I290">
        <f>VLOOKUP(C290,away!$B$2:$E$405,3,FALSE)</f>
        <v>1.5057</v>
      </c>
      <c r="J290">
        <f>VLOOKUP(B290,home!$B$2:$E$405,4,FALSE)</f>
        <v>1.0424</v>
      </c>
      <c r="K290" s="3">
        <f t="shared" si="448"/>
        <v>0.79296984768599998</v>
      </c>
      <c r="L290" s="3">
        <f t="shared" si="449"/>
        <v>2.139599218176</v>
      </c>
      <c r="M290" s="5">
        <f t="shared" si="450"/>
        <v>5.3260033699442197E-2</v>
      </c>
      <c r="N290" s="5">
        <f t="shared" si="451"/>
        <v>4.2233600810397905E-2</v>
      </c>
      <c r="O290" s="5">
        <f t="shared" si="452"/>
        <v>0.11395512646335393</v>
      </c>
      <c r="P290" s="5">
        <f t="shared" si="453"/>
        <v>9.0362979274684632E-2</v>
      </c>
      <c r="Q290" s="5">
        <f t="shared" si="454"/>
        <v>1.6744986000926273E-2</v>
      </c>
      <c r="R290" s="5">
        <f t="shared" si="455"/>
        <v>0.12190914974406966</v>
      </c>
      <c r="S290" s="5">
        <f t="shared" si="456"/>
        <v>3.8328308565652502E-2</v>
      </c>
      <c r="T290" s="5">
        <f t="shared" si="457"/>
        <v>3.5827558955949919E-2</v>
      </c>
      <c r="U290" s="5">
        <f t="shared" si="458"/>
        <v>9.6670279904084694E-2</v>
      </c>
      <c r="V290" s="5">
        <f t="shared" si="459"/>
        <v>7.225472443572945E-3</v>
      </c>
      <c r="W290" s="5">
        <f t="shared" si="460"/>
        <v>4.4260896662195693E-3</v>
      </c>
      <c r="X290" s="5">
        <f t="shared" si="461"/>
        <v>9.4700579894202632E-3</v>
      </c>
      <c r="Y290" s="5">
        <f t="shared" si="462"/>
        <v>1.0131064335122491E-2</v>
      </c>
      <c r="Z290" s="5">
        <f t="shared" si="463"/>
        <v>8.6945573826970782E-2</v>
      </c>
      <c r="AA290" s="5">
        <f t="shared" si="464"/>
        <v>6.8945218434544889E-2</v>
      </c>
      <c r="AB290" s="5">
        <f t="shared" si="465"/>
        <v>2.7335739680359523E-2</v>
      </c>
      <c r="AC290" s="5">
        <f t="shared" si="466"/>
        <v>7.6618804396666332E-4</v>
      </c>
      <c r="AD290" s="5">
        <f t="shared" si="467"/>
        <v>8.7743891211667757E-4</v>
      </c>
      <c r="AE290" s="5">
        <f t="shared" si="468"/>
        <v>1.877367610362043E-3</v>
      </c>
      <c r="AF290" s="5">
        <f t="shared" si="469"/>
        <v>2.0084071356797871E-3</v>
      </c>
      <c r="AG290" s="5">
        <f t="shared" si="470"/>
        <v>1.4323954457598571E-3</v>
      </c>
      <c r="AH290" s="5">
        <f t="shared" si="471"/>
        <v>4.6507170446012588E-2</v>
      </c>
      <c r="AI290" s="5">
        <f t="shared" si="472"/>
        <v>3.6878783864881443E-2</v>
      </c>
      <c r="AJ290" s="5">
        <f t="shared" si="473"/>
        <v>1.4621881812089975E-2</v>
      </c>
      <c r="AK290" s="5">
        <f t="shared" si="474"/>
        <v>3.8649037978052267E-3</v>
      </c>
      <c r="AL290" s="5">
        <f t="shared" si="475"/>
        <v>5.1997739789786028E-5</v>
      </c>
      <c r="AM290" s="5">
        <f t="shared" si="476"/>
        <v>1.3915652009898629E-4</v>
      </c>
      <c r="AN290" s="5">
        <f t="shared" si="477"/>
        <v>2.9773918160788389E-4</v>
      </c>
      <c r="AO290" s="5">
        <f t="shared" si="478"/>
        <v>3.1852126009429533E-4</v>
      </c>
      <c r="AP290" s="5">
        <f t="shared" si="479"/>
        <v>2.2716927969006282E-4</v>
      </c>
      <c r="AQ290" s="5">
        <f t="shared" si="480"/>
        <v>1.2151280330461589E-4</v>
      </c>
      <c r="AR290" s="5">
        <f t="shared" si="481"/>
        <v>1.9901341105173297E-2</v>
      </c>
      <c r="AS290" s="5">
        <f t="shared" si="482"/>
        <v>1.5781163424916402E-2</v>
      </c>
      <c r="AT290" s="5">
        <f t="shared" si="483"/>
        <v>6.2569933786819146E-3</v>
      </c>
      <c r="AU290" s="5">
        <f t="shared" si="484"/>
        <v>1.6538690288219026E-3</v>
      </c>
      <c r="AV290" s="5">
        <f t="shared" si="485"/>
        <v>3.2786706796937424E-4</v>
      </c>
      <c r="AW290" s="5">
        <f t="shared" si="486"/>
        <v>2.450592330050419E-6</v>
      </c>
      <c r="AX290" s="5">
        <f t="shared" si="487"/>
        <v>1.839115409123449E-5</v>
      </c>
      <c r="AY290" s="5">
        <f t="shared" si="488"/>
        <v>3.9349698914959652E-5</v>
      </c>
      <c r="AZ290" s="5">
        <f t="shared" si="489"/>
        <v>4.2096292516954349E-5</v>
      </c>
      <c r="BA290" s="5">
        <f t="shared" si="490"/>
        <v>3.0023064852461235E-5</v>
      </c>
      <c r="BB290" s="5">
        <f t="shared" si="491"/>
        <v>1.6059331521393352E-5</v>
      </c>
      <c r="BC290" s="5">
        <f t="shared" si="492"/>
        <v>6.8721066335204794E-6</v>
      </c>
      <c r="BD290" s="5">
        <f t="shared" si="493"/>
        <v>7.0968156448804436E-3</v>
      </c>
      <c r="BE290" s="5">
        <f t="shared" si="494"/>
        <v>5.6275608209764667E-3</v>
      </c>
      <c r="BF290" s="5">
        <f t="shared" si="495"/>
        <v>2.2312430235267044E-3</v>
      </c>
      <c r="BG290" s="5">
        <f t="shared" si="496"/>
        <v>5.897694801721403E-4</v>
      </c>
      <c r="BH290" s="5">
        <f t="shared" si="497"/>
        <v>1.1691735371548837E-4</v>
      </c>
      <c r="BI290" s="5">
        <f t="shared" si="498"/>
        <v>1.8542387233524204E-5</v>
      </c>
      <c r="BJ290" s="8">
        <f t="shared" si="499"/>
        <v>0.12628585755528118</v>
      </c>
      <c r="BK290" s="8">
        <f t="shared" si="500"/>
        <v>0.19003432946602367</v>
      </c>
      <c r="BL290" s="8">
        <f t="shared" si="501"/>
        <v>0.59029033686326959</v>
      </c>
      <c r="BM290" s="8">
        <f t="shared" si="502"/>
        <v>0.55505332261208562</v>
      </c>
      <c r="BN290" s="8">
        <f t="shared" si="503"/>
        <v>0.43846587599287457</v>
      </c>
    </row>
    <row r="291" spans="1:66" x14ac:dyDescent="0.25">
      <c r="A291" t="s">
        <v>21</v>
      </c>
      <c r="B291" t="s">
        <v>264</v>
      </c>
      <c r="C291" t="s">
        <v>265</v>
      </c>
      <c r="D291" s="16"/>
      <c r="E291">
        <f>VLOOKUP(A291,home!$A$2:$E$405,3,FALSE)</f>
        <v>1.3974</v>
      </c>
      <c r="F291">
        <f>VLOOKUP(B291,home!$B$2:$E$405,3,FALSE)</f>
        <v>1.2052</v>
      </c>
      <c r="G291">
        <f>VLOOKUP(C291,away!$B$2:$E$405,4,FALSE)</f>
        <v>0.71560000000000001</v>
      </c>
      <c r="H291">
        <f>VLOOKUP(A291,away!$A$2:$E$405,3,FALSE)</f>
        <v>1.3632</v>
      </c>
      <c r="I291">
        <f>VLOOKUP(C291,away!$B$2:$E$405,3,FALSE)</f>
        <v>1.0038</v>
      </c>
      <c r="J291">
        <f>VLOOKUP(B291,home!$B$2:$E$405,4,FALSE)</f>
        <v>1.2741</v>
      </c>
      <c r="K291" s="3">
        <f t="shared" si="448"/>
        <v>1.205175221088</v>
      </c>
      <c r="L291" s="3">
        <f t="shared" si="449"/>
        <v>1.7434531618560001</v>
      </c>
      <c r="M291" s="5">
        <f t="shared" si="450"/>
        <v>5.2411545238552286E-2</v>
      </c>
      <c r="N291" s="5">
        <f t="shared" si="451"/>
        <v>6.3165095620435971E-2</v>
      </c>
      <c r="O291" s="5">
        <f t="shared" si="452"/>
        <v>9.1377074263912755E-2</v>
      </c>
      <c r="P291" s="5">
        <f t="shared" si="453"/>
        <v>0.11012538567838567</v>
      </c>
      <c r="Q291" s="5">
        <f t="shared" si="454"/>
        <v>3.8062504039701801E-2</v>
      </c>
      <c r="R291" s="5">
        <f t="shared" si="455"/>
        <v>7.9655824523284652E-2</v>
      </c>
      <c r="S291" s="5">
        <f t="shared" si="456"/>
        <v>5.7847944167712301E-2</v>
      </c>
      <c r="T291" s="5">
        <f t="shared" si="457"/>
        <v>6.6360193016174879E-2</v>
      </c>
      <c r="U291" s="5">
        <f t="shared" si="458"/>
        <v>9.5999225930796531E-2</v>
      </c>
      <c r="V291" s="5">
        <f t="shared" si="459"/>
        <v>1.350535169552061E-2</v>
      </c>
      <c r="W291" s="5">
        <f t="shared" si="460"/>
        <v>1.5290662240403503E-2</v>
      </c>
      <c r="X291" s="5">
        <f t="shared" si="461"/>
        <v>2.6658553429903632E-2</v>
      </c>
      <c r="Y291" s="5">
        <f t="shared" si="462"/>
        <v>2.3238969633936311E-2</v>
      </c>
      <c r="Z291" s="5">
        <f t="shared" si="463"/>
        <v>4.629206637512244E-2</v>
      </c>
      <c r="AA291" s="5">
        <f t="shared" si="464"/>
        <v>5.5790051328258566E-2</v>
      </c>
      <c r="AB291" s="5">
        <f t="shared" si="465"/>
        <v>3.3618393722022452E-2</v>
      </c>
      <c r="AC291" s="5">
        <f t="shared" si="466"/>
        <v>1.7735620766164825E-3</v>
      </c>
      <c r="AD291" s="5">
        <f t="shared" si="467"/>
        <v>4.6069818115400587E-3</v>
      </c>
      <c r="AE291" s="5">
        <f t="shared" si="468"/>
        <v>8.0320570059425975E-3</v>
      </c>
      <c r="AF291" s="5">
        <f t="shared" si="469"/>
        <v>7.0017575916091323E-3</v>
      </c>
      <c r="AG291" s="5">
        <f t="shared" si="470"/>
        <v>4.0690788038800644E-3</v>
      </c>
      <c r="AH291" s="5">
        <f t="shared" si="471"/>
        <v>2.0177012372638765E-2</v>
      </c>
      <c r="AI291" s="5">
        <f t="shared" si="472"/>
        <v>2.4316835347090237E-2</v>
      </c>
      <c r="AJ291" s="5">
        <f t="shared" si="473"/>
        <v>1.4653023707794989E-2</v>
      </c>
      <c r="AK291" s="5">
        <f t="shared" si="474"/>
        <v>5.8864870288831764E-3</v>
      </c>
      <c r="AL291" s="5">
        <f t="shared" si="475"/>
        <v>1.4906197237495803E-4</v>
      </c>
      <c r="AM291" s="5">
        <f t="shared" si="476"/>
        <v>1.110444064654237E-3</v>
      </c>
      <c r="AN291" s="5">
        <f t="shared" si="477"/>
        <v>1.9360072155856576E-3</v>
      </c>
      <c r="AO291" s="5">
        <f t="shared" si="478"/>
        <v>1.6876689506944236E-3</v>
      </c>
      <c r="AP291" s="5">
        <f t="shared" si="479"/>
        <v>9.8079058941813002E-4</v>
      </c>
      <c r="AQ291" s="5">
        <f t="shared" si="480"/>
        <v>4.2749061355991234E-4</v>
      </c>
      <c r="AR291" s="5">
        <f t="shared" si="481"/>
        <v>7.035535203576933E-3</v>
      </c>
      <c r="AS291" s="5">
        <f t="shared" si="482"/>
        <v>8.4790526944432381E-3</v>
      </c>
      <c r="AT291" s="5">
        <f t="shared" si="483"/>
        <v>5.1093721028212177E-3</v>
      </c>
      <c r="AU291" s="5">
        <f t="shared" si="484"/>
        <v>2.0525628845461394E-3</v>
      </c>
      <c r="AV291" s="5">
        <f t="shared" si="485"/>
        <v>6.1842448204497958E-4</v>
      </c>
      <c r="AW291" s="5">
        <f t="shared" si="486"/>
        <v>8.7001119500259229E-6</v>
      </c>
      <c r="AX291" s="5">
        <f t="shared" si="487"/>
        <v>2.2304661185425462E-4</v>
      </c>
      <c r="AY291" s="5">
        <f t="shared" si="488"/>
        <v>3.8887132067856812E-4</v>
      </c>
      <c r="AZ291" s="5">
        <f t="shared" si="489"/>
        <v>3.3898946679608425E-4</v>
      </c>
      <c r="BA291" s="5">
        <f t="shared" si="490"/>
        <v>1.9700408590717084E-4</v>
      </c>
      <c r="BB291" s="5">
        <f t="shared" si="491"/>
        <v>8.5866849118352041E-5</v>
      </c>
      <c r="BC291" s="5">
        <f t="shared" si="492"/>
        <v>2.9940965918800569E-5</v>
      </c>
      <c r="BD291" s="5">
        <f t="shared" si="493"/>
        <v>2.0443543493375645E-3</v>
      </c>
      <c r="BE291" s="5">
        <f t="shared" si="494"/>
        <v>2.4638052049451142E-3</v>
      </c>
      <c r="BF291" s="5">
        <f t="shared" si="495"/>
        <v>1.484658491293747E-3</v>
      </c>
      <c r="BG291" s="5">
        <f t="shared" si="496"/>
        <v>5.9642454182837255E-4</v>
      </c>
      <c r="BH291" s="5">
        <f t="shared" si="497"/>
        <v>1.7969901976507962E-4</v>
      </c>
      <c r="BI291" s="5">
        <f t="shared" si="498"/>
        <v>4.3313761174935335E-5</v>
      </c>
      <c r="BJ291" s="8">
        <f t="shared" si="499"/>
        <v>0.26389197392771357</v>
      </c>
      <c r="BK291" s="8">
        <f t="shared" si="500"/>
        <v>0.23620172214984089</v>
      </c>
      <c r="BL291" s="8">
        <f t="shared" si="501"/>
        <v>0.45158113096045938</v>
      </c>
      <c r="BM291" s="8">
        <f t="shared" si="502"/>
        <v>0.56278929284013479</v>
      </c>
      <c r="BN291" s="8">
        <f t="shared" si="503"/>
        <v>0.43479742936427312</v>
      </c>
    </row>
    <row r="292" spans="1:66" x14ac:dyDescent="0.25">
      <c r="A292" t="s">
        <v>21</v>
      </c>
      <c r="B292" t="s">
        <v>167</v>
      </c>
      <c r="C292" t="s">
        <v>157</v>
      </c>
      <c r="D292" s="16"/>
      <c r="E292">
        <f>VLOOKUP(A292,home!$A$2:$E$405,3,FALSE)</f>
        <v>1.3974</v>
      </c>
      <c r="F292">
        <f>VLOOKUP(B292,home!$B$2:$E$405,3,FALSE)</f>
        <v>1.4481999999999999</v>
      </c>
      <c r="G292">
        <f>VLOOKUP(C292,away!$B$2:$E$405,4,FALSE)</f>
        <v>0.82189999999999996</v>
      </c>
      <c r="H292">
        <f>VLOOKUP(A292,away!$A$2:$E$405,3,FALSE)</f>
        <v>1.3632</v>
      </c>
      <c r="I292">
        <f>VLOOKUP(C292,away!$B$2:$E$405,3,FALSE)</f>
        <v>1.4035</v>
      </c>
      <c r="J292">
        <f>VLOOKUP(B292,home!$B$2:$E$405,4,FALSE)</f>
        <v>0.4511</v>
      </c>
      <c r="K292" s="3">
        <f t="shared" si="448"/>
        <v>1.6632910954919997</v>
      </c>
      <c r="L292" s="3">
        <f t="shared" si="449"/>
        <v>0.86306761631999995</v>
      </c>
      <c r="M292" s="5">
        <f t="shared" si="450"/>
        <v>7.9949610475768318E-2</v>
      </c>
      <c r="N292" s="5">
        <f t="shared" si="451"/>
        <v>0.13297947519239933</v>
      </c>
      <c r="O292" s="5">
        <f t="shared" si="452"/>
        <v>6.9001919739033857E-2</v>
      </c>
      <c r="P292" s="5">
        <f t="shared" si="453"/>
        <v>0.11477027867378865</v>
      </c>
      <c r="Q292" s="5">
        <f t="shared" si="454"/>
        <v>0.11059178848535858</v>
      </c>
      <c r="R292" s="5">
        <f t="shared" si="455"/>
        <v>2.9776661195335952E-2</v>
      </c>
      <c r="S292" s="5">
        <f t="shared" si="456"/>
        <v>4.1189121461859525E-2</v>
      </c>
      <c r="T292" s="5">
        <f t="shared" si="457"/>
        <v>9.544819127262405E-2</v>
      </c>
      <c r="U292" s="5">
        <f t="shared" si="458"/>
        <v>4.9527255419684446E-2</v>
      </c>
      <c r="V292" s="5">
        <f t="shared" si="459"/>
        <v>6.5698144401687836E-3</v>
      </c>
      <c r="W292" s="5">
        <f t="shared" si="460"/>
        <v>6.1315445674077221E-2</v>
      </c>
      <c r="X292" s="5">
        <f t="shared" si="461"/>
        <v>5.2919375541524274E-2</v>
      </c>
      <c r="Y292" s="5">
        <f t="shared" si="462"/>
        <v>2.2836499652883133E-2</v>
      </c>
      <c r="Z292" s="5">
        <f t="shared" si="463"/>
        <v>8.5664239999422801E-3</v>
      </c>
      <c r="AA292" s="5">
        <f t="shared" si="464"/>
        <v>1.4248456759312952E-2</v>
      </c>
      <c r="AB292" s="5">
        <f t="shared" si="465"/>
        <v>1.1849665626134018E-2</v>
      </c>
      <c r="AC292" s="5">
        <f t="shared" si="466"/>
        <v>5.8944895857387014E-4</v>
      </c>
      <c r="AD292" s="5">
        <f t="shared" si="467"/>
        <v>2.5496358701454006E-2</v>
      </c>
      <c r="AE292" s="5">
        <f t="shared" si="468"/>
        <v>2.2005081529303597E-2</v>
      </c>
      <c r="AF292" s="5">
        <f t="shared" si="469"/>
        <v>9.4959366312116576E-3</v>
      </c>
      <c r="AG292" s="5">
        <f t="shared" si="470"/>
        <v>2.7318784643418719E-3</v>
      </c>
      <c r="AH292" s="5">
        <f t="shared" si="471"/>
        <v>1.8483507855041551E-3</v>
      </c>
      <c r="AI292" s="5">
        <f t="shared" si="472"/>
        <v>3.0743454028747041E-3</v>
      </c>
      <c r="AJ292" s="5">
        <f t="shared" si="473"/>
        <v>2.5567656665341312E-3</v>
      </c>
      <c r="AK292" s="5">
        <f t="shared" si="474"/>
        <v>1.4175485221352964E-3</v>
      </c>
      <c r="AL292" s="5">
        <f t="shared" si="475"/>
        <v>3.3846929753335974E-5</v>
      </c>
      <c r="AM292" s="5">
        <f t="shared" si="476"/>
        <v>8.4815732791196797E-3</v>
      </c>
      <c r="AN292" s="5">
        <f t="shared" si="477"/>
        <v>7.3201712326532277E-3</v>
      </c>
      <c r="AO292" s="5">
        <f t="shared" si="478"/>
        <v>3.1589013684101283E-3</v>
      </c>
      <c r="AP292" s="5">
        <f t="shared" si="479"/>
        <v>9.0878182474123863E-4</v>
      </c>
      <c r="AQ292" s="5">
        <f t="shared" si="480"/>
        <v>1.9608504080859013E-4</v>
      </c>
      <c r="AR292" s="5">
        <f t="shared" si="481"/>
        <v>3.1905034131365429E-4</v>
      </c>
      <c r="AS292" s="5">
        <f t="shared" si="482"/>
        <v>5.3067359172068445E-4</v>
      </c>
      <c r="AT292" s="5">
        <f t="shared" si="483"/>
        <v>4.4133232986088585E-4</v>
      </c>
      <c r="AU292" s="5">
        <f t="shared" si="484"/>
        <v>2.4468804480344986E-4</v>
      </c>
      <c r="AV292" s="5">
        <f t="shared" si="485"/>
        <v>1.0174686152373134E-4</v>
      </c>
      <c r="AW292" s="5">
        <f t="shared" si="486"/>
        <v>1.3496770503757558E-6</v>
      </c>
      <c r="AX292" s="5">
        <f t="shared" si="487"/>
        <v>2.3512208851537773E-3</v>
      </c>
      <c r="AY292" s="5">
        <f t="shared" si="488"/>
        <v>2.0292626047914708E-3</v>
      </c>
      <c r="AZ292" s="5">
        <f t="shared" si="489"/>
        <v>8.7569541960234431E-4</v>
      </c>
      <c r="BA292" s="5">
        <f t="shared" si="490"/>
        <v>2.5192811947284585E-4</v>
      </c>
      <c r="BB292" s="5">
        <f t="shared" si="491"/>
        <v>5.4357750389352287E-5</v>
      </c>
      <c r="BC292" s="5">
        <f t="shared" si="492"/>
        <v>9.3828828114111701E-6</v>
      </c>
      <c r="BD292" s="5">
        <f t="shared" si="493"/>
        <v>4.5893669593942985E-5</v>
      </c>
      <c r="BE292" s="5">
        <f t="shared" si="494"/>
        <v>7.6334531975057299E-5</v>
      </c>
      <c r="BF292" s="5">
        <f t="shared" si="495"/>
        <v>6.3483273656331091E-5</v>
      </c>
      <c r="BG292" s="5">
        <f t="shared" si="496"/>
        <v>3.5197054595085792E-5</v>
      </c>
      <c r="BH292" s="5">
        <f t="shared" si="497"/>
        <v>1.4635736873887984E-5</v>
      </c>
      <c r="BI292" s="5">
        <f t="shared" si="498"/>
        <v>4.8686981636603586E-6</v>
      </c>
      <c r="BJ292" s="8">
        <f t="shared" si="499"/>
        <v>0.56145739155313179</v>
      </c>
      <c r="BK292" s="8">
        <f t="shared" si="500"/>
        <v>0.24513138354470393</v>
      </c>
      <c r="BL292" s="8">
        <f t="shared" si="501"/>
        <v>0.1851788732506299</v>
      </c>
      <c r="BM292" s="8">
        <f t="shared" si="502"/>
        <v>0.46123642565898221</v>
      </c>
      <c r="BN292" s="8">
        <f t="shared" si="503"/>
        <v>0.53706973376168465</v>
      </c>
    </row>
    <row r="293" spans="1:66" x14ac:dyDescent="0.25">
      <c r="A293" t="s">
        <v>21</v>
      </c>
      <c r="B293" t="s">
        <v>266</v>
      </c>
      <c r="C293" t="s">
        <v>275</v>
      </c>
      <c r="D293" s="16"/>
      <c r="E293">
        <f>VLOOKUP(A293,home!$A$2:$E$405,3,FALSE)</f>
        <v>1.3974</v>
      </c>
      <c r="F293">
        <f>VLOOKUP(B293,home!$B$2:$E$405,3,FALSE)</f>
        <v>0.79090000000000005</v>
      </c>
      <c r="G293">
        <f>VLOOKUP(C293,away!$B$2:$E$405,4,FALSE)</f>
        <v>0.8286</v>
      </c>
      <c r="H293">
        <f>VLOOKUP(A293,away!$A$2:$E$405,3,FALSE)</f>
        <v>1.3632</v>
      </c>
      <c r="I293">
        <f>VLOOKUP(C293,away!$B$2:$E$405,3,FALSE)</f>
        <v>0.96519999999999995</v>
      </c>
      <c r="J293">
        <f>VLOOKUP(B293,home!$B$2:$E$405,4,FALSE)</f>
        <v>1.1196999999999999</v>
      </c>
      <c r="K293" s="3">
        <f t="shared" si="448"/>
        <v>0.91577175267600008</v>
      </c>
      <c r="L293" s="3">
        <f t="shared" si="449"/>
        <v>1.4732571886079997</v>
      </c>
      <c r="M293" s="5">
        <f t="shared" si="450"/>
        <v>9.1718704896001174E-2</v>
      </c>
      <c r="N293" s="5">
        <f t="shared" si="451"/>
        <v>8.3993399135783811E-2</v>
      </c>
      <c r="O293" s="5">
        <f t="shared" si="452"/>
        <v>0.13512524131784948</v>
      </c>
      <c r="P293" s="5">
        <f t="shared" si="453"/>
        <v>0.12374387907241446</v>
      </c>
      <c r="Q293" s="5">
        <f t="shared" si="454"/>
        <v>3.845939116989578E-2</v>
      </c>
      <c r="R293" s="5">
        <f t="shared" si="455"/>
        <v>9.9537116566956241E-2</v>
      </c>
      <c r="S293" s="5">
        <f t="shared" si="456"/>
        <v>4.1737799354153178E-2</v>
      </c>
      <c r="T293" s="5">
        <f t="shared" si="457"/>
        <v>5.6660574510535994E-2</v>
      </c>
      <c r="U293" s="5">
        <f t="shared" si="458"/>
        <v>9.1153279694836831E-2</v>
      </c>
      <c r="V293" s="5">
        <f t="shared" si="459"/>
        <v>6.2568083115111302E-3</v>
      </c>
      <c r="W293" s="5">
        <f t="shared" si="460"/>
        <v>1.174000801950245E-2</v>
      </c>
      <c r="X293" s="5">
        <f t="shared" si="461"/>
        <v>1.729605120904755E-2</v>
      </c>
      <c r="Y293" s="5">
        <f t="shared" si="462"/>
        <v>1.2740765889130696E-2</v>
      </c>
      <c r="Z293" s="5">
        <f t="shared" si="463"/>
        <v>4.8881257505193565E-2</v>
      </c>
      <c r="AA293" s="5">
        <f t="shared" si="464"/>
        <v>4.4764074858537992E-2</v>
      </c>
      <c r="AB293" s="5">
        <f t="shared" si="465"/>
        <v>2.0496837645061501E-2</v>
      </c>
      <c r="AC293" s="5">
        <f t="shared" si="466"/>
        <v>5.275925804589254E-4</v>
      </c>
      <c r="AD293" s="5">
        <f t="shared" si="467"/>
        <v>2.6877919301125128E-3</v>
      </c>
      <c r="AE293" s="5">
        <f t="shared" si="468"/>
        <v>3.9598087825208307E-3</v>
      </c>
      <c r="AF293" s="5">
        <f t="shared" si="469"/>
        <v>2.9169083771809529E-3</v>
      </c>
      <c r="AG293" s="5">
        <f t="shared" si="470"/>
        <v>1.4324520783975778E-3</v>
      </c>
      <c r="AH293" s="5">
        <f t="shared" si="471"/>
        <v>1.8003666001931293E-2</v>
      </c>
      <c r="AI293" s="5">
        <f t="shared" si="472"/>
        <v>1.6487248769181933E-2</v>
      </c>
      <c r="AJ293" s="5">
        <f t="shared" si="473"/>
        <v>7.549278351079481E-3</v>
      </c>
      <c r="AK293" s="5">
        <f t="shared" si="474"/>
        <v>2.3044719556690138E-3</v>
      </c>
      <c r="AL293" s="5">
        <f t="shared" si="475"/>
        <v>2.8472426665788537E-5</v>
      </c>
      <c r="AM293" s="5">
        <f t="shared" si="476"/>
        <v>4.9228078533350916E-4</v>
      </c>
      <c r="AN293" s="5">
        <f t="shared" si="477"/>
        <v>7.2525620580618402E-4</v>
      </c>
      <c r="AO293" s="5">
        <f t="shared" si="478"/>
        <v>5.3424445939326184E-4</v>
      </c>
      <c r="AP293" s="5">
        <f t="shared" si="479"/>
        <v>2.6235983009170586E-4</v>
      </c>
      <c r="AQ293" s="5">
        <f t="shared" si="480"/>
        <v>9.6630876421144779E-5</v>
      </c>
      <c r="AR293" s="5">
        <f t="shared" si="481"/>
        <v>5.3048060717285394E-3</v>
      </c>
      <c r="AS293" s="5">
        <f t="shared" si="482"/>
        <v>4.8579915539131314E-3</v>
      </c>
      <c r="AT293" s="5">
        <f t="shared" si="483"/>
        <v>2.2244057199061165E-3</v>
      </c>
      <c r="AU293" s="5">
        <f t="shared" si="484"/>
        <v>6.7901597492698142E-4</v>
      </c>
      <c r="AV293" s="5">
        <f t="shared" si="485"/>
        <v>1.5545591236347113E-4</v>
      </c>
      <c r="AW293" s="5">
        <f t="shared" si="486"/>
        <v>1.0670574309619794E-6</v>
      </c>
      <c r="AX293" s="5">
        <f t="shared" si="487"/>
        <v>7.5136139598930892E-5</v>
      </c>
      <c r="AY293" s="5">
        <f t="shared" si="488"/>
        <v>1.1069485778837914E-4</v>
      </c>
      <c r="AZ293" s="5">
        <f t="shared" si="489"/>
        <v>8.1540997489334914E-5</v>
      </c>
      <c r="BA293" s="5">
        <f t="shared" si="490"/>
        <v>4.004362023914317E-5</v>
      </c>
      <c r="BB293" s="5">
        <f t="shared" si="491"/>
        <v>1.4748637843801619E-5</v>
      </c>
      <c r="BC293" s="5">
        <f t="shared" si="492"/>
        <v>4.3457073451113412E-6</v>
      </c>
      <c r="BD293" s="5">
        <f t="shared" si="493"/>
        <v>1.3025572798909077E-3</v>
      </c>
      <c r="BE293" s="5">
        <f t="shared" si="494"/>
        <v>1.1928451631665795E-3</v>
      </c>
      <c r="BF293" s="5">
        <f t="shared" si="495"/>
        <v>5.4618695287207383E-4</v>
      </c>
      <c r="BG293" s="5">
        <f t="shared" si="496"/>
        <v>1.6672752770680767E-4</v>
      </c>
      <c r="BH293" s="5">
        <f t="shared" si="497"/>
        <v>3.8171090066849897E-5</v>
      </c>
      <c r="BI293" s="5">
        <f t="shared" si="498"/>
        <v>6.9912012104145202E-6</v>
      </c>
      <c r="BJ293" s="8">
        <f t="shared" si="499"/>
        <v>0.2343244332194587</v>
      </c>
      <c r="BK293" s="8">
        <f t="shared" si="500"/>
        <v>0.26412395149899309</v>
      </c>
      <c r="BL293" s="8">
        <f t="shared" si="501"/>
        <v>0.45189636960885576</v>
      </c>
      <c r="BM293" s="8">
        <f t="shared" si="502"/>
        <v>0.42653865187324269</v>
      </c>
      <c r="BN293" s="8">
        <f t="shared" si="503"/>
        <v>0.57257773215890095</v>
      </c>
    </row>
    <row r="294" spans="1:66" x14ac:dyDescent="0.25">
      <c r="A294" t="s">
        <v>21</v>
      </c>
      <c r="B294" t="s">
        <v>273</v>
      </c>
      <c r="C294" t="s">
        <v>22</v>
      </c>
      <c r="D294" s="16"/>
      <c r="E294">
        <f>VLOOKUP(A294,home!$A$2:$E$405,3,FALSE)</f>
        <v>1.3974</v>
      </c>
      <c r="F294">
        <f>VLOOKUP(B294,home!$B$2:$E$405,3,FALSE)</f>
        <v>0.60260000000000002</v>
      </c>
      <c r="G294">
        <f>VLOOKUP(C294,away!$B$2:$E$405,4,FALSE)</f>
        <v>1.0168999999999999</v>
      </c>
      <c r="H294">
        <f>VLOOKUP(A294,away!$A$2:$E$405,3,FALSE)</f>
        <v>1.3632</v>
      </c>
      <c r="I294">
        <f>VLOOKUP(C294,away!$B$2:$E$405,3,FALSE)</f>
        <v>1.0038</v>
      </c>
      <c r="J294">
        <f>VLOOKUP(B294,home!$B$2:$E$405,4,FALSE)</f>
        <v>0.81079999999999997</v>
      </c>
      <c r="K294" s="3">
        <f t="shared" si="448"/>
        <v>0.85630427775599993</v>
      </c>
      <c r="L294" s="3">
        <f t="shared" si="449"/>
        <v>1.1094826337279999</v>
      </c>
      <c r="M294" s="5">
        <f t="shared" si="450"/>
        <v>0.14004563972204959</v>
      </c>
      <c r="N294" s="5">
        <f t="shared" si="451"/>
        <v>0.11992168037506665</v>
      </c>
      <c r="O294" s="5">
        <f t="shared" si="452"/>
        <v>0.1553782052009422</v>
      </c>
      <c r="P294" s="5">
        <f t="shared" si="453"/>
        <v>0.13305102178361636</v>
      </c>
      <c r="Q294" s="5">
        <f t="shared" si="454"/>
        <v>5.1344723950428654E-2</v>
      </c>
      <c r="R294" s="5">
        <f t="shared" si="455"/>
        <v>8.6194710165135496E-2</v>
      </c>
      <c r="S294" s="5">
        <f t="shared" si="456"/>
        <v>3.1601437989784764E-2</v>
      </c>
      <c r="T294" s="5">
        <f t="shared" si="457"/>
        <v>5.6966079556558705E-2</v>
      </c>
      <c r="U294" s="5">
        <f t="shared" si="458"/>
        <v>7.3808899034344094E-2</v>
      </c>
      <c r="V294" s="5">
        <f t="shared" si="459"/>
        <v>3.3358994989200075E-3</v>
      </c>
      <c r="W294" s="5">
        <f t="shared" si="460"/>
        <v>1.4655568919651004E-2</v>
      </c>
      <c r="X294" s="5">
        <f t="shared" si="461"/>
        <v>1.6260099203756616E-2</v>
      </c>
      <c r="Y294" s="5">
        <f t="shared" si="462"/>
        <v>9.020148844631223E-3</v>
      </c>
      <c r="Z294" s="5">
        <f t="shared" si="463"/>
        <v>3.1877178015812038E-2</v>
      </c>
      <c r="AA294" s="5">
        <f t="shared" si="464"/>
        <v>2.7296563897729362E-2</v>
      </c>
      <c r="AB294" s="5">
        <f t="shared" si="465"/>
        <v>1.1687082216832822E-2</v>
      </c>
      <c r="AC294" s="5">
        <f t="shared" si="466"/>
        <v>1.9808044264162089E-4</v>
      </c>
      <c r="AD294" s="5">
        <f t="shared" si="467"/>
        <v>3.1374065897112574E-3</v>
      </c>
      <c r="AE294" s="5">
        <f t="shared" si="468"/>
        <v>3.4808981262284288E-3</v>
      </c>
      <c r="AF294" s="5">
        <f t="shared" si="469"/>
        <v>1.9309980104133889E-3</v>
      </c>
      <c r="AG294" s="5">
        <f t="shared" si="470"/>
        <v>7.1413625277232465E-4</v>
      </c>
      <c r="AH294" s="5">
        <f t="shared" si="471"/>
        <v>8.8417938551998611E-3</v>
      </c>
      <c r="AI294" s="5">
        <f t="shared" si="472"/>
        <v>7.571265901244355E-3</v>
      </c>
      <c r="AJ294" s="5">
        <f t="shared" si="473"/>
        <v>3.2416536896318383E-3</v>
      </c>
      <c r="AK294" s="5">
        <f t="shared" si="474"/>
        <v>9.252806404784215E-4</v>
      </c>
      <c r="AL294" s="5">
        <f t="shared" si="475"/>
        <v>7.5274904213013483E-6</v>
      </c>
      <c r="AM294" s="5">
        <f t="shared" si="476"/>
        <v>5.3731493676592275E-4</v>
      </c>
      <c r="AN294" s="5">
        <f t="shared" si="477"/>
        <v>5.9614159118444982E-4</v>
      </c>
      <c r="AO294" s="5">
        <f t="shared" si="478"/>
        <v>3.3070437133106206E-4</v>
      </c>
      <c r="AP294" s="5">
        <f t="shared" si="479"/>
        <v>1.2230358562991637E-4</v>
      </c>
      <c r="AQ294" s="5">
        <f t="shared" si="480"/>
        <v>3.3923426074764399E-5</v>
      </c>
      <c r="AR294" s="5">
        <f t="shared" si="481"/>
        <v>1.9619633466694394E-3</v>
      </c>
      <c r="AS294" s="5">
        <f t="shared" si="482"/>
        <v>1.6800376065535185E-3</v>
      </c>
      <c r="AT294" s="5">
        <f t="shared" si="483"/>
        <v>7.1931169464136465E-4</v>
      </c>
      <c r="AU294" s="5">
        <f t="shared" si="484"/>
        <v>2.0531656038710611E-4</v>
      </c>
      <c r="AV294" s="5">
        <f t="shared" si="485"/>
        <v>4.3953362238406748E-5</v>
      </c>
      <c r="AW294" s="5">
        <f t="shared" si="486"/>
        <v>1.9865355124552765E-7</v>
      </c>
      <c r="AX294" s="5">
        <f t="shared" si="487"/>
        <v>7.6684179809142361E-5</v>
      </c>
      <c r="AY294" s="5">
        <f t="shared" si="488"/>
        <v>8.5079765779918782E-5</v>
      </c>
      <c r="AZ294" s="5">
        <f t="shared" si="489"/>
        <v>4.7197261307232832E-5</v>
      </c>
      <c r="BA294" s="5">
        <f t="shared" si="490"/>
        <v>1.7454847259965765E-5</v>
      </c>
      <c r="BB294" s="5">
        <f t="shared" si="491"/>
        <v>4.8414624773266958E-6</v>
      </c>
      <c r="BC294" s="5">
        <f t="shared" si="492"/>
        <v>1.0743037080879429E-6</v>
      </c>
      <c r="BD294" s="5">
        <f t="shared" si="493"/>
        <v>3.6279404352343464E-4</v>
      </c>
      <c r="BE294" s="5">
        <f t="shared" si="494"/>
        <v>3.1066209141351349E-4</v>
      </c>
      <c r="BF294" s="5">
        <f t="shared" si="495"/>
        <v>1.3301063890700855E-4</v>
      </c>
      <c r="BG294" s="5">
        <f t="shared" si="496"/>
        <v>3.7965859694376695E-5</v>
      </c>
      <c r="BH294" s="5">
        <f t="shared" si="497"/>
        <v>8.1275820162447136E-6</v>
      </c>
      <c r="BI294" s="5">
        <f t="shared" si="498"/>
        <v>1.391936649664617E-6</v>
      </c>
      <c r="BJ294" s="8">
        <f t="shared" si="499"/>
        <v>0.27928445956054604</v>
      </c>
      <c r="BK294" s="8">
        <f t="shared" si="500"/>
        <v>0.30832468669321356</v>
      </c>
      <c r="BL294" s="8">
        <f t="shared" si="501"/>
        <v>0.38040998932423253</v>
      </c>
      <c r="BM294" s="8">
        <f t="shared" si="502"/>
        <v>0.31387545128433658</v>
      </c>
      <c r="BN294" s="8">
        <f t="shared" si="503"/>
        <v>0.68593598119723886</v>
      </c>
    </row>
    <row r="295" spans="1:66" s="15" customFormat="1" x14ac:dyDescent="0.25">
      <c r="A295" t="s">
        <v>21</v>
      </c>
      <c r="B295" t="s">
        <v>267</v>
      </c>
      <c r="C295" t="s">
        <v>271</v>
      </c>
      <c r="D295" s="16"/>
      <c r="E295">
        <f>VLOOKUP(A295,home!$A$2:$E$405,3,FALSE)</f>
        <v>1.3974</v>
      </c>
      <c r="F295">
        <f>VLOOKUP(B295,home!$B$2:$E$405,3,FALSE)</f>
        <v>1.0546</v>
      </c>
      <c r="G295">
        <f>VLOOKUP(C295,away!$B$2:$E$405,4,FALSE)</f>
        <v>0.94159999999999999</v>
      </c>
      <c r="H295">
        <f>VLOOKUP(A295,away!$A$2:$E$405,3,FALSE)</f>
        <v>1.3632</v>
      </c>
      <c r="I295">
        <f>VLOOKUP(C295,away!$B$2:$E$405,3,FALSE)</f>
        <v>0.84940000000000004</v>
      </c>
      <c r="J295">
        <f>VLOOKUP(B295,home!$B$2:$E$405,4,FALSE)</f>
        <v>1.0038</v>
      </c>
      <c r="K295" s="3">
        <f t="shared" si="448"/>
        <v>1.3876340744639999</v>
      </c>
      <c r="L295" s="3">
        <f t="shared" si="449"/>
        <v>1.1623021079039999</v>
      </c>
      <c r="M295" s="5">
        <f t="shared" si="450"/>
        <v>7.8086649147184578E-2</v>
      </c>
      <c r="N295" s="5">
        <f t="shared" si="451"/>
        <v>0.10835569511734856</v>
      </c>
      <c r="O295" s="5">
        <f t="shared" si="452"/>
        <v>9.0760276902932702E-2</v>
      </c>
      <c r="P295" s="5">
        <f t="shared" si="453"/>
        <v>0.12594205283829737</v>
      </c>
      <c r="Q295" s="5">
        <f t="shared" si="454"/>
        <v>7.5179027353532671E-2</v>
      </c>
      <c r="R295" s="5">
        <f t="shared" si="455"/>
        <v>5.274543057911471E-2</v>
      </c>
      <c r="S295" s="5">
        <f t="shared" si="456"/>
        <v>5.0781410287011844E-2</v>
      </c>
      <c r="T295" s="5">
        <f t="shared" si="457"/>
        <v>8.7380741963183489E-2</v>
      </c>
      <c r="U295" s="5">
        <f t="shared" si="458"/>
        <v>7.3191356743855004E-2</v>
      </c>
      <c r="V295" s="5">
        <f t="shared" si="459"/>
        <v>9.1003108973856748E-3</v>
      </c>
      <c r="W295" s="5">
        <f t="shared" si="460"/>
        <v>3.4773660013607675E-2</v>
      </c>
      <c r="X295" s="5">
        <f t="shared" si="461"/>
        <v>4.0417498333353237E-2</v>
      </c>
      <c r="Y295" s="5">
        <f t="shared" si="462"/>
        <v>2.348867175453144E-2</v>
      </c>
      <c r="Z295" s="5">
        <f t="shared" si="463"/>
        <v>2.0435375048136369E-2</v>
      </c>
      <c r="AA295" s="5">
        <f t="shared" si="464"/>
        <v>2.835682274124543E-2</v>
      </c>
      <c r="AB295" s="5">
        <f t="shared" si="465"/>
        <v>1.9674446739643903E-2</v>
      </c>
      <c r="AC295" s="5">
        <f t="shared" si="466"/>
        <v>9.1733978247292064E-4</v>
      </c>
      <c r="AD295" s="5">
        <f t="shared" si="467"/>
        <v>1.2063278882177078E-2</v>
      </c>
      <c r="AE295" s="5">
        <f t="shared" si="468"/>
        <v>1.4021174472988226E-2</v>
      </c>
      <c r="AF295" s="5">
        <f t="shared" si="469"/>
        <v>8.1484203226219864E-3</v>
      </c>
      <c r="AG295" s="5">
        <f t="shared" si="470"/>
        <v>3.1569753723571076E-3</v>
      </c>
      <c r="AH295" s="5">
        <f t="shared" si="471"/>
        <v>5.9380198735644284E-3</v>
      </c>
      <c r="AI295" s="5">
        <f t="shared" si="472"/>
        <v>8.239798711402414E-3</v>
      </c>
      <c r="AJ295" s="5">
        <f t="shared" si="473"/>
        <v>5.7169127293332745E-3</v>
      </c>
      <c r="AK295" s="5">
        <f t="shared" si="474"/>
        <v>2.6443276346532789E-3</v>
      </c>
      <c r="AL295" s="5">
        <f t="shared" si="475"/>
        <v>5.9181259084180882E-5</v>
      </c>
      <c r="AM295" s="5">
        <f t="shared" si="476"/>
        <v>3.3478833653341799E-3</v>
      </c>
      <c r="AN295" s="5">
        <f t="shared" si="477"/>
        <v>3.8912518925446542E-3</v>
      </c>
      <c r="AO295" s="5">
        <f t="shared" si="478"/>
        <v>2.2614051385450411E-3</v>
      </c>
      <c r="AP295" s="5">
        <f t="shared" si="479"/>
        <v>8.7614531978527904E-4</v>
      </c>
      <c r="AQ295" s="5">
        <f t="shared" si="480"/>
        <v>2.5458638800416358E-4</v>
      </c>
      <c r="AR295" s="5">
        <f t="shared" si="481"/>
        <v>1.3803546031639533E-3</v>
      </c>
      <c r="AS295" s="5">
        <f t="shared" si="482"/>
        <v>1.9154270821935342E-3</v>
      </c>
      <c r="AT295" s="5">
        <f t="shared" si="483"/>
        <v>1.3289559432014526E-3</v>
      </c>
      <c r="AU295" s="5">
        <f t="shared" si="484"/>
        <v>6.1470151674925986E-4</v>
      </c>
      <c r="AV295" s="5">
        <f t="shared" si="485"/>
        <v>2.1324519256649412E-4</v>
      </c>
      <c r="AW295" s="5">
        <f t="shared" si="486"/>
        <v>2.6514026191909674E-6</v>
      </c>
      <c r="AX295" s="5">
        <f t="shared" si="487"/>
        <v>7.7427283917815318E-4</v>
      </c>
      <c r="AY295" s="5">
        <f t="shared" si="488"/>
        <v>8.9993895306958211E-4</v>
      </c>
      <c r="AZ295" s="5">
        <f t="shared" si="489"/>
        <v>5.2300047106884715E-4</v>
      </c>
      <c r="BA295" s="5">
        <f t="shared" si="490"/>
        <v>2.0262818331936861E-4</v>
      </c>
      <c r="BB295" s="5">
        <f t="shared" si="491"/>
        <v>5.8878791148215084E-5</v>
      </c>
      <c r="BC295" s="5">
        <f t="shared" si="492"/>
        <v>1.3686988612481928E-5</v>
      </c>
      <c r="BD295" s="5">
        <f t="shared" si="493"/>
        <v>2.6739817748540898E-4</v>
      </c>
      <c r="BE295" s="5">
        <f t="shared" si="494"/>
        <v>3.7105082252832588E-4</v>
      </c>
      <c r="BF295" s="5">
        <f t="shared" si="495"/>
        <v>2.5744138234909972E-4</v>
      </c>
      <c r="BG295" s="5">
        <f t="shared" si="496"/>
        <v>1.1907814477490856E-4</v>
      </c>
      <c r="BH295" s="5">
        <f t="shared" si="497"/>
        <v>4.1309222803405127E-5</v>
      </c>
      <c r="BI295" s="5">
        <f t="shared" si="498"/>
        <v>1.1464417030326042E-5</v>
      </c>
      <c r="BJ295" s="8">
        <f t="shared" si="499"/>
        <v>0.42008882191631142</v>
      </c>
      <c r="BK295" s="8">
        <f t="shared" si="500"/>
        <v>0.2657868831645061</v>
      </c>
      <c r="BL295" s="8">
        <f t="shared" si="501"/>
        <v>0.29378781916059121</v>
      </c>
      <c r="BM295" s="8">
        <f t="shared" si="502"/>
        <v>0.46813247980068423</v>
      </c>
      <c r="BN295" s="8">
        <f t="shared" si="503"/>
        <v>0.53106913193841065</v>
      </c>
    </row>
    <row r="296" spans="1:66" s="10" customFormat="1" x14ac:dyDescent="0.25">
      <c r="A296" t="s">
        <v>21</v>
      </c>
      <c r="B296" t="s">
        <v>150</v>
      </c>
      <c r="C296" t="s">
        <v>269</v>
      </c>
      <c r="D296" s="16"/>
      <c r="E296">
        <f>VLOOKUP(A296,home!$A$2:$E$405,3,FALSE)</f>
        <v>1.3974</v>
      </c>
      <c r="F296">
        <f>VLOOKUP(B296,home!$B$2:$E$405,3,FALSE)</f>
        <v>1.2052</v>
      </c>
      <c r="G296">
        <f>VLOOKUP(C296,away!$B$2:$E$405,4,FALSE)</f>
        <v>1.3182</v>
      </c>
      <c r="H296">
        <f>VLOOKUP(A296,away!$A$2:$E$405,3,FALSE)</f>
        <v>1.3632</v>
      </c>
      <c r="I296">
        <f>VLOOKUP(C296,away!$B$2:$E$405,3,FALSE)</f>
        <v>0.88800000000000001</v>
      </c>
      <c r="J296">
        <f>VLOOKUP(B296,home!$B$2:$E$405,4,FALSE)</f>
        <v>0.88800000000000001</v>
      </c>
      <c r="K296" s="3">
        <f t="shared" si="448"/>
        <v>2.2200418899360002</v>
      </c>
      <c r="L296" s="3">
        <f t="shared" si="449"/>
        <v>1.0749431808000001</v>
      </c>
      <c r="M296" s="5">
        <f t="shared" si="450"/>
        <v>3.7068598449960903E-2</v>
      </c>
      <c r="N296" s="5">
        <f t="shared" si="451"/>
        <v>8.2293841360129891E-2</v>
      </c>
      <c r="O296" s="5">
        <f t="shared" si="452"/>
        <v>3.9846637125598931E-2</v>
      </c>
      <c r="P296" s="5">
        <f t="shared" si="453"/>
        <v>8.8461203591908635E-2</v>
      </c>
      <c r="Q296" s="5">
        <f t="shared" si="454"/>
        <v>9.1347887551618087E-2</v>
      </c>
      <c r="R296" s="5">
        <f t="shared" si="455"/>
        <v>2.1416435427987338E-2</v>
      </c>
      <c r="S296" s="5">
        <f t="shared" si="456"/>
        <v>5.2776371835939764E-2</v>
      </c>
      <c r="T296" s="5">
        <f t="shared" si="457"/>
        <v>9.8193788804097099E-2</v>
      </c>
      <c r="U296" s="5">
        <f t="shared" si="458"/>
        <v>4.7545383783241316E-2</v>
      </c>
      <c r="V296" s="5">
        <f t="shared" si="459"/>
        <v>1.3994058970075864E-2</v>
      </c>
      <c r="W296" s="5">
        <f t="shared" si="460"/>
        <v>6.7598712307251813E-2</v>
      </c>
      <c r="X296" s="5">
        <f t="shared" si="461"/>
        <v>7.2664774825541387E-2</v>
      </c>
      <c r="Y296" s="5">
        <f t="shared" si="462"/>
        <v>3.9055252091541599E-2</v>
      </c>
      <c r="Z296" s="5">
        <f t="shared" si="463"/>
        <v>7.6738170734528405E-3</v>
      </c>
      <c r="AA296" s="5">
        <f t="shared" si="464"/>
        <v>1.7036195358771388E-2</v>
      </c>
      <c r="AB296" s="5">
        <f t="shared" si="465"/>
        <v>1.8910533670802879E-2</v>
      </c>
      <c r="AC296" s="5">
        <f t="shared" si="466"/>
        <v>2.0872304177148525E-3</v>
      </c>
      <c r="AD296" s="5">
        <f t="shared" si="467"/>
        <v>3.7517993256957836E-2</v>
      </c>
      <c r="AE296" s="5">
        <f t="shared" si="468"/>
        <v>4.0329711008867217E-2</v>
      </c>
      <c r="AF296" s="5">
        <f t="shared" si="469"/>
        <v>2.1676073916308249E-2</v>
      </c>
      <c r="AG296" s="5">
        <f t="shared" si="470"/>
        <v>7.766849280950768E-3</v>
      </c>
      <c r="AH296" s="5">
        <f t="shared" si="471"/>
        <v>2.0622293334536857E-3</v>
      </c>
      <c r="AI296" s="5">
        <f t="shared" si="472"/>
        <v>4.5782355069219783E-3</v>
      </c>
      <c r="AJ296" s="5">
        <f t="shared" si="473"/>
        <v>5.0819373036795866E-3</v>
      </c>
      <c r="AK296" s="5">
        <f t="shared" si="474"/>
        <v>3.7607045653990298E-3</v>
      </c>
      <c r="AL296" s="5">
        <f t="shared" si="475"/>
        <v>1.9924024392121883E-4</v>
      </c>
      <c r="AM296" s="5">
        <f t="shared" si="476"/>
        <v>1.6658303331356556E-2</v>
      </c>
      <c r="AN296" s="5">
        <f t="shared" si="477"/>
        <v>1.7906729569739654E-2</v>
      </c>
      <c r="AO296" s="5">
        <f t="shared" si="478"/>
        <v>9.6243584207106776E-3</v>
      </c>
      <c r="AP296" s="5">
        <f t="shared" si="479"/>
        <v>3.448546151306001E-3</v>
      </c>
      <c r="AQ296" s="5">
        <f t="shared" si="480"/>
        <v>9.2674779225511764E-4</v>
      </c>
      <c r="AR296" s="5">
        <f t="shared" si="481"/>
        <v>4.4335587184835397E-4</v>
      </c>
      <c r="AS296" s="5">
        <f t="shared" si="482"/>
        <v>9.8426860765244263E-4</v>
      </c>
      <c r="AT296" s="5">
        <f t="shared" si="483"/>
        <v>1.0925587699687025E-3</v>
      </c>
      <c r="AU296" s="5">
        <f t="shared" si="484"/>
        <v>8.0850874551582333E-4</v>
      </c>
      <c r="AV296" s="5">
        <f t="shared" si="485"/>
        <v>4.4873082085618348E-4</v>
      </c>
      <c r="AW296" s="5">
        <f t="shared" si="486"/>
        <v>1.3207518941019426E-5</v>
      </c>
      <c r="AX296" s="5">
        <f t="shared" si="487"/>
        <v>6.1636885351453305E-3</v>
      </c>
      <c r="AY296" s="5">
        <f t="shared" si="488"/>
        <v>6.6256149594296149E-3</v>
      </c>
      <c r="AZ296" s="5">
        <f t="shared" si="489"/>
        <v>3.5610798096226662E-3</v>
      </c>
      <c r="BA296" s="5">
        <f t="shared" si="490"/>
        <v>1.2759861525461493E-3</v>
      </c>
      <c r="BB296" s="5">
        <f t="shared" si="491"/>
        <v>3.4290315336867793E-4</v>
      </c>
      <c r="BC296" s="5">
        <f t="shared" si="492"/>
        <v>7.3720281277695409E-5</v>
      </c>
      <c r="BD296" s="5">
        <f t="shared" si="493"/>
        <v>7.9430395185171103E-5</v>
      </c>
      <c r="BE296" s="5">
        <f t="shared" si="494"/>
        <v>1.7633880464525061E-4</v>
      </c>
      <c r="BF296" s="5">
        <f t="shared" si="495"/>
        <v>1.9573976656684868E-4</v>
      </c>
      <c r="BG296" s="5">
        <f t="shared" si="496"/>
        <v>1.4485016043489941E-4</v>
      </c>
      <c r="BH296" s="5">
        <f t="shared" si="497"/>
        <v>8.0393355982356779E-5</v>
      </c>
      <c r="BI296" s="5">
        <f t="shared" si="498"/>
        <v>3.5695323590673791E-5</v>
      </c>
      <c r="BJ296" s="8">
        <f t="shared" si="499"/>
        <v>0.62505256256002206</v>
      </c>
      <c r="BK296" s="8">
        <f t="shared" si="500"/>
        <v>0.20121231846895082</v>
      </c>
      <c r="BL296" s="8">
        <f t="shared" si="501"/>
        <v>0.16472816269810286</v>
      </c>
      <c r="BM296" s="8">
        <f t="shared" si="502"/>
        <v>0.63161984985283626</v>
      </c>
      <c r="BN296" s="8">
        <f t="shared" si="503"/>
        <v>0.3604346035072038</v>
      </c>
    </row>
    <row r="297" spans="1:66" x14ac:dyDescent="0.25">
      <c r="A297" t="s">
        <v>196</v>
      </c>
      <c r="B297" t="s">
        <v>518</v>
      </c>
      <c r="C297" t="s">
        <v>302</v>
      </c>
      <c r="D297" s="16"/>
      <c r="E297">
        <f>VLOOKUP(A297,home!$A$2:$E$405,3,FALSE)</f>
        <v>1.6077999999999999</v>
      </c>
      <c r="F297" t="e">
        <f>VLOOKUP(B297,home!$B$2:$E$405,3,FALSE)</f>
        <v>#N/A</v>
      </c>
      <c r="G297">
        <f>VLOOKUP(C297,away!$B$2:$E$405,4,FALSE)</f>
        <v>0.87809999999999999</v>
      </c>
      <c r="H297">
        <f>VLOOKUP(A297,away!$A$2:$E$405,3,FALSE)</f>
        <v>1.3987000000000001</v>
      </c>
      <c r="I297">
        <f>VLOOKUP(C297,away!$B$2:$E$405,3,FALSE)</f>
        <v>0.96730000000000005</v>
      </c>
      <c r="J297" t="e">
        <f>VLOOKUP(B297,home!$B$2:$E$405,4,FALSE)</f>
        <v>#N/A</v>
      </c>
      <c r="K297" s="3" t="e">
        <f t="shared" si="448"/>
        <v>#N/A</v>
      </c>
      <c r="L297" s="3" t="e">
        <f t="shared" si="449"/>
        <v>#N/A</v>
      </c>
      <c r="M297" s="5" t="e">
        <f t="shared" si="450"/>
        <v>#N/A</v>
      </c>
      <c r="N297" s="5" t="e">
        <f t="shared" si="451"/>
        <v>#N/A</v>
      </c>
      <c r="O297" s="5" t="e">
        <f t="shared" si="452"/>
        <v>#N/A</v>
      </c>
      <c r="P297" s="5" t="e">
        <f t="shared" si="453"/>
        <v>#N/A</v>
      </c>
      <c r="Q297" s="5" t="e">
        <f t="shared" si="454"/>
        <v>#N/A</v>
      </c>
      <c r="R297" s="5" t="e">
        <f t="shared" si="455"/>
        <v>#N/A</v>
      </c>
      <c r="S297" s="5" t="e">
        <f t="shared" si="456"/>
        <v>#N/A</v>
      </c>
      <c r="T297" s="5" t="e">
        <f t="shared" si="457"/>
        <v>#N/A</v>
      </c>
      <c r="U297" s="5" t="e">
        <f t="shared" si="458"/>
        <v>#N/A</v>
      </c>
      <c r="V297" s="5" t="e">
        <f t="shared" si="459"/>
        <v>#N/A</v>
      </c>
      <c r="W297" s="5" t="e">
        <f t="shared" si="460"/>
        <v>#N/A</v>
      </c>
      <c r="X297" s="5" t="e">
        <f t="shared" si="461"/>
        <v>#N/A</v>
      </c>
      <c r="Y297" s="5" t="e">
        <f t="shared" si="462"/>
        <v>#N/A</v>
      </c>
      <c r="Z297" s="5" t="e">
        <f t="shared" si="463"/>
        <v>#N/A</v>
      </c>
      <c r="AA297" s="5" t="e">
        <f t="shared" si="464"/>
        <v>#N/A</v>
      </c>
      <c r="AB297" s="5" t="e">
        <f t="shared" si="465"/>
        <v>#N/A</v>
      </c>
      <c r="AC297" s="5" t="e">
        <f t="shared" si="466"/>
        <v>#N/A</v>
      </c>
      <c r="AD297" s="5" t="e">
        <f t="shared" si="467"/>
        <v>#N/A</v>
      </c>
      <c r="AE297" s="5" t="e">
        <f t="shared" si="468"/>
        <v>#N/A</v>
      </c>
      <c r="AF297" s="5" t="e">
        <f t="shared" si="469"/>
        <v>#N/A</v>
      </c>
      <c r="AG297" s="5" t="e">
        <f t="shared" si="470"/>
        <v>#N/A</v>
      </c>
      <c r="AH297" s="5" t="e">
        <f t="shared" si="471"/>
        <v>#N/A</v>
      </c>
      <c r="AI297" s="5" t="e">
        <f t="shared" si="472"/>
        <v>#N/A</v>
      </c>
      <c r="AJ297" s="5" t="e">
        <f t="shared" si="473"/>
        <v>#N/A</v>
      </c>
      <c r="AK297" s="5" t="e">
        <f t="shared" si="474"/>
        <v>#N/A</v>
      </c>
      <c r="AL297" s="5" t="e">
        <f t="shared" si="475"/>
        <v>#N/A</v>
      </c>
      <c r="AM297" s="5" t="e">
        <f t="shared" si="476"/>
        <v>#N/A</v>
      </c>
      <c r="AN297" s="5" t="e">
        <f t="shared" si="477"/>
        <v>#N/A</v>
      </c>
      <c r="AO297" s="5" t="e">
        <f t="shared" si="478"/>
        <v>#N/A</v>
      </c>
      <c r="AP297" s="5" t="e">
        <f t="shared" si="479"/>
        <v>#N/A</v>
      </c>
      <c r="AQ297" s="5" t="e">
        <f t="shared" si="480"/>
        <v>#N/A</v>
      </c>
      <c r="AR297" s="5" t="e">
        <f t="shared" si="481"/>
        <v>#N/A</v>
      </c>
      <c r="AS297" s="5" t="e">
        <f t="shared" si="482"/>
        <v>#N/A</v>
      </c>
      <c r="AT297" s="5" t="e">
        <f t="shared" si="483"/>
        <v>#N/A</v>
      </c>
      <c r="AU297" s="5" t="e">
        <f t="shared" si="484"/>
        <v>#N/A</v>
      </c>
      <c r="AV297" s="5" t="e">
        <f t="shared" si="485"/>
        <v>#N/A</v>
      </c>
      <c r="AW297" s="5" t="e">
        <f t="shared" si="486"/>
        <v>#N/A</v>
      </c>
      <c r="AX297" s="5" t="e">
        <f t="shared" si="487"/>
        <v>#N/A</v>
      </c>
      <c r="AY297" s="5" t="e">
        <f t="shared" si="488"/>
        <v>#N/A</v>
      </c>
      <c r="AZ297" s="5" t="e">
        <f t="shared" si="489"/>
        <v>#N/A</v>
      </c>
      <c r="BA297" s="5" t="e">
        <f t="shared" si="490"/>
        <v>#N/A</v>
      </c>
      <c r="BB297" s="5" t="e">
        <f t="shared" si="491"/>
        <v>#N/A</v>
      </c>
      <c r="BC297" s="5" t="e">
        <f t="shared" si="492"/>
        <v>#N/A</v>
      </c>
      <c r="BD297" s="5" t="e">
        <f t="shared" si="493"/>
        <v>#N/A</v>
      </c>
      <c r="BE297" s="5" t="e">
        <f t="shared" si="494"/>
        <v>#N/A</v>
      </c>
      <c r="BF297" s="5" t="e">
        <f t="shared" si="495"/>
        <v>#N/A</v>
      </c>
      <c r="BG297" s="5" t="e">
        <f t="shared" si="496"/>
        <v>#N/A</v>
      </c>
      <c r="BH297" s="5" t="e">
        <f t="shared" si="497"/>
        <v>#N/A</v>
      </c>
      <c r="BI297" s="5" t="e">
        <f t="shared" si="498"/>
        <v>#N/A</v>
      </c>
      <c r="BJ297" s="8" t="e">
        <f t="shared" si="499"/>
        <v>#N/A</v>
      </c>
      <c r="BK297" s="8" t="e">
        <f t="shared" si="500"/>
        <v>#N/A</v>
      </c>
      <c r="BL297" s="8" t="e">
        <f t="shared" si="501"/>
        <v>#N/A</v>
      </c>
      <c r="BM297" s="8" t="e">
        <f t="shared" si="502"/>
        <v>#N/A</v>
      </c>
      <c r="BN297" s="8" t="e">
        <f t="shared" si="503"/>
        <v>#N/A</v>
      </c>
    </row>
    <row r="298" spans="1:66" x14ac:dyDescent="0.25">
      <c r="A298" t="s">
        <v>196</v>
      </c>
      <c r="B298" t="s">
        <v>201</v>
      </c>
      <c r="C298" t="s">
        <v>199</v>
      </c>
      <c r="D298" s="16"/>
      <c r="E298">
        <f>VLOOKUP(A298,home!$A$2:$E$405,3,FALSE)</f>
        <v>1.6077999999999999</v>
      </c>
      <c r="F298">
        <f>VLOOKUP(B298,home!$B$2:$E$405,3,FALSE)</f>
        <v>0.98780000000000001</v>
      </c>
      <c r="G298">
        <f>VLOOKUP(C298,away!$B$2:$E$405,4,FALSE)</f>
        <v>0.76829999999999998</v>
      </c>
      <c r="H298">
        <f>VLOOKUP(A298,away!$A$2:$E$405,3,FALSE)</f>
        <v>1.3987000000000001</v>
      </c>
      <c r="I298">
        <f>VLOOKUP(C298,away!$B$2:$E$405,3,FALSE)</f>
        <v>0.79910000000000003</v>
      </c>
      <c r="J298">
        <f>VLOOKUP(B298,home!$B$2:$E$405,4,FALSE)</f>
        <v>1.0513999999999999</v>
      </c>
      <c r="K298" s="3">
        <f t="shared" si="448"/>
        <v>1.2202024125719999</v>
      </c>
      <c r="L298" s="3">
        <f t="shared" si="449"/>
        <v>1.1751510101380001</v>
      </c>
      <c r="M298" s="5">
        <f t="shared" si="450"/>
        <v>9.1140462120745114E-2</v>
      </c>
      <c r="N298" s="5">
        <f t="shared" si="451"/>
        <v>0.11120981176266016</v>
      </c>
      <c r="O298" s="5">
        <f t="shared" si="452"/>
        <v>0.10710380612563775</v>
      </c>
      <c r="P298" s="5">
        <f t="shared" si="453"/>
        <v>0.13068832263014693</v>
      </c>
      <c r="Q298" s="5">
        <f t="shared" si="454"/>
        <v>6.7849240307237962E-2</v>
      </c>
      <c r="R298" s="5">
        <f t="shared" si="455"/>
        <v>6.2931572979083875E-2</v>
      </c>
      <c r="S298" s="5">
        <f t="shared" si="456"/>
        <v>4.6849218432901192E-2</v>
      </c>
      <c r="T298" s="5">
        <f t="shared" si="457"/>
        <v>7.9733103284146609E-2</v>
      </c>
      <c r="U298" s="5">
        <f t="shared" si="458"/>
        <v>7.6789257176029024E-2</v>
      </c>
      <c r="V298" s="5">
        <f t="shared" si="459"/>
        <v>7.4642366190255834E-3</v>
      </c>
      <c r="W298" s="5">
        <f t="shared" si="460"/>
        <v>2.7596602238023054E-2</v>
      </c>
      <c r="X298" s="5">
        <f t="shared" si="461"/>
        <v>3.2430174996389387E-2</v>
      </c>
      <c r="Y298" s="5">
        <f t="shared" si="462"/>
        <v>1.905517645297955E-2</v>
      </c>
      <c r="Z298" s="5">
        <f t="shared" si="463"/>
        <v>2.4651367185314556E-2</v>
      </c>
      <c r="AA298" s="5">
        <f t="shared" si="464"/>
        <v>3.0079657712719053E-2</v>
      </c>
      <c r="AB298" s="5">
        <f t="shared" si="465"/>
        <v>1.8351635455199879E-2</v>
      </c>
      <c r="AC298" s="5">
        <f t="shared" si="466"/>
        <v>6.6894586440832194E-4</v>
      </c>
      <c r="AD298" s="5">
        <f t="shared" si="467"/>
        <v>8.4183601574063949E-3</v>
      </c>
      <c r="AE298" s="5">
        <f t="shared" si="468"/>
        <v>9.8928444426816167E-3</v>
      </c>
      <c r="AF298" s="5">
        <f t="shared" si="469"/>
        <v>5.8127930699777026E-3</v>
      </c>
      <c r="AG298" s="5">
        <f t="shared" si="470"/>
        <v>2.276969882635821E-3</v>
      </c>
      <c r="AH298" s="5">
        <f t="shared" si="471"/>
        <v>7.2422697622762863E-3</v>
      </c>
      <c r="AI298" s="5">
        <f t="shared" si="472"/>
        <v>8.8370350364267696E-3</v>
      </c>
      <c r="AJ298" s="5">
        <f t="shared" si="473"/>
        <v>5.3914857357156183E-3</v>
      </c>
      <c r="AK298" s="5">
        <f t="shared" si="474"/>
        <v>2.1929013006892406E-3</v>
      </c>
      <c r="AL298" s="5">
        <f t="shared" si="475"/>
        <v>3.836865028578706E-5</v>
      </c>
      <c r="AM298" s="5">
        <f t="shared" si="476"/>
        <v>2.0544206747934576E-3</v>
      </c>
      <c r="AN298" s="5">
        <f t="shared" si="477"/>
        <v>2.4142545312319233E-3</v>
      </c>
      <c r="AO298" s="5">
        <f t="shared" si="478"/>
        <v>1.4185568255537194E-3</v>
      </c>
      <c r="AP298" s="5">
        <f t="shared" si="479"/>
        <v>5.5567282882920265E-4</v>
      </c>
      <c r="AQ298" s="5">
        <f t="shared" si="480"/>
        <v>1.6324987152621935E-4</v>
      </c>
      <c r="AR298" s="5">
        <f t="shared" si="481"/>
        <v>1.7021521253661734E-3</v>
      </c>
      <c r="AS298" s="5">
        <f t="shared" si="482"/>
        <v>2.076970129936362E-3</v>
      </c>
      <c r="AT298" s="5">
        <f t="shared" si="483"/>
        <v>1.2671619816941647E-3</v>
      </c>
      <c r="AU298" s="5">
        <f t="shared" si="484"/>
        <v>5.153980357275788E-4</v>
      </c>
      <c r="AV298" s="5">
        <f t="shared" si="485"/>
        <v>1.5722248165741536E-4</v>
      </c>
      <c r="AW298" s="5">
        <f t="shared" si="486"/>
        <v>1.528268208443741E-6</v>
      </c>
      <c r="AX298" s="5">
        <f t="shared" si="487"/>
        <v>4.1780151063679487E-4</v>
      </c>
      <c r="AY298" s="5">
        <f t="shared" si="488"/>
        <v>4.9097986726201188E-4</v>
      </c>
      <c r="AZ298" s="5">
        <f t="shared" si="489"/>
        <v>2.8848774348518729E-4</v>
      </c>
      <c r="BA298" s="5">
        <f t="shared" si="490"/>
        <v>1.1300555438968334E-4</v>
      </c>
      <c r="BB298" s="5">
        <f t="shared" si="491"/>
        <v>3.3199647848060264E-5</v>
      </c>
      <c r="BC298" s="5">
        <f t="shared" si="492"/>
        <v>7.8029199409747759E-6</v>
      </c>
      <c r="BD298" s="5">
        <f t="shared" si="493"/>
        <v>3.3338096492210016E-4</v>
      </c>
      <c r="BE298" s="5">
        <f t="shared" si="494"/>
        <v>4.067922577035279E-4</v>
      </c>
      <c r="BF298" s="5">
        <f t="shared" si="495"/>
        <v>2.481844471327278E-4</v>
      </c>
      <c r="BG298" s="5">
        <f t="shared" si="496"/>
        <v>1.0094508705140081E-4</v>
      </c>
      <c r="BH298" s="5">
        <f t="shared" si="497"/>
        <v>3.0793359689352455E-5</v>
      </c>
      <c r="BI298" s="5">
        <f t="shared" si="498"/>
        <v>7.5148263568290504E-6</v>
      </c>
      <c r="BJ298" s="8">
        <f t="shared" si="499"/>
        <v>0.37223250856963541</v>
      </c>
      <c r="BK298" s="8">
        <f t="shared" si="500"/>
        <v>0.27734053418477489</v>
      </c>
      <c r="BL298" s="8">
        <f t="shared" si="501"/>
        <v>0.32576613698101492</v>
      </c>
      <c r="BM298" s="8">
        <f t="shared" si="502"/>
        <v>0.42857787939617442</v>
      </c>
      <c r="BN298" s="8">
        <f t="shared" si="503"/>
        <v>0.57092321592551176</v>
      </c>
    </row>
    <row r="299" spans="1:66" x14ac:dyDescent="0.25">
      <c r="A299" t="s">
        <v>196</v>
      </c>
      <c r="B299" t="s">
        <v>203</v>
      </c>
      <c r="C299" t="s">
        <v>198</v>
      </c>
      <c r="D299" s="16"/>
      <c r="E299">
        <f>VLOOKUP(A299,home!$A$2:$E$405,3,FALSE)</f>
        <v>1.6077999999999999</v>
      </c>
      <c r="F299">
        <f>VLOOKUP(B299,home!$B$2:$E$405,3,FALSE)</f>
        <v>0.69510000000000005</v>
      </c>
      <c r="G299">
        <f>VLOOKUP(C299,away!$B$2:$E$405,4,FALSE)</f>
        <v>1.6464000000000001</v>
      </c>
      <c r="H299">
        <f>VLOOKUP(A299,away!$A$2:$E$405,3,FALSE)</f>
        <v>1.3987000000000001</v>
      </c>
      <c r="I299">
        <f>VLOOKUP(C299,away!$B$2:$E$405,3,FALSE)</f>
        <v>0.96730000000000005</v>
      </c>
      <c r="J299">
        <f>VLOOKUP(B299,home!$B$2:$E$405,4,FALSE)</f>
        <v>0.75700000000000001</v>
      </c>
      <c r="K299" s="3">
        <f t="shared" si="448"/>
        <v>1.8399866425920002</v>
      </c>
      <c r="L299" s="3">
        <f t="shared" si="449"/>
        <v>1.0241926200700002</v>
      </c>
      <c r="M299" s="5">
        <f t="shared" si="450"/>
        <v>5.7029918512839048E-2</v>
      </c>
      <c r="N299" s="5">
        <f t="shared" si="451"/>
        <v>0.10493428829173407</v>
      </c>
      <c r="O299" s="5">
        <f t="shared" si="452"/>
        <v>5.8409621664043239E-2</v>
      </c>
      <c r="P299" s="5">
        <f t="shared" si="453"/>
        <v>0.10747292366069187</v>
      </c>
      <c r="Q299" s="5">
        <f t="shared" si="454"/>
        <v>9.6538844403344412E-2</v>
      </c>
      <c r="R299" s="5">
        <f t="shared" si="455"/>
        <v>2.9911351724696941E-2</v>
      </c>
      <c r="S299" s="5">
        <f t="shared" si="456"/>
        <v>5.0633201052078372E-2</v>
      </c>
      <c r="T299" s="5">
        <f t="shared" si="457"/>
        <v>9.8874371987991413E-2</v>
      </c>
      <c r="U299" s="5">
        <f t="shared" si="458"/>
        <v>5.5036487635313561E-2</v>
      </c>
      <c r="V299" s="5">
        <f t="shared" si="459"/>
        <v>1.0602033874438888E-2</v>
      </c>
      <c r="W299" s="5">
        <f t="shared" si="460"/>
        <v>5.9210061397807046E-2</v>
      </c>
      <c r="X299" s="5">
        <f t="shared" si="461"/>
        <v>6.0642507917525589E-2</v>
      </c>
      <c r="Y299" s="5">
        <f t="shared" si="462"/>
        <v>3.105480453583313E-2</v>
      </c>
      <c r="Z299" s="5">
        <f t="shared" si="463"/>
        <v>1.0211661897584228E-2</v>
      </c>
      <c r="AA299" s="5">
        <f t="shared" si="464"/>
        <v>1.8789321490220657E-2</v>
      </c>
      <c r="AB299" s="5">
        <f t="shared" si="465"/>
        <v>1.7286050282686413E-2</v>
      </c>
      <c r="AC299" s="5">
        <f t="shared" si="466"/>
        <v>1.2487212928630634E-3</v>
      </c>
      <c r="AD299" s="5">
        <f t="shared" si="467"/>
        <v>2.7236430519754318E-2</v>
      </c>
      <c r="AE299" s="5">
        <f t="shared" si="468"/>
        <v>2.7895351135381698E-2</v>
      </c>
      <c r="AF299" s="5">
        <f t="shared" si="469"/>
        <v>1.4285106383559615E-2</v>
      </c>
      <c r="AG299" s="5">
        <f t="shared" si="470"/>
        <v>4.8769001783188701E-3</v>
      </c>
      <c r="AH299" s="5">
        <f t="shared" si="471"/>
        <v>2.6146771885389446E-3</v>
      </c>
      <c r="AI299" s="5">
        <f t="shared" si="472"/>
        <v>4.8109711016016635E-3</v>
      </c>
      <c r="AJ299" s="5">
        <f t="shared" si="473"/>
        <v>4.4260612824215907E-3</v>
      </c>
      <c r="AK299" s="5">
        <f t="shared" si="474"/>
        <v>2.7146312129831146E-3</v>
      </c>
      <c r="AL299" s="5">
        <f t="shared" si="475"/>
        <v>9.4128648036654236E-5</v>
      </c>
      <c r="AM299" s="5">
        <f t="shared" si="476"/>
        <v>1.0022933669646602E-2</v>
      </c>
      <c r="AN299" s="5">
        <f t="shared" si="477"/>
        <v>1.0265414695903176E-2</v>
      </c>
      <c r="AO299" s="5">
        <f t="shared" si="478"/>
        <v>5.2568809867510786E-3</v>
      </c>
      <c r="AP299" s="5">
        <f t="shared" si="479"/>
        <v>1.794686237072252E-3</v>
      </c>
      <c r="AQ299" s="5">
        <f t="shared" si="480"/>
        <v>4.5952609983764974E-4</v>
      </c>
      <c r="AR299" s="5">
        <f t="shared" si="481"/>
        <v>5.3558661607339304E-4</v>
      </c>
      <c r="AS299" s="5">
        <f t="shared" si="482"/>
        <v>9.8547221952609287E-4</v>
      </c>
      <c r="AT299" s="5">
        <f t="shared" si="483"/>
        <v>9.0662786028675136E-4</v>
      </c>
      <c r="AU299" s="5">
        <f t="shared" si="484"/>
        <v>5.5606105090979607E-4</v>
      </c>
      <c r="AV299" s="5">
        <f t="shared" si="485"/>
        <v>2.5578622653492394E-4</v>
      </c>
      <c r="AW299" s="5">
        <f t="shared" si="486"/>
        <v>4.9273751920864349E-6</v>
      </c>
      <c r="AX299" s="5">
        <f t="shared" si="487"/>
        <v>3.073677345289226E-3</v>
      </c>
      <c r="AY299" s="5">
        <f t="shared" si="488"/>
        <v>3.1480376535215756E-3</v>
      </c>
      <c r="AZ299" s="5">
        <f t="shared" si="489"/>
        <v>1.6120984662196388E-3</v>
      </c>
      <c r="BA299" s="5">
        <f t="shared" si="490"/>
        <v>5.5036645064277358E-4</v>
      </c>
      <c r="BB299" s="5">
        <f t="shared" si="491"/>
        <v>1.4092031427061216E-4</v>
      </c>
      <c r="BC299" s="5">
        <f t="shared" si="492"/>
        <v>2.8865909178781234E-5</v>
      </c>
      <c r="BD299" s="5">
        <f t="shared" si="493"/>
        <v>9.1423976598438913E-5</v>
      </c>
      <c r="BE299" s="5">
        <f t="shared" si="494"/>
        <v>1.6821889575377119E-4</v>
      </c>
      <c r="BF299" s="5">
        <f t="shared" si="495"/>
        <v>1.5476026060925761E-4</v>
      </c>
      <c r="BG299" s="5">
        <f t="shared" si="496"/>
        <v>9.4918937441696929E-5</v>
      </c>
      <c r="BH299" s="5">
        <f t="shared" si="497"/>
        <v>4.3662394255437043E-5</v>
      </c>
      <c r="BI299" s="5">
        <f t="shared" si="498"/>
        <v>1.6067644442717957E-5</v>
      </c>
      <c r="BJ299" s="8">
        <f t="shared" si="499"/>
        <v>0.56190207457958352</v>
      </c>
      <c r="BK299" s="8">
        <f t="shared" si="500"/>
        <v>0.23022896469446949</v>
      </c>
      <c r="BL299" s="8">
        <f t="shared" si="501"/>
        <v>0.19780775966493847</v>
      </c>
      <c r="BM299" s="8">
        <f t="shared" si="502"/>
        <v>0.54271040230089662</v>
      </c>
      <c r="BN299" s="8">
        <f t="shared" si="503"/>
        <v>0.45429694825734962</v>
      </c>
    </row>
    <row r="300" spans="1:66" x14ac:dyDescent="0.25">
      <c r="A300" t="s">
        <v>196</v>
      </c>
      <c r="B300" t="s">
        <v>301</v>
      </c>
      <c r="C300" t="s">
        <v>307</v>
      </c>
      <c r="D300" s="16"/>
      <c r="E300">
        <f>VLOOKUP(A300,home!$A$2:$E$405,3,FALSE)</f>
        <v>1.6077999999999999</v>
      </c>
      <c r="F300">
        <f>VLOOKUP(B300,home!$B$2:$E$405,3,FALSE)</f>
        <v>0.80489999999999995</v>
      </c>
      <c r="G300">
        <f>VLOOKUP(C300,away!$B$2:$E$405,4,FALSE)</f>
        <v>0.84150000000000003</v>
      </c>
      <c r="H300">
        <f>VLOOKUP(A300,away!$A$2:$E$405,3,FALSE)</f>
        <v>1.3987000000000001</v>
      </c>
      <c r="I300">
        <f>VLOOKUP(C300,away!$B$2:$E$405,3,FALSE)</f>
        <v>1.2196</v>
      </c>
      <c r="J300">
        <f>VLOOKUP(B300,home!$B$2:$E$405,4,FALSE)</f>
        <v>1.3877999999999999</v>
      </c>
      <c r="K300" s="3">
        <f t="shared" si="448"/>
        <v>1.0890004821299999</v>
      </c>
      <c r="L300" s="3">
        <f t="shared" si="449"/>
        <v>2.3673849028560001</v>
      </c>
      <c r="M300" s="5">
        <f t="shared" si="450"/>
        <v>3.1543574077517594E-2</v>
      </c>
      <c r="N300" s="5">
        <f t="shared" si="451"/>
        <v>3.4350967378520024E-2</v>
      </c>
      <c r="O300" s="5">
        <f t="shared" si="452"/>
        <v>7.4675781053235038E-2</v>
      </c>
      <c r="P300" s="5">
        <f t="shared" si="453"/>
        <v>8.1321961570407261E-2</v>
      </c>
      <c r="Q300" s="5">
        <f t="shared" si="454"/>
        <v>1.8704110018420102E-2</v>
      </c>
      <c r="R300" s="5">
        <f t="shared" si="455"/>
        <v>8.8393158337204389E-2</v>
      </c>
      <c r="S300" s="5">
        <f t="shared" si="456"/>
        <v>5.2413697774123975E-2</v>
      </c>
      <c r="T300" s="5">
        <f t="shared" si="457"/>
        <v>4.4279827678965412E-2</v>
      </c>
      <c r="U300" s="5">
        <f t="shared" si="458"/>
        <v>9.6260192046208976E-2</v>
      </c>
      <c r="V300" s="5">
        <f t="shared" si="459"/>
        <v>1.5014097661559079E-2</v>
      </c>
      <c r="W300" s="5">
        <f t="shared" si="460"/>
        <v>6.7895949426240183E-3</v>
      </c>
      <c r="X300" s="5">
        <f t="shared" si="461"/>
        <v>1.6073584563675553E-2</v>
      </c>
      <c r="Y300" s="5">
        <f t="shared" si="462"/>
        <v>1.9026180715412375E-2</v>
      </c>
      <c r="Z300" s="5">
        <f t="shared" si="463"/>
        <v>6.9753542854419218E-2</v>
      </c>
      <c r="AA300" s="5">
        <f t="shared" si="464"/>
        <v>7.5961641798738128E-2</v>
      </c>
      <c r="AB300" s="5">
        <f t="shared" si="465"/>
        <v>4.1361132271106084E-2</v>
      </c>
      <c r="AC300" s="5">
        <f t="shared" si="466"/>
        <v>2.4192246534253076E-3</v>
      </c>
      <c r="AD300" s="5">
        <f t="shared" si="467"/>
        <v>1.8484680414962405E-3</v>
      </c>
      <c r="AE300" s="5">
        <f t="shared" si="468"/>
        <v>4.3760353348499988E-3</v>
      </c>
      <c r="AF300" s="5">
        <f t="shared" si="469"/>
        <v>5.1798799930441435E-3</v>
      </c>
      <c r="AG300" s="5">
        <f t="shared" si="470"/>
        <v>4.0875898980461834E-3</v>
      </c>
      <c r="AH300" s="5">
        <f t="shared" si="471"/>
        <v>4.1283371068567769E-2</v>
      </c>
      <c r="AI300" s="5">
        <f t="shared" si="472"/>
        <v>4.4957610997621987E-2</v>
      </c>
      <c r="AJ300" s="5">
        <f t="shared" si="473"/>
        <v>2.4479430025911662E-2</v>
      </c>
      <c r="AK300" s="5">
        <f t="shared" si="474"/>
        <v>8.8860370334951332E-3</v>
      </c>
      <c r="AL300" s="5">
        <f t="shared" si="475"/>
        <v>2.4947850717557928E-4</v>
      </c>
      <c r="AM300" s="5">
        <f t="shared" si="476"/>
        <v>4.0259651767826063E-4</v>
      </c>
      <c r="AN300" s="5">
        <f t="shared" si="477"/>
        <v>9.5310091789391313E-4</v>
      </c>
      <c r="AO300" s="5">
        <f t="shared" si="478"/>
        <v>1.128178361960123E-3</v>
      </c>
      <c r="AP300" s="5">
        <f t="shared" si="479"/>
        <v>8.9027747394440247E-4</v>
      </c>
      <c r="AQ300" s="5">
        <f t="shared" si="480"/>
        <v>5.2690736279218861E-4</v>
      </c>
      <c r="AR300" s="5">
        <f t="shared" si="481"/>
        <v>1.9546725881345903E-2</v>
      </c>
      <c r="AS300" s="5">
        <f t="shared" si="482"/>
        <v>2.1286393908848632E-2</v>
      </c>
      <c r="AT300" s="5">
        <f t="shared" si="483"/>
        <v>1.1590446614772626E-2</v>
      </c>
      <c r="AU300" s="5">
        <f t="shared" si="484"/>
        <v>4.2073339838631391E-3</v>
      </c>
      <c r="AV300" s="5">
        <f t="shared" si="485"/>
        <v>1.1454471842272226E-3</v>
      </c>
      <c r="AW300" s="5">
        <f t="shared" si="486"/>
        <v>1.7866010366870724E-5</v>
      </c>
      <c r="AX300" s="5">
        <f t="shared" si="487"/>
        <v>7.3071300309247473E-5</v>
      </c>
      <c r="AY300" s="5">
        <f t="shared" si="488"/>
        <v>1.7298789318416944E-4</v>
      </c>
      <c r="AZ300" s="5">
        <f t="shared" si="489"/>
        <v>2.0476446335053456E-4</v>
      </c>
      <c r="BA300" s="5">
        <f t="shared" si="490"/>
        <v>1.6158543305915544E-4</v>
      </c>
      <c r="BB300" s="5">
        <f t="shared" si="491"/>
        <v>9.5633728686423346E-5</v>
      </c>
      <c r="BC300" s="5">
        <f t="shared" si="492"/>
        <v>4.528036909921308E-5</v>
      </c>
      <c r="BD300" s="5">
        <f t="shared" si="493"/>
        <v>7.7124372919604861E-3</v>
      </c>
      <c r="BE300" s="5">
        <f t="shared" si="494"/>
        <v>8.3988479293423592E-3</v>
      </c>
      <c r="BF300" s="5">
        <f t="shared" si="495"/>
        <v>4.5731747221951901E-3</v>
      </c>
      <c r="BG300" s="5">
        <f t="shared" si="496"/>
        <v>1.6600631591117637E-3</v>
      </c>
      <c r="BH300" s="5">
        <f t="shared" si="497"/>
        <v>4.519523951597402E-4</v>
      </c>
      <c r="BI300" s="5">
        <f t="shared" si="498"/>
        <v>9.8435275245753085E-5</v>
      </c>
      <c r="BJ300" s="8">
        <f t="shared" si="499"/>
        <v>0.15937062238701172</v>
      </c>
      <c r="BK300" s="8">
        <f t="shared" si="500"/>
        <v>0.18313502213739299</v>
      </c>
      <c r="BL300" s="8">
        <f t="shared" si="501"/>
        <v>0.57692961297816192</v>
      </c>
      <c r="BM300" s="8">
        <f t="shared" si="502"/>
        <v>0.66004412603886409</v>
      </c>
      <c r="BN300" s="8">
        <f t="shared" si="503"/>
        <v>0.32898955243530442</v>
      </c>
    </row>
    <row r="301" spans="1:66" x14ac:dyDescent="0.25">
      <c r="A301" t="s">
        <v>32</v>
      </c>
      <c r="B301" t="s">
        <v>330</v>
      </c>
      <c r="C301" t="s">
        <v>312</v>
      </c>
      <c r="D301" s="16"/>
      <c r="E301">
        <f>VLOOKUP(A301,home!$A$2:$E$405,3,FALSE)</f>
        <v>1.268</v>
      </c>
      <c r="F301">
        <f>VLOOKUP(B301,home!$B$2:$E$405,3,FALSE)</f>
        <v>0.92779999999999996</v>
      </c>
      <c r="G301">
        <f>VLOOKUP(C301,away!$B$2:$E$405,4,FALSE)</f>
        <v>1.0206</v>
      </c>
      <c r="H301">
        <f>VLOOKUP(A301,away!$A$2:$E$405,3,FALSE)</f>
        <v>1.1471</v>
      </c>
      <c r="I301">
        <f>VLOOKUP(C301,away!$B$2:$E$405,3,FALSE)</f>
        <v>1.0256000000000001</v>
      </c>
      <c r="J301">
        <f>VLOOKUP(B301,home!$B$2:$E$405,4,FALSE)</f>
        <v>0.87180000000000002</v>
      </c>
      <c r="K301" s="3">
        <f t="shared" ref="K301:K323" si="504">E301*F301*G301</f>
        <v>1.2006852782399999</v>
      </c>
      <c r="L301" s="3">
        <f t="shared" ref="L301:L323" si="505">H301*I301*J301</f>
        <v>1.0256428495680001</v>
      </c>
      <c r="M301" s="5">
        <f t="shared" ref="M301:M323" si="506">_xlfn.POISSON.DIST(0,K301,FALSE) * _xlfn.POISSON.DIST(0,L301,FALSE)</f>
        <v>0.10792398656014865</v>
      </c>
      <c r="N301" s="5">
        <f t="shared" ref="N301:N323" si="507">_xlfn.POISSON.DIST(1,K301,FALSE) * _xlfn.POISSON.DIST(0,L301,FALSE)</f>
        <v>0.12958274183174209</v>
      </c>
      <c r="O301" s="5">
        <f t="shared" ref="O301:O323" si="508">_xlfn.POISSON.DIST(0,K301,FALSE) * _xlfn.POISSON.DIST(1,L301,FALSE)</f>
        <v>0.1106914651122894</v>
      </c>
      <c r="P301" s="5">
        <f t="shared" ref="P301:P323" si="509">_xlfn.POISSON.DIST(1,K301,FALSE) * _xlfn.POISSON.DIST(1,L301,FALSE)</f>
        <v>0.13290561258714245</v>
      </c>
      <c r="Q301" s="5">
        <f t="shared" ref="Q301:Q323" si="510">_xlfn.POISSON.DIST(2,K301,FALSE) * _xlfn.POISSON.DIST(0,L301,FALSE)</f>
        <v>7.7794045215673693E-2</v>
      </c>
      <c r="R301" s="5">
        <f t="shared" ref="R301:R323" si="511">_xlfn.POISSON.DIST(0,K301,FALSE) * _xlfn.POISSON.DIST(2,L301,FALSE)</f>
        <v>5.6764954850312674E-2</v>
      </c>
      <c r="S301" s="5">
        <f t="shared" ref="S301:S323" si="512">_xlfn.POISSON.DIST(2,K301,FALSE) * _xlfn.POISSON.DIST(2,L301,FALSE)</f>
        <v>4.0917460566838586E-2</v>
      </c>
      <c r="T301" s="5">
        <f t="shared" ref="T301:T323" si="513">_xlfn.POISSON.DIST(2,K301,FALSE) * _xlfn.POISSON.DIST(1,L301,FALSE)</f>
        <v>7.9788906214425401E-2</v>
      </c>
      <c r="U301" s="5">
        <f t="shared" ref="U301:U323" si="514">_xlfn.POISSON.DIST(1,K301,FALSE) * _xlfn.POISSON.DIST(2,L301,FALSE)</f>
        <v>6.8156845608728714E-2</v>
      </c>
      <c r="V301" s="5">
        <f t="shared" ref="V301:V323" si="515">_xlfn.POISSON.DIST(3,K301,FALSE) * _xlfn.POISSON.DIST(3,L301,FALSE)</f>
        <v>5.5987555433699293E-3</v>
      </c>
      <c r="W301" s="5">
        <f t="shared" ref="W301:W323" si="516">_xlfn.POISSON.DIST(3,K301,FALSE) * _xlfn.POISSON.DIST(0,L301,FALSE)</f>
        <v>3.1135388275065422E-2</v>
      </c>
      <c r="X301" s="5">
        <f t="shared" ref="X301:X323" si="517">_xlfn.POISSON.DIST(3,K301,FALSE) * _xlfn.POISSON.DIST(1,L301,FALSE)</f>
        <v>3.1933788352844196E-2</v>
      </c>
      <c r="Y301" s="5">
        <f t="shared" ref="Y301:Y323" si="518">_xlfn.POISSON.DIST(3,K301,FALSE) * _xlfn.POISSON.DIST(2,L301,FALSE)</f>
        <v>1.6376330841856267E-2</v>
      </c>
      <c r="Z301" s="5">
        <f t="shared" ref="Z301:Z323" si="519">_xlfn.POISSON.DIST(0,K301,FALSE) * _xlfn.POISSON.DIST(3,L301,FALSE)</f>
        <v>1.9406856682757854E-2</v>
      </c>
      <c r="AA301" s="5">
        <f t="shared" ref="AA301:AA323" si="520">_xlfn.POISSON.DIST(1,K301,FALSE) * _xlfn.POISSON.DIST(3,L301,FALSE)</f>
        <v>2.330152711590092E-2</v>
      </c>
      <c r="AB301" s="5">
        <f t="shared" ref="AB301:AB323" si="521">_xlfn.POISSON.DIST(2,K301,FALSE) * _xlfn.POISSON.DIST(3,L301,FALSE)</f>
        <v>1.3988900284286203E-2</v>
      </c>
      <c r="AC301" s="5">
        <f t="shared" ref="AC301:AC323" si="522">_xlfn.POISSON.DIST(4,K301,FALSE) * _xlfn.POISSON.DIST(4,L301,FALSE)</f>
        <v>4.3092021230292719E-4</v>
      </c>
      <c r="AD301" s="5">
        <f t="shared" ref="AD301:AD323" si="523">_xlfn.POISSON.DIST(4,K301,FALSE) * _xlfn.POISSON.DIST(0,L301,FALSE)</f>
        <v>9.3459505835393423E-3</v>
      </c>
      <c r="AE301" s="5">
        <f t="shared" ref="AE301:AE323" si="524">_xlfn.POISSON.DIST(4,K301,FALSE) * _xlfn.POISSON.DIST(1,L301,FALSE)</f>
        <v>9.585607388423005E-3</v>
      </c>
      <c r="AF301" s="5">
        <f t="shared" ref="AF301:AF323" si="525">_xlfn.POISSON.DIST(4,K301,FALSE) * _xlfn.POISSON.DIST(2,L301,FALSE)</f>
        <v>4.9157048383511228E-3</v>
      </c>
      <c r="AG301" s="5">
        <f t="shared" ref="AG301:AG323" si="526">_xlfn.POISSON.DIST(4,K301,FALSE) * _xlfn.POISSON.DIST(3,L301,FALSE)</f>
        <v>1.680585839347217E-3</v>
      </c>
      <c r="AH301" s="5">
        <f t="shared" ref="AH301:AH323" si="527">_xlfn.POISSON.DIST(0,K301,FALSE) * _xlfn.POISSON.DIST(4,L301,FALSE)</f>
        <v>4.9761259473153881E-3</v>
      </c>
      <c r="AI301" s="5">
        <f t="shared" ref="AI301:AI323" si="528">_xlfn.POISSON.DIST(1,K301,FALSE) * _xlfn.POISSON.DIST(4,L301,FALSE)</f>
        <v>5.97476116760966E-3</v>
      </c>
      <c r="AJ301" s="5">
        <f t="shared" ref="AJ301:AJ323" si="529">_xlfn.POISSON.DIST(2,K301,FALSE) * _xlfn.POISSON.DIST(4,L301,FALSE)</f>
        <v>3.5869038874744769E-3</v>
      </c>
      <c r="AK301" s="5">
        <f t="shared" ref="AK301:AK323" si="530">_xlfn.POISSON.DIST(3,K301,FALSE) * _xlfn.POISSON.DIST(4,L301,FALSE)</f>
        <v>1.4355808973841426E-3</v>
      </c>
      <c r="AL301" s="5">
        <f t="shared" ref="AL301:AL323" si="531">_xlfn.POISSON.DIST(5,K301,FALSE) * _xlfn.POISSON.DIST(5,L301,FALSE)</f>
        <v>2.1226686158552207E-5</v>
      </c>
      <c r="AM301" s="5">
        <f t="shared" ref="AM301:AM323" si="532">_xlfn.POISSON.DIST(5,K301,FALSE) * _xlfn.POISSON.DIST(0,L301,FALSE)</f>
        <v>2.2443090553628453E-3</v>
      </c>
      <c r="AN301" s="5">
        <f t="shared" ref="AN301:AN323" si="533">_xlfn.POISSON.DIST(5,K301,FALSE) * _xlfn.POISSON.DIST(1,L301,FALSE)</f>
        <v>2.3018595348536152E-3</v>
      </c>
      <c r="AO301" s="5">
        <f t="shared" ref="AO301:AO323" si="534">_xlfn.POISSON.DIST(5,K301,FALSE) * _xlfn.POISSON.DIST(2,L301,FALSE)</f>
        <v>1.1804428863162663E-3</v>
      </c>
      <c r="AP301" s="5">
        <f t="shared" ref="AP301:AP323" si="535">_xlfn.POISSON.DIST(5,K301,FALSE) * _xlfn.POISSON.DIST(3,L301,FALSE)</f>
        <v>4.0357093522456344E-4</v>
      </c>
      <c r="AQ301" s="5">
        <f t="shared" ref="AQ301:AQ323" si="536">_xlfn.POISSON.DIST(5,K301,FALSE) * _xlfn.POISSON.DIST(4,L301,FALSE)</f>
        <v>1.03479911001636E-4</v>
      </c>
      <c r="AR301" s="5">
        <f t="shared" ref="AR301:AR323" si="537">_xlfn.POISSON.DIST(0,K301,FALSE) * _xlfn.POISSON.DIST(5,L301,FALSE)</f>
        <v>1.020745599282764E-3</v>
      </c>
      <c r="AS301" s="5">
        <f t="shared" ref="AS301:AS323" si="538">_xlfn.POISSON.DIST(1,K301,FALSE) * _xlfn.POISSON.DIST(5,L301,FALSE)</f>
        <v>1.225594213887081E-3</v>
      </c>
      <c r="AT301" s="5">
        <f t="shared" ref="AT301:AT323" si="539">_xlfn.POISSON.DIST(2,K301,FALSE) * _xlfn.POISSON.DIST(5,L301,FALSE)</f>
        <v>7.357764648551722E-4</v>
      </c>
      <c r="AU301" s="5">
        <f t="shared" ref="AU301:AU323" si="540">_xlfn.POISSON.DIST(3,K301,FALSE) * _xlfn.POISSON.DIST(5,L301,FALSE)</f>
        <v>2.9447865647569188E-4</v>
      </c>
      <c r="AV301" s="5">
        <f t="shared" ref="AV301:AV323" si="541">_xlfn.POISSON.DIST(4,K301,FALSE) * _xlfn.POISSON.DIST(5,L301,FALSE)</f>
        <v>8.8394046896564398E-5</v>
      </c>
      <c r="AW301" s="5">
        <f t="shared" ref="AW301:AW323" si="542">_xlfn.POISSON.DIST(6,K301,FALSE) * _xlfn.POISSON.DIST(6,L301,FALSE)</f>
        <v>7.2611438461239519E-7</v>
      </c>
      <c r="AX301" s="5">
        <f t="shared" ref="AX301:AX323" si="543">_xlfn.POISSON.DIST(6,K301,FALSE) * _xlfn.POISSON.DIST(0,L301,FALSE)</f>
        <v>4.4911814043248121E-4</v>
      </c>
      <c r="AY301" s="5">
        <f t="shared" ref="AY301:AY323" si="544">_xlfn.POISSON.DIST(6,K301,FALSE) * _xlfn.POISSON.DIST(1,L301,FALSE)</f>
        <v>4.6063480934585121E-4</v>
      </c>
      <c r="AZ301" s="5">
        <f t="shared" ref="AZ301:AZ323" si="545">_xlfn.POISSON.DIST(6,K301,FALSE) * _xlfn.POISSON.DIST(2,L301,FALSE)</f>
        <v>2.3622339923384561E-4</v>
      </c>
      <c r="BA301" s="5">
        <f t="shared" ref="BA301:BA323" si="546">_xlfn.POISSON.DIST(6,K301,FALSE) * _xlfn.POISSON.DIST(3,L301,FALSE)</f>
        <v>8.0760280108280259E-5</v>
      </c>
      <c r="BB301" s="5">
        <f t="shared" ref="BB301:BB323" si="547">_xlfn.POISSON.DIST(6,K301,FALSE) * _xlfn.POISSON.DIST(4,L301,FALSE)</f>
        <v>2.070780095554161E-5</v>
      </c>
      <c r="BC301" s="5">
        <f t="shared" ref="BC301:BC323" si="548">_xlfn.POISSON.DIST(6,K301,FALSE) * _xlfn.POISSON.DIST(5,L301,FALSE)</f>
        <v>4.2477615960657317E-6</v>
      </c>
      <c r="BD301" s="5">
        <f t="shared" ref="BD301:BD323" si="549">_xlfn.POISSON.DIST(0,K301,FALSE) * _xlfn.POISSON.DIST(6,L301,FALSE)</f>
        <v>1.7448673752206158E-4</v>
      </c>
      <c r="BE301" s="5">
        <f t="shared" ref="BE301:BE323" si="550">_xlfn.POISSON.DIST(1,K301,FALSE) * _xlfn.POISSON.DIST(6,L301,FALSE)</f>
        <v>2.0950365699086638E-4</v>
      </c>
      <c r="BF301" s="5">
        <f t="shared" ref="BF301:BF323" si="551">_xlfn.POISSON.DIST(2,K301,FALSE) * _xlfn.POISSON.DIST(6,L301,FALSE)</f>
        <v>1.2577397834318799E-4</v>
      </c>
      <c r="BG301" s="5">
        <f t="shared" ref="BG301:BG323" si="552">_xlfn.POISSON.DIST(3,K301,FALSE) * _xlfn.POISSON.DIST(6,L301,FALSE)</f>
        <v>5.0338321394114113E-5</v>
      </c>
      <c r="BH301" s="5">
        <f t="shared" ref="BH301:BH323" si="553">_xlfn.POISSON.DIST(4,K301,FALSE) * _xlfn.POISSON.DIST(6,L301,FALSE)</f>
        <v>1.5110120357306616E-5</v>
      </c>
      <c r="BI301" s="5">
        <f t="shared" ref="BI301:BI323" si="554">_xlfn.POISSON.DIST(5,K301,FALSE) * _xlfn.POISSON.DIST(6,L301,FALSE)</f>
        <v>3.6284998130905166E-6</v>
      </c>
      <c r="BJ301" s="8">
        <f t="shared" ref="BJ301:BJ323" si="555">SUM(N301,Q301,T301,W301,X301,Y301,AD301,AE301,AF301,AG301,AM301,AN301,AO301,AP301,AQ301,AX301,AY301,AZ301,BA301,BB301,BC301)</f>
        <v>0.3996244038956987</v>
      </c>
      <c r="BK301" s="8">
        <f t="shared" ref="BK301:BK323" si="556">SUM(M301,P301,S301,V301,AC301,AL301,AY301)</f>
        <v>0.28825859696530692</v>
      </c>
      <c r="BL301" s="8">
        <f t="shared" ref="BL301:BL323" si="557">SUM(O301,R301,U301,AA301,AB301,AH301,AI301,AJ301,AK301,AR301,AS301,AT301,AU301,AV301,BD301,BE301,BF301,BG301,BH301,BI301)</f>
        <v>0.29282089516711951</v>
      </c>
      <c r="BM301" s="8">
        <f t="shared" ref="BM301:BM323" si="558">SUM(S301:BI301)</f>
        <v>0.38398803785861285</v>
      </c>
      <c r="BN301" s="8">
        <f t="shared" ref="BN301:BN323" si="559">SUM(M301:R301)</f>
        <v>0.61566280615730895</v>
      </c>
    </row>
    <row r="302" spans="1:66" x14ac:dyDescent="0.25">
      <c r="A302" t="s">
        <v>32</v>
      </c>
      <c r="B302" t="s">
        <v>311</v>
      </c>
      <c r="C302" t="s">
        <v>35</v>
      </c>
      <c r="D302" s="16"/>
      <c r="E302">
        <f>VLOOKUP(A302,home!$A$2:$E$405,3,FALSE)</f>
        <v>1.268</v>
      </c>
      <c r="F302">
        <f>VLOOKUP(B302,home!$B$2:$E$405,3,FALSE)</f>
        <v>0.88139999999999996</v>
      </c>
      <c r="G302">
        <f>VLOOKUP(C302,away!$B$2:$E$405,4,FALSE)</f>
        <v>0.64949999999999997</v>
      </c>
      <c r="H302">
        <f>VLOOKUP(A302,away!$A$2:$E$405,3,FALSE)</f>
        <v>1.1471</v>
      </c>
      <c r="I302">
        <f>VLOOKUP(C302,away!$B$2:$E$405,3,FALSE)</f>
        <v>1.7435</v>
      </c>
      <c r="J302">
        <f>VLOOKUP(B302,home!$B$2:$E$405,4,FALSE)</f>
        <v>1.2306999999999999</v>
      </c>
      <c r="K302" s="3">
        <f t="shared" si="504"/>
        <v>0.72589107239999995</v>
      </c>
      <c r="L302" s="3">
        <f t="shared" si="505"/>
        <v>2.461361663695</v>
      </c>
      <c r="M302" s="5">
        <f t="shared" si="506"/>
        <v>4.1285136447883099E-2</v>
      </c>
      <c r="N302" s="5">
        <f t="shared" si="507"/>
        <v>2.9968511970334188E-2</v>
      </c>
      <c r="O302" s="5">
        <f t="shared" si="508"/>
        <v>0.10161765213323662</v>
      </c>
      <c r="P302" s="5">
        <f t="shared" si="509"/>
        <v>7.3763346481765274E-2</v>
      </c>
      <c r="Q302" s="5">
        <f t="shared" si="510"/>
        <v>1.0876937646189059E-2</v>
      </c>
      <c r="R302" s="5">
        <f t="shared" si="511"/>
        <v>0.12505889665772155</v>
      </c>
      <c r="S302" s="5">
        <f t="shared" si="512"/>
        <v>3.2947882411976034E-2</v>
      </c>
      <c r="T302" s="5">
        <f t="shared" si="513"/>
        <v>2.6772077340730675E-2</v>
      </c>
      <c r="U302" s="5">
        <f t="shared" si="514"/>
        <v>9.0779136608034258E-2</v>
      </c>
      <c r="V302" s="5">
        <f t="shared" si="515"/>
        <v>6.5408152917294324E-3</v>
      </c>
      <c r="W302" s="5">
        <f t="shared" si="516"/>
        <v>2.6318239774733693E-3</v>
      </c>
      <c r="X302" s="5">
        <f t="shared" si="517"/>
        <v>6.4778706437462448E-3</v>
      </c>
      <c r="Y302" s="5">
        <f t="shared" si="518"/>
        <v>7.9721912324461283E-3</v>
      </c>
      <c r="Z302" s="5">
        <f t="shared" si="519"/>
        <v>0.10260505797910352</v>
      </c>
      <c r="AA302" s="5">
        <f t="shared" si="520"/>
        <v>7.4480095570115631E-2</v>
      </c>
      <c r="AB302" s="5">
        <f t="shared" si="521"/>
        <v>2.7032218222922857E-2</v>
      </c>
      <c r="AC302" s="5">
        <f t="shared" si="522"/>
        <v>7.3039667866624778E-4</v>
      </c>
      <c r="AD302" s="5">
        <f t="shared" si="523"/>
        <v>4.7760438234404425E-4</v>
      </c>
      <c r="AE302" s="5">
        <f t="shared" si="524"/>
        <v>1.1755571171143597E-3</v>
      </c>
      <c r="AF302" s="5">
        <f t="shared" si="525"/>
        <v>1.4467356107745492E-3</v>
      </c>
      <c r="AG302" s="5">
        <f t="shared" si="526"/>
        <v>1.1869798566209488E-3</v>
      </c>
      <c r="AH302" s="5">
        <f t="shared" si="527"/>
        <v>6.3137039052742039E-2</v>
      </c>
      <c r="AI302" s="5">
        <f t="shared" si="528"/>
        <v>4.5830612986155601E-2</v>
      </c>
      <c r="AJ302" s="5">
        <f t="shared" si="529"/>
        <v>1.6634016404634924E-2</v>
      </c>
      <c r="AK302" s="5">
        <f t="shared" si="530"/>
        <v>4.024828002093213E-3</v>
      </c>
      <c r="AL302" s="5">
        <f t="shared" si="531"/>
        <v>5.2199418883452914E-5</v>
      </c>
      <c r="AM302" s="5">
        <f t="shared" si="532"/>
        <v>6.9337751456531593E-5</v>
      </c>
      <c r="AN302" s="5">
        <f t="shared" si="533"/>
        <v>1.7066528328191902E-4</v>
      </c>
      <c r="AO302" s="5">
        <f t="shared" si="534"/>
        <v>2.1003449279688135E-4</v>
      </c>
      <c r="AP302" s="5">
        <f t="shared" si="535"/>
        <v>1.7232361620795581E-4</v>
      </c>
      <c r="AQ302" s="5">
        <f t="shared" si="536"/>
        <v>1.0603768567088818E-4</v>
      </c>
      <c r="AR302" s="5">
        <f t="shared" si="537"/>
        <v>3.108061749672664E-2</v>
      </c>
      <c r="AS302" s="5">
        <f t="shared" si="538"/>
        <v>2.2561142765553103E-2</v>
      </c>
      <c r="AT302" s="5">
        <f t="shared" si="539"/>
        <v>8.1884660583284204E-3</v>
      </c>
      <c r="AU302" s="5">
        <f t="shared" si="540"/>
        <v>1.9813114694636732E-3</v>
      </c>
      <c r="AV302" s="5">
        <f t="shared" si="541"/>
        <v>3.5955407683185126E-4</v>
      </c>
      <c r="AW302" s="5">
        <f t="shared" si="542"/>
        <v>2.5906578227329089E-6</v>
      </c>
      <c r="AX302" s="5">
        <f t="shared" si="543"/>
        <v>8.3886091270977266E-6</v>
      </c>
      <c r="AY302" s="5">
        <f t="shared" si="544"/>
        <v>2.0647400917160324E-5</v>
      </c>
      <c r="AZ302" s="5">
        <f t="shared" si="545"/>
        <v>2.5410360536219703E-5</v>
      </c>
      <c r="BA302" s="5">
        <f t="shared" si="546"/>
        <v>2.0848029094839833E-5</v>
      </c>
      <c r="BB302" s="5">
        <f t="shared" si="547"/>
        <v>1.2828634894409185E-5</v>
      </c>
      <c r="BC302" s="5">
        <f t="shared" si="548"/>
        <v>6.3151820253277387E-6</v>
      </c>
      <c r="BD302" s="5">
        <f t="shared" si="549"/>
        <v>1.2750106731735178E-2</v>
      </c>
      <c r="BE302" s="5">
        <f t="shared" si="550"/>
        <v>9.255188648713707E-3</v>
      </c>
      <c r="BF302" s="5">
        <f t="shared" si="551"/>
        <v>3.3591294067395494E-3</v>
      </c>
      <c r="BG302" s="5">
        <f t="shared" si="552"/>
        <v>8.1278734912951581E-4</v>
      </c>
      <c r="BH302" s="5">
        <f t="shared" si="553"/>
        <v>1.4749877012319433E-4</v>
      </c>
      <c r="BI302" s="5">
        <f t="shared" si="554"/>
        <v>2.1413608084481328E-5</v>
      </c>
      <c r="BJ302" s="8">
        <f t="shared" si="555"/>
        <v>8.9809126823782767E-2</v>
      </c>
      <c r="BK302" s="8">
        <f t="shared" si="556"/>
        <v>0.15534042413182073</v>
      </c>
      <c r="BL302" s="8">
        <f t="shared" si="557"/>
        <v>0.63911171201908601</v>
      </c>
      <c r="BM302" s="8">
        <f t="shared" si="558"/>
        <v>0.60427778287356892</v>
      </c>
      <c r="BN302" s="8">
        <f t="shared" si="559"/>
        <v>0.38257048133712979</v>
      </c>
    </row>
    <row r="303" spans="1:66" x14ac:dyDescent="0.25">
      <c r="A303" t="s">
        <v>32</v>
      </c>
      <c r="B303" t="s">
        <v>310</v>
      </c>
      <c r="C303" t="s">
        <v>309</v>
      </c>
      <c r="D303" s="16"/>
      <c r="E303">
        <f>VLOOKUP(A303,home!$A$2:$E$405,3,FALSE)</f>
        <v>1.268</v>
      </c>
      <c r="F303">
        <f>VLOOKUP(B303,home!$B$2:$E$405,3,FALSE)</f>
        <v>1.2061999999999999</v>
      </c>
      <c r="G303">
        <f>VLOOKUP(C303,away!$B$2:$E$405,4,FALSE)</f>
        <v>0.92779999999999996</v>
      </c>
      <c r="H303">
        <f>VLOOKUP(A303,away!$A$2:$E$405,3,FALSE)</f>
        <v>1.1471</v>
      </c>
      <c r="I303">
        <f>VLOOKUP(C303,away!$B$2:$E$405,3,FALSE)</f>
        <v>0.66659999999999997</v>
      </c>
      <c r="J303">
        <f>VLOOKUP(B303,home!$B$2:$E$405,4,FALSE)</f>
        <v>0.82050000000000001</v>
      </c>
      <c r="K303" s="3">
        <f t="shared" si="504"/>
        <v>1.4190344724799999</v>
      </c>
      <c r="L303" s="3">
        <f t="shared" si="505"/>
        <v>0.62740095363000004</v>
      </c>
      <c r="M303" s="5">
        <f t="shared" si="506"/>
        <v>0.12919460750139183</v>
      </c>
      <c r="N303" s="5">
        <f t="shared" si="507"/>
        <v>0.1833316017029982</v>
      </c>
      <c r="O303" s="5">
        <f t="shared" si="508"/>
        <v>8.1056819950226788E-2</v>
      </c>
      <c r="P303" s="5">
        <f t="shared" si="509"/>
        <v>0.11502242173897641</v>
      </c>
      <c r="Q303" s="5">
        <f t="shared" si="510"/>
        <v>0.13007693135576376</v>
      </c>
      <c r="R303" s="5">
        <f t="shared" si="511"/>
        <v>2.5427563067493754E-2</v>
      </c>
      <c r="S303" s="5">
        <f t="shared" si="512"/>
        <v>2.5601218500076378E-2</v>
      </c>
      <c r="T303" s="5">
        <f t="shared" si="513"/>
        <v>8.1610390777870245E-2</v>
      </c>
      <c r="U303" s="5">
        <f t="shared" si="514"/>
        <v>3.6082588543932925E-2</v>
      </c>
      <c r="V303" s="5">
        <f t="shared" si="515"/>
        <v>2.5325396128263711E-3</v>
      </c>
      <c r="W303" s="5">
        <f t="shared" si="516"/>
        <v>6.152788322274777E-2</v>
      </c>
      <c r="X303" s="5">
        <f t="shared" si="517"/>
        <v>3.860265260878723E-2</v>
      </c>
      <c r="Y303" s="5">
        <f t="shared" si="518"/>
        <v>1.2109670529700359E-2</v>
      </c>
      <c r="Z303" s="5">
        <f t="shared" si="519"/>
        <v>5.3177591056775162E-3</v>
      </c>
      <c r="AA303" s="5">
        <f t="shared" si="520"/>
        <v>7.5460834873008103E-3</v>
      </c>
      <c r="AB303" s="5">
        <f t="shared" si="521"/>
        <v>5.3540763003459722E-3</v>
      </c>
      <c r="AC303" s="5">
        <f t="shared" si="522"/>
        <v>1.4092056793761721E-4</v>
      </c>
      <c r="AD303" s="5">
        <f t="shared" si="523"/>
        <v>2.1827546827950732E-2</v>
      </c>
      <c r="AE303" s="5">
        <f t="shared" si="524"/>
        <v>1.3694623695259771E-2</v>
      </c>
      <c r="AF303" s="5">
        <f t="shared" si="525"/>
        <v>4.2960099830049881E-3</v>
      </c>
      <c r="AG303" s="5">
        <f t="shared" si="526"/>
        <v>8.9844025338044317E-4</v>
      </c>
      <c r="AH303" s="5">
        <f t="shared" si="527"/>
        <v>8.3409178351917241E-4</v>
      </c>
      <c r="AI303" s="5">
        <f t="shared" si="528"/>
        <v>1.1836049940260312E-3</v>
      </c>
      <c r="AJ303" s="5">
        <f t="shared" si="529"/>
        <v>8.3978814416121135E-4</v>
      </c>
      <c r="AK303" s="5">
        <f t="shared" si="530"/>
        <v>3.9722944204825404E-4</v>
      </c>
      <c r="AL303" s="5">
        <f t="shared" si="531"/>
        <v>5.018483452366102E-6</v>
      </c>
      <c r="AM303" s="5">
        <f t="shared" si="532"/>
        <v>6.1948082797067183E-3</v>
      </c>
      <c r="AN303" s="5">
        <f t="shared" si="533"/>
        <v>3.8866286222430154E-3</v>
      </c>
      <c r="AO303" s="5">
        <f t="shared" si="534"/>
        <v>1.2192372520004606E-3</v>
      </c>
      <c r="AP303" s="5">
        <f t="shared" si="535"/>
        <v>2.5498353820210319E-4</v>
      </c>
      <c r="AQ303" s="5">
        <f t="shared" si="536"/>
        <v>3.9994228756987769E-5</v>
      </c>
      <c r="AR303" s="5">
        <f t="shared" si="537"/>
        <v>1.0466199607897532E-4</v>
      </c>
      <c r="AS303" s="5">
        <f t="shared" si="538"/>
        <v>1.4851898039463255E-4</v>
      </c>
      <c r="AT303" s="5">
        <f t="shared" si="539"/>
        <v>1.0537677649878244E-4</v>
      </c>
      <c r="AU303" s="5">
        <f t="shared" si="540"/>
        <v>4.9844426150197506E-5</v>
      </c>
      <c r="AV303" s="5">
        <f t="shared" si="541"/>
        <v>1.7682739742028457E-5</v>
      </c>
      <c r="AW303" s="5">
        <f t="shared" si="542"/>
        <v>1.241103830604083E-7</v>
      </c>
      <c r="AX303" s="5">
        <f t="shared" si="543"/>
        <v>1.4651077498847229E-3</v>
      </c>
      <c r="AY303" s="5">
        <f t="shared" si="544"/>
        <v>9.192099994483787E-4</v>
      </c>
      <c r="AZ303" s="5">
        <f t="shared" si="545"/>
        <v>2.8835661512007231E-4</v>
      </c>
      <c r="BA303" s="5">
        <f t="shared" si="546"/>
        <v>6.0305071770617416E-5</v>
      </c>
      <c r="BB303" s="5">
        <f t="shared" si="547"/>
        <v>9.4588648844027399E-6</v>
      </c>
      <c r="BC303" s="5">
        <f t="shared" si="548"/>
        <v>1.1869001697463204E-6</v>
      </c>
      <c r="BD303" s="5">
        <f t="shared" si="549"/>
        <v>1.0944172691461397E-5</v>
      </c>
      <c r="BE303" s="5">
        <f t="shared" si="550"/>
        <v>1.5530158321957946E-5</v>
      </c>
      <c r="BF303" s="5">
        <f t="shared" si="551"/>
        <v>1.1018915010965238E-5</v>
      </c>
      <c r="BG303" s="5">
        <f t="shared" si="552"/>
        <v>5.2120734166290005E-6</v>
      </c>
      <c r="BH303" s="5">
        <f t="shared" si="553"/>
        <v>1.8490279628232912E-6</v>
      </c>
      <c r="BI303" s="5">
        <f t="shared" si="554"/>
        <v>5.2476688396514415E-7</v>
      </c>
      <c r="BJ303" s="8">
        <f t="shared" si="555"/>
        <v>0.5623150280796505</v>
      </c>
      <c r="BK303" s="8">
        <f t="shared" si="556"/>
        <v>0.27341593640410933</v>
      </c>
      <c r="BL303" s="8">
        <f t="shared" si="557"/>
        <v>0.15919300974620737</v>
      </c>
      <c r="BM303" s="8">
        <f t="shared" si="558"/>
        <v>0.33521270212972887</v>
      </c>
      <c r="BN303" s="8">
        <f t="shared" si="559"/>
        <v>0.66410994531685075</v>
      </c>
    </row>
    <row r="304" spans="1:66" x14ac:dyDescent="0.25">
      <c r="A304" t="s">
        <v>340</v>
      </c>
      <c r="B304" t="s">
        <v>365</v>
      </c>
      <c r="C304" t="s">
        <v>353</v>
      </c>
      <c r="D304" s="16"/>
      <c r="E304">
        <f>VLOOKUP(A304,home!$A$2:$E$405,3,FALSE)</f>
        <v>1.3684000000000001</v>
      </c>
      <c r="F304">
        <f>VLOOKUP(B304,home!$B$2:$E$405,3,FALSE)</f>
        <v>1.1538999999999999</v>
      </c>
      <c r="G304">
        <f>VLOOKUP(C304,away!$B$2:$E$405,4,FALSE)</f>
        <v>0.53849999999999998</v>
      </c>
      <c r="H304">
        <f>VLOOKUP(A304,away!$A$2:$E$405,3,FALSE)</f>
        <v>1.1395</v>
      </c>
      <c r="I304">
        <f>VLOOKUP(C304,away!$B$2:$E$405,3,FALSE)</f>
        <v>1.2009000000000001</v>
      </c>
      <c r="J304">
        <f>VLOOKUP(B304,home!$B$2:$E$405,4,FALSE)</f>
        <v>1.3855999999999999</v>
      </c>
      <c r="K304" s="3">
        <f t="shared" si="504"/>
        <v>0.85028975525999995</v>
      </c>
      <c r="L304" s="3">
        <f t="shared" si="505"/>
        <v>1.89609044208</v>
      </c>
      <c r="M304" s="5">
        <f t="shared" si="506"/>
        <v>6.4159686777026187E-2</v>
      </c>
      <c r="N304" s="5">
        <f t="shared" si="507"/>
        <v>5.4554324367195844E-2</v>
      </c>
      <c r="O304" s="5">
        <f t="shared" si="508"/>
        <v>0.1216525688647659</v>
      </c>
      <c r="P304" s="5">
        <f t="shared" si="509"/>
        <v>0.10343993300677208</v>
      </c>
      <c r="Q304" s="5">
        <f t="shared" si="510"/>
        <v>2.3193491557278803E-2</v>
      </c>
      <c r="R304" s="5">
        <f t="shared" si="511"/>
        <v>0.11533213653948085</v>
      </c>
      <c r="S304" s="5">
        <f t="shared" si="512"/>
        <v>4.169214454564954E-2</v>
      </c>
      <c r="T304" s="5">
        <f t="shared" si="513"/>
        <v>4.3976957660219508E-2</v>
      </c>
      <c r="U304" s="5">
        <f t="shared" si="514"/>
        <v>9.8065734151768058E-2</v>
      </c>
      <c r="V304" s="5">
        <f t="shared" si="515"/>
        <v>7.4685745578291184E-3</v>
      </c>
      <c r="W304" s="5">
        <f t="shared" si="516"/>
        <v>6.5737294199544908E-3</v>
      </c>
      <c r="X304" s="5">
        <f t="shared" si="517"/>
        <v>1.2464385521995811E-2</v>
      </c>
      <c r="Y304" s="5">
        <f t="shared" si="518"/>
        <v>1.1816801127328299E-2</v>
      </c>
      <c r="Z304" s="5">
        <f t="shared" si="519"/>
        <v>7.2893387252391723E-2</v>
      </c>
      <c r="AA304" s="5">
        <f t="shared" si="520"/>
        <v>6.1980500406908556E-2</v>
      </c>
      <c r="AB304" s="5">
        <f t="shared" si="521"/>
        <v>2.6350692260941302E-2</v>
      </c>
      <c r="AC304" s="5">
        <f t="shared" si="522"/>
        <v>7.5256451005866918E-4</v>
      </c>
      <c r="AD304" s="5">
        <f t="shared" si="523"/>
        <v>1.3973936949096409E-3</v>
      </c>
      <c r="AE304" s="5">
        <f t="shared" si="524"/>
        <v>2.6495848287410254E-3</v>
      </c>
      <c r="AF304" s="5">
        <f t="shared" si="525"/>
        <v>2.5119262346280169E-3</v>
      </c>
      <c r="AG304" s="5">
        <f t="shared" si="526"/>
        <v>1.5876131082293956E-3</v>
      </c>
      <c r="AH304" s="5">
        <f t="shared" si="527"/>
        <v>3.4553113715024002E-2</v>
      </c>
      <c r="AI304" s="5">
        <f t="shared" si="528"/>
        <v>2.9380158604218706E-2</v>
      </c>
      <c r="AJ304" s="5">
        <f t="shared" si="529"/>
        <v>1.2490823934540552E-2</v>
      </c>
      <c r="AK304" s="5">
        <f t="shared" si="530"/>
        <v>3.5402732087654125E-3</v>
      </c>
      <c r="AL304" s="5">
        <f t="shared" si="531"/>
        <v>4.8532171158676725E-5</v>
      </c>
      <c r="AM304" s="5">
        <f t="shared" si="532"/>
        <v>2.3763790856931724E-4</v>
      </c>
      <c r="AN304" s="5">
        <f t="shared" si="533"/>
        <v>4.5058296711416327E-4</v>
      </c>
      <c r="AO304" s="5">
        <f t="shared" si="534"/>
        <v>4.2717302865460612E-4</v>
      </c>
      <c r="AP304" s="5">
        <f t="shared" si="535"/>
        <v>2.6998623224878823E-4</v>
      </c>
      <c r="AQ304" s="5">
        <f t="shared" si="536"/>
        <v>1.2797957861502958E-4</v>
      </c>
      <c r="AR304" s="5">
        <f t="shared" si="537"/>
        <v>1.3103165731832079E-2</v>
      </c>
      <c r="AS304" s="5">
        <f t="shared" si="538"/>
        <v>1.1141487583250717E-2</v>
      </c>
      <c r="AT304" s="5">
        <f t="shared" si="539"/>
        <v>4.7367463751972899E-3</v>
      </c>
      <c r="AU304" s="5">
        <f t="shared" si="540"/>
        <v>1.3425356386983988E-3</v>
      </c>
      <c r="AV304" s="5">
        <f t="shared" si="541"/>
        <v>2.8538607491417225E-4</v>
      </c>
      <c r="AW304" s="5">
        <f t="shared" si="542"/>
        <v>2.1734678241067073E-6</v>
      </c>
      <c r="AX304" s="5">
        <f t="shared" si="543"/>
        <v>3.3676846519650486E-5</v>
      </c>
      <c r="AY304" s="5">
        <f t="shared" si="544"/>
        <v>6.3854346805304393E-5</v>
      </c>
      <c r="AZ304" s="5">
        <f t="shared" si="545"/>
        <v>6.0536808331399636E-5</v>
      </c>
      <c r="BA304" s="5">
        <f t="shared" si="546"/>
        <v>3.8261087890398591E-5</v>
      </c>
      <c r="BB304" s="5">
        <f t="shared" si="547"/>
        <v>1.8136620763141893E-5</v>
      </c>
      <c r="BC304" s="5">
        <f t="shared" si="548"/>
        <v>6.8777346561246068E-6</v>
      </c>
      <c r="BD304" s="5">
        <f t="shared" si="549"/>
        <v>4.1407978841861669E-3</v>
      </c>
      <c r="BE304" s="5">
        <f t="shared" si="550"/>
        <v>3.520878019525781E-3</v>
      </c>
      <c r="BF304" s="5">
        <f t="shared" si="551"/>
        <v>1.4968832547614449E-3</v>
      </c>
      <c r="BG304" s="5">
        <f t="shared" si="552"/>
        <v>4.2426149878130038E-4</v>
      </c>
      <c r="BH304" s="5">
        <f t="shared" si="553"/>
        <v>9.0186301491248152E-5</v>
      </c>
      <c r="BI304" s="5">
        <f t="shared" si="554"/>
        <v>1.5336897644559598E-5</v>
      </c>
      <c r="BJ304" s="8">
        <f t="shared" si="555"/>
        <v>0.16246091068064875</v>
      </c>
      <c r="BK304" s="8">
        <f t="shared" si="556"/>
        <v>0.21762528991529961</v>
      </c>
      <c r="BL304" s="8">
        <f t="shared" si="557"/>
        <v>0.54364366694669652</v>
      </c>
      <c r="BM304" s="8">
        <f t="shared" si="558"/>
        <v>0.51422943280353572</v>
      </c>
      <c r="BN304" s="8">
        <f t="shared" si="559"/>
        <v>0.48233214111251965</v>
      </c>
    </row>
    <row r="305" spans="1:66" x14ac:dyDescent="0.25">
      <c r="A305" t="s">
        <v>340</v>
      </c>
      <c r="B305" t="s">
        <v>354</v>
      </c>
      <c r="C305" t="s">
        <v>418</v>
      </c>
      <c r="D305" s="16"/>
      <c r="E305">
        <f>VLOOKUP(A305,home!$A$2:$E$405,3,FALSE)</f>
        <v>1.3684000000000001</v>
      </c>
      <c r="F305">
        <f>VLOOKUP(B305,home!$B$2:$E$405,3,FALSE)</f>
        <v>1.6922999999999999</v>
      </c>
      <c r="G305">
        <f>VLOOKUP(C305,away!$B$2:$E$405,4,FALSE)</f>
        <v>0.65390000000000004</v>
      </c>
      <c r="H305">
        <f>VLOOKUP(A305,away!$A$2:$E$405,3,FALSE)</f>
        <v>1.1395</v>
      </c>
      <c r="I305">
        <f>VLOOKUP(C305,away!$B$2:$E$405,3,FALSE)</f>
        <v>1.1547000000000001</v>
      </c>
      <c r="J305">
        <f>VLOOKUP(B305,home!$B$2:$E$405,4,FALSE)</f>
        <v>0.92379999999999995</v>
      </c>
      <c r="K305" s="3">
        <f t="shared" si="504"/>
        <v>1.5142645569480002</v>
      </c>
      <c r="L305" s="3">
        <f t="shared" si="505"/>
        <v>1.2155181644699999</v>
      </c>
      <c r="M305" s="5">
        <f t="shared" si="506"/>
        <v>6.5233461962517905E-2</v>
      </c>
      <c r="N305" s="5">
        <f t="shared" si="507"/>
        <v>9.8780719376856396E-2</v>
      </c>
      <c r="O305" s="5">
        <f t="shared" si="508"/>
        <v>7.9292457946703337E-2</v>
      </c>
      <c r="P305" s="5">
        <f t="shared" si="509"/>
        <v>0.12006975870198267</v>
      </c>
      <c r="Q305" s="5">
        <f t="shared" si="510"/>
        <v>7.4790071131100117E-2</v>
      </c>
      <c r="R305" s="5">
        <f t="shared" si="511"/>
        <v>4.8190711469845764E-2</v>
      </c>
      <c r="S305" s="5">
        <f t="shared" si="512"/>
        <v>5.5250581990558684E-2</v>
      </c>
      <c r="T305" s="5">
        <f t="shared" si="513"/>
        <v>9.0908689981855556E-2</v>
      </c>
      <c r="U305" s="5">
        <f t="shared" si="514"/>
        <v>7.2973486352894912E-2</v>
      </c>
      <c r="V305" s="5">
        <f t="shared" si="515"/>
        <v>1.1299456594773463E-2</v>
      </c>
      <c r="W305" s="5">
        <f t="shared" si="516"/>
        <v>3.7750651308481584E-2</v>
      </c>
      <c r="X305" s="5">
        <f t="shared" si="517"/>
        <v>4.5886602386032545E-2</v>
      </c>
      <c r="Y305" s="5">
        <f t="shared" si="518"/>
        <v>2.7887999353017508E-2</v>
      </c>
      <c r="Z305" s="5">
        <f t="shared" si="519"/>
        <v>1.9525561716776767E-2</v>
      </c>
      <c r="AA305" s="5">
        <f t="shared" si="520"/>
        <v>2.9566866062215803E-2</v>
      </c>
      <c r="AB305" s="5">
        <f t="shared" si="521"/>
        <v>2.2386028669021042E-2</v>
      </c>
      <c r="AC305" s="5">
        <f t="shared" si="522"/>
        <v>1.2998725902910911E-3</v>
      </c>
      <c r="AD305" s="5">
        <f t="shared" si="523"/>
        <v>1.4291118319534071E-2</v>
      </c>
      <c r="AE305" s="5">
        <f t="shared" si="524"/>
        <v>1.7371113907983647E-2</v>
      </c>
      <c r="AF305" s="5">
        <f t="shared" si="525"/>
        <v>1.0557452246115788E-2</v>
      </c>
      <c r="AG305" s="5">
        <f t="shared" si="526"/>
        <v>4.2775916585594473E-3</v>
      </c>
      <c r="AH305" s="5">
        <f t="shared" si="527"/>
        <v>5.9334187345555511E-3</v>
      </c>
      <c r="AI305" s="5">
        <f t="shared" si="528"/>
        <v>8.984765691268725E-3</v>
      </c>
      <c r="AJ305" s="5">
        <f t="shared" si="529"/>
        <v>6.8026561193853165E-3</v>
      </c>
      <c r="AK305" s="5">
        <f t="shared" si="530"/>
        <v>3.4336736848968701E-3</v>
      </c>
      <c r="AL305" s="5">
        <f t="shared" si="531"/>
        <v>9.5702655394405304E-5</v>
      </c>
      <c r="AM305" s="5">
        <f t="shared" si="532"/>
        <v>4.3281067900841422E-3</v>
      </c>
      <c r="AN305" s="5">
        <f t="shared" si="533"/>
        <v>5.2608924211132203E-3</v>
      </c>
      <c r="AO305" s="5">
        <f t="shared" si="534"/>
        <v>3.1973551495928384E-3</v>
      </c>
      <c r="AP305" s="5">
        <f t="shared" si="535"/>
        <v>1.2954810875305963E-3</v>
      </c>
      <c r="AQ305" s="5">
        <f t="shared" si="536"/>
        <v>3.9367019840519764E-4</v>
      </c>
      <c r="AR305" s="5">
        <f t="shared" si="537"/>
        <v>1.4424356498517748E-3</v>
      </c>
      <c r="AS305" s="5">
        <f t="shared" si="538"/>
        <v>2.1842291802487983E-3</v>
      </c>
      <c r="AT305" s="5">
        <f t="shared" si="539"/>
        <v>1.6537504159511705E-3</v>
      </c>
      <c r="AU305" s="5">
        <f t="shared" si="540"/>
        <v>8.3473854697095693E-4</v>
      </c>
      <c r="AV305" s="5">
        <f t="shared" si="541"/>
        <v>3.1600374899909823E-4</v>
      </c>
      <c r="AW305" s="5">
        <f t="shared" si="542"/>
        <v>4.8931068310666586E-6</v>
      </c>
      <c r="AX305" s="5">
        <f t="shared" si="543"/>
        <v>1.0923164518183992E-3</v>
      </c>
      <c r="AY305" s="5">
        <f t="shared" si="544"/>
        <v>1.3277304885346839E-3</v>
      </c>
      <c r="AZ305" s="5">
        <f t="shared" si="545"/>
        <v>8.0694026316726784E-4</v>
      </c>
      <c r="BA305" s="5">
        <f t="shared" si="546"/>
        <v>3.2695018250733867E-4</v>
      </c>
      <c r="BB305" s="5">
        <f t="shared" si="547"/>
        <v>9.9353471428612994E-5</v>
      </c>
      <c r="BC305" s="5">
        <f t="shared" si="548"/>
        <v>2.4153189844926049E-5</v>
      </c>
      <c r="BD305" s="5">
        <f t="shared" si="549"/>
        <v>2.9221778891232013E-4</v>
      </c>
      <c r="BE305" s="5">
        <f t="shared" si="550"/>
        <v>4.4249504065963863E-4</v>
      </c>
      <c r="BF305" s="5">
        <f t="shared" si="551"/>
        <v>3.3502727834807761E-4</v>
      </c>
      <c r="BG305" s="5">
        <f t="shared" si="552"/>
        <v>1.6910664440441538E-4</v>
      </c>
      <c r="BH305" s="5">
        <f t="shared" si="553"/>
        <v>6.4018049491503746E-5</v>
      </c>
      <c r="BI305" s="5">
        <f t="shared" si="554"/>
        <v>1.9388052669985413E-5</v>
      </c>
      <c r="BJ305" s="8">
        <f t="shared" si="555"/>
        <v>0.4406549593635638</v>
      </c>
      <c r="BK305" s="8">
        <f t="shared" si="556"/>
        <v>0.25457656498405284</v>
      </c>
      <c r="BL305" s="8">
        <f t="shared" si="557"/>
        <v>0.28531747512729499</v>
      </c>
      <c r="BM305" s="8">
        <f t="shared" si="558"/>
        <v>0.51239454322097888</v>
      </c>
      <c r="BN305" s="8">
        <f t="shared" si="559"/>
        <v>0.48635718058900623</v>
      </c>
    </row>
    <row r="306" spans="1:66" x14ac:dyDescent="0.25">
      <c r="A306" t="s">
        <v>340</v>
      </c>
      <c r="B306" t="s">
        <v>415</v>
      </c>
      <c r="C306" t="s">
        <v>430</v>
      </c>
      <c r="D306" s="16"/>
      <c r="E306">
        <f>VLOOKUP(A306,home!$A$2:$E$405,3,FALSE)</f>
        <v>1.3684000000000001</v>
      </c>
      <c r="F306">
        <f>VLOOKUP(B306,home!$B$2:$E$405,3,FALSE)</f>
        <v>1.0385</v>
      </c>
      <c r="G306">
        <f>VLOOKUP(C306,away!$B$2:$E$405,4,FALSE)</f>
        <v>0.85160000000000002</v>
      </c>
      <c r="H306">
        <f>VLOOKUP(A306,away!$A$2:$E$405,3,FALSE)</f>
        <v>1.1395</v>
      </c>
      <c r="I306">
        <f>VLOOKUP(C306,away!$B$2:$E$405,3,FALSE)</f>
        <v>1.105</v>
      </c>
      <c r="J306">
        <f>VLOOKUP(B306,home!$B$2:$E$405,4,FALSE)</f>
        <v>0.5081</v>
      </c>
      <c r="K306" s="3">
        <f t="shared" si="504"/>
        <v>1.2101946234400001</v>
      </c>
      <c r="L306" s="3">
        <f t="shared" si="505"/>
        <v>0.63977284474999996</v>
      </c>
      <c r="M306" s="5">
        <f t="shared" si="506"/>
        <v>0.15724228160645148</v>
      </c>
      <c r="N306" s="5">
        <f t="shared" si="507"/>
        <v>0.19029376377756602</v>
      </c>
      <c r="O306" s="5">
        <f t="shared" si="508"/>
        <v>0.10059934181834006</v>
      </c>
      <c r="P306" s="5">
        <f t="shared" si="509"/>
        <v>0.1217447825901579</v>
      </c>
      <c r="Q306" s="5">
        <f t="shared" si="510"/>
        <v>0.11514624489888593</v>
      </c>
      <c r="R306" s="5">
        <f t="shared" si="511"/>
        <v>3.2180363547548517E-2</v>
      </c>
      <c r="S306" s="5">
        <f t="shared" si="512"/>
        <v>2.3565214038646799E-2</v>
      </c>
      <c r="T306" s="5">
        <f t="shared" si="513"/>
        <v>7.3667440661240424E-2</v>
      </c>
      <c r="U306" s="5">
        <f t="shared" si="514"/>
        <v>3.8944502945587788E-2</v>
      </c>
      <c r="V306" s="5">
        <f t="shared" si="515"/>
        <v>2.0272620983472181E-3</v>
      </c>
      <c r="W306" s="5">
        <f t="shared" si="516"/>
        <v>4.6449788828645755E-2</v>
      </c>
      <c r="X306" s="5">
        <f t="shared" si="517"/>
        <v>2.9717313536939464E-2</v>
      </c>
      <c r="Y306" s="5">
        <f t="shared" si="518"/>
        <v>9.5061651099277202E-3</v>
      </c>
      <c r="Z306" s="5">
        <f t="shared" si="519"/>
        <v>6.8627075773014402E-3</v>
      </c>
      <c r="AA306" s="5">
        <f t="shared" si="520"/>
        <v>8.3052118122911526E-3</v>
      </c>
      <c r="AB306" s="5">
        <f t="shared" si="521"/>
        <v>5.0254613408825671E-3</v>
      </c>
      <c r="AC306" s="5">
        <f t="shared" si="522"/>
        <v>9.8100436510719253E-5</v>
      </c>
      <c r="AD306" s="5">
        <f t="shared" si="523"/>
        <v>1.4053321175087617E-2</v>
      </c>
      <c r="AE306" s="5">
        <f t="shared" si="524"/>
        <v>8.9909332663712163E-3</v>
      </c>
      <c r="AF306" s="5">
        <f t="shared" si="525"/>
        <v>2.8760774763918607E-3</v>
      </c>
      <c r="AG306" s="5">
        <f t="shared" si="526"/>
        <v>6.1334542293087397E-4</v>
      </c>
      <c r="AH306" s="5">
        <f t="shared" si="527"/>
        <v>1.0976434873543803E-3</v>
      </c>
      <c r="AI306" s="5">
        <f t="shared" si="528"/>
        <v>1.3283622468502029E-3</v>
      </c>
      <c r="AJ306" s="5">
        <f t="shared" si="529"/>
        <v>8.0378842455939702E-4</v>
      </c>
      <c r="AK306" s="5">
        <f t="shared" si="530"/>
        <v>3.242468099283634E-4</v>
      </c>
      <c r="AL306" s="5">
        <f t="shared" si="531"/>
        <v>3.0381691725610479E-6</v>
      </c>
      <c r="AM306" s="5">
        <f t="shared" si="532"/>
        <v>3.4014507455133059E-3</v>
      </c>
      <c r="AN306" s="5">
        <f t="shared" si="533"/>
        <v>2.1761558197340562E-3</v>
      </c>
      <c r="AO306" s="5">
        <f t="shared" si="534"/>
        <v>6.9612269970526245E-4</v>
      </c>
      <c r="AP306" s="5">
        <f t="shared" si="535"/>
        <v>1.4845346662849528E-4</v>
      </c>
      <c r="AQ306" s="5">
        <f t="shared" si="536"/>
        <v>2.3744124164477895E-5</v>
      </c>
      <c r="AR306" s="5">
        <f t="shared" si="537"/>
        <v>1.4044849928520454E-4</v>
      </c>
      <c r="AS306" s="5">
        <f t="shared" si="538"/>
        <v>1.6997001870517123E-4</v>
      </c>
      <c r="AT306" s="5">
        <f t="shared" si="539"/>
        <v>1.0284840139149726E-4</v>
      </c>
      <c r="AU306" s="5">
        <f t="shared" si="540"/>
        <v>4.1488860797796324E-5</v>
      </c>
      <c r="AV306" s="5">
        <f t="shared" si="541"/>
        <v>1.2552399067535925E-5</v>
      </c>
      <c r="AW306" s="5">
        <f t="shared" si="542"/>
        <v>6.534170665497611E-8</v>
      </c>
      <c r="AX306" s="5">
        <f t="shared" si="543"/>
        <v>6.860695673526966E-4</v>
      </c>
      <c r="AY306" s="5">
        <f t="shared" si="544"/>
        <v>4.3892867880163642E-4</v>
      </c>
      <c r="AZ306" s="5">
        <f t="shared" si="545"/>
        <v>1.4040732473964094E-4</v>
      </c>
      <c r="BA306" s="5">
        <f t="shared" si="546"/>
        <v>2.9942931190805717E-5</v>
      </c>
      <c r="BB306" s="5">
        <f t="shared" si="547"/>
        <v>4.7891685670238175E-6</v>
      </c>
      <c r="BC306" s="5">
        <f t="shared" si="548"/>
        <v>6.1279599962242191E-7</v>
      </c>
      <c r="BD306" s="5">
        <f t="shared" si="549"/>
        <v>1.4975855988093935E-5</v>
      </c>
      <c r="BE306" s="5">
        <f t="shared" si="550"/>
        <v>1.8123700398203013E-5</v>
      </c>
      <c r="BF306" s="5">
        <f t="shared" si="551"/>
        <v>1.0966602389371339E-5</v>
      </c>
      <c r="BG306" s="5">
        <f t="shared" si="552"/>
        <v>4.4239077496738166E-6</v>
      </c>
      <c r="BH306" s="5">
        <f t="shared" si="553"/>
        <v>1.3384473433124506E-6</v>
      </c>
      <c r="BI306" s="5">
        <f t="shared" si="554"/>
        <v>3.2395635572685582E-7</v>
      </c>
      <c r="BJ306" s="8">
        <f t="shared" si="555"/>
        <v>0.4990610714763839</v>
      </c>
      <c r="BK306" s="8">
        <f t="shared" si="556"/>
        <v>0.30511960761808832</v>
      </c>
      <c r="BL306" s="8">
        <f t="shared" si="557"/>
        <v>0.18912638308281401</v>
      </c>
      <c r="BM306" s="8">
        <f t="shared" si="558"/>
        <v>0.28252412817854278</v>
      </c>
      <c r="BN306" s="8">
        <f t="shared" si="559"/>
        <v>0.71720677823894985</v>
      </c>
    </row>
    <row r="307" spans="1:66" x14ac:dyDescent="0.25">
      <c r="A307" t="s">
        <v>342</v>
      </c>
      <c r="B307" t="s">
        <v>420</v>
      </c>
      <c r="C307" t="s">
        <v>519</v>
      </c>
      <c r="D307" s="16"/>
      <c r="E307">
        <f>VLOOKUP(A307,home!$A$2:$E$405,3,FALSE)</f>
        <v>1.1741999999999999</v>
      </c>
      <c r="F307">
        <f>VLOOKUP(B307,home!$B$2:$E$405,3,FALSE)</f>
        <v>0.93679999999999997</v>
      </c>
      <c r="G307" t="e">
        <f>VLOOKUP(C307,away!$B$2:$E$405,4,FALSE)</f>
        <v>#N/A</v>
      </c>
      <c r="H307">
        <f>VLOOKUP(A307,away!$A$2:$E$405,3,FALSE)</f>
        <v>0.85970000000000002</v>
      </c>
      <c r="I307" t="e">
        <f>VLOOKUP(C307,away!$B$2:$E$405,3,FALSE)</f>
        <v>#N/A</v>
      </c>
      <c r="J307">
        <f>VLOOKUP(B307,home!$B$2:$E$405,4,FALSE)</f>
        <v>0.58160000000000001</v>
      </c>
      <c r="K307" s="3" t="e">
        <f t="shared" si="504"/>
        <v>#N/A</v>
      </c>
      <c r="L307" s="3" t="e">
        <f t="shared" si="505"/>
        <v>#N/A</v>
      </c>
      <c r="M307" s="5" t="e">
        <f t="shared" si="506"/>
        <v>#N/A</v>
      </c>
      <c r="N307" s="5" t="e">
        <f t="shared" si="507"/>
        <v>#N/A</v>
      </c>
      <c r="O307" s="5" t="e">
        <f t="shared" si="508"/>
        <v>#N/A</v>
      </c>
      <c r="P307" s="5" t="e">
        <f t="shared" si="509"/>
        <v>#N/A</v>
      </c>
      <c r="Q307" s="5" t="e">
        <f t="shared" si="510"/>
        <v>#N/A</v>
      </c>
      <c r="R307" s="5" t="e">
        <f t="shared" si="511"/>
        <v>#N/A</v>
      </c>
      <c r="S307" s="5" t="e">
        <f t="shared" si="512"/>
        <v>#N/A</v>
      </c>
      <c r="T307" s="5" t="e">
        <f t="shared" si="513"/>
        <v>#N/A</v>
      </c>
      <c r="U307" s="5" t="e">
        <f t="shared" si="514"/>
        <v>#N/A</v>
      </c>
      <c r="V307" s="5" t="e">
        <f t="shared" si="515"/>
        <v>#N/A</v>
      </c>
      <c r="W307" s="5" t="e">
        <f t="shared" si="516"/>
        <v>#N/A</v>
      </c>
      <c r="X307" s="5" t="e">
        <f t="shared" si="517"/>
        <v>#N/A</v>
      </c>
      <c r="Y307" s="5" t="e">
        <f t="shared" si="518"/>
        <v>#N/A</v>
      </c>
      <c r="Z307" s="5" t="e">
        <f t="shared" si="519"/>
        <v>#N/A</v>
      </c>
      <c r="AA307" s="5" t="e">
        <f t="shared" si="520"/>
        <v>#N/A</v>
      </c>
      <c r="AB307" s="5" t="e">
        <f t="shared" si="521"/>
        <v>#N/A</v>
      </c>
      <c r="AC307" s="5" t="e">
        <f t="shared" si="522"/>
        <v>#N/A</v>
      </c>
      <c r="AD307" s="5" t="e">
        <f t="shared" si="523"/>
        <v>#N/A</v>
      </c>
      <c r="AE307" s="5" t="e">
        <f t="shared" si="524"/>
        <v>#N/A</v>
      </c>
      <c r="AF307" s="5" t="e">
        <f t="shared" si="525"/>
        <v>#N/A</v>
      </c>
      <c r="AG307" s="5" t="e">
        <f t="shared" si="526"/>
        <v>#N/A</v>
      </c>
      <c r="AH307" s="5" t="e">
        <f t="shared" si="527"/>
        <v>#N/A</v>
      </c>
      <c r="AI307" s="5" t="e">
        <f t="shared" si="528"/>
        <v>#N/A</v>
      </c>
      <c r="AJ307" s="5" t="e">
        <f t="shared" si="529"/>
        <v>#N/A</v>
      </c>
      <c r="AK307" s="5" t="e">
        <f t="shared" si="530"/>
        <v>#N/A</v>
      </c>
      <c r="AL307" s="5" t="e">
        <f t="shared" si="531"/>
        <v>#N/A</v>
      </c>
      <c r="AM307" s="5" t="e">
        <f t="shared" si="532"/>
        <v>#N/A</v>
      </c>
      <c r="AN307" s="5" t="e">
        <f t="shared" si="533"/>
        <v>#N/A</v>
      </c>
      <c r="AO307" s="5" t="e">
        <f t="shared" si="534"/>
        <v>#N/A</v>
      </c>
      <c r="AP307" s="5" t="e">
        <f t="shared" si="535"/>
        <v>#N/A</v>
      </c>
      <c r="AQ307" s="5" t="e">
        <f t="shared" si="536"/>
        <v>#N/A</v>
      </c>
      <c r="AR307" s="5" t="e">
        <f t="shared" si="537"/>
        <v>#N/A</v>
      </c>
      <c r="AS307" s="5" t="e">
        <f t="shared" si="538"/>
        <v>#N/A</v>
      </c>
      <c r="AT307" s="5" t="e">
        <f t="shared" si="539"/>
        <v>#N/A</v>
      </c>
      <c r="AU307" s="5" t="e">
        <f t="shared" si="540"/>
        <v>#N/A</v>
      </c>
      <c r="AV307" s="5" t="e">
        <f t="shared" si="541"/>
        <v>#N/A</v>
      </c>
      <c r="AW307" s="5" t="e">
        <f t="shared" si="542"/>
        <v>#N/A</v>
      </c>
      <c r="AX307" s="5" t="e">
        <f t="shared" si="543"/>
        <v>#N/A</v>
      </c>
      <c r="AY307" s="5" t="e">
        <f t="shared" si="544"/>
        <v>#N/A</v>
      </c>
      <c r="AZ307" s="5" t="e">
        <f t="shared" si="545"/>
        <v>#N/A</v>
      </c>
      <c r="BA307" s="5" t="e">
        <f t="shared" si="546"/>
        <v>#N/A</v>
      </c>
      <c r="BB307" s="5" t="e">
        <f t="shared" si="547"/>
        <v>#N/A</v>
      </c>
      <c r="BC307" s="5" t="e">
        <f t="shared" si="548"/>
        <v>#N/A</v>
      </c>
      <c r="BD307" s="5" t="e">
        <f t="shared" si="549"/>
        <v>#N/A</v>
      </c>
      <c r="BE307" s="5" t="e">
        <f t="shared" si="550"/>
        <v>#N/A</v>
      </c>
      <c r="BF307" s="5" t="e">
        <f t="shared" si="551"/>
        <v>#N/A</v>
      </c>
      <c r="BG307" s="5" t="e">
        <f t="shared" si="552"/>
        <v>#N/A</v>
      </c>
      <c r="BH307" s="5" t="e">
        <f t="shared" si="553"/>
        <v>#N/A</v>
      </c>
      <c r="BI307" s="5" t="e">
        <f t="shared" si="554"/>
        <v>#N/A</v>
      </c>
      <c r="BJ307" s="8" t="e">
        <f t="shared" si="555"/>
        <v>#N/A</v>
      </c>
      <c r="BK307" s="8" t="e">
        <f t="shared" si="556"/>
        <v>#N/A</v>
      </c>
      <c r="BL307" s="8" t="e">
        <f t="shared" si="557"/>
        <v>#N/A</v>
      </c>
      <c r="BM307" s="8" t="e">
        <f t="shared" si="558"/>
        <v>#N/A</v>
      </c>
      <c r="BN307" s="8" t="e">
        <f t="shared" si="559"/>
        <v>#N/A</v>
      </c>
    </row>
    <row r="308" spans="1:66" x14ac:dyDescent="0.25">
      <c r="A308" t="s">
        <v>342</v>
      </c>
      <c r="B308" t="s">
        <v>406</v>
      </c>
      <c r="C308" t="s">
        <v>398</v>
      </c>
      <c r="D308" s="16"/>
      <c r="E308">
        <f>VLOOKUP(A308,home!$A$2:$E$405,3,FALSE)</f>
        <v>1.1741999999999999</v>
      </c>
      <c r="F308">
        <f>VLOOKUP(B308,home!$B$2:$E$405,3,FALSE)</f>
        <v>1.0646</v>
      </c>
      <c r="G308">
        <f>VLOOKUP(C308,away!$B$2:$E$405,4,FALSE)</f>
        <v>1.5754999999999999</v>
      </c>
      <c r="H308">
        <f>VLOOKUP(A308,away!$A$2:$E$405,3,FALSE)</f>
        <v>0.85970000000000002</v>
      </c>
      <c r="I308">
        <f>VLOOKUP(C308,away!$B$2:$E$405,3,FALSE)</f>
        <v>0.98870000000000002</v>
      </c>
      <c r="J308">
        <f>VLOOKUP(B308,home!$B$2:$E$405,4,FALSE)</f>
        <v>1.2214</v>
      </c>
      <c r="K308" s="3">
        <f t="shared" si="504"/>
        <v>1.9694590056599997</v>
      </c>
      <c r="L308" s="3">
        <f t="shared" si="505"/>
        <v>1.0381721553460002</v>
      </c>
      <c r="M308" s="5">
        <f t="shared" si="506"/>
        <v>4.9408581218074198E-2</v>
      </c>
      <c r="N308" s="5">
        <f t="shared" si="507"/>
        <v>9.7308175236819741E-2</v>
      </c>
      <c r="O308" s="5">
        <f t="shared" si="508"/>
        <v>5.1294613255755996E-2</v>
      </c>
      <c r="P308" s="5">
        <f t="shared" si="509"/>
        <v>0.10102263801839544</v>
      </c>
      <c r="Q308" s="5">
        <f t="shared" si="510"/>
        <v>9.5822231022248031E-2</v>
      </c>
      <c r="R308" s="5">
        <f t="shared" si="511"/>
        <v>2.6626319600683849E-2</v>
      </c>
      <c r="S308" s="5">
        <f t="shared" si="512"/>
        <v>5.1638668529822331E-2</v>
      </c>
      <c r="T308" s="5">
        <f t="shared" si="513"/>
        <v>9.9479972110429596E-2</v>
      </c>
      <c r="U308" s="5">
        <f t="shared" si="514"/>
        <v>5.2439444925148175E-2</v>
      </c>
      <c r="V308" s="5">
        <f t="shared" si="515"/>
        <v>1.173137312955452E-2</v>
      </c>
      <c r="W308" s="5">
        <f t="shared" si="516"/>
        <v>6.290598527639979E-2</v>
      </c>
      <c r="X308" s="5">
        <f t="shared" si="517"/>
        <v>6.5307242318563719E-2</v>
      </c>
      <c r="Y308" s="5">
        <f t="shared" si="518"/>
        <v>3.3900080258783397E-2</v>
      </c>
      <c r="Z308" s="5">
        <f t="shared" si="519"/>
        <v>9.2142345362578038E-3</v>
      </c>
      <c r="AA308" s="5">
        <f t="shared" si="520"/>
        <v>1.8147057187696321E-2</v>
      </c>
      <c r="AB308" s="5">
        <f t="shared" si="521"/>
        <v>1.7869942602267777E-2</v>
      </c>
      <c r="AC308" s="5">
        <f t="shared" si="522"/>
        <v>1.4991503397644888E-3</v>
      </c>
      <c r="AD308" s="5">
        <f t="shared" si="523"/>
        <v>3.0972689803130216E-2</v>
      </c>
      <c r="AE308" s="5">
        <f t="shared" si="524"/>
        <v>3.2154984129778776E-2</v>
      </c>
      <c r="AF308" s="5">
        <f t="shared" si="525"/>
        <v>1.669120458956443E-2</v>
      </c>
      <c r="AG308" s="5">
        <f t="shared" si="526"/>
        <v>5.776114614689719E-3</v>
      </c>
      <c r="AH308" s="5">
        <f t="shared" si="527"/>
        <v>2.3914904320925783E-3</v>
      </c>
      <c r="AI308" s="5">
        <f t="shared" si="528"/>
        <v>4.7099423684344522E-3</v>
      </c>
      <c r="AJ308" s="5">
        <f t="shared" si="529"/>
        <v>4.6380192068264112E-3</v>
      </c>
      <c r="AK308" s="5">
        <f t="shared" si="530"/>
        <v>3.0447962317694411E-3</v>
      </c>
      <c r="AL308" s="5">
        <f t="shared" si="531"/>
        <v>1.2260876015908031E-4</v>
      </c>
      <c r="AM308" s="5">
        <f t="shared" si="532"/>
        <v>1.2199888572457686E-2</v>
      </c>
      <c r="AN308" s="5">
        <f t="shared" si="533"/>
        <v>1.2665584614249433E-2</v>
      </c>
      <c r="AO308" s="5">
        <f t="shared" si="534"/>
        <v>6.5745286388462351E-3</v>
      </c>
      <c r="AP308" s="5">
        <f t="shared" si="535"/>
        <v>2.2751641891250005E-3</v>
      </c>
      <c r="AQ308" s="5">
        <f t="shared" si="536"/>
        <v>5.9050302749748393E-4</v>
      </c>
      <c r="AR308" s="5">
        <f t="shared" si="537"/>
        <v>4.9655575527497806E-4</v>
      </c>
      <c r="AS308" s="5">
        <f t="shared" si="538"/>
        <v>9.7794620403860821E-4</v>
      </c>
      <c r="AT308" s="5">
        <f t="shared" si="539"/>
        <v>9.6301247929742452E-4</v>
      </c>
      <c r="AU308" s="5">
        <f t="shared" si="540"/>
        <v>6.3220453330509218E-4</v>
      </c>
      <c r="AV308" s="5">
        <f t="shared" si="541"/>
        <v>3.1127522788419764E-4</v>
      </c>
      <c r="AW308" s="5">
        <f t="shared" si="542"/>
        <v>6.9636241373436238E-6</v>
      </c>
      <c r="AX308" s="5">
        <f t="shared" si="543"/>
        <v>4.0045300695125529E-3</v>
      </c>
      <c r="AY308" s="5">
        <f t="shared" si="544"/>
        <v>4.1573916134137147E-3</v>
      </c>
      <c r="AZ308" s="5">
        <f t="shared" si="545"/>
        <v>2.1580441059575505E-3</v>
      </c>
      <c r="BA308" s="5">
        <f t="shared" si="546"/>
        <v>7.4680710027122746E-4</v>
      </c>
      <c r="BB308" s="5">
        <f t="shared" si="547"/>
        <v>1.9382858422906912E-4</v>
      </c>
      <c r="BC308" s="5">
        <f t="shared" si="548"/>
        <v>4.0245487811351295E-5</v>
      </c>
      <c r="BD308" s="5">
        <f t="shared" si="549"/>
        <v>8.5918393117214128E-5</v>
      </c>
      <c r="BE308" s="5">
        <f t="shared" si="550"/>
        <v>1.692127530765335E-4</v>
      </c>
      <c r="BF308" s="5">
        <f t="shared" si="551"/>
        <v>1.666287902095504E-4</v>
      </c>
      <c r="BG308" s="5">
        <f t="shared" si="552"/>
        <v>1.0938952382680992E-4</v>
      </c>
      <c r="BH308" s="5">
        <f t="shared" si="553"/>
        <v>5.3859545706392455E-5</v>
      </c>
      <c r="BI308" s="5">
        <f t="shared" si="554"/>
        <v>2.1214833466442195E-5</v>
      </c>
      <c r="BJ308" s="8">
        <f t="shared" si="555"/>
        <v>0.58592519536377863</v>
      </c>
      <c r="BK308" s="8">
        <f t="shared" si="556"/>
        <v>0.21958041160918376</v>
      </c>
      <c r="BL308" s="8">
        <f t="shared" si="557"/>
        <v>0.18514884384987826</v>
      </c>
      <c r="BM308" s="8">
        <f t="shared" si="558"/>
        <v>0.57423569901784477</v>
      </c>
      <c r="BN308" s="8">
        <f t="shared" si="559"/>
        <v>0.42148255835197723</v>
      </c>
    </row>
    <row r="309" spans="1:66" x14ac:dyDescent="0.25">
      <c r="A309" t="s">
        <v>342</v>
      </c>
      <c r="B309" t="s">
        <v>384</v>
      </c>
      <c r="C309" t="s">
        <v>426</v>
      </c>
      <c r="D309" s="16"/>
      <c r="E309">
        <f>VLOOKUP(A309,home!$A$2:$E$405,3,FALSE)</f>
        <v>1.1741999999999999</v>
      </c>
      <c r="F309">
        <f>VLOOKUP(B309,home!$B$2:$E$405,3,FALSE)</f>
        <v>0.89419999999999999</v>
      </c>
      <c r="G309">
        <f>VLOOKUP(C309,away!$B$2:$E$405,4,FALSE)</f>
        <v>0.89219999999999999</v>
      </c>
      <c r="H309">
        <f>VLOOKUP(A309,away!$A$2:$E$405,3,FALSE)</f>
        <v>0.85970000000000002</v>
      </c>
      <c r="I309">
        <f>VLOOKUP(C309,away!$B$2:$E$405,3,FALSE)</f>
        <v>0.66469999999999996</v>
      </c>
      <c r="J309">
        <f>VLOOKUP(B309,home!$B$2:$E$405,4,FALSE)</f>
        <v>1.1632</v>
      </c>
      <c r="K309" s="3">
        <f t="shared" si="504"/>
        <v>0.93678291280799986</v>
      </c>
      <c r="L309" s="3">
        <f t="shared" si="505"/>
        <v>0.66470202068799999</v>
      </c>
      <c r="M309" s="5">
        <f t="shared" si="506"/>
        <v>0.20159693757590727</v>
      </c>
      <c r="N309" s="5">
        <f t="shared" si="507"/>
        <v>0.18885256639553091</v>
      </c>
      <c r="O309" s="5">
        <f t="shared" si="508"/>
        <v>0.13400189177121818</v>
      </c>
      <c r="P309" s="5">
        <f t="shared" si="509"/>
        <v>0.12553068249522409</v>
      </c>
      <c r="Q309" s="5">
        <f t="shared" si="510"/>
        <v>8.8456928619635805E-2</v>
      </c>
      <c r="R309" s="5">
        <f t="shared" si="511"/>
        <v>4.453566411817169E-2</v>
      </c>
      <c r="S309" s="5">
        <f t="shared" si="512"/>
        <v>1.9541408263931855E-2</v>
      </c>
      <c r="T309" s="5">
        <f t="shared" si="513"/>
        <v>5.8797499197326103E-2</v>
      </c>
      <c r="U309" s="5">
        <f t="shared" si="514"/>
        <v>4.1720249156459596E-2</v>
      </c>
      <c r="V309" s="5">
        <f t="shared" si="515"/>
        <v>1.3520081459931976E-3</v>
      </c>
      <c r="W309" s="5">
        <f t="shared" si="516"/>
        <v>2.762164641678393E-2</v>
      </c>
      <c r="X309" s="5">
        <f t="shared" si="517"/>
        <v>1.8360164187965735E-2</v>
      </c>
      <c r="Y309" s="5">
        <f t="shared" si="518"/>
        <v>6.102019117952137E-3</v>
      </c>
      <c r="Z309" s="5">
        <f t="shared" si="519"/>
        <v>9.8676486440102615E-3</v>
      </c>
      <c r="AA309" s="5">
        <f t="shared" si="520"/>
        <v>9.2438446393018417E-3</v>
      </c>
      <c r="AB309" s="5">
        <f t="shared" si="521"/>
        <v>4.3297378533748961E-3</v>
      </c>
      <c r="AC309" s="5">
        <f t="shared" si="522"/>
        <v>5.2616903357511468E-5</v>
      </c>
      <c r="AD309" s="5">
        <f t="shared" si="523"/>
        <v>6.4688715967168723E-3</v>
      </c>
      <c r="AE309" s="5">
        <f t="shared" si="524"/>
        <v>4.2998720219089145E-3</v>
      </c>
      <c r="AF309" s="5">
        <f t="shared" si="525"/>
        <v>1.4290668108313256E-3</v>
      </c>
      <c r="AG309" s="5">
        <f t="shared" si="526"/>
        <v>3.1663453228591266E-4</v>
      </c>
      <c r="AH309" s="5">
        <f t="shared" si="527"/>
        <v>1.6397614982782054E-3</v>
      </c>
      <c r="AI309" s="5">
        <f t="shared" si="528"/>
        <v>1.536100552667467E-3</v>
      </c>
      <c r="AJ309" s="5">
        <f t="shared" si="529"/>
        <v>7.1949637504690393E-4</v>
      </c>
      <c r="AK309" s="5">
        <f t="shared" si="530"/>
        <v>2.2467063665707868E-4</v>
      </c>
      <c r="AL309" s="5">
        <f t="shared" si="531"/>
        <v>1.3105428819853329E-6</v>
      </c>
      <c r="AM309" s="5">
        <f t="shared" si="532"/>
        <v>1.2119856753906742E-3</v>
      </c>
      <c r="AN309" s="5">
        <f t="shared" si="533"/>
        <v>8.0560932747709166E-4</v>
      </c>
      <c r="AO309" s="5">
        <f t="shared" si="534"/>
        <v>2.677450739295617E-4</v>
      </c>
      <c r="AP309" s="5">
        <f t="shared" si="535"/>
        <v>5.932356389007921E-5</v>
      </c>
      <c r="AQ309" s="5">
        <f t="shared" si="536"/>
        <v>9.8581231980373272E-6</v>
      </c>
      <c r="AR309" s="5">
        <f t="shared" si="537"/>
        <v>2.1799055627038126E-4</v>
      </c>
      <c r="AS309" s="5">
        <f t="shared" si="538"/>
        <v>2.0420982826760393E-4</v>
      </c>
      <c r="AT309" s="5">
        <f t="shared" si="539"/>
        <v>9.5650138874273701E-5</v>
      </c>
      <c r="AU309" s="5">
        <f t="shared" si="540"/>
        <v>2.9867805235043951E-5</v>
      </c>
      <c r="AV309" s="5">
        <f t="shared" si="541"/>
        <v>6.9949123968166213E-6</v>
      </c>
      <c r="AW309" s="5">
        <f t="shared" si="542"/>
        <v>2.2668077809263519E-8</v>
      </c>
      <c r="AX309" s="5">
        <f t="shared" si="543"/>
        <v>1.8922791187900775E-4</v>
      </c>
      <c r="AY309" s="5">
        <f t="shared" si="544"/>
        <v>1.2578017539654725E-4</v>
      </c>
      <c r="AZ309" s="5">
        <f t="shared" si="545"/>
        <v>4.1803168374288002E-5</v>
      </c>
      <c r="BA309" s="5">
        <f t="shared" si="546"/>
        <v>9.2622168298499789E-6</v>
      </c>
      <c r="BB309" s="5">
        <f t="shared" si="547"/>
        <v>1.53915356071292E-6</v>
      </c>
      <c r="BC309" s="5">
        <f t="shared" si="548"/>
        <v>2.0461569639100178E-7</v>
      </c>
      <c r="BD309" s="5">
        <f t="shared" si="549"/>
        <v>2.4149793873970585E-5</v>
      </c>
      <c r="BE309" s="5">
        <f t="shared" si="550"/>
        <v>2.2623114248970951E-5</v>
      </c>
      <c r="BF309" s="5">
        <f t="shared" si="551"/>
        <v>1.0596473431469585E-5</v>
      </c>
      <c r="BG309" s="5">
        <f t="shared" si="552"/>
        <v>3.308865082208221E-6</v>
      </c>
      <c r="BH309" s="5">
        <f t="shared" si="553"/>
        <v>7.7492206744992451E-7</v>
      </c>
      <c r="BI309" s="5">
        <f t="shared" si="554"/>
        <v>1.4518675030898757E-7</v>
      </c>
      <c r="BJ309" s="8">
        <f t="shared" si="555"/>
        <v>0.40342760790255988</v>
      </c>
      <c r="BK309" s="8">
        <f t="shared" si="556"/>
        <v>0.34820074410269247</v>
      </c>
      <c r="BL309" s="8">
        <f t="shared" si="557"/>
        <v>0.23856772819767436</v>
      </c>
      <c r="BM309" s="8">
        <f t="shared" si="558"/>
        <v>0.2169633003639303</v>
      </c>
      <c r="BN309" s="8">
        <f t="shared" si="559"/>
        <v>0.78297467097568796</v>
      </c>
    </row>
    <row r="310" spans="1:66" x14ac:dyDescent="0.25">
      <c r="A310" t="s">
        <v>342</v>
      </c>
      <c r="B310" t="s">
        <v>392</v>
      </c>
      <c r="C310" t="s">
        <v>429</v>
      </c>
      <c r="D310" s="16"/>
      <c r="E310">
        <f>VLOOKUP(A310,home!$A$2:$E$405,3,FALSE)</f>
        <v>1.1741999999999999</v>
      </c>
      <c r="F310">
        <f>VLOOKUP(B310,home!$B$2:$E$405,3,FALSE)</f>
        <v>1.32</v>
      </c>
      <c r="G310">
        <f>VLOOKUP(C310,away!$B$2:$E$405,4,FALSE)</f>
        <v>1.0385</v>
      </c>
      <c r="H310">
        <f>VLOOKUP(A310,away!$A$2:$E$405,3,FALSE)</f>
        <v>0.85970000000000002</v>
      </c>
      <c r="I310">
        <f>VLOOKUP(C310,away!$B$2:$E$405,3,FALSE)</f>
        <v>0.69279999999999997</v>
      </c>
      <c r="J310">
        <f>VLOOKUP(B310,home!$B$2:$E$405,4,FALSE)</f>
        <v>1.2214</v>
      </c>
      <c r="K310" s="3">
        <f t="shared" si="504"/>
        <v>1.609616844</v>
      </c>
      <c r="L310" s="3">
        <f t="shared" si="505"/>
        <v>0.7274660354239999</v>
      </c>
      <c r="M310" s="5">
        <f t="shared" si="506"/>
        <v>9.6609047819306862E-2</v>
      </c>
      <c r="N310" s="5">
        <f t="shared" si="507"/>
        <v>0.15550355065275784</v>
      </c>
      <c r="O310" s="5">
        <f t="shared" si="508"/>
        <v>7.0279801003198791E-2</v>
      </c>
      <c r="P310" s="5">
        <f t="shared" si="509"/>
        <v>0.1131235514877169</v>
      </c>
      <c r="Q310" s="5">
        <f t="shared" si="510"/>
        <v>0.1251505672162431</v>
      </c>
      <c r="R310" s="5">
        <f t="shared" si="511"/>
        <v>2.5563084103092337E-2</v>
      </c>
      <c r="S310" s="5">
        <f t="shared" si="512"/>
        <v>3.3115267643277414E-2</v>
      </c>
      <c r="T310" s="5">
        <f t="shared" si="513"/>
        <v>9.1042786963865197E-2</v>
      </c>
      <c r="U310" s="5">
        <f t="shared" si="514"/>
        <v>4.114677075692607E-2</v>
      </c>
      <c r="V310" s="5">
        <f t="shared" si="515"/>
        <v>4.3084493278522156E-3</v>
      </c>
      <c r="W310" s="5">
        <f t="shared" si="516"/>
        <v>6.7148153675806371E-2</v>
      </c>
      <c r="X310" s="5">
        <f t="shared" si="517"/>
        <v>4.8848001140580348E-2</v>
      </c>
      <c r="Y310" s="5">
        <f t="shared" si="518"/>
        <v>1.7767630864062505E-2</v>
      </c>
      <c r="Z310" s="5">
        <f t="shared" si="519"/>
        <v>6.1987584818956202E-3</v>
      </c>
      <c r="AA310" s="5">
        <f t="shared" si="520"/>
        <v>9.9776260643470605E-3</v>
      </c>
      <c r="AB310" s="5">
        <f t="shared" si="521"/>
        <v>8.0300774881532297E-3</v>
      </c>
      <c r="AC310" s="5">
        <f t="shared" si="522"/>
        <v>3.1530890504886754E-4</v>
      </c>
      <c r="AD310" s="5">
        <f t="shared" si="523"/>
        <v>2.7020699800019615E-2</v>
      </c>
      <c r="AE310" s="5">
        <f t="shared" si="524"/>
        <v>1.9656641357902335E-2</v>
      </c>
      <c r="AF310" s="5">
        <f t="shared" si="525"/>
        <v>7.1497694791923215E-3</v>
      </c>
      <c r="AG310" s="5">
        <f t="shared" si="526"/>
        <v>1.7337381524078516E-3</v>
      </c>
      <c r="AH310" s="5">
        <f t="shared" si="527"/>
        <v>1.1273465643438746E-3</v>
      </c>
      <c r="AI310" s="5">
        <f t="shared" si="528"/>
        <v>1.8145960189934307E-3</v>
      </c>
      <c r="AJ310" s="5">
        <f t="shared" si="529"/>
        <v>1.4604021586135851E-3</v>
      </c>
      <c r="AK310" s="5">
        <f t="shared" si="530"/>
        <v>7.8356263783946215E-4</v>
      </c>
      <c r="AL310" s="5">
        <f t="shared" si="531"/>
        <v>1.4768332349800029E-5</v>
      </c>
      <c r="AM310" s="5">
        <f t="shared" si="532"/>
        <v>8.6985947069557965E-3</v>
      </c>
      <c r="AN310" s="5">
        <f t="shared" si="533"/>
        <v>6.3279322052293236E-3</v>
      </c>
      <c r="AO310" s="5">
        <f t="shared" si="534"/>
        <v>2.3016778768850123E-3</v>
      </c>
      <c r="AP310" s="5">
        <f t="shared" si="535"/>
        <v>5.5813082664022318E-4</v>
      </c>
      <c r="AQ310" s="5">
        <f t="shared" si="536"/>
        <v>1.0150530492597072E-4</v>
      </c>
      <c r="AR310" s="5">
        <f t="shared" si="537"/>
        <v>1.6402126714242117E-4</v>
      </c>
      <c r="AS310" s="5">
        <f t="shared" si="538"/>
        <v>2.640113943666649E-4</v>
      </c>
      <c r="AT310" s="5">
        <f t="shared" si="539"/>
        <v>2.1247859369025529E-4</v>
      </c>
      <c r="AU310" s="5">
        <f t="shared" si="540"/>
        <v>1.1400304113108901E-4</v>
      </c>
      <c r="AV310" s="5">
        <f t="shared" si="541"/>
        <v>4.5875303817956433E-5</v>
      </c>
      <c r="AW310" s="5">
        <f t="shared" si="542"/>
        <v>4.8035706876516171E-7</v>
      </c>
      <c r="AX310" s="5">
        <f t="shared" si="543"/>
        <v>2.3335674265742203E-3</v>
      </c>
      <c r="AY310" s="5">
        <f t="shared" si="544"/>
        <v>1.6975910442045342E-3</v>
      </c>
      <c r="AZ310" s="5">
        <f t="shared" si="545"/>
        <v>6.1746991334938033E-4</v>
      </c>
      <c r="BA310" s="5">
        <f t="shared" si="546"/>
        <v>1.4972946328595816E-4</v>
      </c>
      <c r="BB310" s="5">
        <f t="shared" si="547"/>
        <v>2.7230774760699828E-5</v>
      </c>
      <c r="BC310" s="5">
        <f t="shared" si="548"/>
        <v>3.9618927513380455E-6</v>
      </c>
      <c r="BD310" s="5">
        <f t="shared" si="549"/>
        <v>1.988665015555298E-5</v>
      </c>
      <c r="BE310" s="5">
        <f t="shared" si="550"/>
        <v>3.2009887061113303E-5</v>
      </c>
      <c r="BF310" s="5">
        <f t="shared" si="551"/>
        <v>2.5761826694052816E-5</v>
      </c>
      <c r="BG310" s="5">
        <f t="shared" si="552"/>
        <v>1.3822223392985416E-5</v>
      </c>
      <c r="BH310" s="5">
        <f t="shared" si="553"/>
        <v>5.5621208987200397E-6</v>
      </c>
      <c r="BI310" s="5">
        <f t="shared" si="554"/>
        <v>1.790576697388838E-6</v>
      </c>
      <c r="BJ310" s="8">
        <f t="shared" si="555"/>
        <v>0.58383893073839999</v>
      </c>
      <c r="BK310" s="8">
        <f t="shared" si="556"/>
        <v>0.24918398455975657</v>
      </c>
      <c r="BL310" s="8">
        <f t="shared" si="557"/>
        <v>0.16108248968055611</v>
      </c>
      <c r="BM310" s="8">
        <f t="shared" si="558"/>
        <v>0.41237745049115654</v>
      </c>
      <c r="BN310" s="8">
        <f t="shared" si="559"/>
        <v>0.58622960228231591</v>
      </c>
    </row>
    <row r="311" spans="1:66" x14ac:dyDescent="0.25">
      <c r="A311" t="s">
        <v>40</v>
      </c>
      <c r="B311" t="s">
        <v>234</v>
      </c>
      <c r="C311" t="s">
        <v>339</v>
      </c>
      <c r="D311" s="16"/>
      <c r="E311">
        <f>VLOOKUP(A311,home!$A$2:$E$405,3,FALSE)</f>
        <v>1.5047999999999999</v>
      </c>
      <c r="F311">
        <f>VLOOKUP(B311,home!$B$2:$E$405,3,FALSE)</f>
        <v>0.8639</v>
      </c>
      <c r="G311">
        <f>VLOOKUP(C311,away!$B$2:$E$405,4,FALSE)</f>
        <v>0.7974</v>
      </c>
      <c r="H311">
        <f>VLOOKUP(A311,away!$A$2:$E$405,3,FALSE)</f>
        <v>1.2</v>
      </c>
      <c r="I311">
        <f>VLOOKUP(C311,away!$B$2:$E$405,3,FALSE)</f>
        <v>0.66669999999999996</v>
      </c>
      <c r="J311">
        <f>VLOOKUP(B311,home!$B$2:$E$405,4,FALSE)</f>
        <v>1.1667000000000001</v>
      </c>
      <c r="K311" s="3">
        <f t="shared" si="504"/>
        <v>1.036617384528</v>
      </c>
      <c r="L311" s="3">
        <f t="shared" si="505"/>
        <v>0.93340666800000005</v>
      </c>
      <c r="M311" s="5">
        <f t="shared" si="506"/>
        <v>0.13945350196545128</v>
      </c>
      <c r="N311" s="5">
        <f t="shared" si="507"/>
        <v>0.1445599244706964</v>
      </c>
      <c r="O311" s="5">
        <f t="shared" si="508"/>
        <v>0.13016682861050335</v>
      </c>
      <c r="P311" s="5">
        <f t="shared" si="509"/>
        <v>0.1349331974265244</v>
      </c>
      <c r="Q311" s="5">
        <f t="shared" si="510"/>
        <v>7.4926665406189252E-2</v>
      </c>
      <c r="R311" s="5">
        <f t="shared" si="511"/>
        <v>6.0749292888728497E-2</v>
      </c>
      <c r="S311" s="5">
        <f t="shared" si="512"/>
        <v>3.2639853985624669E-2</v>
      </c>
      <c r="T311" s="5">
        <f t="shared" si="513"/>
        <v>6.9937049101141985E-2</v>
      </c>
      <c r="U311" s="5">
        <f t="shared" si="514"/>
        <v>6.2973773106239167E-2</v>
      </c>
      <c r="V311" s="5">
        <f t="shared" si="515"/>
        <v>3.5090946681491453E-3</v>
      </c>
      <c r="W311" s="5">
        <f t="shared" si="516"/>
        <v>2.5890094641589496E-2</v>
      </c>
      <c r="X311" s="5">
        <f t="shared" si="517"/>
        <v>2.4165986973610706E-2</v>
      </c>
      <c r="Y311" s="5">
        <f t="shared" si="518"/>
        <v>1.1278346689984687E-2</v>
      </c>
      <c r="Z311" s="5">
        <f t="shared" si="519"/>
        <v>1.8901265019541386E-2</v>
      </c>
      <c r="AA311" s="5">
        <f t="shared" si="520"/>
        <v>1.9593379908827566E-2</v>
      </c>
      <c r="AB311" s="5">
        <f t="shared" si="521"/>
        <v>1.0155419117576147E-2</v>
      </c>
      <c r="AC311" s="5">
        <f t="shared" si="522"/>
        <v>2.1220933723980524E-4</v>
      </c>
      <c r="AD311" s="5">
        <f t="shared" si="523"/>
        <v>6.7095305481367218E-3</v>
      </c>
      <c r="AE311" s="5">
        <f t="shared" si="524"/>
        <v>6.2627205527805117E-3</v>
      </c>
      <c r="AF311" s="5">
        <f t="shared" si="525"/>
        <v>2.9228325618929881E-3</v>
      </c>
      <c r="AG311" s="5">
        <f t="shared" si="526"/>
        <v>9.0939713423947917E-4</v>
      </c>
      <c r="AH311" s="5">
        <f t="shared" si="527"/>
        <v>4.4106417007187702E-3</v>
      </c>
      <c r="AI311" s="5">
        <f t="shared" si="528"/>
        <v>4.5721478638892209E-3</v>
      </c>
      <c r="AJ311" s="5">
        <f t="shared" si="529"/>
        <v>2.369783980170063E-3</v>
      </c>
      <c r="AK311" s="5">
        <f t="shared" si="530"/>
        <v>8.1885309047341492E-4</v>
      </c>
      <c r="AL311" s="5">
        <f t="shared" si="531"/>
        <v>8.2132277767035121E-6</v>
      </c>
      <c r="AM311" s="5">
        <f t="shared" si="532"/>
        <v>1.391043201644042E-3</v>
      </c>
      <c r="AN311" s="5">
        <f t="shared" si="533"/>
        <v>1.2984089998906176E-3</v>
      </c>
      <c r="AO311" s="5">
        <f t="shared" si="534"/>
        <v>6.0597180914455687E-4</v>
      </c>
      <c r="AP311" s="5">
        <f t="shared" si="535"/>
        <v>1.8853937575851755E-4</v>
      </c>
      <c r="AQ311" s="5">
        <f t="shared" si="536"/>
        <v>4.3995977628389465E-5</v>
      </c>
      <c r="AR311" s="5">
        <f t="shared" si="537"/>
        <v>8.2338447472195221E-4</v>
      </c>
      <c r="AS311" s="5">
        <f t="shared" si="538"/>
        <v>8.5353466064723123E-4</v>
      </c>
      <c r="AT311" s="5">
        <f t="shared" si="539"/>
        <v>4.4239443376206341E-4</v>
      </c>
      <c r="AU311" s="5">
        <f t="shared" si="540"/>
        <v>1.5286458695205858E-4</v>
      </c>
      <c r="AV311" s="5">
        <f t="shared" si="541"/>
        <v>3.9615522078298994E-5</v>
      </c>
      <c r="AW311" s="5">
        <f t="shared" si="542"/>
        <v>2.2075002091169092E-7</v>
      </c>
      <c r="AX311" s="5">
        <f t="shared" si="543"/>
        <v>2.4032992757561691E-4</v>
      </c>
      <c r="AY311" s="5">
        <f t="shared" si="544"/>
        <v>2.2432555691903792E-4</v>
      </c>
      <c r="AZ311" s="5">
        <f t="shared" si="545"/>
        <v>1.0469348531552177E-4</v>
      </c>
      <c r="BA311" s="5">
        <f t="shared" si="546"/>
        <v>3.2573865763222697E-5</v>
      </c>
      <c r="BB311" s="5">
        <f t="shared" si="547"/>
        <v>7.6011658764822443E-6</v>
      </c>
      <c r="BC311" s="5">
        <f t="shared" si="548"/>
        <v>1.4189957827365185E-6</v>
      </c>
      <c r="BD311" s="5">
        <f t="shared" si="549"/>
        <v>1.2809209317219127E-4</v>
      </c>
      <c r="BE311" s="5">
        <f t="shared" si="550"/>
        <v>1.3278249060287377E-4</v>
      </c>
      <c r="BF311" s="5">
        <f t="shared" si="551"/>
        <v>6.8822319059932377E-5</v>
      </c>
      <c r="BG311" s="5">
        <f t="shared" si="552"/>
        <v>2.3780804127019542E-5</v>
      </c>
      <c r="BH311" s="5">
        <f t="shared" si="553"/>
        <v>6.1628987440309154E-6</v>
      </c>
      <c r="BI311" s="5">
        <f t="shared" si="554"/>
        <v>1.2777135954296453E-6</v>
      </c>
      <c r="BJ311" s="8">
        <f t="shared" si="555"/>
        <v>0.37170145044156089</v>
      </c>
      <c r="BK311" s="8">
        <f t="shared" si="556"/>
        <v>0.31098039616768508</v>
      </c>
      <c r="BL311" s="8">
        <f t="shared" si="557"/>
        <v>0.29848283226458938</v>
      </c>
      <c r="BM311" s="8">
        <f t="shared" si="558"/>
        <v>0.31505242831838542</v>
      </c>
      <c r="BN311" s="8">
        <f t="shared" si="559"/>
        <v>0.68478941076809319</v>
      </c>
    </row>
    <row r="312" spans="1:66" x14ac:dyDescent="0.25">
      <c r="A312" t="s">
        <v>40</v>
      </c>
      <c r="B312" t="s">
        <v>520</v>
      </c>
      <c r="C312" t="s">
        <v>332</v>
      </c>
      <c r="D312" s="16"/>
      <c r="E312">
        <f>VLOOKUP(A312,home!$A$2:$E$405,3,FALSE)</f>
        <v>1.5047999999999999</v>
      </c>
      <c r="F312" t="e">
        <f>VLOOKUP(B312,home!$B$2:$E$405,3,FALSE)</f>
        <v>#N/A</v>
      </c>
      <c r="G312">
        <f>VLOOKUP(C312,away!$B$2:$E$405,4,FALSE)</f>
        <v>0.53159999999999996</v>
      </c>
      <c r="H312">
        <f>VLOOKUP(A312,away!$A$2:$E$405,3,FALSE)</f>
        <v>1.2</v>
      </c>
      <c r="I312">
        <f>VLOOKUP(C312,away!$B$2:$E$405,3,FALSE)</f>
        <v>1.5832999999999999</v>
      </c>
      <c r="J312" t="e">
        <f>VLOOKUP(B312,home!$B$2:$E$405,4,FALSE)</f>
        <v>#N/A</v>
      </c>
      <c r="K312" s="3" t="e">
        <f t="shared" si="504"/>
        <v>#N/A</v>
      </c>
      <c r="L312" s="3" t="e">
        <f t="shared" si="505"/>
        <v>#N/A</v>
      </c>
      <c r="M312" s="5" t="e">
        <f t="shared" si="506"/>
        <v>#N/A</v>
      </c>
      <c r="N312" s="5" t="e">
        <f t="shared" si="507"/>
        <v>#N/A</v>
      </c>
      <c r="O312" s="5" t="e">
        <f t="shared" si="508"/>
        <v>#N/A</v>
      </c>
      <c r="P312" s="5" t="e">
        <f t="shared" si="509"/>
        <v>#N/A</v>
      </c>
      <c r="Q312" s="5" t="e">
        <f t="shared" si="510"/>
        <v>#N/A</v>
      </c>
      <c r="R312" s="5" t="e">
        <f t="shared" si="511"/>
        <v>#N/A</v>
      </c>
      <c r="S312" s="5" t="e">
        <f t="shared" si="512"/>
        <v>#N/A</v>
      </c>
      <c r="T312" s="5" t="e">
        <f t="shared" si="513"/>
        <v>#N/A</v>
      </c>
      <c r="U312" s="5" t="e">
        <f t="shared" si="514"/>
        <v>#N/A</v>
      </c>
      <c r="V312" s="5" t="e">
        <f t="shared" si="515"/>
        <v>#N/A</v>
      </c>
      <c r="W312" s="5" t="e">
        <f t="shared" si="516"/>
        <v>#N/A</v>
      </c>
      <c r="X312" s="5" t="e">
        <f t="shared" si="517"/>
        <v>#N/A</v>
      </c>
      <c r="Y312" s="5" t="e">
        <f t="shared" si="518"/>
        <v>#N/A</v>
      </c>
      <c r="Z312" s="5" t="e">
        <f t="shared" si="519"/>
        <v>#N/A</v>
      </c>
      <c r="AA312" s="5" t="e">
        <f t="shared" si="520"/>
        <v>#N/A</v>
      </c>
      <c r="AB312" s="5" t="e">
        <f t="shared" si="521"/>
        <v>#N/A</v>
      </c>
      <c r="AC312" s="5" t="e">
        <f t="shared" si="522"/>
        <v>#N/A</v>
      </c>
      <c r="AD312" s="5" t="e">
        <f t="shared" si="523"/>
        <v>#N/A</v>
      </c>
      <c r="AE312" s="5" t="e">
        <f t="shared" si="524"/>
        <v>#N/A</v>
      </c>
      <c r="AF312" s="5" t="e">
        <f t="shared" si="525"/>
        <v>#N/A</v>
      </c>
      <c r="AG312" s="5" t="e">
        <f t="shared" si="526"/>
        <v>#N/A</v>
      </c>
      <c r="AH312" s="5" t="e">
        <f t="shared" si="527"/>
        <v>#N/A</v>
      </c>
      <c r="AI312" s="5" t="e">
        <f t="shared" si="528"/>
        <v>#N/A</v>
      </c>
      <c r="AJ312" s="5" t="e">
        <f t="shared" si="529"/>
        <v>#N/A</v>
      </c>
      <c r="AK312" s="5" t="e">
        <f t="shared" si="530"/>
        <v>#N/A</v>
      </c>
      <c r="AL312" s="5" t="e">
        <f t="shared" si="531"/>
        <v>#N/A</v>
      </c>
      <c r="AM312" s="5" t="e">
        <f t="shared" si="532"/>
        <v>#N/A</v>
      </c>
      <c r="AN312" s="5" t="e">
        <f t="shared" si="533"/>
        <v>#N/A</v>
      </c>
      <c r="AO312" s="5" t="e">
        <f t="shared" si="534"/>
        <v>#N/A</v>
      </c>
      <c r="AP312" s="5" t="e">
        <f t="shared" si="535"/>
        <v>#N/A</v>
      </c>
      <c r="AQ312" s="5" t="e">
        <f t="shared" si="536"/>
        <v>#N/A</v>
      </c>
      <c r="AR312" s="5" t="e">
        <f t="shared" si="537"/>
        <v>#N/A</v>
      </c>
      <c r="AS312" s="5" t="e">
        <f t="shared" si="538"/>
        <v>#N/A</v>
      </c>
      <c r="AT312" s="5" t="e">
        <f t="shared" si="539"/>
        <v>#N/A</v>
      </c>
      <c r="AU312" s="5" t="e">
        <f t="shared" si="540"/>
        <v>#N/A</v>
      </c>
      <c r="AV312" s="5" t="e">
        <f t="shared" si="541"/>
        <v>#N/A</v>
      </c>
      <c r="AW312" s="5" t="e">
        <f t="shared" si="542"/>
        <v>#N/A</v>
      </c>
      <c r="AX312" s="5" t="e">
        <f t="shared" si="543"/>
        <v>#N/A</v>
      </c>
      <c r="AY312" s="5" t="e">
        <f t="shared" si="544"/>
        <v>#N/A</v>
      </c>
      <c r="AZ312" s="5" t="e">
        <f t="shared" si="545"/>
        <v>#N/A</v>
      </c>
      <c r="BA312" s="5" t="e">
        <f t="shared" si="546"/>
        <v>#N/A</v>
      </c>
      <c r="BB312" s="5" t="e">
        <f t="shared" si="547"/>
        <v>#N/A</v>
      </c>
      <c r="BC312" s="5" t="e">
        <f t="shared" si="548"/>
        <v>#N/A</v>
      </c>
      <c r="BD312" s="5" t="e">
        <f t="shared" si="549"/>
        <v>#N/A</v>
      </c>
      <c r="BE312" s="5" t="e">
        <f t="shared" si="550"/>
        <v>#N/A</v>
      </c>
      <c r="BF312" s="5" t="e">
        <f t="shared" si="551"/>
        <v>#N/A</v>
      </c>
      <c r="BG312" s="5" t="e">
        <f t="shared" si="552"/>
        <v>#N/A</v>
      </c>
      <c r="BH312" s="5" t="e">
        <f t="shared" si="553"/>
        <v>#N/A</v>
      </c>
      <c r="BI312" s="5" t="e">
        <f t="shared" si="554"/>
        <v>#N/A</v>
      </c>
      <c r="BJ312" s="8" t="e">
        <f t="shared" si="555"/>
        <v>#N/A</v>
      </c>
      <c r="BK312" s="8" t="e">
        <f t="shared" si="556"/>
        <v>#N/A</v>
      </c>
      <c r="BL312" s="8" t="e">
        <f t="shared" si="557"/>
        <v>#N/A</v>
      </c>
      <c r="BM312" s="8" t="e">
        <f t="shared" si="558"/>
        <v>#N/A</v>
      </c>
      <c r="BN312" s="8" t="e">
        <f t="shared" si="559"/>
        <v>#N/A</v>
      </c>
    </row>
    <row r="313" spans="1:66" s="10" customFormat="1" x14ac:dyDescent="0.25">
      <c r="A313" t="s">
        <v>40</v>
      </c>
      <c r="B313" t="s">
        <v>238</v>
      </c>
      <c r="C313" t="s">
        <v>233</v>
      </c>
      <c r="D313" s="16"/>
      <c r="E313">
        <f>VLOOKUP(A313,home!$A$2:$E$405,3,FALSE)</f>
        <v>1.5047999999999999</v>
      </c>
      <c r="F313">
        <f>VLOOKUP(B313,home!$B$2:$E$405,3,FALSE)</f>
        <v>0.7974</v>
      </c>
      <c r="G313">
        <f>VLOOKUP(C313,away!$B$2:$E$405,4,FALSE)</f>
        <v>1.0632999999999999</v>
      </c>
      <c r="H313">
        <f>VLOOKUP(A313,away!$A$2:$E$405,3,FALSE)</f>
        <v>1.2</v>
      </c>
      <c r="I313">
        <f>VLOOKUP(C313,away!$B$2:$E$405,3,FALSE)</f>
        <v>1</v>
      </c>
      <c r="J313">
        <f>VLOOKUP(B313,home!$B$2:$E$405,4,FALSE)</f>
        <v>1.1667000000000001</v>
      </c>
      <c r="K313" s="3">
        <f t="shared" si="504"/>
        <v>1.2758829320159999</v>
      </c>
      <c r="L313" s="3">
        <f t="shared" si="505"/>
        <v>1.40004</v>
      </c>
      <c r="M313" s="5">
        <f t="shared" si="506"/>
        <v>6.8843261415128629E-2</v>
      </c>
      <c r="N313" s="5">
        <f t="shared" si="507"/>
        <v>8.7835942223878263E-2</v>
      </c>
      <c r="O313" s="5">
        <f t="shared" si="508"/>
        <v>9.6383319711636675E-2</v>
      </c>
      <c r="P313" s="5">
        <f t="shared" si="509"/>
        <v>0.1229738325511185</v>
      </c>
      <c r="Q313" s="5">
        <f t="shared" si="510"/>
        <v>5.60341897504949E-2</v>
      </c>
      <c r="R313" s="5">
        <f t="shared" si="511"/>
        <v>6.7470251464539915E-2</v>
      </c>
      <c r="S313" s="5">
        <f t="shared" si="512"/>
        <v>5.4916643914938376E-2</v>
      </c>
      <c r="T313" s="5">
        <f t="shared" si="513"/>
        <v>7.8450107018282866E-2</v>
      </c>
      <c r="U313" s="5">
        <f t="shared" si="514"/>
        <v>8.608414226243398E-2</v>
      </c>
      <c r="V313" s="5">
        <f t="shared" si="515"/>
        <v>1.0899654978320496E-2</v>
      </c>
      <c r="W313" s="5">
        <f t="shared" si="516"/>
        <v>2.383102210400077E-2</v>
      </c>
      <c r="X313" s="5">
        <f t="shared" si="517"/>
        <v>3.3364384186485234E-2</v>
      </c>
      <c r="Y313" s="5">
        <f t="shared" si="518"/>
        <v>2.3355736218223396E-2</v>
      </c>
      <c r="Z313" s="5">
        <f t="shared" si="519"/>
        <v>3.1487016953471489E-2</v>
      </c>
      <c r="AA313" s="5">
        <f t="shared" si="520"/>
        <v>4.0173747511032698E-2</v>
      </c>
      <c r="AB313" s="5">
        <f t="shared" si="521"/>
        <v>2.5628499382223446E-2</v>
      </c>
      <c r="AC313" s="5">
        <f t="shared" si="522"/>
        <v>1.216869594983336E-3</v>
      </c>
      <c r="AD313" s="5">
        <f t="shared" si="523"/>
        <v>7.6013985887476553E-3</v>
      </c>
      <c r="AE313" s="5">
        <f t="shared" si="524"/>
        <v>1.0642262080190265E-2</v>
      </c>
      <c r="AF313" s="5">
        <f t="shared" si="525"/>
        <v>7.4497963013747904E-3</v>
      </c>
      <c r="AG313" s="5">
        <f t="shared" si="526"/>
        <v>3.4766709379255877E-3</v>
      </c>
      <c r="AH313" s="5">
        <f t="shared" si="527"/>
        <v>1.1020770803884566E-2</v>
      </c>
      <c r="AI313" s="5">
        <f t="shared" si="528"/>
        <v>1.4061213366336566E-2</v>
      </c>
      <c r="AJ313" s="5">
        <f t="shared" si="529"/>
        <v>8.9702310687720353E-3</v>
      </c>
      <c r="AK313" s="5">
        <f t="shared" si="530"/>
        <v>3.8149882389619597E-3</v>
      </c>
      <c r="AL313" s="5">
        <f t="shared" si="531"/>
        <v>8.6947140349828499E-5</v>
      </c>
      <c r="AM313" s="5">
        <f t="shared" si="532"/>
        <v>1.9396989437667283E-3</v>
      </c>
      <c r="AN313" s="5">
        <f t="shared" si="533"/>
        <v>2.71565610923117E-3</v>
      </c>
      <c r="AO313" s="5">
        <f t="shared" si="534"/>
        <v>1.9010135895840038E-3</v>
      </c>
      <c r="AP313" s="5">
        <f t="shared" si="535"/>
        <v>8.8716502198706298E-4</v>
      </c>
      <c r="AQ313" s="5">
        <f t="shared" si="536"/>
        <v>3.105166293456922E-4</v>
      </c>
      <c r="AR313" s="5">
        <f t="shared" si="537"/>
        <v>3.0859039912541067E-3</v>
      </c>
      <c r="AS313" s="5">
        <f t="shared" si="538"/>
        <v>3.9372522322811652E-3</v>
      </c>
      <c r="AT313" s="5">
        <f t="shared" si="539"/>
        <v>2.5117364611047179E-3</v>
      </c>
      <c r="AU313" s="5">
        <f t="shared" si="540"/>
        <v>1.0682272268152594E-3</v>
      </c>
      <c r="AV313" s="5">
        <f t="shared" si="541"/>
        <v>3.4073322155209364E-4</v>
      </c>
      <c r="AW313" s="5">
        <f t="shared" si="542"/>
        <v>4.3142377410782867E-6</v>
      </c>
      <c r="AX313" s="5">
        <f t="shared" si="543"/>
        <v>4.1247146260023831E-4</v>
      </c>
      <c r="AY313" s="5">
        <f t="shared" si="544"/>
        <v>5.7747654649883756E-4</v>
      </c>
      <c r="AZ313" s="5">
        <f t="shared" si="545"/>
        <v>4.0424513208011634E-4</v>
      </c>
      <c r="BA313" s="5">
        <f t="shared" si="546"/>
        <v>1.8865311823914869E-4</v>
      </c>
      <c r="BB313" s="5">
        <f t="shared" si="547"/>
        <v>6.6030477914884496E-5</v>
      </c>
      <c r="BC313" s="5">
        <f t="shared" si="548"/>
        <v>1.8489062059990961E-5</v>
      </c>
      <c r="BD313" s="5">
        <f t="shared" si="549"/>
        <v>7.2006483731923258E-4</v>
      </c>
      <c r="BE313" s="5">
        <f t="shared" si="550"/>
        <v>9.1871843588048634E-4</v>
      </c>
      <c r="BF313" s="5">
        <f t="shared" si="551"/>
        <v>5.8608858583417437E-4</v>
      </c>
      <c r="BG313" s="5">
        <f t="shared" si="552"/>
        <v>2.4926014110507241E-4</v>
      </c>
      <c r="BH313" s="5">
        <f t="shared" si="553"/>
        <v>7.9506689916965457E-5</v>
      </c>
      <c r="BI313" s="5">
        <f t="shared" si="554"/>
        <v>2.0288245729228963E-5</v>
      </c>
      <c r="BJ313" s="8">
        <f t="shared" si="555"/>
        <v>0.34146292550291141</v>
      </c>
      <c r="BK313" s="8">
        <f t="shared" si="556"/>
        <v>0.25951468614133805</v>
      </c>
      <c r="BL313" s="8">
        <f t="shared" si="557"/>
        <v>0.36712494387861438</v>
      </c>
      <c r="BM313" s="8">
        <f t="shared" si="558"/>
        <v>0.4994756130507807</v>
      </c>
      <c r="BN313" s="8">
        <f t="shared" si="559"/>
        <v>0.49954079711679689</v>
      </c>
    </row>
    <row r="314" spans="1:66" x14ac:dyDescent="0.25">
      <c r="A314" t="s">
        <v>154</v>
      </c>
      <c r="B314" t="s">
        <v>174</v>
      </c>
      <c r="C314" t="s">
        <v>163</v>
      </c>
      <c r="D314" s="16"/>
      <c r="E314">
        <f>VLOOKUP(A314,home!$A$2:$E$405,3,FALSE)</f>
        <v>1.3447</v>
      </c>
      <c r="F314">
        <f>VLOOKUP(B314,home!$B$2:$E$405,3,FALSE)</f>
        <v>1.2133</v>
      </c>
      <c r="G314">
        <f>VLOOKUP(C314,away!$B$2:$E$405,4,FALSE)</f>
        <v>0.97850000000000004</v>
      </c>
      <c r="H314">
        <f>VLOOKUP(A314,away!$A$2:$E$405,3,FALSE)</f>
        <v>1.05</v>
      </c>
      <c r="I314">
        <f>VLOOKUP(C314,away!$B$2:$E$405,3,FALSE)</f>
        <v>1.3032999999999999</v>
      </c>
      <c r="J314">
        <f>VLOOKUP(B314,home!$B$2:$E$405,4,FALSE)</f>
        <v>0.90229999999999999</v>
      </c>
      <c r="K314" s="3">
        <f t="shared" si="504"/>
        <v>1.5964467330350001</v>
      </c>
      <c r="L314" s="3">
        <f t="shared" si="505"/>
        <v>1.2347659694999999</v>
      </c>
      <c r="M314" s="5">
        <f t="shared" si="506"/>
        <v>5.8941332008220521E-2</v>
      </c>
      <c r="N314" s="5">
        <f t="shared" si="507"/>
        <v>9.4096696925254922E-2</v>
      </c>
      <c r="O314" s="5">
        <f t="shared" si="508"/>
        <v>7.2778750960751787E-2</v>
      </c>
      <c r="P314" s="5">
        <f t="shared" si="509"/>
        <v>0.11618739920566004</v>
      </c>
      <c r="Q314" s="5">
        <f t="shared" si="510"/>
        <v>7.5110182197853897E-2</v>
      </c>
      <c r="R314" s="5">
        <f t="shared" si="511"/>
        <v>4.4932362494525882E-2</v>
      </c>
      <c r="S314" s="5">
        <f t="shared" si="512"/>
        <v>5.725825695749738E-2</v>
      </c>
      <c r="T314" s="5">
        <f t="shared" si="513"/>
        <v>9.2743496940854694E-2</v>
      </c>
      <c r="U314" s="5">
        <f t="shared" si="514"/>
        <v>7.1732123311930199E-2</v>
      </c>
      <c r="V314" s="5">
        <f t="shared" si="515"/>
        <v>1.2541073060417964E-2</v>
      </c>
      <c r="W314" s="5">
        <f t="shared" si="516"/>
        <v>3.9969801662475817E-2</v>
      </c>
      <c r="X314" s="5">
        <f t="shared" si="517"/>
        <v>4.9353350900489659E-2</v>
      </c>
      <c r="Y314" s="5">
        <f t="shared" si="518"/>
        <v>3.0469919086358415E-2</v>
      </c>
      <c r="Z314" s="5">
        <f t="shared" si="519"/>
        <v>1.8493650712492891E-2</v>
      </c>
      <c r="AA314" s="5">
        <f t="shared" si="520"/>
        <v>2.9524128261849674E-2</v>
      </c>
      <c r="AB314" s="5">
        <f t="shared" si="521"/>
        <v>2.3566849054668118E-2</v>
      </c>
      <c r="AC314" s="5">
        <f t="shared" si="522"/>
        <v>1.5450900629617914E-3</v>
      </c>
      <c r="AD314" s="5">
        <f t="shared" si="523"/>
        <v>1.5952414821029118E-2</v>
      </c>
      <c r="AE314" s="5">
        <f t="shared" si="524"/>
        <v>1.9697498952354182E-2</v>
      </c>
      <c r="AF314" s="5">
        <f t="shared" si="525"/>
        <v>1.2160900695314426E-2</v>
      </c>
      <c r="AG314" s="5">
        <f t="shared" si="526"/>
        <v>5.00528877901438E-3</v>
      </c>
      <c r="AH314" s="5">
        <f t="shared" si="527"/>
        <v>5.7088326379014162E-3</v>
      </c>
      <c r="AI314" s="5">
        <f t="shared" si="528"/>
        <v>9.1138472142212948E-3</v>
      </c>
      <c r="AJ314" s="5">
        <f t="shared" si="529"/>
        <v>7.2748858052618633E-3</v>
      </c>
      <c r="AK314" s="5">
        <f t="shared" si="530"/>
        <v>3.8713225590043324E-3</v>
      </c>
      <c r="AL314" s="5">
        <f t="shared" si="531"/>
        <v>1.218296158824522E-4</v>
      </c>
      <c r="AM314" s="5">
        <f t="shared" si="532"/>
        <v>5.0934361050102061E-3</v>
      </c>
      <c r="AN314" s="5">
        <f t="shared" si="533"/>
        <v>6.2892015702892302E-3</v>
      </c>
      <c r="AO314" s="5">
        <f t="shared" si="534"/>
        <v>3.8828460371595529E-3</v>
      </c>
      <c r="AP314" s="5">
        <f t="shared" si="535"/>
        <v>1.5981353838308491E-3</v>
      </c>
      <c r="AQ314" s="5">
        <f t="shared" si="536"/>
        <v>4.9333079665203855E-4</v>
      </c>
      <c r="AR314" s="5">
        <f t="shared" si="537"/>
        <v>1.4098144533703152E-3</v>
      </c>
      <c r="AS314" s="5">
        <f t="shared" si="538"/>
        <v>2.2506936782685639E-3</v>
      </c>
      <c r="AT314" s="5">
        <f t="shared" si="539"/>
        <v>1.7965562848671886E-3</v>
      </c>
      <c r="AU314" s="5">
        <f t="shared" si="540"/>
        <v>9.5603547056323989E-4</v>
      </c>
      <c r="AV314" s="5">
        <f t="shared" si="541"/>
        <v>3.8156492591156604E-4</v>
      </c>
      <c r="AW314" s="5">
        <f t="shared" si="542"/>
        <v>6.670977230579279E-6</v>
      </c>
      <c r="AX314" s="5">
        <f t="shared" si="543"/>
        <v>1.3552332382943439E-3</v>
      </c>
      <c r="AY314" s="5">
        <f t="shared" si="544"/>
        <v>1.6733958833811398E-3</v>
      </c>
      <c r="AZ314" s="5">
        <f t="shared" si="545"/>
        <v>1.0331261451502112E-3</v>
      </c>
      <c r="BA314" s="5">
        <f t="shared" si="546"/>
        <v>4.2522300207739931E-4</v>
      </c>
      <c r="BB314" s="5">
        <f t="shared" si="547"/>
        <v>1.3126272310345021E-4</v>
      </c>
      <c r="BC314" s="5">
        <f t="shared" si="548"/>
        <v>3.2415748710408308E-5</v>
      </c>
      <c r="BD314" s="5">
        <f t="shared" si="549"/>
        <v>2.9013181838848486E-4</v>
      </c>
      <c r="BE314" s="5">
        <f t="shared" si="550"/>
        <v>4.6317999361580051E-4</v>
      </c>
      <c r="BF314" s="5">
        <f t="shared" si="551"/>
        <v>3.6972109380755856E-4</v>
      </c>
      <c r="BG314" s="5">
        <f t="shared" si="552"/>
        <v>1.9674667744773452E-4</v>
      </c>
      <c r="BH314" s="5">
        <f t="shared" si="553"/>
        <v>7.8523897611731722E-5</v>
      </c>
      <c r="BI314" s="5">
        <f t="shared" si="554"/>
        <v>2.5071843961484771E-5</v>
      </c>
      <c r="BJ314" s="8">
        <f t="shared" si="555"/>
        <v>0.45656715759465843</v>
      </c>
      <c r="BK314" s="8">
        <f t="shared" si="556"/>
        <v>0.24826837679402128</v>
      </c>
      <c r="BL314" s="8">
        <f t="shared" si="557"/>
        <v>0.27672114243792822</v>
      </c>
      <c r="BM314" s="8">
        <f t="shared" si="558"/>
        <v>0.53633687884068304</v>
      </c>
      <c r="BN314" s="8">
        <f t="shared" si="559"/>
        <v>0.46204672379226702</v>
      </c>
    </row>
    <row r="315" spans="1:66" x14ac:dyDescent="0.25">
      <c r="A315" t="s">
        <v>32</v>
      </c>
      <c r="B315" t="s">
        <v>212</v>
      </c>
      <c r="C315" t="s">
        <v>207</v>
      </c>
      <c r="D315" s="16"/>
      <c r="E315">
        <f>VLOOKUP(A315,home!$A$2:$E$405,3,FALSE)</f>
        <v>1.268</v>
      </c>
      <c r="F315">
        <f>VLOOKUP(B315,home!$B$2:$E$405,3,FALSE)</f>
        <v>0.78859999999999997</v>
      </c>
      <c r="G315">
        <f>VLOOKUP(C315,away!$B$2:$E$405,4,FALSE)</f>
        <v>1.0206</v>
      </c>
      <c r="H315">
        <f>VLOOKUP(A315,away!$A$2:$E$405,3,FALSE)</f>
        <v>1.1471</v>
      </c>
      <c r="I315">
        <f>VLOOKUP(C315,away!$B$2:$E$405,3,FALSE)</f>
        <v>0.87180000000000002</v>
      </c>
      <c r="J315">
        <f>VLOOKUP(B315,home!$B$2:$E$405,4,FALSE)</f>
        <v>1.1282000000000001</v>
      </c>
      <c r="K315" s="3">
        <f t="shared" si="504"/>
        <v>1.02054366288</v>
      </c>
      <c r="L315" s="3">
        <f t="shared" si="505"/>
        <v>1.1282471361960003</v>
      </c>
      <c r="M315" s="5">
        <f t="shared" si="506"/>
        <v>0.11662509571868189</v>
      </c>
      <c r="N315" s="5">
        <f t="shared" si="507"/>
        <v>0.11902100236847422</v>
      </c>
      <c r="O315" s="5">
        <f t="shared" si="508"/>
        <v>0.13158193025318723</v>
      </c>
      <c r="P315" s="5">
        <f t="shared" si="509"/>
        <v>0.13428510506940838</v>
      </c>
      <c r="Q315" s="5">
        <f t="shared" si="510"/>
        <v>6.0733064858385907E-2</v>
      </c>
      <c r="R315" s="5">
        <f t="shared" si="511"/>
        <v>7.4228467991650199E-2</v>
      </c>
      <c r="S315" s="5">
        <f t="shared" si="512"/>
        <v>3.8654822387025646E-2</v>
      </c>
      <c r="T315" s="5">
        <f t="shared" si="513"/>
        <v>6.8521906498879834E-2</v>
      </c>
      <c r="U315" s="5">
        <f t="shared" si="514"/>
        <v>7.5753392614169524E-2</v>
      </c>
      <c r="V315" s="5">
        <f t="shared" si="515"/>
        <v>4.9453496490841119E-3</v>
      </c>
      <c r="W315" s="5">
        <f t="shared" si="516"/>
        <v>2.0660248156168588E-2</v>
      </c>
      <c r="X315" s="5">
        <f t="shared" si="517"/>
        <v>2.3309865815295899E-2</v>
      </c>
      <c r="Y315" s="5">
        <f t="shared" si="518"/>
        <v>1.3149644675610327E-2</v>
      </c>
      <c r="Z315" s="5">
        <f t="shared" si="519"/>
        <v>2.7916018811931936E-2</v>
      </c>
      <c r="AA315" s="5">
        <f t="shared" si="520"/>
        <v>2.8489516091356006E-2</v>
      </c>
      <c r="AB315" s="5">
        <f t="shared" si="521"/>
        <v>1.4537397552775576E-2</v>
      </c>
      <c r="AC315" s="5">
        <f t="shared" si="522"/>
        <v>3.5588759495753364E-4</v>
      </c>
      <c r="AD315" s="5">
        <f t="shared" si="523"/>
        <v>5.2711713323265134E-3</v>
      </c>
      <c r="AE315" s="5">
        <f t="shared" si="524"/>
        <v>5.9471839600958431E-3</v>
      </c>
      <c r="AF315" s="5">
        <f t="shared" si="525"/>
        <v>3.3549466357044627E-3</v>
      </c>
      <c r="AG315" s="5">
        <f t="shared" si="526"/>
        <v>1.2617363112746554E-3</v>
      </c>
      <c r="AH315" s="5">
        <f t="shared" si="527"/>
        <v>7.8740420696389677E-3</v>
      </c>
      <c r="AI315" s="5">
        <f t="shared" si="528"/>
        <v>8.0358037354205675E-3</v>
      </c>
      <c r="AJ315" s="5">
        <f t="shared" si="529"/>
        <v>4.100444289165445E-3</v>
      </c>
      <c r="AK315" s="5">
        <f t="shared" si="530"/>
        <v>1.3948941447667605E-3</v>
      </c>
      <c r="AL315" s="5">
        <f t="shared" si="531"/>
        <v>1.6391121580572835E-5</v>
      </c>
      <c r="AM315" s="5">
        <f t="shared" si="532"/>
        <v>1.0758920998321104E-3</v>
      </c>
      <c r="AN315" s="5">
        <f t="shared" si="533"/>
        <v>1.2138721804914796E-3</v>
      </c>
      <c r="AO315" s="5">
        <f t="shared" si="534"/>
        <v>6.8477390567375329E-4</v>
      </c>
      <c r="AP315" s="5">
        <f t="shared" si="535"/>
        <v>2.5753139933938743E-4</v>
      </c>
      <c r="AQ315" s="5">
        <f t="shared" si="536"/>
        <v>7.2639765946303067E-5</v>
      </c>
      <c r="AR315" s="5">
        <f t="shared" si="537"/>
        <v>1.776773083071398E-3</v>
      </c>
      <c r="AS315" s="5">
        <f t="shared" si="538"/>
        <v>1.8132745103042751E-3</v>
      </c>
      <c r="AT315" s="5">
        <f t="shared" si="539"/>
        <v>9.2526290527643134E-4</v>
      </c>
      <c r="AU315" s="5">
        <f t="shared" si="540"/>
        <v>3.1475706482593329E-4</v>
      </c>
      <c r="AV315" s="5">
        <f t="shared" si="541"/>
        <v>8.0305831963703873E-5</v>
      </c>
      <c r="AW315" s="5">
        <f t="shared" si="542"/>
        <v>5.2425429966396798E-7</v>
      </c>
      <c r="AX315" s="5">
        <f t="shared" si="543"/>
        <v>1.8299914407105268E-4</v>
      </c>
      <c r="AY315" s="5">
        <f t="shared" si="544"/>
        <v>2.0646826022448442E-4</v>
      </c>
      <c r="AZ315" s="5">
        <f t="shared" si="545"/>
        <v>1.1647361165682258E-4</v>
      </c>
      <c r="BA315" s="5">
        <f t="shared" si="546"/>
        <v>4.3803672931405058E-5</v>
      </c>
      <c r="BB315" s="5">
        <f t="shared" si="547"/>
        <v>1.2355342134930998E-5</v>
      </c>
      <c r="BC315" s="5">
        <f t="shared" si="548"/>
        <v>2.7879758760915346E-6</v>
      </c>
      <c r="BD315" s="5">
        <f t="shared" si="549"/>
        <v>3.3410652377424043E-4</v>
      </c>
      <c r="BE315" s="5">
        <f t="shared" si="550"/>
        <v>3.409702955646671E-4</v>
      </c>
      <c r="BF315" s="5">
        <f t="shared" si="551"/>
        <v>1.7398753718442074E-4</v>
      </c>
      <c r="BG315" s="5">
        <f t="shared" si="552"/>
        <v>5.9187292831219655E-5</v>
      </c>
      <c r="BH315" s="5">
        <f t="shared" si="553"/>
        <v>1.5100804155481018E-5</v>
      </c>
      <c r="BI315" s="5">
        <f t="shared" si="554"/>
        <v>3.0822059970536256E-6</v>
      </c>
      <c r="BJ315" s="8">
        <f t="shared" si="555"/>
        <v>0.32510036797039393</v>
      </c>
      <c r="BK315" s="8">
        <f t="shared" si="556"/>
        <v>0.29508911980096264</v>
      </c>
      <c r="BL315" s="8">
        <f t="shared" si="557"/>
        <v>0.35183269679707907</v>
      </c>
      <c r="BM315" s="8">
        <f t="shared" si="558"/>
        <v>0.363257593114655</v>
      </c>
      <c r="BN315" s="8">
        <f t="shared" si="559"/>
        <v>0.63647466625978788</v>
      </c>
    </row>
    <row r="316" spans="1:66" x14ac:dyDescent="0.25">
      <c r="A316" t="s">
        <v>32</v>
      </c>
      <c r="B316" t="s">
        <v>331</v>
      </c>
      <c r="C316" t="s">
        <v>313</v>
      </c>
      <c r="D316" s="16"/>
      <c r="E316">
        <f>VLOOKUP(A316,home!$A$2:$E$405,3,FALSE)</f>
        <v>1.268</v>
      </c>
      <c r="F316">
        <f>VLOOKUP(B316,home!$B$2:$E$405,3,FALSE)</f>
        <v>0.69589999999999996</v>
      </c>
      <c r="G316">
        <f>VLOOKUP(C316,away!$B$2:$E$405,4,FALSE)</f>
        <v>1.2061999999999999</v>
      </c>
      <c r="H316">
        <f>VLOOKUP(A316,away!$A$2:$E$405,3,FALSE)</f>
        <v>1.1471</v>
      </c>
      <c r="I316">
        <f>VLOOKUP(C316,away!$B$2:$E$405,3,FALSE)</f>
        <v>0.87180000000000002</v>
      </c>
      <c r="J316">
        <f>VLOOKUP(B316,home!$B$2:$E$405,4,FALSE)</f>
        <v>0.92300000000000004</v>
      </c>
      <c r="K316" s="3">
        <f t="shared" si="504"/>
        <v>1.06435232744</v>
      </c>
      <c r="L316" s="3">
        <f t="shared" si="505"/>
        <v>0.92303856294000008</v>
      </c>
      <c r="M316" s="5">
        <f t="shared" si="506"/>
        <v>0.13705254447382065</v>
      </c>
      <c r="N316" s="5">
        <f t="shared" si="507"/>
        <v>0.1458721946922851</v>
      </c>
      <c r="O316" s="5">
        <f t="shared" si="508"/>
        <v>0.12650478369838583</v>
      </c>
      <c r="P316" s="5">
        <f t="shared" si="509"/>
        <v>0.13464566096167074</v>
      </c>
      <c r="Q316" s="5">
        <f t="shared" si="510"/>
        <v>7.7629704964757226E-2</v>
      </c>
      <c r="R316" s="5">
        <f t="shared" si="511"/>
        <v>5.8384396874996802E-2</v>
      </c>
      <c r="S316" s="5">
        <f t="shared" si="512"/>
        <v>3.307026163835327E-2</v>
      </c>
      <c r="T316" s="5">
        <f t="shared" si="513"/>
        <v>7.1655211312125697E-2</v>
      </c>
      <c r="U316" s="5">
        <f t="shared" si="514"/>
        <v>6.2141568700083506E-2</v>
      </c>
      <c r="V316" s="5">
        <f t="shared" si="515"/>
        <v>3.6099433035918695E-3</v>
      </c>
      <c r="W316" s="5">
        <f t="shared" si="516"/>
        <v>2.7541785719239962E-2</v>
      </c>
      <c r="X316" s="5">
        <f t="shared" si="517"/>
        <v>2.542213031108867E-2</v>
      </c>
      <c r="Y316" s="5">
        <f t="shared" si="518"/>
        <v>1.173280331461035E-2</v>
      </c>
      <c r="Z316" s="5">
        <f t="shared" si="519"/>
        <v>1.796368326320523E-2</v>
      </c>
      <c r="AA316" s="5">
        <f t="shared" si="520"/>
        <v>1.911968809058746E-2</v>
      </c>
      <c r="AB316" s="5">
        <f t="shared" si="521"/>
        <v>1.0175042259571805E-2</v>
      </c>
      <c r="AC316" s="5">
        <f t="shared" si="522"/>
        <v>2.2165914723272918E-4</v>
      </c>
      <c r="AD316" s="5">
        <f t="shared" si="523"/>
        <v>7.3285409330317002E-3</v>
      </c>
      <c r="AE316" s="5">
        <f t="shared" si="524"/>
        <v>6.7645258912725475E-3</v>
      </c>
      <c r="AF316" s="5">
        <f t="shared" si="525"/>
        <v>3.1219591288253173E-3</v>
      </c>
      <c r="AG316" s="5">
        <f t="shared" si="526"/>
        <v>9.6056288927611204E-4</v>
      </c>
      <c r="AH316" s="5">
        <f t="shared" si="527"/>
        <v>4.1452930960945711E-3</v>
      </c>
      <c r="AI316" s="5">
        <f t="shared" si="528"/>
        <v>4.4120523547492201E-3</v>
      </c>
      <c r="AJ316" s="5">
        <f t="shared" si="529"/>
        <v>2.3479890962822322E-3</v>
      </c>
      <c r="AK316" s="5">
        <f t="shared" si="530"/>
        <v>8.3302921981057881E-4</v>
      </c>
      <c r="AL316" s="5">
        <f t="shared" si="531"/>
        <v>8.710656924155718E-6</v>
      </c>
      <c r="AM316" s="5">
        <f t="shared" si="532"/>
        <v>1.5600299197623204E-3</v>
      </c>
      <c r="AN316" s="5">
        <f t="shared" si="533"/>
        <v>1.4399677752808158E-3</v>
      </c>
      <c r="AO316" s="5">
        <f t="shared" si="534"/>
        <v>6.6457289298755651E-4</v>
      </c>
      <c r="AP316" s="5">
        <f t="shared" si="535"/>
        <v>2.0447546937070425E-4</v>
      </c>
      <c r="AQ316" s="5">
        <f t="shared" si="536"/>
        <v>4.7184685851104209E-5</v>
      </c>
      <c r="AR316" s="5">
        <f t="shared" si="537"/>
        <v>7.6525307647684756E-4</v>
      </c>
      <c r="AS316" s="5">
        <f t="shared" si="538"/>
        <v>8.1449889302875292E-4</v>
      </c>
      <c r="AT316" s="5">
        <f t="shared" si="539"/>
        <v>4.3345689624622836E-4</v>
      </c>
      <c r="AU316" s="5">
        <f t="shared" si="540"/>
        <v>1.5378361878819728E-4</v>
      </c>
      <c r="AV316" s="5">
        <f t="shared" si="541"/>
        <v>4.091998814484086E-5</v>
      </c>
      <c r="AW316" s="5">
        <f t="shared" si="542"/>
        <v>2.3771340227902605E-7</v>
      </c>
      <c r="AX316" s="5">
        <f t="shared" si="543"/>
        <v>2.7673691266251026E-4</v>
      </c>
      <c r="AY316" s="5">
        <f t="shared" si="544"/>
        <v>2.5543884217645572E-4</v>
      </c>
      <c r="AZ316" s="5">
        <f t="shared" si="545"/>
        <v>1.1788995090080659E-4</v>
      </c>
      <c r="BA316" s="5">
        <f t="shared" si="546"/>
        <v>3.6272323621515898E-5</v>
      </c>
      <c r="BB316" s="5">
        <f t="shared" si="547"/>
        <v>8.3701883675246621E-6</v>
      </c>
      <c r="BC316" s="5">
        <f t="shared" si="548"/>
        <v>1.5452013284594144E-6</v>
      </c>
      <c r="BD316" s="5">
        <f t="shared" si="549"/>
        <v>1.1772634999943384E-4</v>
      </c>
      <c r="BE316" s="5">
        <f t="shared" si="550"/>
        <v>1.2530231462291346E-4</v>
      </c>
      <c r="BF316" s="5">
        <f t="shared" si="551"/>
        <v>6.6682905101258532E-5</v>
      </c>
      <c r="BG316" s="5">
        <f t="shared" si="552"/>
        <v>2.3658035081661727E-5</v>
      </c>
      <c r="BH316" s="5">
        <f t="shared" si="553"/>
        <v>6.2951211754559556E-6</v>
      </c>
      <c r="BI316" s="5">
        <f t="shared" si="554"/>
        <v>1.3400453749226755E-6</v>
      </c>
      <c r="BJ316" s="8">
        <f t="shared" si="555"/>
        <v>0.38264190331882236</v>
      </c>
      <c r="BK316" s="8">
        <f t="shared" si="556"/>
        <v>0.30886421902376981</v>
      </c>
      <c r="BL316" s="8">
        <f t="shared" si="557"/>
        <v>0.29061276063460262</v>
      </c>
      <c r="BM316" s="8">
        <f t="shared" si="558"/>
        <v>0.31973807944570953</v>
      </c>
      <c r="BN316" s="8">
        <f t="shared" si="559"/>
        <v>0.6800892856659162</v>
      </c>
    </row>
    <row r="317" spans="1:66" x14ac:dyDescent="0.25">
      <c r="A317" t="s">
        <v>340</v>
      </c>
      <c r="B317" t="s">
        <v>431</v>
      </c>
      <c r="C317" t="s">
        <v>387</v>
      </c>
      <c r="D317" s="16"/>
      <c r="E317">
        <f>VLOOKUP(A317,home!$A$2:$E$405,3,FALSE)</f>
        <v>1.3684000000000001</v>
      </c>
      <c r="F317">
        <f>VLOOKUP(B317,home!$B$2:$E$405,3,FALSE)</f>
        <v>1.1153999999999999</v>
      </c>
      <c r="G317">
        <f>VLOOKUP(C317,away!$B$2:$E$405,4,FALSE)</f>
        <v>1.5385</v>
      </c>
      <c r="H317">
        <f>VLOOKUP(A317,away!$A$2:$E$405,3,FALSE)</f>
        <v>1.1395</v>
      </c>
      <c r="I317">
        <f>VLOOKUP(C317,away!$B$2:$E$405,3,FALSE)</f>
        <v>1.0161</v>
      </c>
      <c r="J317">
        <f>VLOOKUP(B317,home!$B$2:$E$405,4,FALSE)</f>
        <v>1.0623</v>
      </c>
      <c r="K317" s="3">
        <f t="shared" si="504"/>
        <v>2.3482331043600002</v>
      </c>
      <c r="L317" s="3">
        <f t="shared" si="505"/>
        <v>1.229979752685</v>
      </c>
      <c r="M317" s="5">
        <f t="shared" si="506"/>
        <v>2.7925560655346904E-2</v>
      </c>
      <c r="N317" s="5">
        <f t="shared" si="507"/>
        <v>6.5575725988698735E-2</v>
      </c>
      <c r="O317" s="5">
        <f t="shared" si="508"/>
        <v>3.4347874188453552E-2</v>
      </c>
      <c r="P317" s="5">
        <f t="shared" si="509"/>
        <v>8.0656815233718995E-2</v>
      </c>
      <c r="Q317" s="5">
        <f t="shared" si="510"/>
        <v>7.6993545304551408E-2</v>
      </c>
      <c r="R317" s="5">
        <f t="shared" si="511"/>
        <v>2.1123594899784801E-2</v>
      </c>
      <c r="S317" s="5">
        <f t="shared" si="512"/>
        <v>5.8239849898955177E-2</v>
      </c>
      <c r="T317" s="5">
        <f t="shared" si="513"/>
        <v>9.4700501812033475E-2</v>
      </c>
      <c r="U317" s="5">
        <f t="shared" si="514"/>
        <v>4.9603124826764725E-2</v>
      </c>
      <c r="V317" s="5">
        <f t="shared" si="515"/>
        <v>1.8690327277637499E-2</v>
      </c>
      <c r="W317" s="5">
        <f t="shared" si="516"/>
        <v>6.026626396872968E-2</v>
      </c>
      <c r="X317" s="5">
        <f t="shared" si="517"/>
        <v>7.4126284451507068E-2</v>
      </c>
      <c r="Y317" s="5">
        <f t="shared" si="518"/>
        <v>4.5586914508561317E-2</v>
      </c>
      <c r="Z317" s="5">
        <f t="shared" si="519"/>
        <v>8.6605313435518128E-3</v>
      </c>
      <c r="AA317" s="5">
        <f t="shared" si="520"/>
        <v>2.0336946402275756E-2</v>
      </c>
      <c r="AB317" s="5">
        <f t="shared" si="521"/>
        <v>2.3877945391709475E-2</v>
      </c>
      <c r="AC317" s="5">
        <f t="shared" si="522"/>
        <v>3.3739301882232424E-3</v>
      </c>
      <c r="AD317" s="5">
        <f t="shared" si="523"/>
        <v>3.5379809031867326E-2</v>
      </c>
      <c r="AE317" s="5">
        <f t="shared" si="524"/>
        <v>4.3516448763058706E-2</v>
      </c>
      <c r="AF317" s="5">
        <f t="shared" si="525"/>
        <v>2.6762175443658217E-2</v>
      </c>
      <c r="AG317" s="5">
        <f t="shared" si="526"/>
        <v>1.0972311311167772E-2</v>
      </c>
      <c r="AH317" s="5">
        <f t="shared" si="527"/>
        <v>2.6630695500156382E-3</v>
      </c>
      <c r="AI317" s="5">
        <f t="shared" si="528"/>
        <v>6.2535080765598111E-3</v>
      </c>
      <c r="AJ317" s="5">
        <f t="shared" si="529"/>
        <v>7.3423473418801899E-3</v>
      </c>
      <c r="AK317" s="5">
        <f t="shared" si="530"/>
        <v>5.7471810306375711E-3</v>
      </c>
      <c r="AL317" s="5">
        <f t="shared" si="531"/>
        <v>3.8979409174495316E-4</v>
      </c>
      <c r="AM317" s="5">
        <f t="shared" si="532"/>
        <v>1.6616007758913164E-2</v>
      </c>
      <c r="AN317" s="5">
        <f t="shared" si="533"/>
        <v>2.0437353113920052E-2</v>
      </c>
      <c r="AO317" s="5">
        <f t="shared" si="534"/>
        <v>1.2568765264297703E-2</v>
      </c>
      <c r="AP317" s="5">
        <f t="shared" si="535"/>
        <v>5.1531089304455704E-3</v>
      </c>
      <c r="AQ317" s="5">
        <f t="shared" si="536"/>
        <v>1.5845549119570771E-3</v>
      </c>
      <c r="AR317" s="5">
        <f t="shared" si="537"/>
        <v>6.5510432530223718E-4</v>
      </c>
      <c r="AS317" s="5">
        <f t="shared" si="538"/>
        <v>1.5383376634841358E-3</v>
      </c>
      <c r="AT317" s="5">
        <f t="shared" si="539"/>
        <v>1.8061877135386311E-3</v>
      </c>
      <c r="AU317" s="5">
        <f t="shared" si="540"/>
        <v>1.4137832605399033E-3</v>
      </c>
      <c r="AV317" s="5">
        <f t="shared" si="541"/>
        <v>8.2997316369745502E-4</v>
      </c>
      <c r="AW317" s="5">
        <f t="shared" si="542"/>
        <v>3.1273171025692045E-5</v>
      </c>
      <c r="AX317" s="5">
        <f t="shared" si="543"/>
        <v>6.5030432469637498E-3</v>
      </c>
      <c r="AY317" s="5">
        <f t="shared" si="544"/>
        <v>7.9986115246003329E-3</v>
      </c>
      <c r="AZ317" s="5">
        <f t="shared" si="545"/>
        <v>4.919065112425655E-3</v>
      </c>
      <c r="BA317" s="5">
        <f t="shared" si="546"/>
        <v>2.0167834968075732E-3</v>
      </c>
      <c r="BB317" s="5">
        <f t="shared" si="547"/>
        <v>6.2015071665564225E-4</v>
      </c>
      <c r="BC317" s="5">
        <f t="shared" si="548"/>
        <v>1.5255456501990633E-4</v>
      </c>
      <c r="BD317" s="5">
        <f t="shared" si="549"/>
        <v>1.3429417600302002E-4</v>
      </c>
      <c r="BE317" s="5">
        <f t="shared" si="550"/>
        <v>3.1535402981303995E-4</v>
      </c>
      <c r="BF317" s="5">
        <f t="shared" si="551"/>
        <v>3.7026238620015546E-4</v>
      </c>
      <c r="BG317" s="5">
        <f t="shared" si="552"/>
        <v>2.8982079752484411E-4</v>
      </c>
      <c r="BH317" s="5">
        <f t="shared" si="553"/>
        <v>1.7014169776996392E-4</v>
      </c>
      <c r="BI317" s="5">
        <f t="shared" si="554"/>
        <v>7.9906473427088687E-5</v>
      </c>
      <c r="BJ317" s="8">
        <f t="shared" si="555"/>
        <v>0.61244997922584021</v>
      </c>
      <c r="BK317" s="8">
        <f t="shared" si="556"/>
        <v>0.19727488887022709</v>
      </c>
      <c r="BL317" s="8">
        <f t="shared" si="557"/>
        <v>0.178898757395382</v>
      </c>
      <c r="BM317" s="8">
        <f t="shared" si="558"/>
        <v>0.68269370221087189</v>
      </c>
      <c r="BN317" s="8">
        <f t="shared" si="559"/>
        <v>0.30662311627055444</v>
      </c>
    </row>
    <row r="318" spans="1:66" x14ac:dyDescent="0.25">
      <c r="A318" t="s">
        <v>340</v>
      </c>
      <c r="B318" t="s">
        <v>378</v>
      </c>
      <c r="C318" t="s">
        <v>352</v>
      </c>
      <c r="D318" s="16"/>
      <c r="E318">
        <f>VLOOKUP(A318,home!$A$2:$E$405,3,FALSE)</f>
        <v>1.3684000000000001</v>
      </c>
      <c r="F318">
        <f>VLOOKUP(B318,home!$B$2:$E$405,3,FALSE)</f>
        <v>0.69230000000000003</v>
      </c>
      <c r="G318">
        <f>VLOOKUP(C318,away!$B$2:$E$405,4,FALSE)</f>
        <v>0.88460000000000005</v>
      </c>
      <c r="H318">
        <f>VLOOKUP(A318,away!$A$2:$E$405,3,FALSE)</f>
        <v>1.1395</v>
      </c>
      <c r="I318">
        <f>VLOOKUP(C318,away!$B$2:$E$405,3,FALSE)</f>
        <v>0.78520000000000001</v>
      </c>
      <c r="J318">
        <f>VLOOKUP(B318,home!$B$2:$E$405,4,FALSE)</f>
        <v>1.0623</v>
      </c>
      <c r="K318" s="3">
        <f t="shared" si="504"/>
        <v>0.83801990087200018</v>
      </c>
      <c r="L318" s="3">
        <f t="shared" si="505"/>
        <v>0.95047741541999997</v>
      </c>
      <c r="M318" s="5">
        <f t="shared" si="506"/>
        <v>0.16721124659124045</v>
      </c>
      <c r="N318" s="5">
        <f t="shared" si="507"/>
        <v>0.14012635229307488</v>
      </c>
      <c r="O318" s="5">
        <f t="shared" si="508"/>
        <v>0.15893051348919851</v>
      </c>
      <c r="P318" s="5">
        <f t="shared" si="509"/>
        <v>0.13318693315975422</v>
      </c>
      <c r="Q318" s="5">
        <f t="shared" si="510"/>
        <v>5.8714335929098797E-2</v>
      </c>
      <c r="R318" s="5">
        <f t="shared" si="511"/>
        <v>7.5529931846293405E-2</v>
      </c>
      <c r="S318" s="5">
        <f t="shared" si="512"/>
        <v>2.6521480352132754E-2</v>
      </c>
      <c r="T318" s="5">
        <f t="shared" si="513"/>
        <v>5.5806650261991469E-2</v>
      </c>
      <c r="U318" s="5">
        <f t="shared" si="514"/>
        <v>6.3295585998699722E-2</v>
      </c>
      <c r="V318" s="5">
        <f t="shared" si="515"/>
        <v>2.3472069698704939E-3</v>
      </c>
      <c r="W318" s="5">
        <f t="shared" si="516"/>
        <v>1.6401260658356231E-2</v>
      </c>
      <c r="X318" s="5">
        <f t="shared" si="517"/>
        <v>1.558902784018416E-2</v>
      </c>
      <c r="Y318" s="5">
        <f t="shared" si="518"/>
        <v>7.4085094452243311E-3</v>
      </c>
      <c r="Z318" s="5">
        <f t="shared" si="519"/>
        <v>2.3929831469371238E-2</v>
      </c>
      <c r="AA318" s="5">
        <f t="shared" si="520"/>
        <v>2.0053674995846153E-2</v>
      </c>
      <c r="AB318" s="5">
        <f t="shared" si="521"/>
        <v>8.4026893660691521E-3</v>
      </c>
      <c r="AC318" s="5">
        <f t="shared" si="522"/>
        <v>1.1684968272964966E-4</v>
      </c>
      <c r="AD318" s="5">
        <f t="shared" si="523"/>
        <v>3.4361457077728809E-3</v>
      </c>
      <c r="AE318" s="5">
        <f t="shared" si="524"/>
        <v>3.2659788913304948E-3</v>
      </c>
      <c r="AF318" s="5">
        <f t="shared" si="525"/>
        <v>1.5521195877240424E-3</v>
      </c>
      <c r="AG318" s="5">
        <f t="shared" si="526"/>
        <v>4.9175153805423475E-4</v>
      </c>
      <c r="AH318" s="5">
        <f t="shared" si="527"/>
        <v>5.6861910916110375E-3</v>
      </c>
      <c r="AI318" s="5">
        <f t="shared" si="528"/>
        <v>4.7651412949311312E-3</v>
      </c>
      <c r="AJ318" s="5">
        <f t="shared" si="529"/>
        <v>1.9966416178096307E-3</v>
      </c>
      <c r="AK318" s="5">
        <f t="shared" si="530"/>
        <v>5.5774180354457902E-4</v>
      </c>
      <c r="AL318" s="5">
        <f t="shared" si="531"/>
        <v>3.7229196482212273E-6</v>
      </c>
      <c r="AM318" s="5">
        <f t="shared" si="532"/>
        <v>5.7591169708191587E-4</v>
      </c>
      <c r="AN318" s="5">
        <f t="shared" si="533"/>
        <v>5.4739106135256543E-4</v>
      </c>
      <c r="AO318" s="5">
        <f t="shared" si="534"/>
        <v>2.6014142060919843E-4</v>
      </c>
      <c r="AP318" s="5">
        <f t="shared" si="535"/>
        <v>8.2419515034772695E-5</v>
      </c>
      <c r="AQ318" s="5">
        <f t="shared" si="536"/>
        <v>1.958447190760514E-5</v>
      </c>
      <c r="AR318" s="5">
        <f t="shared" si="537"/>
        <v>1.0809192424677378E-3</v>
      </c>
      <c r="AS318" s="5">
        <f t="shared" si="538"/>
        <v>9.0583183642345096E-4</v>
      </c>
      <c r="AT318" s="5">
        <f t="shared" si="539"/>
        <v>3.7955255288314114E-4</v>
      </c>
      <c r="AU318" s="5">
        <f t="shared" si="540"/>
        <v>1.060241975809482E-4</v>
      </c>
      <c r="AV318" s="5">
        <f t="shared" si="541"/>
        <v>2.2212596886704891E-5</v>
      </c>
      <c r="AW318" s="5">
        <f t="shared" si="542"/>
        <v>8.2371561000270005E-8</v>
      </c>
      <c r="AX318" s="5">
        <f t="shared" si="543"/>
        <v>8.043757721660206E-5</v>
      </c>
      <c r="AY318" s="5">
        <f t="shared" si="544"/>
        <v>7.6454100495482606E-5</v>
      </c>
      <c r="AZ318" s="5">
        <f t="shared" si="545"/>
        <v>3.6333947918603616E-5</v>
      </c>
      <c r="BA318" s="5">
        <f t="shared" si="546"/>
        <v>1.151153230322642E-5</v>
      </c>
      <c r="BB318" s="5">
        <f t="shared" si="547"/>
        <v>2.7353628677736212E-6</v>
      </c>
      <c r="BC318" s="5">
        <f t="shared" si="548"/>
        <v>5.1998012575946224E-7</v>
      </c>
      <c r="BD318" s="5">
        <f t="shared" si="549"/>
        <v>1.7123155464307988E-4</v>
      </c>
      <c r="BE318" s="5">
        <f t="shared" si="550"/>
        <v>1.4349545044815227E-4</v>
      </c>
      <c r="BF318" s="5">
        <f t="shared" si="551"/>
        <v>6.0126021580071788E-5</v>
      </c>
      <c r="BG318" s="5">
        <f t="shared" si="552"/>
        <v>1.679560088145317E-5</v>
      </c>
      <c r="BH318" s="5">
        <f t="shared" si="553"/>
        <v>3.5187619464402656E-6</v>
      </c>
      <c r="BI318" s="5">
        <f t="shared" si="554"/>
        <v>5.8975850750960773E-7</v>
      </c>
      <c r="BJ318" s="8">
        <f t="shared" si="555"/>
        <v>0.30448557281972505</v>
      </c>
      <c r="BK318" s="8">
        <f t="shared" si="556"/>
        <v>0.32946389377587132</v>
      </c>
      <c r="BL318" s="8">
        <f t="shared" si="557"/>
        <v>0.34210840907825207</v>
      </c>
      <c r="BM318" s="8">
        <f t="shared" si="558"/>
        <v>0.26621202210562483</v>
      </c>
      <c r="BN318" s="8">
        <f t="shared" si="559"/>
        <v>0.73369931330866034</v>
      </c>
    </row>
    <row r="319" spans="1:66" x14ac:dyDescent="0.25">
      <c r="A319" t="s">
        <v>342</v>
      </c>
      <c r="B319" t="s">
        <v>399</v>
      </c>
      <c r="C319" t="s">
        <v>402</v>
      </c>
      <c r="D319" s="16"/>
      <c r="E319">
        <f>VLOOKUP(A319,home!$A$2:$E$405,3,FALSE)</f>
        <v>1.1741999999999999</v>
      </c>
      <c r="F319">
        <f>VLOOKUP(B319,home!$B$2:$E$405,3,FALSE)</f>
        <v>0.72389999999999999</v>
      </c>
      <c r="G319">
        <f>VLOOKUP(C319,away!$B$2:$E$405,4,FALSE)</f>
        <v>0.93679999999999997</v>
      </c>
      <c r="H319">
        <f>VLOOKUP(A319,away!$A$2:$E$405,3,FALSE)</f>
        <v>0.85970000000000002</v>
      </c>
      <c r="I319">
        <f>VLOOKUP(C319,away!$B$2:$E$405,3,FALSE)</f>
        <v>1.0468999999999999</v>
      </c>
      <c r="J319">
        <f>VLOOKUP(B319,home!$B$2:$E$405,4,FALSE)</f>
        <v>1.2795000000000001</v>
      </c>
      <c r="K319" s="3">
        <f t="shared" si="504"/>
        <v>0.79628316638399999</v>
      </c>
      <c r="L319" s="3">
        <f t="shared" si="505"/>
        <v>1.1515755004350001</v>
      </c>
      <c r="M319" s="5">
        <f t="shared" si="506"/>
        <v>0.14257905419495068</v>
      </c>
      <c r="N319" s="5">
        <f t="shared" si="507"/>
        <v>0.11353330073439127</v>
      </c>
      <c r="O319" s="5">
        <f t="shared" si="508"/>
        <v>0.16419054568609934</v>
      </c>
      <c r="P319" s="5">
        <f t="shared" si="509"/>
        <v>0.13074216760924398</v>
      </c>
      <c r="Q319" s="5">
        <f t="shared" si="510"/>
        <v>4.5202328099403992E-2</v>
      </c>
      <c r="R319" s="5">
        <f t="shared" si="511"/>
        <v>9.4538904907582821E-2</v>
      </c>
      <c r="S319" s="5">
        <f t="shared" si="512"/>
        <v>2.9971994287098101E-2</v>
      </c>
      <c r="T319" s="5">
        <f t="shared" si="513"/>
        <v>5.2053893601898216E-2</v>
      </c>
      <c r="U319" s="5">
        <f t="shared" si="514"/>
        <v>7.5279738546285918E-2</v>
      </c>
      <c r="V319" s="5">
        <f t="shared" si="515"/>
        <v>3.0537472100753246E-3</v>
      </c>
      <c r="W319" s="5">
        <f t="shared" si="516"/>
        <v>1.1997950982307291E-2</v>
      </c>
      <c r="X319" s="5">
        <f t="shared" si="517"/>
        <v>1.3816546406645119E-2</v>
      </c>
      <c r="Y319" s="5">
        <f t="shared" si="518"/>
        <v>7.9553981712578801E-3</v>
      </c>
      <c r="Z319" s="5">
        <f t="shared" si="519"/>
        <v>3.6289562243175505E-2</v>
      </c>
      <c r="AA319" s="5">
        <f t="shared" si="520"/>
        <v>2.8896767529685046E-2</v>
      </c>
      <c r="AB319" s="5">
        <f t="shared" si="521"/>
        <v>1.1505004773399982E-2</v>
      </c>
      <c r="AC319" s="5">
        <f t="shared" si="522"/>
        <v>1.7501410525824128E-4</v>
      </c>
      <c r="AD319" s="5">
        <f t="shared" si="523"/>
        <v>2.3884415995779175E-3</v>
      </c>
      <c r="AE319" s="5">
        <f t="shared" si="524"/>
        <v>2.7504708302937123E-3</v>
      </c>
      <c r="AF319" s="5">
        <f t="shared" si="525"/>
        <v>1.5836874114136764E-3</v>
      </c>
      <c r="AG319" s="5">
        <f t="shared" si="526"/>
        <v>6.0791187444377123E-4</v>
      </c>
      <c r="AH319" s="5">
        <f t="shared" si="527"/>
        <v>1.0447542700187986E-2</v>
      </c>
      <c r="AI319" s="5">
        <f t="shared" si="528"/>
        <v>8.319202382237734E-3</v>
      </c>
      <c r="AJ319" s="5">
        <f t="shared" si="529"/>
        <v>3.3122204073587889E-3</v>
      </c>
      <c r="AK319" s="5">
        <f t="shared" si="530"/>
        <v>8.7915511791111973E-4</v>
      </c>
      <c r="AL319" s="5">
        <f t="shared" si="531"/>
        <v>6.4193786704092683E-6</v>
      </c>
      <c r="AM319" s="5">
        <f t="shared" si="532"/>
        <v>3.8037516792703411E-4</v>
      </c>
      <c r="AN319" s="5">
        <f t="shared" si="533"/>
        <v>4.3803072435862148E-4</v>
      </c>
      <c r="AO319" s="5">
        <f t="shared" si="534"/>
        <v>2.5221272530459268E-4</v>
      </c>
      <c r="AP319" s="5">
        <f t="shared" si="535"/>
        <v>9.681399845290378E-5</v>
      </c>
      <c r="AQ319" s="5">
        <f t="shared" si="536"/>
        <v>2.7872157179379016E-5</v>
      </c>
      <c r="AR319" s="5">
        <f t="shared" si="537"/>
        <v>2.4062268426570002E-3</v>
      </c>
      <c r="AS319" s="5">
        <f t="shared" si="538"/>
        <v>1.916037929309091E-3</v>
      </c>
      <c r="AT319" s="5">
        <f t="shared" si="539"/>
        <v>7.6285437463104275E-4</v>
      </c>
      <c r="AU319" s="5">
        <f t="shared" si="540"/>
        <v>2.0248269897369766E-4</v>
      </c>
      <c r="AV319" s="5">
        <f t="shared" si="541"/>
        <v>4.030839116918856E-5</v>
      </c>
      <c r="AW319" s="5">
        <f t="shared" si="542"/>
        <v>1.6351230683386499E-7</v>
      </c>
      <c r="AX319" s="5">
        <f t="shared" si="543"/>
        <v>5.0481057188464061E-5</v>
      </c>
      <c r="AY319" s="5">
        <f t="shared" si="544"/>
        <v>5.8132748694293355E-5</v>
      </c>
      <c r="AZ319" s="5">
        <f t="shared" si="545"/>
        <v>3.3472124584646494E-5</v>
      </c>
      <c r="BA319" s="5">
        <f t="shared" si="546"/>
        <v>1.2848559539728979E-5</v>
      </c>
      <c r="BB319" s="5">
        <f t="shared" si="547"/>
        <v>3.6990215954580756E-6</v>
      </c>
      <c r="BC319" s="5">
        <f t="shared" si="548"/>
        <v>8.5194052898190039E-7</v>
      </c>
      <c r="BD319" s="5">
        <f t="shared" si="549"/>
        <v>4.6182531341547713E-4</v>
      </c>
      <c r="BE319" s="5">
        <f t="shared" si="550"/>
        <v>3.6774372288275931E-4</v>
      </c>
      <c r="BF319" s="5">
        <f t="shared" si="551"/>
        <v>1.4641406803746191E-4</v>
      </c>
      <c r="BG319" s="5">
        <f t="shared" si="552"/>
        <v>3.8862352566677528E-5</v>
      </c>
      <c r="BH319" s="5">
        <f t="shared" si="553"/>
        <v>7.7363592887313366E-6</v>
      </c>
      <c r="BI319" s="5">
        <f t="shared" si="554"/>
        <v>1.2320665341430522E-6</v>
      </c>
      <c r="BJ319" s="8">
        <f t="shared" si="555"/>
        <v>0.25324471993698688</v>
      </c>
      <c r="BK319" s="8">
        <f t="shared" si="556"/>
        <v>0.30658652953399107</v>
      </c>
      <c r="BL319" s="8">
        <f t="shared" si="557"/>
        <v>0.40372080617021405</v>
      </c>
      <c r="BM319" s="8">
        <f t="shared" si="558"/>
        <v>0.30899734741630797</v>
      </c>
      <c r="BN319" s="8">
        <f t="shared" si="559"/>
        <v>0.69078630123167195</v>
      </c>
    </row>
    <row r="320" spans="1:66" x14ac:dyDescent="0.25">
      <c r="A320" t="s">
        <v>342</v>
      </c>
      <c r="B320" t="s">
        <v>363</v>
      </c>
      <c r="C320" t="s">
        <v>348</v>
      </c>
      <c r="D320" s="16"/>
      <c r="E320">
        <f>VLOOKUP(A320,home!$A$2:$E$405,3,FALSE)</f>
        <v>1.1741999999999999</v>
      </c>
      <c r="F320">
        <f>VLOOKUP(B320,home!$B$2:$E$405,3,FALSE)</f>
        <v>1.1071</v>
      </c>
      <c r="G320">
        <f>VLOOKUP(C320,away!$B$2:$E$405,4,FALSE)</f>
        <v>0.93679999999999997</v>
      </c>
      <c r="H320">
        <f>VLOOKUP(A320,away!$A$2:$E$405,3,FALSE)</f>
        <v>0.85970000000000002</v>
      </c>
      <c r="I320">
        <f>VLOOKUP(C320,away!$B$2:$E$405,3,FALSE)</f>
        <v>1.454</v>
      </c>
      <c r="J320">
        <f>VLOOKUP(B320,home!$B$2:$E$405,4,FALSE)</f>
        <v>1.2795000000000001</v>
      </c>
      <c r="K320" s="3">
        <f t="shared" si="504"/>
        <v>1.2177995489759998</v>
      </c>
      <c r="L320" s="3">
        <f t="shared" si="505"/>
        <v>1.5993798621000002</v>
      </c>
      <c r="M320" s="5">
        <f t="shared" si="506"/>
        <v>5.9774303897981738E-2</v>
      </c>
      <c r="N320" s="5">
        <f t="shared" si="507"/>
        <v>7.2793120327316496E-2</v>
      </c>
      <c r="O320" s="5">
        <f t="shared" si="508"/>
        <v>9.5601817925477534E-2</v>
      </c>
      <c r="P320" s="5">
        <f t="shared" si="509"/>
        <v>0.11642385075093219</v>
      </c>
      <c r="Q320" s="5">
        <f t="shared" si="510"/>
        <v>4.4323714551580871E-2</v>
      </c>
      <c r="R320" s="5">
        <f t="shared" si="511"/>
        <v>7.6451811185079807E-2</v>
      </c>
      <c r="S320" s="5">
        <f t="shared" si="512"/>
        <v>5.6690384244411939E-2</v>
      </c>
      <c r="T320" s="5">
        <f t="shared" si="513"/>
        <v>7.0890456467267188E-2</v>
      </c>
      <c r="U320" s="5">
        <f t="shared" si="514"/>
        <v>9.310298117958847E-2</v>
      </c>
      <c r="V320" s="5">
        <f t="shared" si="515"/>
        <v>1.2268580688579252E-2</v>
      </c>
      <c r="W320" s="5">
        <f t="shared" si="516"/>
        <v>1.799246652995205E-2</v>
      </c>
      <c r="X320" s="5">
        <f t="shared" si="517"/>
        <v>2.8776788637513578E-2</v>
      </c>
      <c r="Y320" s="5">
        <f t="shared" si="518"/>
        <v>2.3012508121373662E-2</v>
      </c>
      <c r="Z320" s="5">
        <f t="shared" si="519"/>
        <v>4.0758495743496076E-2</v>
      </c>
      <c r="AA320" s="5">
        <f t="shared" si="520"/>
        <v>4.9635677733369722E-2</v>
      </c>
      <c r="AB320" s="5">
        <f t="shared" si="521"/>
        <v>3.0223152978407872E-2</v>
      </c>
      <c r="AC320" s="5">
        <f t="shared" si="522"/>
        <v>1.493488123101701E-3</v>
      </c>
      <c r="AD320" s="5">
        <f t="shared" si="523"/>
        <v>5.4778044062853441E-3</v>
      </c>
      <c r="AE320" s="5">
        <f t="shared" si="524"/>
        <v>8.7610900559354273E-3</v>
      </c>
      <c r="AF320" s="5">
        <f t="shared" si="525"/>
        <v>7.0061555027538438E-3</v>
      </c>
      <c r="AG320" s="5">
        <f t="shared" si="526"/>
        <v>3.7351680072818679E-3</v>
      </c>
      <c r="AH320" s="5">
        <f t="shared" si="527"/>
        <v>1.6297079325409042E-2</v>
      </c>
      <c r="AI320" s="5">
        <f t="shared" si="528"/>
        <v>1.9846575852109225E-2</v>
      </c>
      <c r="AJ320" s="5">
        <f t="shared" si="529"/>
        <v>1.2084575560708294E-2</v>
      </c>
      <c r="AK320" s="5">
        <f t="shared" si="530"/>
        <v>4.90553022246565E-3</v>
      </c>
      <c r="AL320" s="5">
        <f t="shared" si="531"/>
        <v>1.1635611090614686E-4</v>
      </c>
      <c r="AM320" s="5">
        <f t="shared" si="532"/>
        <v>1.3341735470706077E-3</v>
      </c>
      <c r="AN320" s="5">
        <f t="shared" si="533"/>
        <v>2.1338503037312568E-3</v>
      </c>
      <c r="AO320" s="5">
        <f t="shared" si="534"/>
        <v>1.7064186022618705E-3</v>
      </c>
      <c r="AP320" s="5">
        <f t="shared" si="535"/>
        <v>9.0973718292348884E-4</v>
      </c>
      <c r="AQ320" s="5">
        <f t="shared" si="536"/>
        <v>3.6375383254285293E-4</v>
      </c>
      <c r="AR320" s="5">
        <f t="shared" si="537"/>
        <v>5.2130440968210928E-3</v>
      </c>
      <c r="AS320" s="5">
        <f t="shared" si="538"/>
        <v>6.348442749900725E-3</v>
      </c>
      <c r="AT320" s="5">
        <f t="shared" si="539"/>
        <v>3.8655653587645307E-3</v>
      </c>
      <c r="AU320" s="5">
        <f t="shared" si="540"/>
        <v>1.5691612501468981E-3</v>
      </c>
      <c r="AV320" s="5">
        <f t="shared" si="541"/>
        <v>4.7773096567487708E-4</v>
      </c>
      <c r="AW320" s="5">
        <f t="shared" si="542"/>
        <v>6.2952666236428432E-6</v>
      </c>
      <c r="AX320" s="5">
        <f t="shared" si="543"/>
        <v>2.7079265731304889E-4</v>
      </c>
      <c r="AY320" s="5">
        <f t="shared" si="544"/>
        <v>4.3310032291103673E-4</v>
      </c>
      <c r="AZ320" s="5">
        <f t="shared" si="545"/>
        <v>3.463459673664598E-4</v>
      </c>
      <c r="BA320" s="5">
        <f t="shared" si="546"/>
        <v>1.8464625517515326E-4</v>
      </c>
      <c r="BB320" s="5">
        <f t="shared" si="547"/>
        <v>7.3829875534829492E-5</v>
      </c>
      <c r="BC320" s="5">
        <f t="shared" si="548"/>
        <v>2.361640323035114E-5</v>
      </c>
      <c r="BD320" s="5">
        <f t="shared" si="549"/>
        <v>1.3896062914491585E-3</v>
      </c>
      <c r="BE320" s="5">
        <f t="shared" si="550"/>
        <v>1.6922619149809968E-3</v>
      </c>
      <c r="BF320" s="5">
        <f t="shared" si="551"/>
        <v>1.0304178984065601E-3</v>
      </c>
      <c r="BG320" s="5">
        <f t="shared" si="552"/>
        <v>4.1828081731210221E-4</v>
      </c>
      <c r="BH320" s="5">
        <f t="shared" si="553"/>
        <v>1.2734554766699764E-4</v>
      </c>
      <c r="BI320" s="5">
        <f t="shared" si="554"/>
        <v>3.1016270102594292E-5</v>
      </c>
      <c r="BJ320" s="8">
        <f t="shared" si="555"/>
        <v>0.29054953755732132</v>
      </c>
      <c r="BK320" s="8">
        <f t="shared" si="556"/>
        <v>0.247200064138824</v>
      </c>
      <c r="BL320" s="8">
        <f t="shared" si="557"/>
        <v>0.42031207512384228</v>
      </c>
      <c r="BM320" s="8">
        <f t="shared" si="558"/>
        <v>0.53302474886882745</v>
      </c>
      <c r="BN320" s="8">
        <f t="shared" si="559"/>
        <v>0.46536861863836865</v>
      </c>
    </row>
    <row r="321" spans="1:66" x14ac:dyDescent="0.25">
      <c r="A321" t="s">
        <v>40</v>
      </c>
      <c r="B321" t="s">
        <v>235</v>
      </c>
      <c r="C321" t="s">
        <v>232</v>
      </c>
      <c r="D321" s="16"/>
      <c r="E321">
        <f>VLOOKUP(A321,home!$A$2:$E$405,3,FALSE)</f>
        <v>1.5047999999999999</v>
      </c>
      <c r="F321">
        <f>VLOOKUP(B321,home!$B$2:$E$405,3,FALSE)</f>
        <v>0.63129999999999997</v>
      </c>
      <c r="G321">
        <f>VLOOKUP(C321,away!$B$2:$E$405,4,FALSE)</f>
        <v>0.96360000000000001</v>
      </c>
      <c r="H321">
        <f>VLOOKUP(A321,away!$A$2:$E$405,3,FALSE)</f>
        <v>1.2</v>
      </c>
      <c r="I321">
        <f>VLOOKUP(C321,away!$B$2:$E$405,3,FALSE)</f>
        <v>0.91669999999999996</v>
      </c>
      <c r="J321">
        <f>VLOOKUP(B321,home!$B$2:$E$405,4,FALSE)</f>
        <v>0.625</v>
      </c>
      <c r="K321" s="3">
        <f t="shared" si="504"/>
        <v>0.91540095926399989</v>
      </c>
      <c r="L321" s="3">
        <f t="shared" si="505"/>
        <v>0.68752499999999994</v>
      </c>
      <c r="M321" s="5">
        <f t="shared" si="506"/>
        <v>0.20130664040719559</v>
      </c>
      <c r="N321" s="5">
        <f t="shared" si="507"/>
        <v>0.18427629173495991</v>
      </c>
      <c r="O321" s="5">
        <f t="shared" si="508"/>
        <v>0.13840334794595713</v>
      </c>
      <c r="P321" s="5">
        <f t="shared" si="509"/>
        <v>0.1266945574750783</v>
      </c>
      <c r="Q321" s="5">
        <f t="shared" si="510"/>
        <v>8.4343347111897504E-2</v>
      </c>
      <c r="R321" s="5">
        <f t="shared" si="511"/>
        <v>4.7577880898272085E-2</v>
      </c>
      <c r="S321" s="5">
        <f t="shared" si="512"/>
        <v>1.9934154756814676E-2</v>
      </c>
      <c r="T321" s="5">
        <f t="shared" si="513"/>
        <v>5.7988159723107321E-2</v>
      </c>
      <c r="U321" s="5">
        <f t="shared" si="514"/>
        <v>4.3552837814026593E-2</v>
      </c>
      <c r="V321" s="5">
        <f t="shared" si="515"/>
        <v>1.3939756065924418E-3</v>
      </c>
      <c r="W321" s="5">
        <f t="shared" si="516"/>
        <v>2.5735993617922497E-2</v>
      </c>
      <c r="X321" s="5">
        <f t="shared" si="517"/>
        <v>1.7694139012162161E-2</v>
      </c>
      <c r="Y321" s="5">
        <f t="shared" si="518"/>
        <v>6.0825814621683939E-3</v>
      </c>
      <c r="Z321" s="5">
        <f t="shared" si="519"/>
        <v>1.0903660854861504E-2</v>
      </c>
      <c r="AA321" s="5">
        <f t="shared" si="520"/>
        <v>9.9812216060295444E-3</v>
      </c>
      <c r="AB321" s="5">
        <f t="shared" si="521"/>
        <v>4.5684099163930039E-3</v>
      </c>
      <c r="AC321" s="5">
        <f t="shared" si="522"/>
        <v>5.4832121487350364E-5</v>
      </c>
      <c r="AD321" s="5">
        <f t="shared" si="523"/>
        <v>5.8896883113646065E-3</v>
      </c>
      <c r="AE321" s="5">
        <f t="shared" si="524"/>
        <v>4.0493079562709507E-3</v>
      </c>
      <c r="AF321" s="5">
        <f t="shared" si="525"/>
        <v>1.3920002263175925E-3</v>
      </c>
      <c r="AG321" s="5">
        <f t="shared" si="526"/>
        <v>3.1901165186633425E-4</v>
      </c>
      <c r="AH321" s="5">
        <f t="shared" si="527"/>
        <v>1.8741348573096638E-3</v>
      </c>
      <c r="AI321" s="5">
        <f t="shared" si="528"/>
        <v>1.7155848461713654E-3</v>
      </c>
      <c r="AJ321" s="5">
        <f t="shared" si="529"/>
        <v>7.8522400694202492E-4</v>
      </c>
      <c r="AK321" s="5">
        <f t="shared" si="530"/>
        <v>2.3959826973061709E-4</v>
      </c>
      <c r="AL321" s="5">
        <f t="shared" si="531"/>
        <v>1.3803680500966281E-6</v>
      </c>
      <c r="AM321" s="5">
        <f t="shared" si="532"/>
        <v>1.0782852659978262E-3</v>
      </c>
      <c r="AN321" s="5">
        <f t="shared" si="533"/>
        <v>7.4134807750515525E-4</v>
      </c>
      <c r="AO321" s="5">
        <f t="shared" si="534"/>
        <v>2.5484766849336591E-4</v>
      </c>
      <c r="AP321" s="5">
        <f t="shared" si="535"/>
        <v>5.8404714426967135E-5</v>
      </c>
      <c r="AQ321" s="5">
        <f t="shared" si="536"/>
        <v>1.0038675321600144E-5</v>
      </c>
      <c r="AR321" s="5">
        <f t="shared" si="537"/>
        <v>2.5770291355436536E-4</v>
      </c>
      <c r="AS321" s="5">
        <f t="shared" si="538"/>
        <v>2.3590149427279368E-4</v>
      </c>
      <c r="AT321" s="5">
        <f t="shared" si="539"/>
        <v>1.0797222707456316E-4</v>
      </c>
      <c r="AU321" s="5">
        <f t="shared" si="540"/>
        <v>3.2945960079308511E-5</v>
      </c>
      <c r="AV321" s="5">
        <f t="shared" si="541"/>
        <v>7.539690865118113E-6</v>
      </c>
      <c r="AW321" s="5">
        <f t="shared" si="542"/>
        <v>2.4131941050779511E-8</v>
      </c>
      <c r="AX321" s="5">
        <f t="shared" si="543"/>
        <v>1.6451056114244114E-4</v>
      </c>
      <c r="AY321" s="5">
        <f t="shared" si="544"/>
        <v>1.1310512354945682E-4</v>
      </c>
      <c r="AZ321" s="5">
        <f t="shared" si="545"/>
        <v>3.8881300034170146E-5</v>
      </c>
      <c r="BA321" s="5">
        <f t="shared" si="546"/>
        <v>8.9106219353309429E-6</v>
      </c>
      <c r="BB321" s="5">
        <f t="shared" si="547"/>
        <v>1.5315688365221017E-6</v>
      </c>
      <c r="BC321" s="5">
        <f t="shared" si="548"/>
        <v>2.1059837286597164E-7</v>
      </c>
      <c r="BD321" s="5">
        <f t="shared" si="549"/>
        <v>2.9529532606910823E-5</v>
      </c>
      <c r="BE321" s="5">
        <f t="shared" si="550"/>
        <v>2.703136247498373E-5</v>
      </c>
      <c r="BF321" s="5">
        <f t="shared" si="551"/>
        <v>1.2372267569906498E-5</v>
      </c>
      <c r="BG321" s="5">
        <f t="shared" si="552"/>
        <v>3.7751952005877619E-6</v>
      </c>
      <c r="BH321" s="5">
        <f t="shared" si="553"/>
        <v>8.6395432700672124E-7</v>
      </c>
      <c r="BI321" s="5">
        <f t="shared" si="554"/>
        <v>1.5817292394044727E-7</v>
      </c>
      <c r="BJ321" s="8">
        <f t="shared" si="555"/>
        <v>0.39024059498365293</v>
      </c>
      <c r="BK321" s="8">
        <f t="shared" si="556"/>
        <v>0.34949864585876789</v>
      </c>
      <c r="BL321" s="8">
        <f t="shared" si="557"/>
        <v>0.24941403293178152</v>
      </c>
      <c r="BM321" s="8">
        <f t="shared" si="558"/>
        <v>0.21734178806409499</v>
      </c>
      <c r="BN321" s="8">
        <f t="shared" si="559"/>
        <v>0.78260206557336054</v>
      </c>
    </row>
    <row r="322" spans="1:66" x14ac:dyDescent="0.25">
      <c r="A322" t="s">
        <v>40</v>
      </c>
      <c r="B322" t="s">
        <v>318</v>
      </c>
      <c r="C322" t="s">
        <v>239</v>
      </c>
      <c r="D322" s="16"/>
      <c r="E322">
        <f>VLOOKUP(A322,home!$A$2:$E$405,3,FALSE)</f>
        <v>1.5047999999999999</v>
      </c>
      <c r="F322">
        <f>VLOOKUP(B322,home!$B$2:$E$405,3,FALSE)</f>
        <v>0.8639</v>
      </c>
      <c r="G322">
        <f>VLOOKUP(C322,away!$B$2:$E$405,4,FALSE)</f>
        <v>0.432</v>
      </c>
      <c r="H322">
        <f>VLOOKUP(A322,away!$A$2:$E$405,3,FALSE)</f>
        <v>1.2</v>
      </c>
      <c r="I322">
        <f>VLOOKUP(C322,away!$B$2:$E$405,3,FALSE)</f>
        <v>0.83330000000000004</v>
      </c>
      <c r="J322">
        <f>VLOOKUP(B322,home!$B$2:$E$405,4,FALSE)</f>
        <v>0.91669999999999996</v>
      </c>
      <c r="K322" s="3">
        <f t="shared" si="504"/>
        <v>0.56159858303999999</v>
      </c>
      <c r="L322" s="3">
        <f t="shared" si="505"/>
        <v>0.91666333199999994</v>
      </c>
      <c r="M322" s="5">
        <f t="shared" si="506"/>
        <v>0.22803368606543875</v>
      </c>
      <c r="N322" s="5">
        <f t="shared" si="507"/>
        <v>0.12806339497973859</v>
      </c>
      <c r="O322" s="5">
        <f t="shared" si="508"/>
        <v>0.20903011847698699</v>
      </c>
      <c r="P322" s="5">
        <f t="shared" si="509"/>
        <v>0.11739101834935922</v>
      </c>
      <c r="Q322" s="5">
        <f t="shared" si="510"/>
        <v>3.5960110579956517E-2</v>
      </c>
      <c r="R322" s="5">
        <f t="shared" si="511"/>
        <v>9.580512244573483E-2</v>
      </c>
      <c r="S322" s="5">
        <f t="shared" si="512"/>
        <v>1.5108130981517533E-2</v>
      </c>
      <c r="T322" s="5">
        <f t="shared" si="513"/>
        <v>3.2963314783311382E-2</v>
      </c>
      <c r="U322" s="5">
        <f t="shared" si="514"/>
        <v>5.3804021013498377E-2</v>
      </c>
      <c r="V322" s="5">
        <f t="shared" si="515"/>
        <v>8.6417976799703106E-4</v>
      </c>
      <c r="W322" s="5">
        <f t="shared" si="516"/>
        <v>6.7317157158884302E-3</v>
      </c>
      <c r="X322" s="5">
        <f t="shared" si="517"/>
        <v>6.1707169582030522E-3</v>
      </c>
      <c r="Y322" s="5">
        <f t="shared" si="518"/>
        <v>2.8282349838676573E-3</v>
      </c>
      <c r="Z322" s="5">
        <f t="shared" si="519"/>
        <v>2.927368092125843E-2</v>
      </c>
      <c r="AA322" s="5">
        <f t="shared" si="520"/>
        <v>1.6440057725743817E-2</v>
      </c>
      <c r="AB322" s="5">
        <f t="shared" si="521"/>
        <v>4.6163565619367648E-3</v>
      </c>
      <c r="AC322" s="5">
        <f t="shared" si="522"/>
        <v>2.7804812731969632E-5</v>
      </c>
      <c r="AD322" s="5">
        <f t="shared" si="523"/>
        <v>9.4513050186776021E-4</v>
      </c>
      <c r="AE322" s="5">
        <f t="shared" si="524"/>
        <v>8.6636647501693305E-4</v>
      </c>
      <c r="AF322" s="5">
        <f t="shared" si="525"/>
        <v>3.970831898610583E-4</v>
      </c>
      <c r="AG322" s="5">
        <f t="shared" si="526"/>
        <v>1.2133053329974211E-4</v>
      </c>
      <c r="AH322" s="5">
        <f t="shared" si="527"/>
        <v>6.7085274732963931E-3</v>
      </c>
      <c r="AI322" s="5">
        <f t="shared" si="528"/>
        <v>3.7674995232881659E-3</v>
      </c>
      <c r="AJ322" s="5">
        <f t="shared" si="529"/>
        <v>1.0579111969412545E-3</v>
      </c>
      <c r="AK322" s="5">
        <f t="shared" si="530"/>
        <v>1.9804047639478633E-4</v>
      </c>
      <c r="AL322" s="5">
        <f t="shared" si="531"/>
        <v>5.7255317632018037E-7</v>
      </c>
      <c r="AM322" s="5">
        <f t="shared" si="532"/>
        <v>1.0615679012736365E-4</v>
      </c>
      <c r="AN322" s="5">
        <f t="shared" si="533"/>
        <v>9.7310036952573842E-5</v>
      </c>
      <c r="AO322" s="5">
        <f t="shared" si="534"/>
        <v>4.4600271354994728E-5</v>
      </c>
      <c r="AP322" s="5">
        <f t="shared" si="535"/>
        <v>1.3627811116124543E-5</v>
      </c>
      <c r="AQ322" s="5">
        <f t="shared" si="536"/>
        <v>3.1230286863933397E-6</v>
      </c>
      <c r="AR322" s="5">
        <f t="shared" si="537"/>
        <v>1.2298922292970826E-3</v>
      </c>
      <c r="AS322" s="5">
        <f t="shared" si="538"/>
        <v>6.9070573326514837E-4</v>
      </c>
      <c r="AT322" s="5">
        <f t="shared" si="539"/>
        <v>1.9394968054965573E-4</v>
      </c>
      <c r="AU322" s="5">
        <f t="shared" si="540"/>
        <v>3.6307288592582438E-5</v>
      </c>
      <c r="AV322" s="5">
        <f t="shared" si="541"/>
        <v>5.0975304569046619E-6</v>
      </c>
      <c r="AW322" s="5">
        <f t="shared" si="542"/>
        <v>8.1874599790608511E-9</v>
      </c>
      <c r="AX322" s="5">
        <f t="shared" si="543"/>
        <v>9.9362504859336826E-6</v>
      </c>
      <c r="AY322" s="5">
        <f t="shared" si="544"/>
        <v>9.1081964780225857E-6</v>
      </c>
      <c r="AZ322" s="5">
        <f t="shared" si="545"/>
        <v>4.1745748660274243E-6</v>
      </c>
      <c r="BA322" s="5">
        <f t="shared" si="546"/>
        <v>1.2755599021253841E-6</v>
      </c>
      <c r="BB322" s="5">
        <f t="shared" si="547"/>
        <v>2.9231474751196203E-7</v>
      </c>
      <c r="BC322" s="5">
        <f t="shared" si="548"/>
        <v>5.3590842089410769E-8</v>
      </c>
      <c r="BD322" s="5">
        <f t="shared" si="549"/>
        <v>1.8789951815139524E-4</v>
      </c>
      <c r="BE322" s="5">
        <f t="shared" si="550"/>
        <v>1.0552410314772233E-4</v>
      </c>
      <c r="BF322" s="5">
        <f t="shared" si="551"/>
        <v>2.9631093402163826E-5</v>
      </c>
      <c r="BG322" s="5">
        <f t="shared" si="552"/>
        <v>5.5469266895270323E-6</v>
      </c>
      <c r="BH322" s="5">
        <f t="shared" si="553"/>
        <v>7.7878654226628466E-7</v>
      </c>
      <c r="BI322" s="5">
        <f t="shared" si="554"/>
        <v>8.7473083725473319E-8</v>
      </c>
      <c r="BJ322" s="8">
        <f t="shared" si="555"/>
        <v>0.21533705712657034</v>
      </c>
      <c r="BK322" s="8">
        <f t="shared" si="556"/>
        <v>0.36143450072669886</v>
      </c>
      <c r="BL322" s="8">
        <f t="shared" si="557"/>
        <v>0.39391307525699948</v>
      </c>
      <c r="BM322" s="8">
        <f t="shared" si="558"/>
        <v>0.18566576312529423</v>
      </c>
      <c r="BN322" s="8">
        <f t="shared" si="559"/>
        <v>0.81428345089721477</v>
      </c>
    </row>
    <row r="323" spans="1:66" x14ac:dyDescent="0.25">
      <c r="A323" t="s">
        <v>40</v>
      </c>
      <c r="B323" t="s">
        <v>521</v>
      </c>
      <c r="C323" t="s">
        <v>321</v>
      </c>
      <c r="D323" s="16"/>
      <c r="E323">
        <f>VLOOKUP(A323,home!$A$2:$E$405,3,FALSE)</f>
        <v>1.5047999999999999</v>
      </c>
      <c r="F323" t="e">
        <f>VLOOKUP(B323,home!$B$2:$E$405,3,FALSE)</f>
        <v>#N/A</v>
      </c>
      <c r="G323">
        <f>VLOOKUP(C323,away!$B$2:$E$405,4,FALSE)</f>
        <v>0.63129999999999997</v>
      </c>
      <c r="H323">
        <f>VLOOKUP(A323,away!$A$2:$E$405,3,FALSE)</f>
        <v>1.2</v>
      </c>
      <c r="I323">
        <f>VLOOKUP(C323,away!$B$2:$E$405,3,FALSE)</f>
        <v>1.4582999999999999</v>
      </c>
      <c r="J323" t="e">
        <f>VLOOKUP(B323,home!$B$2:$E$405,4,FALSE)</f>
        <v>#N/A</v>
      </c>
      <c r="K323" s="3" t="e">
        <f t="shared" si="504"/>
        <v>#N/A</v>
      </c>
      <c r="L323" s="3" t="e">
        <f t="shared" si="505"/>
        <v>#N/A</v>
      </c>
      <c r="M323" s="5" t="e">
        <f t="shared" si="506"/>
        <v>#N/A</v>
      </c>
      <c r="N323" s="5" t="e">
        <f t="shared" si="507"/>
        <v>#N/A</v>
      </c>
      <c r="O323" s="5" t="e">
        <f t="shared" si="508"/>
        <v>#N/A</v>
      </c>
      <c r="P323" s="5" t="e">
        <f t="shared" si="509"/>
        <v>#N/A</v>
      </c>
      <c r="Q323" s="5" t="e">
        <f t="shared" si="510"/>
        <v>#N/A</v>
      </c>
      <c r="R323" s="5" t="e">
        <f t="shared" si="511"/>
        <v>#N/A</v>
      </c>
      <c r="S323" s="5" t="e">
        <f t="shared" si="512"/>
        <v>#N/A</v>
      </c>
      <c r="T323" s="5" t="e">
        <f t="shared" si="513"/>
        <v>#N/A</v>
      </c>
      <c r="U323" s="5" t="e">
        <f t="shared" si="514"/>
        <v>#N/A</v>
      </c>
      <c r="V323" s="5" t="e">
        <f t="shared" si="515"/>
        <v>#N/A</v>
      </c>
      <c r="W323" s="5" t="e">
        <f t="shared" si="516"/>
        <v>#N/A</v>
      </c>
      <c r="X323" s="5" t="e">
        <f t="shared" si="517"/>
        <v>#N/A</v>
      </c>
      <c r="Y323" s="5" t="e">
        <f t="shared" si="518"/>
        <v>#N/A</v>
      </c>
      <c r="Z323" s="5" t="e">
        <f t="shared" si="519"/>
        <v>#N/A</v>
      </c>
      <c r="AA323" s="5" t="e">
        <f t="shared" si="520"/>
        <v>#N/A</v>
      </c>
      <c r="AB323" s="5" t="e">
        <f t="shared" si="521"/>
        <v>#N/A</v>
      </c>
      <c r="AC323" s="5" t="e">
        <f t="shared" si="522"/>
        <v>#N/A</v>
      </c>
      <c r="AD323" s="5" t="e">
        <f t="shared" si="523"/>
        <v>#N/A</v>
      </c>
      <c r="AE323" s="5" t="e">
        <f t="shared" si="524"/>
        <v>#N/A</v>
      </c>
      <c r="AF323" s="5" t="e">
        <f t="shared" si="525"/>
        <v>#N/A</v>
      </c>
      <c r="AG323" s="5" t="e">
        <f t="shared" si="526"/>
        <v>#N/A</v>
      </c>
      <c r="AH323" s="5" t="e">
        <f t="shared" si="527"/>
        <v>#N/A</v>
      </c>
      <c r="AI323" s="5" t="e">
        <f t="shared" si="528"/>
        <v>#N/A</v>
      </c>
      <c r="AJ323" s="5" t="e">
        <f t="shared" si="529"/>
        <v>#N/A</v>
      </c>
      <c r="AK323" s="5" t="e">
        <f t="shared" si="530"/>
        <v>#N/A</v>
      </c>
      <c r="AL323" s="5" t="e">
        <f t="shared" si="531"/>
        <v>#N/A</v>
      </c>
      <c r="AM323" s="5" t="e">
        <f t="shared" si="532"/>
        <v>#N/A</v>
      </c>
      <c r="AN323" s="5" t="e">
        <f t="shared" si="533"/>
        <v>#N/A</v>
      </c>
      <c r="AO323" s="5" t="e">
        <f t="shared" si="534"/>
        <v>#N/A</v>
      </c>
      <c r="AP323" s="5" t="e">
        <f t="shared" si="535"/>
        <v>#N/A</v>
      </c>
      <c r="AQ323" s="5" t="e">
        <f t="shared" si="536"/>
        <v>#N/A</v>
      </c>
      <c r="AR323" s="5" t="e">
        <f t="shared" si="537"/>
        <v>#N/A</v>
      </c>
      <c r="AS323" s="5" t="e">
        <f t="shared" si="538"/>
        <v>#N/A</v>
      </c>
      <c r="AT323" s="5" t="e">
        <f t="shared" si="539"/>
        <v>#N/A</v>
      </c>
      <c r="AU323" s="5" t="e">
        <f t="shared" si="540"/>
        <v>#N/A</v>
      </c>
      <c r="AV323" s="5" t="e">
        <f t="shared" si="541"/>
        <v>#N/A</v>
      </c>
      <c r="AW323" s="5" t="e">
        <f t="shared" si="542"/>
        <v>#N/A</v>
      </c>
      <c r="AX323" s="5" t="e">
        <f t="shared" si="543"/>
        <v>#N/A</v>
      </c>
      <c r="AY323" s="5" t="e">
        <f t="shared" si="544"/>
        <v>#N/A</v>
      </c>
      <c r="AZ323" s="5" t="e">
        <f t="shared" si="545"/>
        <v>#N/A</v>
      </c>
      <c r="BA323" s="5" t="e">
        <f t="shared" si="546"/>
        <v>#N/A</v>
      </c>
      <c r="BB323" s="5" t="e">
        <f t="shared" si="547"/>
        <v>#N/A</v>
      </c>
      <c r="BC323" s="5" t="e">
        <f t="shared" si="548"/>
        <v>#N/A</v>
      </c>
      <c r="BD323" s="5" t="e">
        <f t="shared" si="549"/>
        <v>#N/A</v>
      </c>
      <c r="BE323" s="5" t="e">
        <f t="shared" si="550"/>
        <v>#N/A</v>
      </c>
      <c r="BF323" s="5" t="e">
        <f t="shared" si="551"/>
        <v>#N/A</v>
      </c>
      <c r="BG323" s="5" t="e">
        <f t="shared" si="552"/>
        <v>#N/A</v>
      </c>
      <c r="BH323" s="5" t="e">
        <f t="shared" si="553"/>
        <v>#N/A</v>
      </c>
      <c r="BI323" s="5" t="e">
        <f t="shared" si="554"/>
        <v>#N/A</v>
      </c>
      <c r="BJ323" s="8" t="e">
        <f t="shared" si="555"/>
        <v>#N/A</v>
      </c>
      <c r="BK323" s="8" t="e">
        <f t="shared" si="556"/>
        <v>#N/A</v>
      </c>
      <c r="BL323" s="8" t="e">
        <f t="shared" si="557"/>
        <v>#N/A</v>
      </c>
      <c r="BM323" s="8" t="e">
        <f t="shared" si="558"/>
        <v>#N/A</v>
      </c>
      <c r="BN323" s="8" t="e">
        <f t="shared" si="559"/>
        <v>#N/A</v>
      </c>
    </row>
    <row r="324" spans="1:66" x14ac:dyDescent="0.25">
      <c r="A324" s="10"/>
      <c r="B324" s="10"/>
      <c r="C324" s="10"/>
      <c r="D324" s="16"/>
      <c r="E324" s="10"/>
      <c r="F324" s="10"/>
      <c r="G324" s="10"/>
      <c r="H324" s="10"/>
      <c r="I324" s="10"/>
      <c r="J324" s="10"/>
      <c r="K324" s="12"/>
      <c r="L324" s="12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4"/>
      <c r="BK324" s="14"/>
      <c r="BL324" s="14"/>
      <c r="BM324" s="14"/>
      <c r="BN324" s="14"/>
    </row>
    <row r="325" spans="1:66" x14ac:dyDescent="0.25">
      <c r="A325" s="10"/>
      <c r="B325" s="10"/>
      <c r="C325" s="10"/>
      <c r="D325" s="16"/>
      <c r="E325" s="10"/>
      <c r="F325" s="10"/>
      <c r="G325" s="10"/>
      <c r="H325" s="10"/>
      <c r="I325" s="10"/>
      <c r="J325" s="10"/>
      <c r="K325" s="12"/>
      <c r="L325" s="12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4"/>
      <c r="BK325" s="14"/>
      <c r="BL325" s="14"/>
      <c r="BM325" s="14"/>
      <c r="BN325" s="14"/>
    </row>
    <row r="326" spans="1:66" x14ac:dyDescent="0.25">
      <c r="A326" s="10"/>
      <c r="B326" s="10"/>
      <c r="C326" s="10"/>
      <c r="D326" s="16"/>
      <c r="E326" s="10"/>
      <c r="F326" s="10"/>
      <c r="G326" s="10"/>
      <c r="H326" s="10"/>
      <c r="I326" s="10"/>
      <c r="J326" s="10"/>
      <c r="K326" s="12"/>
      <c r="L326" s="12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4"/>
      <c r="BK326" s="14"/>
      <c r="BL326" s="14"/>
      <c r="BM326" s="14"/>
      <c r="BN326" s="14"/>
    </row>
    <row r="327" spans="1:66" x14ac:dyDescent="0.25">
      <c r="A327" s="10"/>
      <c r="B327" s="10"/>
      <c r="C327" s="10"/>
      <c r="D327" s="16"/>
      <c r="E327" s="10"/>
      <c r="F327" s="10"/>
      <c r="G327" s="10"/>
      <c r="H327" s="10"/>
      <c r="I327" s="10"/>
      <c r="J327" s="10"/>
      <c r="K327" s="12"/>
      <c r="L327" s="12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4"/>
      <c r="BK327" s="14"/>
      <c r="BL327" s="14"/>
      <c r="BM327" s="14"/>
      <c r="BN327" s="14"/>
    </row>
    <row r="328" spans="1:66" x14ac:dyDescent="0.25">
      <c r="A328" s="10"/>
      <c r="B328" s="10"/>
      <c r="C328" s="10"/>
      <c r="D328" s="16"/>
      <c r="E328" s="10"/>
      <c r="F328" s="10"/>
      <c r="G328" s="10"/>
      <c r="H328" s="10"/>
      <c r="I328" s="10"/>
      <c r="J328" s="10"/>
      <c r="K328" s="12"/>
      <c r="L328" s="12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4"/>
      <c r="BK328" s="14"/>
      <c r="BL328" s="14"/>
      <c r="BM328" s="14"/>
      <c r="BN328" s="14"/>
    </row>
    <row r="329" spans="1:66" x14ac:dyDescent="0.25">
      <c r="A329" s="10"/>
      <c r="B329" s="10"/>
      <c r="C329" s="10"/>
      <c r="D329" s="16"/>
      <c r="E329" s="10"/>
      <c r="F329" s="10"/>
      <c r="G329" s="10"/>
      <c r="H329" s="10"/>
      <c r="I329" s="10"/>
      <c r="J329" s="10"/>
      <c r="K329" s="12"/>
      <c r="L329" s="12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4"/>
      <c r="BK329" s="14"/>
      <c r="BL329" s="14"/>
      <c r="BM329" s="14"/>
      <c r="BN329" s="14"/>
    </row>
    <row r="330" spans="1:66" x14ac:dyDescent="0.25">
      <c r="A330" s="10"/>
      <c r="B330" s="10"/>
      <c r="C330" s="10"/>
      <c r="D330" s="16"/>
      <c r="E330" s="10"/>
      <c r="F330" s="10"/>
      <c r="G330" s="10"/>
      <c r="H330" s="10"/>
      <c r="I330" s="10"/>
      <c r="J330" s="10"/>
      <c r="K330" s="12"/>
      <c r="L330" s="12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4"/>
      <c r="BK330" s="14"/>
      <c r="BL330" s="14"/>
      <c r="BM330" s="14"/>
      <c r="BN330" s="14"/>
    </row>
    <row r="331" spans="1:66" x14ac:dyDescent="0.25">
      <c r="A331" s="10"/>
      <c r="B331" s="10"/>
      <c r="C331" s="10"/>
      <c r="D331" s="16"/>
      <c r="E331" s="10"/>
      <c r="F331" s="10"/>
      <c r="G331" s="10"/>
      <c r="H331" s="10"/>
      <c r="I331" s="10"/>
      <c r="J331" s="10"/>
      <c r="K331" s="12"/>
      <c r="L331" s="12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4"/>
      <c r="BK331" s="14"/>
      <c r="BL331" s="14"/>
      <c r="BM331" s="14"/>
      <c r="BN331" s="14"/>
    </row>
    <row r="332" spans="1:66" x14ac:dyDescent="0.25">
      <c r="A332" s="10"/>
      <c r="B332" s="10"/>
      <c r="C332" s="10"/>
      <c r="D332" s="16"/>
      <c r="E332" s="10"/>
      <c r="F332" s="10"/>
      <c r="G332" s="10"/>
      <c r="H332" s="10"/>
      <c r="I332" s="10"/>
      <c r="J332" s="10"/>
      <c r="K332" s="12"/>
      <c r="L332" s="12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4"/>
      <c r="BK332" s="14"/>
      <c r="BL332" s="14"/>
      <c r="BM332" s="14"/>
      <c r="BN332" s="14"/>
    </row>
    <row r="333" spans="1:66" x14ac:dyDescent="0.25">
      <c r="A333" s="10"/>
      <c r="B333" s="10"/>
      <c r="C333" s="10"/>
      <c r="D333" s="16"/>
      <c r="E333" s="10"/>
      <c r="F333" s="10"/>
      <c r="G333" s="10"/>
      <c r="H333" s="10"/>
      <c r="I333" s="10"/>
      <c r="J333" s="10"/>
      <c r="K333" s="12"/>
      <c r="L333" s="12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4"/>
      <c r="BK333" s="14"/>
      <c r="BL333" s="14"/>
      <c r="BM333" s="14"/>
      <c r="BN333" s="14"/>
    </row>
    <row r="334" spans="1:66" x14ac:dyDescent="0.25">
      <c r="A334" s="10"/>
      <c r="B334" s="10"/>
      <c r="C334" s="10"/>
      <c r="D334" s="16"/>
      <c r="E334" s="10"/>
      <c r="F334" s="10"/>
      <c r="G334" s="10"/>
      <c r="H334" s="10"/>
      <c r="I334" s="10"/>
      <c r="J334" s="10"/>
      <c r="K334" s="12"/>
      <c r="L334" s="12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4"/>
      <c r="BK334" s="14"/>
      <c r="BL334" s="14"/>
      <c r="BM334" s="14"/>
      <c r="BN334" s="14"/>
    </row>
    <row r="335" spans="1:66" x14ac:dyDescent="0.25">
      <c r="A335" s="10"/>
      <c r="B335" s="10"/>
      <c r="C335" s="10"/>
      <c r="D335" s="16"/>
      <c r="E335" s="10"/>
      <c r="F335" s="10"/>
      <c r="G335" s="10"/>
      <c r="H335" s="10"/>
      <c r="I335" s="10"/>
      <c r="J335" s="10"/>
      <c r="K335" s="12"/>
      <c r="L335" s="12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4"/>
      <c r="BK335" s="14"/>
      <c r="BL335" s="14"/>
      <c r="BM335" s="14"/>
      <c r="BN335" s="14"/>
    </row>
    <row r="336" spans="1:66" x14ac:dyDescent="0.25">
      <c r="A336" s="10"/>
      <c r="B336" s="10"/>
      <c r="C336" s="10"/>
      <c r="D336" s="16"/>
      <c r="E336" s="10"/>
      <c r="F336" s="10"/>
      <c r="G336" s="10"/>
      <c r="H336" s="10"/>
      <c r="I336" s="10"/>
      <c r="J336" s="10"/>
      <c r="K336" s="12"/>
      <c r="L336" s="12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4"/>
      <c r="BK336" s="14"/>
      <c r="BL336" s="14"/>
      <c r="BM336" s="14"/>
      <c r="BN336" s="14"/>
    </row>
    <row r="337" spans="1:66" x14ac:dyDescent="0.25">
      <c r="A337" s="10"/>
      <c r="B337" s="10"/>
      <c r="C337" s="10"/>
      <c r="D337" s="16"/>
      <c r="E337" s="10"/>
      <c r="F337" s="10"/>
      <c r="G337" s="10"/>
      <c r="H337" s="10"/>
      <c r="I337" s="10"/>
      <c r="J337" s="10"/>
      <c r="K337" s="12"/>
      <c r="L337" s="12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4"/>
      <c r="BK337" s="14"/>
      <c r="BL337" s="14"/>
      <c r="BM337" s="14"/>
      <c r="BN337" s="14"/>
    </row>
    <row r="338" spans="1:66" s="10" customFormat="1" x14ac:dyDescent="0.25">
      <c r="D338" s="16"/>
      <c r="K338" s="12"/>
      <c r="L338" s="12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4"/>
      <c r="BK338" s="14"/>
      <c r="BL338" s="14"/>
      <c r="BM338" s="14"/>
      <c r="BN338" s="14"/>
    </row>
    <row r="339" spans="1:66" x14ac:dyDescent="0.25">
      <c r="A339" s="10"/>
      <c r="B339" s="10"/>
      <c r="C339" s="10"/>
      <c r="D339" s="16"/>
      <c r="E339" s="10"/>
      <c r="F339" s="10"/>
      <c r="G339" s="10"/>
      <c r="H339" s="10"/>
      <c r="I339" s="10"/>
      <c r="J339" s="10"/>
      <c r="K339" s="12"/>
      <c r="L339" s="12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4"/>
      <c r="BK339" s="14"/>
      <c r="BL339" s="14"/>
      <c r="BM339" s="14"/>
      <c r="BN339" s="14"/>
    </row>
    <row r="340" spans="1:66" x14ac:dyDescent="0.25">
      <c r="A340" s="10"/>
      <c r="B340" s="10"/>
      <c r="C340" s="10"/>
      <c r="D340" s="16"/>
      <c r="E340" s="10"/>
      <c r="F340" s="10"/>
      <c r="G340" s="10"/>
      <c r="H340" s="10"/>
      <c r="I340" s="10"/>
      <c r="J340" s="10"/>
      <c r="K340" s="12"/>
      <c r="L340" s="12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4"/>
      <c r="BK340" s="14"/>
      <c r="BL340" s="14"/>
      <c r="BM340" s="14"/>
      <c r="BN340" s="14"/>
    </row>
    <row r="341" spans="1:66" x14ac:dyDescent="0.25">
      <c r="A341" s="10"/>
      <c r="B341" s="10"/>
      <c r="C341" s="10"/>
      <c r="D341" s="16"/>
      <c r="E341" s="10"/>
      <c r="F341" s="10"/>
      <c r="G341" s="10"/>
      <c r="H341" s="10"/>
      <c r="I341" s="10"/>
      <c r="J341" s="10"/>
      <c r="K341" s="12"/>
      <c r="L341" s="12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4"/>
      <c r="BK341" s="14"/>
      <c r="BL341" s="14"/>
      <c r="BM341" s="14"/>
      <c r="BN341" s="14"/>
    </row>
    <row r="342" spans="1:66" x14ac:dyDescent="0.25">
      <c r="A342" s="10"/>
      <c r="B342" s="10"/>
      <c r="C342" s="10"/>
      <c r="D342" s="16"/>
      <c r="E342" s="10"/>
      <c r="F342" s="10"/>
      <c r="G342" s="10"/>
      <c r="H342" s="10"/>
      <c r="I342" s="10"/>
      <c r="J342" s="10"/>
      <c r="K342" s="12"/>
      <c r="L342" s="12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4"/>
      <c r="BK342" s="14"/>
      <c r="BL342" s="14"/>
      <c r="BM342" s="14"/>
      <c r="BN342" s="14"/>
    </row>
    <row r="343" spans="1:66" x14ac:dyDescent="0.25">
      <c r="A343" s="10"/>
      <c r="B343" s="10"/>
      <c r="C343" s="10"/>
      <c r="D343" s="16"/>
      <c r="E343" s="10"/>
      <c r="F343" s="10"/>
      <c r="G343" s="10"/>
      <c r="H343" s="10"/>
      <c r="I343" s="10"/>
      <c r="J343" s="10"/>
      <c r="K343" s="12"/>
      <c r="L343" s="12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4"/>
      <c r="BK343" s="14"/>
      <c r="BL343" s="14"/>
      <c r="BM343" s="14"/>
      <c r="BN343" s="14"/>
    </row>
    <row r="344" spans="1:66" x14ac:dyDescent="0.25">
      <c r="A344" s="10"/>
      <c r="B344" s="10"/>
      <c r="C344" s="10"/>
      <c r="D344" s="16"/>
      <c r="E344" s="10"/>
      <c r="F344" s="10"/>
      <c r="G344" s="10"/>
      <c r="H344" s="10"/>
      <c r="I344" s="10"/>
      <c r="J344" s="10"/>
      <c r="K344" s="12"/>
      <c r="L344" s="12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4"/>
      <c r="BK344" s="14"/>
      <c r="BL344" s="14"/>
      <c r="BM344" s="14"/>
      <c r="BN344" s="14"/>
    </row>
    <row r="345" spans="1:66" x14ac:dyDescent="0.25">
      <c r="A345" s="10"/>
      <c r="B345" s="10"/>
      <c r="C345" s="10"/>
      <c r="D345" s="16"/>
      <c r="E345" s="10"/>
      <c r="F345" s="10"/>
      <c r="G345" s="10"/>
      <c r="H345" s="10"/>
      <c r="I345" s="10"/>
      <c r="J345" s="10"/>
      <c r="K345" s="12"/>
      <c r="L345" s="12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4"/>
      <c r="BK345" s="14"/>
      <c r="BL345" s="14"/>
      <c r="BM345" s="14"/>
      <c r="BN345" s="14"/>
    </row>
    <row r="346" spans="1:66" x14ac:dyDescent="0.25">
      <c r="A346" s="10"/>
      <c r="B346" s="10"/>
      <c r="C346" s="10"/>
      <c r="D346" s="16"/>
      <c r="E346" s="10"/>
      <c r="F346" s="10"/>
      <c r="G346" s="10"/>
      <c r="H346" s="10"/>
      <c r="I346" s="10"/>
      <c r="J346" s="10"/>
      <c r="K346" s="12"/>
      <c r="L346" s="12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4"/>
      <c r="BK346" s="14"/>
      <c r="BL346" s="14"/>
      <c r="BM346" s="14"/>
      <c r="BN346" s="14"/>
    </row>
    <row r="347" spans="1:66" x14ac:dyDescent="0.25">
      <c r="A347" s="10"/>
      <c r="B347" s="10"/>
      <c r="C347" s="10"/>
      <c r="D347" s="16"/>
      <c r="E347" s="10"/>
      <c r="F347" s="10"/>
      <c r="G347" s="10"/>
      <c r="H347" s="10"/>
      <c r="I347" s="10"/>
      <c r="J347" s="10"/>
      <c r="K347" s="12"/>
      <c r="L347" s="12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4"/>
      <c r="BK347" s="14"/>
      <c r="BL347" s="14"/>
      <c r="BM347" s="14"/>
      <c r="BN347" s="14"/>
    </row>
    <row r="348" spans="1:66" x14ac:dyDescent="0.25">
      <c r="A348" s="10"/>
      <c r="B348" s="10"/>
      <c r="C348" s="10"/>
      <c r="D348" s="16"/>
      <c r="E348" s="10"/>
      <c r="F348" s="10"/>
      <c r="G348" s="10"/>
      <c r="H348" s="10"/>
      <c r="I348" s="10"/>
      <c r="J348" s="10"/>
      <c r="K348" s="12"/>
      <c r="L348" s="12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4"/>
      <c r="BK348" s="14"/>
      <c r="BL348" s="14"/>
      <c r="BM348" s="14"/>
      <c r="BN348" s="14"/>
    </row>
    <row r="349" spans="1:66" x14ac:dyDescent="0.25">
      <c r="A349" s="10"/>
      <c r="B349" s="10"/>
      <c r="C349" s="10"/>
      <c r="D349" s="16"/>
      <c r="E349" s="10"/>
      <c r="F349" s="10"/>
      <c r="G349" s="10"/>
      <c r="H349" s="10"/>
      <c r="I349" s="10"/>
      <c r="J349" s="10"/>
      <c r="K349" s="12"/>
      <c r="L349" s="12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4"/>
      <c r="BK349" s="14"/>
      <c r="BL349" s="14"/>
      <c r="BM349" s="14"/>
      <c r="BN349" s="14"/>
    </row>
    <row r="350" spans="1:66" x14ac:dyDescent="0.25">
      <c r="A350" s="10"/>
      <c r="B350" s="10"/>
      <c r="C350" s="10"/>
      <c r="D350" s="16"/>
      <c r="E350" s="10"/>
      <c r="F350" s="10"/>
      <c r="G350" s="10"/>
      <c r="H350" s="10"/>
      <c r="I350" s="10"/>
      <c r="J350" s="10"/>
      <c r="K350" s="12"/>
      <c r="L350" s="12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4"/>
      <c r="BK350" s="14"/>
      <c r="BL350" s="14"/>
      <c r="BM350" s="14"/>
      <c r="BN350" s="14"/>
    </row>
    <row r="351" spans="1:66" x14ac:dyDescent="0.25">
      <c r="A351" s="10"/>
      <c r="B351" s="10"/>
      <c r="C351" s="10"/>
      <c r="D351" s="16"/>
      <c r="E351" s="10"/>
      <c r="F351" s="10"/>
      <c r="G351" s="10"/>
      <c r="H351" s="10"/>
      <c r="I351" s="10"/>
      <c r="J351" s="10"/>
      <c r="K351" s="12"/>
      <c r="L351" s="12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4"/>
      <c r="BK351" s="14"/>
      <c r="BL351" s="14"/>
      <c r="BM351" s="14"/>
      <c r="BN351" s="14"/>
    </row>
    <row r="352" spans="1:66" x14ac:dyDescent="0.25">
      <c r="A352" s="10"/>
      <c r="B352" s="10"/>
      <c r="C352" s="10"/>
      <c r="D352" s="16"/>
      <c r="E352" s="10"/>
      <c r="F352" s="10"/>
      <c r="G352" s="10"/>
      <c r="H352" s="10"/>
      <c r="I352" s="10"/>
      <c r="J352" s="10"/>
      <c r="K352" s="12"/>
      <c r="L352" s="12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4"/>
      <c r="BK352" s="14"/>
      <c r="BL352" s="14"/>
      <c r="BM352" s="14"/>
      <c r="BN352" s="14"/>
    </row>
    <row r="353" spans="1:66" x14ac:dyDescent="0.25">
      <c r="A353" s="10"/>
      <c r="B353" s="10"/>
      <c r="C353" s="10"/>
      <c r="D353" s="16"/>
      <c r="E353" s="10"/>
      <c r="F353" s="10"/>
      <c r="G353" s="10"/>
      <c r="H353" s="10"/>
      <c r="I353" s="10"/>
      <c r="J353" s="10"/>
      <c r="K353" s="12"/>
      <c r="L353" s="12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4"/>
      <c r="BK353" s="14"/>
      <c r="BL353" s="14"/>
      <c r="BM353" s="14"/>
      <c r="BN353" s="14"/>
    </row>
    <row r="354" spans="1:66" x14ac:dyDescent="0.25">
      <c r="A354" s="10"/>
      <c r="B354" s="10"/>
      <c r="C354" s="10"/>
      <c r="D354" s="16"/>
      <c r="E354" s="10"/>
      <c r="F354" s="10"/>
      <c r="G354" s="10"/>
      <c r="H354" s="10"/>
      <c r="I354" s="10"/>
      <c r="J354" s="10"/>
      <c r="K354" s="12"/>
      <c r="L354" s="12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4"/>
      <c r="BK354" s="14"/>
      <c r="BL354" s="14"/>
      <c r="BM354" s="14"/>
      <c r="BN354" s="14"/>
    </row>
    <row r="355" spans="1:66" x14ac:dyDescent="0.25">
      <c r="A355" s="10"/>
      <c r="B355" s="10"/>
      <c r="C355" s="10"/>
      <c r="D355" s="16"/>
      <c r="E355" s="10"/>
      <c r="F355" s="10"/>
      <c r="G355" s="10"/>
      <c r="H355" s="10"/>
      <c r="I355" s="10"/>
      <c r="J355" s="10"/>
      <c r="K355" s="12"/>
      <c r="L355" s="12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4"/>
      <c r="BK355" s="14"/>
      <c r="BL355" s="14"/>
      <c r="BM355" s="14"/>
      <c r="BN355" s="14"/>
    </row>
    <row r="356" spans="1:66" x14ac:dyDescent="0.25">
      <c r="A356" s="10"/>
      <c r="B356" s="10"/>
      <c r="C356" s="10"/>
      <c r="D356" s="16"/>
      <c r="E356" s="10"/>
      <c r="F356" s="10"/>
      <c r="G356" s="10"/>
      <c r="H356" s="10"/>
      <c r="I356" s="10"/>
      <c r="J356" s="10"/>
      <c r="K356" s="12"/>
      <c r="L356" s="12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4"/>
      <c r="BK356" s="14"/>
      <c r="BL356" s="14"/>
      <c r="BM356" s="14"/>
      <c r="BN356" s="14"/>
    </row>
    <row r="357" spans="1:66" x14ac:dyDescent="0.25">
      <c r="A357" s="10"/>
      <c r="B357" s="10"/>
      <c r="C357" s="10"/>
      <c r="D357" s="16"/>
      <c r="E357" s="10"/>
      <c r="F357" s="10"/>
      <c r="G357" s="10"/>
      <c r="H357" s="10"/>
      <c r="I357" s="10"/>
      <c r="J357" s="10"/>
      <c r="K357" s="12"/>
      <c r="L357" s="12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4"/>
      <c r="BK357" s="14"/>
      <c r="BL357" s="14"/>
      <c r="BM357" s="14"/>
      <c r="BN357" s="14"/>
    </row>
    <row r="358" spans="1:66" x14ac:dyDescent="0.25">
      <c r="A358" s="10"/>
      <c r="B358" s="10"/>
      <c r="C358" s="10"/>
      <c r="D358" s="16"/>
      <c r="E358" s="10"/>
      <c r="F358" s="10"/>
      <c r="G358" s="10"/>
      <c r="H358" s="10"/>
      <c r="I358" s="10"/>
      <c r="J358" s="10"/>
      <c r="K358" s="12"/>
      <c r="L358" s="12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4"/>
      <c r="BK358" s="14"/>
      <c r="BL358" s="14"/>
      <c r="BM358" s="14"/>
      <c r="BN358" s="14"/>
    </row>
    <row r="359" spans="1:66" x14ac:dyDescent="0.25">
      <c r="A359" s="10"/>
      <c r="B359" s="10"/>
      <c r="C359" s="10"/>
      <c r="D359" s="16"/>
      <c r="E359" s="10"/>
      <c r="F359" s="10"/>
      <c r="G359" s="10"/>
      <c r="H359" s="10"/>
      <c r="I359" s="10"/>
      <c r="J359" s="10"/>
      <c r="K359" s="12"/>
      <c r="L359" s="12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4"/>
      <c r="BK359" s="14"/>
      <c r="BL359" s="14"/>
      <c r="BM359" s="14"/>
      <c r="BN359" s="14"/>
    </row>
    <row r="360" spans="1:66" x14ac:dyDescent="0.25">
      <c r="A360" s="10"/>
      <c r="B360" s="10"/>
      <c r="C360" s="10"/>
      <c r="D360" s="16"/>
      <c r="E360" s="10"/>
      <c r="F360" s="10"/>
      <c r="G360" s="10"/>
      <c r="H360" s="10"/>
      <c r="I360" s="10"/>
      <c r="J360" s="10"/>
      <c r="K360" s="12"/>
      <c r="L360" s="12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4"/>
      <c r="BK360" s="14"/>
      <c r="BL360" s="14"/>
      <c r="BM360" s="14"/>
      <c r="BN360" s="14"/>
    </row>
    <row r="361" spans="1:66" x14ac:dyDescent="0.25">
      <c r="A361" s="10"/>
      <c r="B361" s="10"/>
      <c r="C361" s="10"/>
      <c r="D361" s="16"/>
      <c r="E361" s="10"/>
      <c r="F361" s="10"/>
      <c r="G361" s="10"/>
      <c r="H361" s="10"/>
      <c r="I361" s="10"/>
      <c r="J361" s="10"/>
      <c r="K361" s="12"/>
      <c r="L361" s="12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4"/>
      <c r="BK361" s="14"/>
      <c r="BL361" s="14"/>
      <c r="BM361" s="14"/>
      <c r="BN361" s="14"/>
    </row>
    <row r="362" spans="1:66" x14ac:dyDescent="0.25">
      <c r="A362" s="10"/>
      <c r="B362" s="10"/>
      <c r="C362" s="10"/>
      <c r="D362" s="16"/>
      <c r="E362" s="10"/>
      <c r="F362" s="10"/>
      <c r="G362" s="10"/>
      <c r="H362" s="10"/>
      <c r="I362" s="10"/>
      <c r="J362" s="10"/>
      <c r="K362" s="12"/>
      <c r="L362" s="12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4"/>
      <c r="BK362" s="14"/>
      <c r="BL362" s="14"/>
      <c r="BM362" s="14"/>
      <c r="BN362" s="14"/>
    </row>
    <row r="363" spans="1:66" x14ac:dyDescent="0.25">
      <c r="A363" s="10"/>
      <c r="B363" s="10"/>
      <c r="C363" s="10"/>
      <c r="D363" s="16"/>
      <c r="E363" s="10"/>
      <c r="F363" s="10"/>
      <c r="G363" s="10"/>
      <c r="H363" s="10"/>
      <c r="I363" s="10"/>
      <c r="J363" s="10"/>
      <c r="K363" s="12"/>
      <c r="L363" s="12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4"/>
      <c r="BK363" s="14"/>
      <c r="BL363" s="14"/>
      <c r="BM363" s="14"/>
      <c r="BN363" s="14"/>
    </row>
    <row r="364" spans="1:66" x14ac:dyDescent="0.25">
      <c r="A364" s="10"/>
      <c r="B364" s="10"/>
      <c r="C364" s="10"/>
      <c r="D364" s="16"/>
      <c r="E364" s="10"/>
      <c r="F364" s="10"/>
      <c r="G364" s="10"/>
      <c r="H364" s="10"/>
      <c r="I364" s="10"/>
      <c r="J364" s="10"/>
      <c r="K364" s="12"/>
      <c r="L364" s="12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4"/>
      <c r="BK364" s="14"/>
      <c r="BL364" s="14"/>
      <c r="BM364" s="14"/>
      <c r="BN364" s="14"/>
    </row>
    <row r="365" spans="1:66" x14ac:dyDescent="0.25">
      <c r="A365" s="10"/>
      <c r="B365" s="10"/>
      <c r="C365" s="10"/>
      <c r="D365" s="16"/>
      <c r="E365" s="10"/>
      <c r="F365" s="10"/>
      <c r="G365" s="10"/>
      <c r="H365" s="10"/>
      <c r="I365" s="10"/>
      <c r="J365" s="10"/>
      <c r="K365" s="12"/>
      <c r="L365" s="12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4"/>
      <c r="BK365" s="14"/>
      <c r="BL365" s="14"/>
      <c r="BM365" s="14"/>
      <c r="BN365" s="14"/>
    </row>
    <row r="366" spans="1:66" x14ac:dyDescent="0.25">
      <c r="A366" s="10"/>
      <c r="B366" s="10"/>
      <c r="C366" s="10"/>
      <c r="D366" s="16"/>
      <c r="E366" s="10"/>
      <c r="F366" s="10"/>
      <c r="G366" s="10"/>
      <c r="H366" s="10"/>
      <c r="I366" s="10"/>
      <c r="J366" s="10"/>
      <c r="K366" s="12"/>
      <c r="L366" s="12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4"/>
      <c r="BK366" s="14"/>
      <c r="BL366" s="14"/>
      <c r="BM366" s="14"/>
      <c r="BN366" s="14"/>
    </row>
    <row r="367" spans="1:66" x14ac:dyDescent="0.25">
      <c r="A367" s="10"/>
      <c r="B367" s="10"/>
      <c r="C367" s="10"/>
      <c r="D367" s="16"/>
      <c r="E367" s="10"/>
      <c r="F367" s="10"/>
      <c r="G367" s="10"/>
      <c r="H367" s="10"/>
      <c r="I367" s="10"/>
      <c r="J367" s="10"/>
      <c r="K367" s="12"/>
      <c r="L367" s="12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4"/>
      <c r="BK367" s="14"/>
      <c r="BL367" s="14"/>
      <c r="BM367" s="14"/>
      <c r="BN367" s="14"/>
    </row>
    <row r="368" spans="1:66" x14ac:dyDescent="0.25">
      <c r="A368" s="10"/>
      <c r="B368" s="10"/>
      <c r="C368" s="10"/>
      <c r="D368" s="16"/>
      <c r="E368" s="10"/>
      <c r="F368" s="10"/>
      <c r="G368" s="10"/>
      <c r="H368" s="10"/>
      <c r="I368" s="10"/>
      <c r="J368" s="10"/>
      <c r="K368" s="12"/>
      <c r="L368" s="12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4"/>
      <c r="BK368" s="14"/>
      <c r="BL368" s="14"/>
      <c r="BM368" s="14"/>
      <c r="BN368" s="14"/>
    </row>
    <row r="369" spans="1:66" x14ac:dyDescent="0.25">
      <c r="A369" s="10"/>
      <c r="B369" s="10"/>
      <c r="C369" s="10"/>
      <c r="D369" s="16"/>
      <c r="E369" s="10"/>
      <c r="F369" s="10"/>
      <c r="G369" s="10"/>
      <c r="H369" s="10"/>
      <c r="I369" s="10"/>
      <c r="J369" s="10"/>
      <c r="K369" s="12"/>
      <c r="L369" s="12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4"/>
      <c r="BK369" s="14"/>
      <c r="BL369" s="14"/>
      <c r="BM369" s="14"/>
      <c r="BN369" s="14"/>
    </row>
    <row r="370" spans="1:66" x14ac:dyDescent="0.25">
      <c r="A370" s="10"/>
      <c r="B370" s="10"/>
      <c r="C370" s="10"/>
      <c r="D370" s="16"/>
      <c r="E370" s="10"/>
      <c r="F370" s="10"/>
      <c r="G370" s="10"/>
      <c r="H370" s="10"/>
      <c r="I370" s="10"/>
      <c r="J370" s="10"/>
      <c r="K370" s="12"/>
      <c r="L370" s="12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4"/>
      <c r="BK370" s="14"/>
      <c r="BL370" s="14"/>
      <c r="BM370" s="14"/>
      <c r="BN370" s="14"/>
    </row>
    <row r="371" spans="1:66" x14ac:dyDescent="0.25">
      <c r="A371" s="10"/>
      <c r="B371" s="10"/>
      <c r="C371" s="10"/>
      <c r="D371" s="16"/>
      <c r="E371" s="10"/>
      <c r="F371" s="10"/>
      <c r="G371" s="10"/>
      <c r="H371" s="10"/>
      <c r="I371" s="10"/>
      <c r="J371" s="10"/>
      <c r="K371" s="12"/>
      <c r="L371" s="12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4"/>
      <c r="BK371" s="14"/>
      <c r="BL371" s="14"/>
      <c r="BM371" s="14"/>
      <c r="BN371" s="14"/>
    </row>
    <row r="372" spans="1:66" x14ac:dyDescent="0.25">
      <c r="A372" s="10"/>
      <c r="B372" s="10"/>
      <c r="C372" s="10"/>
      <c r="D372" s="16"/>
      <c r="E372" s="10"/>
      <c r="F372" s="10"/>
      <c r="G372" s="10"/>
      <c r="H372" s="10"/>
      <c r="I372" s="10"/>
      <c r="J372" s="10"/>
      <c r="K372" s="12"/>
      <c r="L372" s="12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4"/>
      <c r="BK372" s="14"/>
      <c r="BL372" s="14"/>
      <c r="BM372" s="14"/>
      <c r="BN372" s="14"/>
    </row>
    <row r="373" spans="1:66" x14ac:dyDescent="0.25">
      <c r="A373" s="10"/>
      <c r="B373" s="10"/>
      <c r="C373" s="10"/>
      <c r="D373" s="16"/>
      <c r="E373" s="10"/>
      <c r="F373" s="10"/>
      <c r="G373" s="10"/>
      <c r="H373" s="10"/>
      <c r="I373" s="10"/>
      <c r="J373" s="10"/>
      <c r="K373" s="12"/>
      <c r="L373" s="12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4"/>
      <c r="BK373" s="14"/>
      <c r="BL373" s="14"/>
      <c r="BM373" s="14"/>
      <c r="BN373" s="14"/>
    </row>
    <row r="374" spans="1:66" x14ac:dyDescent="0.25">
      <c r="A374" s="10"/>
      <c r="B374" s="10"/>
      <c r="C374" s="10"/>
      <c r="D374" s="16"/>
      <c r="E374" s="10"/>
      <c r="F374" s="10"/>
      <c r="G374" s="10"/>
      <c r="H374" s="10"/>
      <c r="I374" s="10"/>
      <c r="J374" s="10"/>
      <c r="K374" s="12"/>
      <c r="L374" s="12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4"/>
      <c r="BK374" s="14"/>
      <c r="BL374" s="14"/>
      <c r="BM374" s="14"/>
      <c r="BN374" s="14"/>
    </row>
    <row r="375" spans="1:66" x14ac:dyDescent="0.25">
      <c r="A375" s="10"/>
      <c r="B375" s="10"/>
      <c r="C375" s="10"/>
      <c r="D375" s="16"/>
      <c r="E375" s="10"/>
      <c r="F375" s="10"/>
      <c r="G375" s="10"/>
      <c r="H375" s="10"/>
      <c r="I375" s="10"/>
      <c r="J375" s="10"/>
      <c r="K375" s="12"/>
      <c r="L375" s="12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4"/>
      <c r="BK375" s="14"/>
      <c r="BL375" s="14"/>
      <c r="BM375" s="14"/>
      <c r="BN375" s="14"/>
    </row>
    <row r="376" spans="1:66" x14ac:dyDescent="0.25">
      <c r="A376" s="10"/>
      <c r="B376" s="10"/>
      <c r="C376" s="10"/>
      <c r="D376" s="16"/>
      <c r="E376" s="10"/>
      <c r="F376" s="10"/>
      <c r="G376" s="10"/>
      <c r="H376" s="10"/>
      <c r="I376" s="10"/>
      <c r="J376" s="10"/>
      <c r="K376" s="12"/>
      <c r="L376" s="12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4"/>
      <c r="BK376" s="14"/>
      <c r="BL376" s="14"/>
      <c r="BM376" s="14"/>
      <c r="BN376" s="14"/>
    </row>
    <row r="377" spans="1:66" x14ac:dyDescent="0.25">
      <c r="A377" s="10"/>
      <c r="B377" s="10"/>
      <c r="C377" s="10"/>
      <c r="D377" s="16"/>
      <c r="E377" s="10"/>
      <c r="F377" s="10"/>
      <c r="G377" s="10"/>
      <c r="H377" s="10"/>
      <c r="I377" s="10"/>
      <c r="J377" s="10"/>
      <c r="K377" s="12"/>
      <c r="L377" s="12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4"/>
      <c r="BK377" s="14"/>
      <c r="BL377" s="14"/>
      <c r="BM377" s="14"/>
      <c r="BN377" s="14"/>
    </row>
    <row r="378" spans="1:66" x14ac:dyDescent="0.25">
      <c r="A378" s="10"/>
      <c r="B378" s="10"/>
      <c r="C378" s="10"/>
      <c r="D378" s="16"/>
      <c r="E378" s="10"/>
      <c r="F378" s="10"/>
      <c r="G378" s="10"/>
      <c r="H378" s="10"/>
      <c r="I378" s="10"/>
      <c r="J378" s="10"/>
      <c r="K378" s="12"/>
      <c r="L378" s="12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4"/>
      <c r="BK378" s="14"/>
      <c r="BL378" s="14"/>
      <c r="BM378" s="14"/>
      <c r="BN378" s="14"/>
    </row>
    <row r="379" spans="1:66" x14ac:dyDescent="0.25">
      <c r="A379" s="10"/>
      <c r="B379" s="10"/>
      <c r="C379" s="10"/>
      <c r="D379" s="16"/>
      <c r="E379" s="10"/>
      <c r="F379" s="10"/>
      <c r="G379" s="10"/>
      <c r="H379" s="10"/>
      <c r="I379" s="10"/>
      <c r="J379" s="10"/>
      <c r="K379" s="12"/>
      <c r="L379" s="12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4"/>
      <c r="BK379" s="14"/>
      <c r="BL379" s="14"/>
      <c r="BM379" s="14"/>
      <c r="BN379" s="14"/>
    </row>
    <row r="380" spans="1:66" x14ac:dyDescent="0.25">
      <c r="A380" s="10"/>
      <c r="B380" s="10"/>
      <c r="C380" s="10"/>
      <c r="D380" s="16"/>
      <c r="E380" s="10"/>
      <c r="F380" s="10"/>
      <c r="G380" s="10"/>
      <c r="H380" s="10"/>
      <c r="I380" s="10"/>
      <c r="J380" s="10"/>
      <c r="K380" s="12"/>
      <c r="L380" s="12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4"/>
      <c r="BK380" s="14"/>
      <c r="BL380" s="14"/>
      <c r="BM380" s="14"/>
      <c r="BN380" s="14"/>
    </row>
    <row r="381" spans="1:66" x14ac:dyDescent="0.25">
      <c r="A381" s="10"/>
      <c r="B381" s="10"/>
      <c r="C381" s="10"/>
      <c r="D381" s="16"/>
      <c r="E381" s="10"/>
      <c r="F381" s="10"/>
      <c r="G381" s="10"/>
      <c r="H381" s="10"/>
      <c r="I381" s="10"/>
      <c r="J381" s="10"/>
      <c r="K381" s="12"/>
      <c r="L381" s="12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4"/>
      <c r="BK381" s="14"/>
      <c r="BL381" s="14"/>
      <c r="BM381" s="14"/>
      <c r="BN381" s="14"/>
    </row>
    <row r="382" spans="1:66" x14ac:dyDescent="0.25">
      <c r="A382" s="10"/>
      <c r="B382" s="10"/>
      <c r="C382" s="10"/>
      <c r="D382" s="16"/>
      <c r="E382" s="10"/>
      <c r="F382" s="10"/>
      <c r="G382" s="10"/>
      <c r="H382" s="10"/>
      <c r="I382" s="10"/>
      <c r="J382" s="10"/>
      <c r="K382" s="12"/>
      <c r="L382" s="12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4"/>
      <c r="BK382" s="14"/>
      <c r="BL382" s="14"/>
      <c r="BM382" s="14"/>
      <c r="BN382" s="14"/>
    </row>
    <row r="383" spans="1:66" x14ac:dyDescent="0.25">
      <c r="A383" s="10"/>
      <c r="B383" s="10"/>
      <c r="C383" s="10"/>
      <c r="D383" s="16"/>
      <c r="E383" s="10"/>
      <c r="F383" s="10"/>
      <c r="G383" s="10"/>
      <c r="H383" s="10"/>
      <c r="I383" s="10"/>
      <c r="J383" s="10"/>
      <c r="K383" s="12"/>
      <c r="L383" s="12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4"/>
      <c r="BK383" s="14"/>
      <c r="BL383" s="14"/>
      <c r="BM383" s="14"/>
      <c r="BN383" s="14"/>
    </row>
    <row r="384" spans="1:66" x14ac:dyDescent="0.25">
      <c r="A384" s="10"/>
      <c r="B384" s="10"/>
      <c r="C384" s="10"/>
      <c r="D384" s="16"/>
      <c r="E384" s="10"/>
      <c r="F384" s="10"/>
      <c r="G384" s="10"/>
      <c r="H384" s="10"/>
      <c r="I384" s="10"/>
      <c r="J384" s="10"/>
      <c r="K384" s="12"/>
      <c r="L384" s="12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4"/>
      <c r="BK384" s="14"/>
      <c r="BL384" s="14"/>
      <c r="BM384" s="14"/>
      <c r="BN384" s="14"/>
    </row>
    <row r="385" spans="1:66" x14ac:dyDescent="0.25">
      <c r="A385" s="10"/>
      <c r="B385" s="10"/>
      <c r="C385" s="10"/>
      <c r="D385" s="16"/>
      <c r="E385" s="10"/>
      <c r="F385" s="10"/>
      <c r="G385" s="10"/>
      <c r="H385" s="10"/>
      <c r="I385" s="10"/>
      <c r="J385" s="10"/>
      <c r="K385" s="12"/>
      <c r="L385" s="12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4"/>
      <c r="BK385" s="14"/>
      <c r="BL385" s="14"/>
      <c r="BM385" s="14"/>
      <c r="BN385" s="14"/>
    </row>
    <row r="386" spans="1:66" x14ac:dyDescent="0.25">
      <c r="A386" s="10"/>
      <c r="B386" s="10"/>
      <c r="C386" s="10"/>
      <c r="D386" s="16"/>
      <c r="E386" s="10"/>
      <c r="F386" s="10"/>
      <c r="G386" s="10"/>
      <c r="H386" s="10"/>
      <c r="I386" s="10"/>
      <c r="J386" s="10"/>
      <c r="K386" s="12"/>
      <c r="L386" s="12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4"/>
      <c r="BK386" s="14"/>
      <c r="BL386" s="14"/>
      <c r="BM386" s="14"/>
      <c r="BN386" s="14"/>
    </row>
    <row r="387" spans="1:66" x14ac:dyDescent="0.25">
      <c r="A387" s="10"/>
      <c r="B387" s="10"/>
      <c r="C387" s="10"/>
      <c r="D387" s="16"/>
      <c r="E387" s="10"/>
      <c r="F387" s="10"/>
      <c r="G387" s="10"/>
      <c r="H387" s="10"/>
      <c r="I387" s="10"/>
      <c r="J387" s="10"/>
      <c r="K387" s="12"/>
      <c r="L387" s="12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4"/>
      <c r="BK387" s="14"/>
      <c r="BL387" s="14"/>
      <c r="BM387" s="14"/>
      <c r="BN387" s="14"/>
    </row>
    <row r="388" spans="1:66" x14ac:dyDescent="0.25">
      <c r="A388" s="10"/>
      <c r="B388" s="10"/>
      <c r="C388" s="10"/>
      <c r="D388" s="16"/>
      <c r="E388" s="10"/>
      <c r="F388" s="10"/>
      <c r="G388" s="10"/>
      <c r="H388" s="10"/>
      <c r="I388" s="10"/>
      <c r="J388" s="10"/>
      <c r="K388" s="12"/>
      <c r="L388" s="12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4"/>
      <c r="BK388" s="14"/>
      <c r="BL388" s="14"/>
      <c r="BM388" s="14"/>
      <c r="BN388" s="14"/>
    </row>
    <row r="389" spans="1:66" x14ac:dyDescent="0.25">
      <c r="A389" s="10"/>
      <c r="B389" s="10"/>
      <c r="C389" s="10"/>
      <c r="D389" s="16"/>
      <c r="E389" s="10"/>
      <c r="F389" s="10"/>
      <c r="G389" s="10"/>
      <c r="H389" s="10"/>
      <c r="I389" s="10"/>
      <c r="J389" s="10"/>
      <c r="K389" s="12"/>
      <c r="L389" s="12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4"/>
      <c r="BK389" s="14"/>
      <c r="BL389" s="14"/>
      <c r="BM389" s="14"/>
      <c r="BN389" s="14"/>
    </row>
    <row r="390" spans="1:66" x14ac:dyDescent="0.25">
      <c r="A390" s="10"/>
      <c r="B390" s="10"/>
      <c r="C390" s="10"/>
      <c r="D390" s="16"/>
      <c r="E390" s="10"/>
      <c r="F390" s="10"/>
      <c r="G390" s="10"/>
      <c r="H390" s="10"/>
      <c r="I390" s="10"/>
      <c r="J390" s="10"/>
      <c r="K390" s="12"/>
      <c r="L390" s="12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4"/>
      <c r="BK390" s="14"/>
      <c r="BL390" s="14"/>
      <c r="BM390" s="14"/>
      <c r="BN390" s="14"/>
    </row>
    <row r="391" spans="1:66" x14ac:dyDescent="0.25">
      <c r="A391" s="10"/>
      <c r="B391" s="10"/>
      <c r="C391" s="10"/>
      <c r="D391" s="16"/>
      <c r="E391" s="10"/>
      <c r="F391" s="10"/>
      <c r="G391" s="10"/>
      <c r="H391" s="10"/>
      <c r="I391" s="10"/>
      <c r="J391" s="10"/>
      <c r="K391" s="12"/>
      <c r="L391" s="12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4"/>
      <c r="BK391" s="14"/>
      <c r="BL391" s="14"/>
      <c r="BM391" s="14"/>
      <c r="BN391" s="14"/>
    </row>
    <row r="392" spans="1:66" x14ac:dyDescent="0.25">
      <c r="A392" s="10"/>
      <c r="B392" s="10"/>
      <c r="C392" s="10"/>
      <c r="D392" s="16"/>
      <c r="E392" s="10"/>
      <c r="F392" s="10"/>
      <c r="G392" s="10"/>
      <c r="H392" s="10"/>
      <c r="I392" s="10"/>
      <c r="J392" s="10"/>
      <c r="K392" s="12"/>
      <c r="L392" s="12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4"/>
      <c r="BK392" s="14"/>
      <c r="BL392" s="14"/>
      <c r="BM392" s="14"/>
      <c r="BN392" s="14"/>
    </row>
    <row r="393" spans="1:66" x14ac:dyDescent="0.25">
      <c r="A393" s="10"/>
      <c r="B393" s="10"/>
      <c r="C393" s="10"/>
      <c r="D393" s="16"/>
      <c r="E393" s="10"/>
      <c r="F393" s="10"/>
      <c r="G393" s="10"/>
      <c r="H393" s="10"/>
      <c r="I393" s="10"/>
      <c r="J393" s="10"/>
      <c r="K393" s="12"/>
      <c r="L393" s="12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4"/>
      <c r="BK393" s="14"/>
      <c r="BL393" s="14"/>
      <c r="BM393" s="14"/>
      <c r="BN393" s="14"/>
    </row>
    <row r="394" spans="1:66" s="10" customFormat="1" x14ac:dyDescent="0.25">
      <c r="D394" s="16"/>
      <c r="K394" s="12"/>
      <c r="L394" s="12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4"/>
      <c r="BK394" s="14"/>
      <c r="BL394" s="14"/>
      <c r="BM394" s="14"/>
      <c r="BN394" s="14"/>
    </row>
    <row r="395" spans="1:66" x14ac:dyDescent="0.25">
      <c r="A395" s="10"/>
      <c r="B395" s="10"/>
      <c r="C395" s="10"/>
      <c r="D395" s="16"/>
      <c r="E395" s="10"/>
      <c r="F395" s="10"/>
      <c r="G395" s="10"/>
      <c r="H395" s="10"/>
      <c r="I395" s="10"/>
      <c r="J395" s="10"/>
      <c r="K395" s="12"/>
      <c r="L395" s="12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4"/>
      <c r="BK395" s="14"/>
      <c r="BL395" s="14"/>
      <c r="BM395" s="14"/>
      <c r="BN395" s="14"/>
    </row>
    <row r="396" spans="1:66" x14ac:dyDescent="0.25">
      <c r="A396" s="10"/>
      <c r="B396" s="10"/>
      <c r="C396" s="10"/>
      <c r="D396" s="16"/>
      <c r="E396" s="10"/>
      <c r="F396" s="10"/>
      <c r="G396" s="10"/>
      <c r="H396" s="10"/>
      <c r="I396" s="10"/>
      <c r="J396" s="10"/>
      <c r="K396" s="12"/>
      <c r="L396" s="12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4"/>
      <c r="BK396" s="14"/>
      <c r="BL396" s="14"/>
      <c r="BM396" s="14"/>
      <c r="BN396" s="14"/>
    </row>
    <row r="397" spans="1:66" x14ac:dyDescent="0.25">
      <c r="A397" s="10"/>
      <c r="B397" s="10"/>
      <c r="C397" s="10"/>
      <c r="D397" s="16"/>
      <c r="E397" s="10"/>
      <c r="F397" s="10"/>
      <c r="G397" s="10"/>
      <c r="H397" s="10"/>
      <c r="I397" s="10"/>
      <c r="J397" s="10"/>
      <c r="K397" s="12"/>
      <c r="L397" s="12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4"/>
      <c r="BK397" s="14"/>
      <c r="BL397" s="14"/>
      <c r="BM397" s="14"/>
      <c r="BN397" s="14"/>
    </row>
    <row r="398" spans="1:66" x14ac:dyDescent="0.25">
      <c r="A398" s="10"/>
      <c r="B398" s="10"/>
      <c r="C398" s="10"/>
      <c r="D398" s="16"/>
      <c r="E398" s="10"/>
      <c r="F398" s="10"/>
      <c r="G398" s="10"/>
      <c r="H398" s="10"/>
      <c r="I398" s="10"/>
      <c r="J398" s="10"/>
      <c r="K398" s="12"/>
      <c r="L398" s="12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4"/>
      <c r="BK398" s="14"/>
      <c r="BL398" s="14"/>
      <c r="BM398" s="14"/>
      <c r="BN398" s="14"/>
    </row>
    <row r="399" spans="1:66" x14ac:dyDescent="0.25">
      <c r="A399" s="10"/>
      <c r="B399" s="10"/>
      <c r="C399" s="10"/>
      <c r="D399" s="16"/>
      <c r="E399" s="10"/>
      <c r="F399" s="10"/>
      <c r="G399" s="10"/>
      <c r="H399" s="10"/>
      <c r="I399" s="10"/>
      <c r="J399" s="10"/>
      <c r="K399" s="12"/>
      <c r="L399" s="12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4"/>
      <c r="BK399" s="14"/>
      <c r="BL399" s="14"/>
      <c r="BM399" s="14"/>
      <c r="BN399" s="14"/>
    </row>
    <row r="400" spans="1:66" x14ac:dyDescent="0.25">
      <c r="A400" s="10"/>
      <c r="B400" s="10"/>
      <c r="C400" s="10"/>
      <c r="D400" s="16"/>
      <c r="E400" s="10"/>
      <c r="F400" s="10"/>
      <c r="G400" s="10"/>
      <c r="H400" s="10"/>
      <c r="I400" s="10"/>
      <c r="J400" s="10"/>
      <c r="K400" s="12"/>
      <c r="L400" s="12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4"/>
      <c r="BK400" s="14"/>
      <c r="BL400" s="14"/>
      <c r="BM400" s="14"/>
      <c r="BN400" s="14"/>
    </row>
    <row r="401" spans="1:66" x14ac:dyDescent="0.25">
      <c r="A401" s="10"/>
      <c r="B401" s="10"/>
      <c r="C401" s="10"/>
      <c r="D401" s="16"/>
      <c r="E401" s="10"/>
      <c r="F401" s="10"/>
      <c r="G401" s="10"/>
      <c r="H401" s="10"/>
      <c r="I401" s="10"/>
      <c r="J401" s="10"/>
      <c r="K401" s="12"/>
      <c r="L401" s="12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4"/>
      <c r="BK401" s="14"/>
      <c r="BL401" s="14"/>
      <c r="BM401" s="14"/>
      <c r="BN401" s="14"/>
    </row>
    <row r="402" spans="1:66" x14ac:dyDescent="0.25">
      <c r="A402" s="10"/>
      <c r="B402" s="10"/>
      <c r="C402" s="10"/>
      <c r="D402" s="16"/>
      <c r="E402" s="10"/>
      <c r="F402" s="10"/>
      <c r="G402" s="10"/>
      <c r="H402" s="10"/>
      <c r="I402" s="10"/>
      <c r="J402" s="10"/>
      <c r="K402" s="12"/>
      <c r="L402" s="12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4"/>
      <c r="BK402" s="14"/>
      <c r="BL402" s="14"/>
      <c r="BM402" s="14"/>
      <c r="BN402" s="14"/>
    </row>
    <row r="403" spans="1:66" x14ac:dyDescent="0.25">
      <c r="A403" s="10"/>
      <c r="B403" s="10"/>
      <c r="C403" s="10"/>
      <c r="D403" s="16"/>
      <c r="E403" s="10"/>
      <c r="F403" s="10"/>
      <c r="G403" s="10"/>
      <c r="H403" s="10"/>
      <c r="I403" s="10"/>
      <c r="J403" s="10"/>
      <c r="K403" s="12"/>
      <c r="L403" s="12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4"/>
      <c r="BK403" s="14"/>
      <c r="BL403" s="14"/>
      <c r="BM403" s="14"/>
      <c r="BN403" s="14"/>
    </row>
    <row r="404" spans="1:66" x14ac:dyDescent="0.25">
      <c r="A404" s="10"/>
      <c r="B404" s="10"/>
      <c r="C404" s="10"/>
      <c r="D404" s="16"/>
      <c r="E404" s="10"/>
      <c r="F404" s="10"/>
      <c r="G404" s="10"/>
      <c r="H404" s="10"/>
      <c r="I404" s="10"/>
      <c r="J404" s="10"/>
      <c r="K404" s="12"/>
      <c r="L404" s="12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4"/>
      <c r="BK404" s="14"/>
      <c r="BL404" s="14"/>
      <c r="BM404" s="14"/>
      <c r="BN404" s="14"/>
    </row>
    <row r="405" spans="1:66" x14ac:dyDescent="0.25">
      <c r="A405" s="10"/>
      <c r="B405" s="10"/>
      <c r="C405" s="10"/>
      <c r="D405" s="16"/>
      <c r="E405" s="10"/>
      <c r="F405" s="10"/>
      <c r="G405" s="10"/>
      <c r="H405" s="10"/>
      <c r="I405" s="10"/>
      <c r="J405" s="10"/>
      <c r="K405" s="12"/>
      <c r="L405" s="12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4"/>
      <c r="BK405" s="14"/>
      <c r="BL405" s="14"/>
      <c r="BM405" s="14"/>
      <c r="BN405" s="14"/>
    </row>
    <row r="406" spans="1:66" x14ac:dyDescent="0.25">
      <c r="A406" s="10"/>
      <c r="B406" s="10"/>
      <c r="C406" s="10"/>
      <c r="D406" s="16"/>
      <c r="E406" s="10"/>
      <c r="F406" s="10"/>
      <c r="G406" s="10"/>
      <c r="H406" s="10"/>
      <c r="I406" s="10"/>
      <c r="J406" s="10"/>
      <c r="K406" s="12"/>
      <c r="L406" s="12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4"/>
      <c r="BK406" s="14"/>
      <c r="BL406" s="14"/>
      <c r="BM406" s="14"/>
      <c r="BN406" s="14"/>
    </row>
    <row r="407" spans="1:66" x14ac:dyDescent="0.25">
      <c r="A407" s="10"/>
      <c r="B407" s="10"/>
      <c r="C407" s="10"/>
      <c r="D407" s="16"/>
      <c r="E407" s="10"/>
      <c r="F407" s="10"/>
      <c r="G407" s="10"/>
      <c r="H407" s="10"/>
      <c r="I407" s="10"/>
      <c r="J407" s="10"/>
      <c r="K407" s="12"/>
      <c r="L407" s="12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4"/>
      <c r="BK407" s="14"/>
      <c r="BL407" s="14"/>
      <c r="BM407" s="14"/>
      <c r="BN407" s="14"/>
    </row>
    <row r="408" spans="1:66" x14ac:dyDescent="0.25">
      <c r="A408" s="10"/>
      <c r="B408" s="10"/>
      <c r="C408" s="10"/>
      <c r="D408" s="16"/>
      <c r="E408" s="10"/>
      <c r="F408" s="10"/>
      <c r="G408" s="10"/>
      <c r="H408" s="10"/>
      <c r="I408" s="10"/>
      <c r="J408" s="10"/>
      <c r="K408" s="12"/>
      <c r="L408" s="12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4"/>
      <c r="BK408" s="14"/>
      <c r="BL408" s="14"/>
      <c r="BM408" s="14"/>
      <c r="BN408" s="14"/>
    </row>
    <row r="409" spans="1:66" x14ac:dyDescent="0.25">
      <c r="A409" s="10"/>
      <c r="B409" s="10"/>
      <c r="C409" s="10"/>
      <c r="D409" s="16"/>
      <c r="E409" s="10"/>
      <c r="F409" s="10"/>
      <c r="G409" s="10"/>
      <c r="H409" s="10"/>
      <c r="I409" s="10"/>
      <c r="J409" s="10"/>
      <c r="K409" s="12"/>
      <c r="L409" s="12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4"/>
      <c r="BK409" s="14"/>
      <c r="BL409" s="14"/>
      <c r="BM409" s="14"/>
      <c r="BN409" s="14"/>
    </row>
    <row r="410" spans="1:66" x14ac:dyDescent="0.25">
      <c r="A410" s="10"/>
      <c r="B410" s="10"/>
      <c r="C410" s="10"/>
      <c r="D410" s="16"/>
      <c r="E410" s="10"/>
      <c r="F410" s="10"/>
      <c r="G410" s="10"/>
      <c r="H410" s="10"/>
      <c r="I410" s="10"/>
      <c r="J410" s="10"/>
      <c r="K410" s="12"/>
      <c r="L410" s="12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4"/>
      <c r="BK410" s="14"/>
      <c r="BL410" s="14"/>
      <c r="BM410" s="14"/>
      <c r="BN410" s="14"/>
    </row>
    <row r="411" spans="1:66" x14ac:dyDescent="0.25">
      <c r="A411" s="10"/>
      <c r="B411" s="10"/>
      <c r="C411" s="10"/>
      <c r="D411" s="16"/>
      <c r="E411" s="10"/>
      <c r="F411" s="10"/>
      <c r="G411" s="10"/>
      <c r="H411" s="10"/>
      <c r="I411" s="10"/>
      <c r="J411" s="10"/>
      <c r="K411" s="12"/>
      <c r="L411" s="12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4"/>
      <c r="BK411" s="14"/>
      <c r="BL411" s="14"/>
      <c r="BM411" s="14"/>
      <c r="BN411" s="14"/>
    </row>
    <row r="412" spans="1:66" x14ac:dyDescent="0.25">
      <c r="A412" s="10"/>
      <c r="B412" s="10"/>
      <c r="C412" s="10"/>
      <c r="D412" s="16"/>
      <c r="E412" s="10"/>
      <c r="F412" s="10"/>
      <c r="G412" s="10"/>
      <c r="H412" s="10"/>
      <c r="I412" s="10"/>
      <c r="J412" s="10"/>
      <c r="K412" s="12"/>
      <c r="L412" s="12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4"/>
      <c r="BK412" s="14"/>
      <c r="BL412" s="14"/>
      <c r="BM412" s="14"/>
      <c r="BN412" s="14"/>
    </row>
    <row r="413" spans="1:66" x14ac:dyDescent="0.25">
      <c r="A413" s="10"/>
      <c r="B413" s="10"/>
      <c r="C413" s="10"/>
      <c r="D413" s="16"/>
      <c r="E413" s="10"/>
      <c r="F413" s="10"/>
      <c r="G413" s="10"/>
      <c r="H413" s="10"/>
      <c r="I413" s="10"/>
      <c r="J413" s="10"/>
      <c r="K413" s="12"/>
      <c r="L413" s="12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4"/>
      <c r="BK413" s="14"/>
      <c r="BL413" s="14"/>
      <c r="BM413" s="14"/>
      <c r="BN413" s="14"/>
    </row>
    <row r="414" spans="1:66" x14ac:dyDescent="0.25">
      <c r="A414" s="10"/>
      <c r="B414" s="10"/>
      <c r="C414" s="10"/>
      <c r="D414" s="16"/>
      <c r="E414" s="10"/>
      <c r="F414" s="10"/>
      <c r="G414" s="10"/>
      <c r="H414" s="10"/>
      <c r="I414" s="10"/>
      <c r="J414" s="10"/>
      <c r="K414" s="12"/>
      <c r="L414" s="12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4"/>
      <c r="BK414" s="14"/>
      <c r="BL414" s="14"/>
      <c r="BM414" s="14"/>
      <c r="BN414" s="14"/>
    </row>
    <row r="415" spans="1:66" x14ac:dyDescent="0.25">
      <c r="A415" s="10"/>
      <c r="B415" s="10"/>
      <c r="C415" s="10"/>
      <c r="D415" s="16"/>
      <c r="E415" s="10"/>
      <c r="F415" s="10"/>
      <c r="G415" s="10"/>
      <c r="H415" s="10"/>
      <c r="I415" s="10"/>
      <c r="J415" s="10"/>
      <c r="K415" s="12"/>
      <c r="L415" s="12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4"/>
      <c r="BK415" s="14"/>
      <c r="BL415" s="14"/>
      <c r="BM415" s="14"/>
      <c r="BN415" s="14"/>
    </row>
    <row r="416" spans="1:66" x14ac:dyDescent="0.25">
      <c r="A416" s="10"/>
      <c r="B416" s="10"/>
      <c r="C416" s="10"/>
      <c r="D416" s="16"/>
      <c r="E416" s="10"/>
      <c r="F416" s="10"/>
      <c r="G416" s="10"/>
      <c r="H416" s="10"/>
      <c r="I416" s="10"/>
      <c r="J416" s="10"/>
      <c r="K416" s="12"/>
      <c r="L416" s="12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4"/>
      <c r="BK416" s="14"/>
      <c r="BL416" s="14"/>
      <c r="BM416" s="14"/>
      <c r="BN416" s="14"/>
    </row>
    <row r="417" spans="1:66" x14ac:dyDescent="0.25">
      <c r="A417" s="10"/>
      <c r="B417" s="10"/>
      <c r="C417" s="10"/>
      <c r="D417" s="16"/>
      <c r="E417" s="10"/>
      <c r="F417" s="10"/>
      <c r="G417" s="10"/>
      <c r="H417" s="10"/>
      <c r="I417" s="10"/>
      <c r="J417" s="10"/>
      <c r="K417" s="12"/>
      <c r="L417" s="12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4"/>
      <c r="BK417" s="14"/>
      <c r="BL417" s="14"/>
      <c r="BM417" s="14"/>
      <c r="BN417" s="14"/>
    </row>
    <row r="418" spans="1:66" x14ac:dyDescent="0.25">
      <c r="A418" s="10"/>
      <c r="B418" s="10"/>
      <c r="C418" s="10"/>
      <c r="D418" s="16"/>
      <c r="E418" s="10"/>
      <c r="F418" s="10"/>
      <c r="G418" s="10"/>
      <c r="H418" s="10"/>
      <c r="I418" s="10"/>
      <c r="J418" s="10"/>
      <c r="K418" s="12"/>
      <c r="L418" s="12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4"/>
      <c r="BK418" s="14"/>
      <c r="BL418" s="14"/>
      <c r="BM418" s="14"/>
      <c r="BN418" s="14"/>
    </row>
    <row r="419" spans="1:66" x14ac:dyDescent="0.25">
      <c r="A419" s="10"/>
      <c r="B419" s="10"/>
      <c r="C419" s="10"/>
      <c r="D419" s="16"/>
      <c r="E419" s="10"/>
      <c r="F419" s="10"/>
      <c r="G419" s="10"/>
      <c r="H419" s="10"/>
      <c r="I419" s="10"/>
      <c r="J419" s="10"/>
      <c r="K419" s="12"/>
      <c r="L419" s="12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4"/>
      <c r="BK419" s="14"/>
      <c r="BL419" s="14"/>
      <c r="BM419" s="14"/>
      <c r="BN419" s="14"/>
    </row>
    <row r="420" spans="1:66" x14ac:dyDescent="0.25">
      <c r="A420" s="10"/>
      <c r="B420" s="10"/>
      <c r="C420" s="10"/>
      <c r="D420" s="16"/>
      <c r="E420" s="10"/>
      <c r="F420" s="10"/>
      <c r="G420" s="10"/>
      <c r="H420" s="10"/>
      <c r="I420" s="10"/>
      <c r="J420" s="10"/>
      <c r="K420" s="12"/>
      <c r="L420" s="12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4"/>
      <c r="BK420" s="14"/>
      <c r="BL420" s="14"/>
      <c r="BM420" s="14"/>
      <c r="BN420" s="14"/>
    </row>
    <row r="421" spans="1:66" x14ac:dyDescent="0.25">
      <c r="A421" s="10"/>
      <c r="B421" s="10"/>
      <c r="C421" s="10"/>
      <c r="D421" s="16"/>
      <c r="E421" s="10"/>
      <c r="F421" s="10"/>
      <c r="G421" s="10"/>
      <c r="H421" s="10"/>
      <c r="I421" s="10"/>
      <c r="J421" s="10"/>
      <c r="K421" s="12"/>
      <c r="L421" s="12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4"/>
      <c r="BK421" s="14"/>
      <c r="BL421" s="14"/>
      <c r="BM421" s="14"/>
      <c r="BN421" s="14"/>
    </row>
    <row r="422" spans="1:66" x14ac:dyDescent="0.25">
      <c r="A422" s="10"/>
      <c r="B422" s="10"/>
      <c r="C422" s="10"/>
      <c r="D422" s="16"/>
      <c r="E422" s="10"/>
      <c r="F422" s="10"/>
      <c r="G422" s="10"/>
      <c r="H422" s="10"/>
      <c r="I422" s="10"/>
      <c r="J422" s="10"/>
      <c r="K422" s="12"/>
      <c r="L422" s="12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4"/>
      <c r="BK422" s="14"/>
      <c r="BL422" s="14"/>
      <c r="BM422" s="14"/>
      <c r="BN422" s="14"/>
    </row>
    <row r="423" spans="1:66" x14ac:dyDescent="0.25">
      <c r="A423" s="10"/>
      <c r="B423" s="10"/>
      <c r="C423" s="10"/>
      <c r="D423" s="16"/>
      <c r="E423" s="10"/>
      <c r="F423" s="10"/>
      <c r="G423" s="10"/>
      <c r="H423" s="10"/>
      <c r="I423" s="10"/>
      <c r="J423" s="10"/>
      <c r="K423" s="12"/>
      <c r="L423" s="12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4"/>
      <c r="BK423" s="14"/>
      <c r="BL423" s="14"/>
      <c r="BM423" s="14"/>
      <c r="BN423" s="14"/>
    </row>
    <row r="424" spans="1:66" x14ac:dyDescent="0.25">
      <c r="A424" s="10"/>
      <c r="B424" s="10"/>
      <c r="C424" s="10"/>
      <c r="D424" s="16"/>
      <c r="E424" s="10"/>
      <c r="F424" s="10"/>
      <c r="G424" s="10"/>
      <c r="H424" s="10"/>
      <c r="I424" s="10"/>
      <c r="J424" s="10"/>
      <c r="K424" s="12"/>
      <c r="L424" s="12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4"/>
      <c r="BK424" s="14"/>
      <c r="BL424" s="14"/>
      <c r="BM424" s="14"/>
      <c r="BN424" s="14"/>
    </row>
    <row r="425" spans="1:66" x14ac:dyDescent="0.25">
      <c r="A425" s="10"/>
      <c r="B425" s="10"/>
      <c r="C425" s="10"/>
      <c r="D425" s="16"/>
      <c r="E425" s="10"/>
      <c r="F425" s="10"/>
      <c r="G425" s="10"/>
      <c r="H425" s="10"/>
      <c r="I425" s="10"/>
      <c r="J425" s="10"/>
      <c r="K425" s="12"/>
      <c r="L425" s="12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4"/>
      <c r="BK425" s="14"/>
      <c r="BL425" s="14"/>
      <c r="BM425" s="14"/>
      <c r="BN425" s="14"/>
    </row>
    <row r="426" spans="1:66" x14ac:dyDescent="0.25">
      <c r="A426" s="10"/>
      <c r="B426" s="10"/>
      <c r="C426" s="10"/>
      <c r="D426" s="16"/>
      <c r="E426" s="10"/>
      <c r="F426" s="10"/>
      <c r="G426" s="10"/>
      <c r="H426" s="10"/>
      <c r="I426" s="10"/>
      <c r="J426" s="10"/>
      <c r="K426" s="12"/>
      <c r="L426" s="12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4"/>
      <c r="BK426" s="14"/>
      <c r="BL426" s="14"/>
      <c r="BM426" s="14"/>
      <c r="BN426" s="14"/>
    </row>
    <row r="427" spans="1:66" x14ac:dyDescent="0.25">
      <c r="A427" s="10"/>
      <c r="B427" s="10"/>
      <c r="C427" s="10"/>
      <c r="D427" s="16"/>
      <c r="E427" s="10"/>
      <c r="F427" s="10"/>
      <c r="G427" s="10"/>
      <c r="H427" s="10"/>
      <c r="I427" s="10"/>
      <c r="J427" s="10"/>
      <c r="K427" s="12"/>
      <c r="L427" s="12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4"/>
      <c r="BK427" s="14"/>
      <c r="BL427" s="14"/>
      <c r="BM427" s="14"/>
      <c r="BN427" s="14"/>
    </row>
    <row r="428" spans="1:66" x14ac:dyDescent="0.25">
      <c r="A428" s="10"/>
      <c r="B428" s="10"/>
      <c r="C428" s="10"/>
      <c r="D428" s="16"/>
      <c r="E428" s="10"/>
      <c r="F428" s="10"/>
      <c r="G428" s="10"/>
      <c r="H428" s="10"/>
      <c r="I428" s="10"/>
      <c r="J428" s="10"/>
      <c r="K428" s="12"/>
      <c r="L428" s="12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4"/>
      <c r="BK428" s="14"/>
      <c r="BL428" s="14"/>
      <c r="BM428" s="14"/>
      <c r="BN428" s="14"/>
    </row>
    <row r="429" spans="1:66" x14ac:dyDescent="0.25">
      <c r="A429" s="10"/>
      <c r="B429" s="10"/>
      <c r="C429" s="10"/>
      <c r="D429" s="16"/>
      <c r="E429" s="10"/>
      <c r="F429" s="10"/>
      <c r="G429" s="10"/>
      <c r="H429" s="10"/>
      <c r="I429" s="10"/>
      <c r="J429" s="10"/>
      <c r="K429" s="12"/>
      <c r="L429" s="12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4"/>
      <c r="BK429" s="14"/>
      <c r="BL429" s="14"/>
      <c r="BM429" s="14"/>
      <c r="BN429" s="14"/>
    </row>
    <row r="430" spans="1:66" x14ac:dyDescent="0.25">
      <c r="A430" s="10"/>
      <c r="B430" s="10"/>
      <c r="C430" s="10"/>
      <c r="D430" s="16"/>
      <c r="E430" s="10"/>
      <c r="F430" s="10"/>
      <c r="G430" s="10"/>
      <c r="H430" s="10"/>
      <c r="I430" s="10"/>
      <c r="J430" s="10"/>
      <c r="K430" s="12"/>
      <c r="L430" s="12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4"/>
      <c r="BK430" s="14"/>
      <c r="BL430" s="14"/>
      <c r="BM430" s="14"/>
      <c r="BN430" s="14"/>
    </row>
    <row r="431" spans="1:66" x14ac:dyDescent="0.25">
      <c r="A431" s="10"/>
      <c r="B431" s="10"/>
      <c r="C431" s="10"/>
      <c r="D431" s="16"/>
      <c r="E431" s="10"/>
      <c r="F431" s="10"/>
      <c r="G431" s="10"/>
      <c r="H431" s="10"/>
      <c r="I431" s="10"/>
      <c r="J431" s="10"/>
      <c r="K431" s="12"/>
      <c r="L431" s="12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4"/>
      <c r="BK431" s="14"/>
      <c r="BL431" s="14"/>
      <c r="BM431" s="14"/>
      <c r="BN431" s="14"/>
    </row>
    <row r="432" spans="1:66" x14ac:dyDescent="0.25">
      <c r="A432" s="10"/>
      <c r="B432" s="10"/>
      <c r="C432" s="10"/>
      <c r="D432" s="16"/>
      <c r="E432" s="10"/>
      <c r="F432" s="10"/>
      <c r="G432" s="10"/>
      <c r="H432" s="10"/>
      <c r="I432" s="10"/>
      <c r="J432" s="10"/>
      <c r="K432" s="12"/>
      <c r="L432" s="12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4"/>
      <c r="BK432" s="14"/>
      <c r="BL432" s="14"/>
      <c r="BM432" s="14"/>
      <c r="BN432" s="14"/>
    </row>
    <row r="433" spans="1:66" x14ac:dyDescent="0.25">
      <c r="A433" s="10"/>
      <c r="B433" s="10"/>
      <c r="C433" s="10"/>
      <c r="D433" s="16"/>
      <c r="E433" s="10"/>
      <c r="F433" s="10"/>
      <c r="G433" s="10"/>
      <c r="H433" s="10"/>
      <c r="I433" s="10"/>
      <c r="J433" s="10"/>
      <c r="K433" s="12"/>
      <c r="L433" s="12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4"/>
      <c r="BK433" s="14"/>
      <c r="BL433" s="14"/>
      <c r="BM433" s="14"/>
      <c r="BN433" s="14"/>
    </row>
    <row r="434" spans="1:66" x14ac:dyDescent="0.25">
      <c r="A434" s="10"/>
      <c r="B434" s="10"/>
      <c r="C434" s="10"/>
      <c r="D434" s="16"/>
      <c r="E434" s="10"/>
      <c r="F434" s="10"/>
      <c r="G434" s="10"/>
      <c r="H434" s="10"/>
      <c r="I434" s="10"/>
      <c r="J434" s="10"/>
      <c r="K434" s="12"/>
      <c r="L434" s="12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4"/>
      <c r="BK434" s="14"/>
      <c r="BL434" s="14"/>
      <c r="BM434" s="14"/>
      <c r="BN434" s="14"/>
    </row>
    <row r="435" spans="1:66" x14ac:dyDescent="0.25">
      <c r="A435" s="10"/>
      <c r="B435" s="10"/>
      <c r="C435" s="10"/>
      <c r="D435" s="16"/>
      <c r="E435" s="10"/>
      <c r="F435" s="10"/>
      <c r="G435" s="10"/>
      <c r="H435" s="10"/>
      <c r="I435" s="10"/>
      <c r="J435" s="10"/>
      <c r="K435" s="12"/>
      <c r="L435" s="12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4"/>
      <c r="BK435" s="14"/>
      <c r="BL435" s="14"/>
      <c r="BM435" s="14"/>
      <c r="BN435" s="14"/>
    </row>
    <row r="436" spans="1:66" x14ac:dyDescent="0.25">
      <c r="A436" s="10"/>
      <c r="B436" s="10"/>
      <c r="C436" s="10"/>
      <c r="D436" s="16"/>
      <c r="E436" s="10"/>
      <c r="F436" s="10"/>
      <c r="G436" s="10"/>
      <c r="H436" s="10"/>
      <c r="I436" s="10"/>
      <c r="J436" s="10"/>
      <c r="K436" s="12"/>
      <c r="L436" s="12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4"/>
      <c r="BK436" s="14"/>
      <c r="BL436" s="14"/>
      <c r="BM436" s="14"/>
      <c r="BN436" s="14"/>
    </row>
    <row r="437" spans="1:66" x14ac:dyDescent="0.25">
      <c r="A437" s="10"/>
      <c r="B437" s="10"/>
      <c r="C437" s="10"/>
      <c r="D437" s="16"/>
      <c r="E437" s="10"/>
      <c r="F437" s="10"/>
      <c r="G437" s="10"/>
      <c r="H437" s="10"/>
      <c r="I437" s="10"/>
      <c r="J437" s="10"/>
      <c r="K437" s="12"/>
      <c r="L437" s="12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4"/>
      <c r="BK437" s="14"/>
      <c r="BL437" s="14"/>
      <c r="BM437" s="14"/>
      <c r="BN437" s="14"/>
    </row>
    <row r="438" spans="1:66" x14ac:dyDescent="0.25">
      <c r="A438" s="10"/>
      <c r="B438" s="10"/>
      <c r="C438" s="10"/>
      <c r="D438" s="16"/>
      <c r="E438" s="10"/>
      <c r="F438" s="10"/>
      <c r="G438" s="10"/>
      <c r="H438" s="10"/>
      <c r="I438" s="10"/>
      <c r="J438" s="10"/>
      <c r="K438" s="12"/>
      <c r="L438" s="12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4"/>
      <c r="BK438" s="14"/>
      <c r="BL438" s="14"/>
      <c r="BM438" s="14"/>
      <c r="BN438" s="14"/>
    </row>
    <row r="439" spans="1:66" x14ac:dyDescent="0.25">
      <c r="A439" s="10"/>
      <c r="B439" s="10"/>
      <c r="C439" s="10"/>
      <c r="D439" s="16"/>
      <c r="E439" s="10"/>
      <c r="F439" s="10"/>
      <c r="G439" s="10"/>
      <c r="H439" s="10"/>
      <c r="I439" s="10"/>
      <c r="J439" s="10"/>
      <c r="K439" s="12"/>
      <c r="L439" s="12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4"/>
      <c r="BK439" s="14"/>
      <c r="BL439" s="14"/>
      <c r="BM439" s="14"/>
      <c r="BN439" s="14"/>
    </row>
    <row r="440" spans="1:66" x14ac:dyDescent="0.25">
      <c r="A440" s="10"/>
      <c r="B440" s="10"/>
      <c r="C440" s="10"/>
      <c r="D440" s="16"/>
      <c r="E440" s="10"/>
      <c r="F440" s="10"/>
      <c r="G440" s="10"/>
      <c r="H440" s="10"/>
      <c r="I440" s="10"/>
      <c r="J440" s="10"/>
      <c r="K440" s="12"/>
      <c r="L440" s="12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4"/>
      <c r="BK440" s="14"/>
      <c r="BL440" s="14"/>
      <c r="BM440" s="14"/>
      <c r="BN440" s="14"/>
    </row>
    <row r="441" spans="1:66" x14ac:dyDescent="0.25">
      <c r="A441" s="10"/>
      <c r="B441" s="10"/>
      <c r="C441" s="10"/>
      <c r="D441" s="16"/>
      <c r="E441" s="10"/>
      <c r="F441" s="10"/>
      <c r="G441" s="10"/>
      <c r="H441" s="10"/>
      <c r="I441" s="10"/>
      <c r="J441" s="10"/>
      <c r="K441" s="12"/>
      <c r="L441" s="12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4"/>
      <c r="BK441" s="14"/>
      <c r="BL441" s="14"/>
      <c r="BM441" s="14"/>
      <c r="BN441" s="14"/>
    </row>
    <row r="442" spans="1:66" x14ac:dyDescent="0.25">
      <c r="A442" s="10"/>
      <c r="B442" s="10"/>
      <c r="C442" s="10"/>
      <c r="D442" s="16"/>
      <c r="E442" s="10"/>
      <c r="F442" s="10"/>
      <c r="G442" s="10"/>
      <c r="H442" s="10"/>
      <c r="I442" s="10"/>
      <c r="J442" s="10"/>
      <c r="K442" s="12"/>
      <c r="L442" s="12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4"/>
      <c r="BK442" s="14"/>
      <c r="BL442" s="14"/>
      <c r="BM442" s="14"/>
      <c r="BN442" s="14"/>
    </row>
    <row r="443" spans="1:66" x14ac:dyDescent="0.25">
      <c r="A443" s="10"/>
      <c r="B443" s="10"/>
      <c r="C443" s="10"/>
      <c r="D443" s="16"/>
      <c r="E443" s="10"/>
      <c r="F443" s="10"/>
      <c r="G443" s="10"/>
      <c r="H443" s="10"/>
      <c r="I443" s="10"/>
      <c r="J443" s="10"/>
      <c r="K443" s="12"/>
      <c r="L443" s="12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4"/>
      <c r="BK443" s="14"/>
      <c r="BL443" s="14"/>
      <c r="BM443" s="14"/>
      <c r="BN443" s="14"/>
    </row>
    <row r="444" spans="1:66" x14ac:dyDescent="0.25">
      <c r="A444" s="10"/>
      <c r="B444" s="10"/>
      <c r="C444" s="10"/>
      <c r="D444" s="16"/>
      <c r="E444" s="10"/>
      <c r="F444" s="10"/>
      <c r="G444" s="10"/>
      <c r="H444" s="10"/>
      <c r="I444" s="10"/>
      <c r="J444" s="10"/>
      <c r="K444" s="12"/>
      <c r="L444" s="12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4"/>
      <c r="BK444" s="14"/>
      <c r="BL444" s="14"/>
      <c r="BM444" s="14"/>
      <c r="BN444" s="14"/>
    </row>
    <row r="445" spans="1:66" x14ac:dyDescent="0.25">
      <c r="A445" s="10"/>
      <c r="B445" s="10"/>
      <c r="C445" s="10"/>
      <c r="D445" s="16"/>
      <c r="E445" s="10"/>
      <c r="F445" s="10"/>
      <c r="G445" s="10"/>
      <c r="H445" s="10"/>
      <c r="I445" s="10"/>
      <c r="J445" s="10"/>
      <c r="K445" s="12"/>
      <c r="L445" s="12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4"/>
      <c r="BK445" s="14"/>
      <c r="BL445" s="14"/>
      <c r="BM445" s="14"/>
      <c r="BN445" s="14"/>
    </row>
    <row r="446" spans="1:66" x14ac:dyDescent="0.25">
      <c r="A446" s="10"/>
      <c r="B446" s="10"/>
      <c r="C446" s="10"/>
      <c r="D446" s="16"/>
      <c r="E446" s="10"/>
      <c r="F446" s="10"/>
      <c r="G446" s="10"/>
      <c r="H446" s="10"/>
      <c r="I446" s="10"/>
      <c r="J446" s="10"/>
      <c r="K446" s="12"/>
      <c r="L446" s="12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4"/>
      <c r="BK446" s="14"/>
      <c r="BL446" s="14"/>
      <c r="BM446" s="14"/>
      <c r="BN446" s="14"/>
    </row>
    <row r="447" spans="1:66" x14ac:dyDescent="0.25">
      <c r="A447" s="10"/>
      <c r="B447" s="10"/>
      <c r="C447" s="10"/>
      <c r="D447" s="16"/>
      <c r="E447" s="10"/>
      <c r="F447" s="10"/>
      <c r="G447" s="10"/>
      <c r="H447" s="10"/>
      <c r="I447" s="10"/>
      <c r="J447" s="10"/>
      <c r="K447" s="12"/>
      <c r="L447" s="12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4"/>
      <c r="BK447" s="14"/>
      <c r="BL447" s="14"/>
      <c r="BM447" s="14"/>
      <c r="BN447" s="14"/>
    </row>
    <row r="448" spans="1:66" x14ac:dyDescent="0.25">
      <c r="A448" s="10"/>
      <c r="B448" s="10"/>
      <c r="C448" s="10"/>
      <c r="D448" s="16"/>
      <c r="E448" s="10"/>
      <c r="F448" s="10"/>
      <c r="G448" s="10"/>
      <c r="H448" s="10"/>
      <c r="I448" s="10"/>
      <c r="J448" s="10"/>
      <c r="K448" s="12"/>
      <c r="L448" s="12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4"/>
      <c r="BK448" s="14"/>
      <c r="BL448" s="14"/>
      <c r="BM448" s="14"/>
      <c r="BN448" s="14"/>
    </row>
    <row r="449" spans="1:66" x14ac:dyDescent="0.25">
      <c r="A449" s="10"/>
      <c r="B449" s="10"/>
      <c r="C449" s="10"/>
      <c r="D449" s="16"/>
      <c r="E449" s="10"/>
      <c r="F449" s="10"/>
      <c r="G449" s="10"/>
      <c r="H449" s="10"/>
      <c r="I449" s="10"/>
      <c r="J449" s="10"/>
      <c r="K449" s="12"/>
      <c r="L449" s="12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4"/>
      <c r="BK449" s="14"/>
      <c r="BL449" s="14"/>
      <c r="BM449" s="14"/>
      <c r="BN449" s="14"/>
    </row>
    <row r="450" spans="1:66" x14ac:dyDescent="0.25">
      <c r="A450" s="10"/>
      <c r="B450" s="10"/>
      <c r="C450" s="10"/>
      <c r="D450" s="16"/>
      <c r="E450" s="10"/>
      <c r="F450" s="10"/>
      <c r="G450" s="10"/>
      <c r="H450" s="10"/>
      <c r="I450" s="10"/>
      <c r="J450" s="10"/>
      <c r="K450" s="12"/>
      <c r="L450" s="12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4"/>
      <c r="BK450" s="14"/>
      <c r="BL450" s="14"/>
      <c r="BM450" s="14"/>
      <c r="BN450" s="14"/>
    </row>
    <row r="451" spans="1:66" x14ac:dyDescent="0.25">
      <c r="A451" s="10"/>
      <c r="B451" s="10"/>
      <c r="C451" s="10"/>
      <c r="D451" s="16"/>
      <c r="E451" s="10"/>
      <c r="F451" s="10"/>
      <c r="G451" s="10"/>
      <c r="H451" s="10"/>
      <c r="I451" s="10"/>
      <c r="J451" s="10"/>
      <c r="K451" s="12"/>
      <c r="L451" s="12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4"/>
      <c r="BK451" s="14"/>
      <c r="BL451" s="14"/>
      <c r="BM451" s="14"/>
      <c r="BN451" s="14"/>
    </row>
    <row r="452" spans="1:66" x14ac:dyDescent="0.25">
      <c r="A452" s="10"/>
      <c r="B452" s="10"/>
      <c r="C452" s="10"/>
      <c r="D452" s="16"/>
      <c r="E452" s="10"/>
      <c r="F452" s="10"/>
      <c r="G452" s="10"/>
      <c r="H452" s="10"/>
      <c r="I452" s="10"/>
      <c r="J452" s="10"/>
      <c r="K452" s="12"/>
      <c r="L452" s="12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4"/>
      <c r="BK452" s="14"/>
      <c r="BL452" s="14"/>
      <c r="BM452" s="14"/>
      <c r="BN452" s="14"/>
    </row>
    <row r="453" spans="1:66" x14ac:dyDescent="0.25">
      <c r="A453" s="10"/>
      <c r="B453" s="10"/>
      <c r="C453" s="10"/>
      <c r="D453" s="16"/>
      <c r="E453" s="10"/>
      <c r="F453" s="10"/>
      <c r="G453" s="10"/>
      <c r="H453" s="10"/>
      <c r="I453" s="10"/>
      <c r="J453" s="10"/>
      <c r="K453" s="12"/>
      <c r="L453" s="12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4"/>
      <c r="BK453" s="14"/>
      <c r="BL453" s="14"/>
      <c r="BM453" s="14"/>
      <c r="BN453" s="14"/>
    </row>
    <row r="454" spans="1:66" s="10" customFormat="1" x14ac:dyDescent="0.25">
      <c r="D454" s="16"/>
      <c r="K454" s="12"/>
      <c r="L454" s="12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4"/>
      <c r="BK454" s="14"/>
      <c r="BL454" s="14"/>
      <c r="BM454" s="14"/>
      <c r="BN454" s="14"/>
    </row>
    <row r="455" spans="1:66" x14ac:dyDescent="0.25">
      <c r="A455" s="10"/>
      <c r="B455" s="10"/>
      <c r="C455" s="10"/>
      <c r="D455" s="16"/>
      <c r="E455" s="10"/>
      <c r="F455" s="10"/>
      <c r="G455" s="10"/>
      <c r="H455" s="10"/>
      <c r="I455" s="10"/>
      <c r="J455" s="10"/>
      <c r="K455" s="12"/>
      <c r="L455" s="12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4"/>
      <c r="BK455" s="14"/>
      <c r="BL455" s="14"/>
      <c r="BM455" s="14"/>
      <c r="BN455" s="14"/>
    </row>
    <row r="456" spans="1:66" x14ac:dyDescent="0.25">
      <c r="A456" s="10"/>
      <c r="B456" s="10"/>
      <c r="C456" s="10"/>
      <c r="D456" s="16"/>
      <c r="E456" s="10"/>
      <c r="F456" s="10"/>
      <c r="G456" s="10"/>
      <c r="H456" s="10"/>
      <c r="I456" s="10"/>
      <c r="J456" s="10"/>
      <c r="K456" s="12"/>
      <c r="L456" s="12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4"/>
      <c r="BK456" s="14"/>
      <c r="BL456" s="14"/>
      <c r="BM456" s="14"/>
      <c r="BN456" s="14"/>
    </row>
    <row r="457" spans="1:66" x14ac:dyDescent="0.25">
      <c r="A457" s="10"/>
      <c r="B457" s="10"/>
      <c r="C457" s="10"/>
      <c r="D457" s="16"/>
      <c r="E457" s="10"/>
      <c r="F457" s="10"/>
      <c r="G457" s="10"/>
      <c r="H457" s="10"/>
      <c r="I457" s="10"/>
      <c r="J457" s="10"/>
      <c r="K457" s="12"/>
      <c r="L457" s="12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4"/>
      <c r="BK457" s="14"/>
      <c r="BL457" s="14"/>
      <c r="BM457" s="14"/>
      <c r="BN457" s="14"/>
    </row>
    <row r="458" spans="1:66" x14ac:dyDescent="0.25">
      <c r="A458" s="10"/>
      <c r="B458" s="10"/>
      <c r="C458" s="10"/>
      <c r="D458" s="16"/>
      <c r="E458" s="10"/>
      <c r="F458" s="10"/>
      <c r="G458" s="10"/>
      <c r="H458" s="10"/>
      <c r="I458" s="10"/>
      <c r="J458" s="10"/>
      <c r="K458" s="12"/>
      <c r="L458" s="12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4"/>
      <c r="BK458" s="14"/>
      <c r="BL458" s="14"/>
      <c r="BM458" s="14"/>
      <c r="BN458" s="14"/>
    </row>
    <row r="459" spans="1:66" x14ac:dyDescent="0.25">
      <c r="A459" s="10"/>
      <c r="B459" s="10"/>
      <c r="C459" s="10"/>
      <c r="D459" s="16"/>
      <c r="E459" s="10"/>
      <c r="F459" s="10"/>
      <c r="G459" s="10"/>
      <c r="H459" s="10"/>
      <c r="I459" s="10"/>
      <c r="J459" s="10"/>
      <c r="K459" s="12"/>
      <c r="L459" s="12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4"/>
      <c r="BK459" s="14"/>
      <c r="BL459" s="14"/>
      <c r="BM459" s="14"/>
      <c r="BN459" s="14"/>
    </row>
    <row r="460" spans="1:66" x14ac:dyDescent="0.25">
      <c r="A460" s="10"/>
      <c r="B460" s="10"/>
      <c r="C460" s="10"/>
      <c r="D460" s="16"/>
      <c r="E460" s="10"/>
      <c r="F460" s="10"/>
      <c r="G460" s="10"/>
      <c r="H460" s="10"/>
      <c r="I460" s="10"/>
      <c r="J460" s="10"/>
      <c r="K460" s="12"/>
      <c r="L460" s="12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4"/>
      <c r="BK460" s="14"/>
      <c r="BL460" s="14"/>
      <c r="BM460" s="14"/>
      <c r="BN460" s="14"/>
    </row>
    <row r="461" spans="1:66" x14ac:dyDescent="0.25">
      <c r="A461" s="10"/>
      <c r="B461" s="10"/>
      <c r="C461" s="10"/>
      <c r="D461" s="16"/>
      <c r="E461" s="10"/>
      <c r="F461" s="10"/>
      <c r="G461" s="10"/>
      <c r="H461" s="10"/>
      <c r="I461" s="10"/>
      <c r="J461" s="10"/>
      <c r="K461" s="12"/>
      <c r="L461" s="12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4"/>
      <c r="BK461" s="14"/>
      <c r="BL461" s="14"/>
      <c r="BM461" s="14"/>
      <c r="BN461" s="14"/>
    </row>
    <row r="462" spans="1:66" s="15" customFormat="1" x14ac:dyDescent="0.25">
      <c r="A462" s="10"/>
      <c r="B462" s="10"/>
      <c r="C462" s="10"/>
      <c r="D462" s="16"/>
      <c r="E462" s="10"/>
      <c r="F462" s="10"/>
      <c r="G462" s="10"/>
      <c r="H462" s="10"/>
      <c r="I462" s="10"/>
      <c r="J462" s="10"/>
      <c r="K462" s="12"/>
      <c r="L462" s="12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4"/>
      <c r="BK462" s="14"/>
      <c r="BL462" s="14"/>
      <c r="BM462" s="14"/>
      <c r="BN462" s="14"/>
    </row>
    <row r="463" spans="1:66" x14ac:dyDescent="0.25">
      <c r="A463" s="10"/>
      <c r="B463" s="10"/>
      <c r="C463" s="10"/>
      <c r="D463" s="17"/>
      <c r="E463" s="10"/>
      <c r="F463" s="10"/>
      <c r="G463" s="10"/>
      <c r="H463" s="10"/>
      <c r="I463" s="10"/>
      <c r="J463" s="10"/>
      <c r="K463" s="12"/>
      <c r="L463" s="12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4"/>
      <c r="BK463" s="14"/>
      <c r="BL463" s="14"/>
      <c r="BM463" s="14"/>
      <c r="BN463" s="14"/>
    </row>
    <row r="464" spans="1:66" x14ac:dyDescent="0.25">
      <c r="A464" s="10"/>
      <c r="B464" s="10"/>
      <c r="C464" s="10"/>
      <c r="D464" s="17"/>
      <c r="E464" s="10"/>
      <c r="F464" s="10"/>
      <c r="G464" s="10"/>
      <c r="H464" s="10"/>
      <c r="I464" s="10"/>
      <c r="J464" s="10"/>
      <c r="K464" s="12"/>
      <c r="L464" s="12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4"/>
      <c r="BK464" s="14"/>
      <c r="BL464" s="14"/>
      <c r="BM464" s="14"/>
      <c r="BN464" s="14"/>
    </row>
    <row r="465" spans="1:66" x14ac:dyDescent="0.25">
      <c r="A465" s="10"/>
      <c r="B465" s="10"/>
      <c r="C465" s="10"/>
      <c r="D465" s="17"/>
      <c r="E465" s="10"/>
      <c r="F465" s="10"/>
      <c r="G465" s="10"/>
      <c r="H465" s="10"/>
      <c r="I465" s="10"/>
      <c r="J465" s="10"/>
      <c r="K465" s="12"/>
      <c r="L465" s="12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4"/>
      <c r="BK465" s="14"/>
      <c r="BL465" s="14"/>
      <c r="BM465" s="14"/>
      <c r="BN465" s="14"/>
    </row>
    <row r="466" spans="1:66" x14ac:dyDescent="0.25">
      <c r="A466" s="10"/>
      <c r="B466" s="10"/>
      <c r="C466" s="10"/>
      <c r="D466" s="17"/>
      <c r="E466" s="10"/>
      <c r="F466" s="10"/>
      <c r="G466" s="10"/>
      <c r="H466" s="10"/>
      <c r="I466" s="10"/>
      <c r="J466" s="10"/>
      <c r="K466" s="12"/>
      <c r="L466" s="12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4"/>
      <c r="BK466" s="14"/>
      <c r="BL466" s="14"/>
      <c r="BM466" s="14"/>
      <c r="BN466" s="14"/>
    </row>
    <row r="467" spans="1:66" x14ac:dyDescent="0.25">
      <c r="A467" s="10"/>
      <c r="B467" s="10"/>
      <c r="C467" s="10"/>
      <c r="D467" s="17"/>
      <c r="E467" s="10"/>
      <c r="F467" s="10"/>
      <c r="G467" s="10"/>
      <c r="H467" s="10"/>
      <c r="I467" s="10"/>
      <c r="J467" s="10"/>
      <c r="K467" s="12"/>
      <c r="L467" s="12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4"/>
      <c r="BK467" s="14"/>
      <c r="BL467" s="14"/>
      <c r="BM467" s="14"/>
      <c r="BN467" s="14"/>
    </row>
    <row r="468" spans="1:66" x14ac:dyDescent="0.25">
      <c r="A468" s="10"/>
      <c r="B468" s="10"/>
      <c r="C468" s="10"/>
      <c r="D468" s="17"/>
      <c r="E468" s="10"/>
      <c r="F468" s="10"/>
      <c r="G468" s="10"/>
      <c r="H468" s="10"/>
      <c r="I468" s="10"/>
      <c r="J468" s="10"/>
      <c r="K468" s="12"/>
      <c r="L468" s="12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4"/>
      <c r="BK468" s="14"/>
      <c r="BL468" s="14"/>
      <c r="BM468" s="14"/>
      <c r="BN468" s="14"/>
    </row>
    <row r="469" spans="1:66" x14ac:dyDescent="0.25">
      <c r="A469" s="10"/>
      <c r="B469" s="10"/>
      <c r="C469" s="10"/>
      <c r="D469" s="17"/>
      <c r="E469" s="10"/>
      <c r="F469" s="10"/>
      <c r="G469" s="10"/>
      <c r="H469" s="10"/>
      <c r="I469" s="10"/>
      <c r="J469" s="10"/>
      <c r="K469" s="12"/>
      <c r="L469" s="12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4"/>
      <c r="BK469" s="14"/>
      <c r="BL469" s="14"/>
      <c r="BM469" s="14"/>
      <c r="BN469" s="14"/>
    </row>
    <row r="470" spans="1:66" x14ac:dyDescent="0.25">
      <c r="A470" s="10"/>
      <c r="B470" s="10"/>
      <c r="C470" s="10"/>
      <c r="D470" s="17"/>
      <c r="E470" s="10"/>
      <c r="F470" s="10"/>
      <c r="G470" s="10"/>
      <c r="H470" s="10"/>
      <c r="I470" s="10"/>
      <c r="J470" s="10"/>
      <c r="K470" s="12"/>
      <c r="L470" s="12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4"/>
      <c r="BK470" s="14"/>
      <c r="BL470" s="14"/>
      <c r="BM470" s="14"/>
      <c r="BN470" s="14"/>
    </row>
    <row r="471" spans="1:66" x14ac:dyDescent="0.25">
      <c r="A471" s="10"/>
      <c r="B471" s="10"/>
      <c r="C471" s="10"/>
      <c r="D471" s="17"/>
      <c r="E471" s="10"/>
      <c r="F471" s="10"/>
      <c r="G471" s="10"/>
      <c r="H471" s="10"/>
      <c r="I471" s="10"/>
      <c r="J471" s="10"/>
      <c r="K471" s="12"/>
      <c r="L471" s="12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4"/>
      <c r="BK471" s="14"/>
      <c r="BL471" s="14"/>
      <c r="BM471" s="14"/>
      <c r="BN471" s="14"/>
    </row>
    <row r="472" spans="1:66" x14ac:dyDescent="0.25">
      <c r="A472" s="10"/>
      <c r="B472" s="10"/>
      <c r="C472" s="10"/>
      <c r="D472" s="17"/>
      <c r="E472" s="10"/>
      <c r="F472" s="10"/>
      <c r="G472" s="10"/>
      <c r="H472" s="10"/>
      <c r="I472" s="10"/>
      <c r="J472" s="10"/>
      <c r="K472" s="12"/>
      <c r="L472" s="12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4"/>
      <c r="BK472" s="14"/>
      <c r="BL472" s="14"/>
      <c r="BM472" s="14"/>
      <c r="BN472" s="14"/>
    </row>
    <row r="473" spans="1:66" x14ac:dyDescent="0.25">
      <c r="A473" s="10"/>
      <c r="B473" s="10"/>
      <c r="C473" s="10"/>
      <c r="D473" s="17"/>
      <c r="E473" s="10"/>
      <c r="F473" s="10"/>
      <c r="G473" s="10"/>
      <c r="H473" s="10"/>
      <c r="I473" s="10"/>
      <c r="J473" s="10"/>
      <c r="K473" s="12"/>
      <c r="L473" s="12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4"/>
      <c r="BK473" s="14"/>
      <c r="BL473" s="14"/>
      <c r="BM473" s="14"/>
      <c r="BN473" s="14"/>
    </row>
    <row r="474" spans="1:66" x14ac:dyDescent="0.25">
      <c r="A474" s="10"/>
      <c r="B474" s="10"/>
      <c r="C474" s="10"/>
      <c r="D474" s="17"/>
      <c r="E474" s="10"/>
      <c r="F474" s="10"/>
      <c r="G474" s="10"/>
      <c r="H474" s="10"/>
      <c r="I474" s="10"/>
      <c r="J474" s="10"/>
      <c r="K474" s="12"/>
      <c r="L474" s="12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4"/>
      <c r="BK474" s="14"/>
      <c r="BL474" s="14"/>
      <c r="BM474" s="14"/>
      <c r="BN474" s="14"/>
    </row>
    <row r="475" spans="1:66" x14ac:dyDescent="0.25">
      <c r="A475" s="10"/>
      <c r="B475" s="10"/>
      <c r="C475" s="10"/>
      <c r="D475" s="17"/>
      <c r="E475" s="10"/>
      <c r="F475" s="10"/>
      <c r="G475" s="10"/>
      <c r="H475" s="10"/>
      <c r="I475" s="10"/>
      <c r="J475" s="10"/>
      <c r="K475" s="12"/>
      <c r="L475" s="12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4"/>
      <c r="BK475" s="14"/>
      <c r="BL475" s="14"/>
      <c r="BM475" s="14"/>
      <c r="BN475" s="14"/>
    </row>
    <row r="476" spans="1:66" x14ac:dyDescent="0.25">
      <c r="A476" s="10"/>
      <c r="B476" s="10"/>
      <c r="C476" s="10"/>
      <c r="D476" s="17"/>
      <c r="E476" s="10"/>
      <c r="F476" s="10"/>
      <c r="G476" s="10"/>
      <c r="H476" s="10"/>
      <c r="I476" s="10"/>
      <c r="J476" s="10"/>
      <c r="K476" s="12"/>
      <c r="L476" s="12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4"/>
      <c r="BK476" s="14"/>
      <c r="BL476" s="14"/>
      <c r="BM476" s="14"/>
      <c r="BN476" s="14"/>
    </row>
    <row r="477" spans="1:66" x14ac:dyDescent="0.25">
      <c r="A477" s="10"/>
      <c r="B477" s="10"/>
      <c r="C477" s="10"/>
      <c r="D477" s="17"/>
      <c r="E477" s="10"/>
      <c r="F477" s="10"/>
      <c r="G477" s="10"/>
      <c r="H477" s="10"/>
      <c r="I477" s="10"/>
      <c r="J477" s="10"/>
      <c r="K477" s="12"/>
      <c r="L477" s="12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4"/>
      <c r="BK477" s="14"/>
      <c r="BL477" s="14"/>
      <c r="BM477" s="14"/>
      <c r="BN477" s="14"/>
    </row>
    <row r="478" spans="1:66" x14ac:dyDescent="0.25">
      <c r="A478" s="10"/>
      <c r="B478" s="10"/>
      <c r="C478" s="10"/>
      <c r="D478" s="17"/>
      <c r="E478" s="10"/>
      <c r="F478" s="10"/>
      <c r="G478" s="10"/>
      <c r="H478" s="10"/>
      <c r="I478" s="10"/>
      <c r="J478" s="10"/>
      <c r="K478" s="12"/>
      <c r="L478" s="12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4"/>
      <c r="BK478" s="14"/>
      <c r="BL478" s="14"/>
      <c r="BM478" s="14"/>
      <c r="BN478" s="14"/>
    </row>
    <row r="479" spans="1:66" x14ac:dyDescent="0.25">
      <c r="A479" s="10"/>
      <c r="B479" s="10"/>
      <c r="C479" s="10"/>
      <c r="D479" s="17"/>
      <c r="E479" s="10"/>
      <c r="F479" s="10"/>
      <c r="G479" s="10"/>
      <c r="H479" s="10"/>
      <c r="I479" s="10"/>
      <c r="J479" s="10"/>
      <c r="K479" s="12"/>
      <c r="L479" s="12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4"/>
      <c r="BK479" s="14"/>
      <c r="BL479" s="14"/>
      <c r="BM479" s="14"/>
      <c r="BN479" s="14"/>
    </row>
    <row r="480" spans="1:66" x14ac:dyDescent="0.25">
      <c r="A480" s="10"/>
      <c r="B480" s="10"/>
      <c r="C480" s="10"/>
      <c r="D480" s="17"/>
      <c r="E480" s="10"/>
      <c r="F480" s="10"/>
      <c r="G480" s="10"/>
      <c r="H480" s="10"/>
      <c r="I480" s="10"/>
      <c r="J480" s="10"/>
      <c r="K480" s="12"/>
      <c r="L480" s="12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4"/>
      <c r="BK480" s="14"/>
      <c r="BL480" s="14"/>
      <c r="BM480" s="14"/>
      <c r="BN480" s="14"/>
    </row>
    <row r="481" spans="1:66" x14ac:dyDescent="0.25">
      <c r="A481" s="10"/>
      <c r="B481" s="10"/>
      <c r="C481" s="10"/>
      <c r="D481" s="17"/>
      <c r="E481" s="10"/>
      <c r="F481" s="10"/>
      <c r="G481" s="10"/>
      <c r="H481" s="10"/>
      <c r="I481" s="10"/>
      <c r="J481" s="10"/>
      <c r="K481" s="12"/>
      <c r="L481" s="12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4"/>
      <c r="BK481" s="14"/>
      <c r="BL481" s="14"/>
      <c r="BM481" s="14"/>
      <c r="BN481" s="14"/>
    </row>
    <row r="482" spans="1:66" x14ac:dyDescent="0.25">
      <c r="A482" s="10"/>
      <c r="B482" s="10"/>
      <c r="C482" s="10"/>
      <c r="D482" s="17"/>
      <c r="E482" s="10"/>
      <c r="F482" s="10"/>
      <c r="G482" s="10"/>
      <c r="H482" s="10"/>
      <c r="I482" s="10"/>
      <c r="J482" s="10"/>
      <c r="K482" s="12"/>
      <c r="L482" s="12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4"/>
      <c r="BK482" s="14"/>
      <c r="BL482" s="14"/>
      <c r="BM482" s="14"/>
      <c r="BN482" s="14"/>
    </row>
    <row r="483" spans="1:66" x14ac:dyDescent="0.25">
      <c r="A483" s="10"/>
      <c r="B483" s="10"/>
      <c r="C483" s="10"/>
      <c r="D483" s="17"/>
      <c r="E483" s="10"/>
      <c r="F483" s="10"/>
      <c r="G483" s="10"/>
      <c r="H483" s="10"/>
      <c r="I483" s="10"/>
      <c r="J483" s="10"/>
      <c r="K483" s="12"/>
      <c r="L483" s="12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4"/>
      <c r="BK483" s="14"/>
      <c r="BL483" s="14"/>
      <c r="BM483" s="14"/>
      <c r="BN483" s="14"/>
    </row>
    <row r="484" spans="1:66" x14ac:dyDescent="0.25">
      <c r="A484" s="10"/>
      <c r="B484" s="10"/>
      <c r="C484" s="10"/>
      <c r="D484" s="17"/>
      <c r="E484" s="10"/>
      <c r="F484" s="10"/>
      <c r="G484" s="10"/>
      <c r="H484" s="10"/>
      <c r="I484" s="10"/>
      <c r="J484" s="10"/>
      <c r="K484" s="12"/>
      <c r="L484" s="12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4"/>
      <c r="BK484" s="14"/>
      <c r="BL484" s="14"/>
      <c r="BM484" s="14"/>
      <c r="BN484" s="14"/>
    </row>
    <row r="485" spans="1:66" s="10" customFormat="1" x14ac:dyDescent="0.25">
      <c r="D485" s="17"/>
      <c r="K485" s="12"/>
      <c r="L485" s="12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4"/>
      <c r="BK485" s="14"/>
      <c r="BL485" s="14"/>
      <c r="BM485" s="14"/>
      <c r="BN485" s="14"/>
    </row>
    <row r="486" spans="1:66" x14ac:dyDescent="0.25">
      <c r="A486" s="10"/>
      <c r="B486" s="10"/>
      <c r="C486" s="10"/>
      <c r="D486" s="17"/>
      <c r="E486" s="10"/>
      <c r="F486" s="10"/>
      <c r="G486" s="10"/>
      <c r="H486" s="10"/>
      <c r="I486" s="10"/>
      <c r="J486" s="10"/>
      <c r="K486" s="12"/>
      <c r="L486" s="12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4"/>
      <c r="BK486" s="14"/>
      <c r="BL486" s="14"/>
      <c r="BM486" s="14"/>
      <c r="BN486" s="14"/>
    </row>
    <row r="487" spans="1:66" x14ac:dyDescent="0.25">
      <c r="A487" s="10"/>
      <c r="B487" s="10"/>
      <c r="C487" s="10"/>
      <c r="D487" s="17"/>
      <c r="E487" s="10"/>
      <c r="F487" s="10"/>
      <c r="G487" s="10"/>
      <c r="H487" s="10"/>
      <c r="I487" s="10"/>
      <c r="J487" s="10"/>
      <c r="K487" s="12"/>
      <c r="L487" s="12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4"/>
      <c r="BK487" s="14"/>
      <c r="BL487" s="14"/>
      <c r="BM487" s="14"/>
      <c r="BN487" s="14"/>
    </row>
    <row r="488" spans="1:66" x14ac:dyDescent="0.25">
      <c r="A488" s="10"/>
      <c r="B488" s="10"/>
      <c r="C488" s="10"/>
      <c r="D488" s="17"/>
      <c r="E488" s="10"/>
      <c r="F488" s="10"/>
      <c r="G488" s="10"/>
      <c r="H488" s="10"/>
      <c r="I488" s="10"/>
      <c r="J488" s="10"/>
      <c r="K488" s="12"/>
      <c r="L488" s="12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4"/>
      <c r="BK488" s="14"/>
      <c r="BL488" s="14"/>
      <c r="BM488" s="14"/>
      <c r="BN488" s="14"/>
    </row>
    <row r="489" spans="1:66" x14ac:dyDescent="0.25">
      <c r="A489" s="10"/>
      <c r="B489" s="10"/>
      <c r="C489" s="10"/>
      <c r="D489" s="17"/>
      <c r="E489" s="10"/>
      <c r="F489" s="10"/>
      <c r="G489" s="10"/>
      <c r="H489" s="10"/>
      <c r="I489" s="10"/>
      <c r="J489" s="10"/>
      <c r="K489" s="12"/>
      <c r="L489" s="12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4"/>
      <c r="BK489" s="14"/>
      <c r="BL489" s="14"/>
      <c r="BM489" s="14"/>
      <c r="BN489" s="14"/>
    </row>
    <row r="490" spans="1:66" x14ac:dyDescent="0.25">
      <c r="A490" s="10"/>
      <c r="B490" s="10"/>
      <c r="C490" s="10"/>
      <c r="D490" s="17"/>
      <c r="E490" s="10"/>
      <c r="F490" s="10"/>
      <c r="G490" s="10"/>
      <c r="H490" s="10"/>
      <c r="I490" s="10"/>
      <c r="J490" s="10"/>
      <c r="K490" s="12"/>
      <c r="L490" s="12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4"/>
      <c r="BK490" s="14"/>
      <c r="BL490" s="14"/>
      <c r="BM490" s="14"/>
      <c r="BN490" s="14"/>
    </row>
    <row r="491" spans="1:66" x14ac:dyDescent="0.25">
      <c r="A491" s="10"/>
      <c r="B491" s="10"/>
      <c r="C491" s="10"/>
      <c r="D491" s="17"/>
      <c r="E491" s="10"/>
      <c r="F491" s="10"/>
      <c r="G491" s="10"/>
      <c r="H491" s="10"/>
      <c r="I491" s="10"/>
      <c r="J491" s="10"/>
      <c r="K491" s="12"/>
      <c r="L491" s="12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4"/>
      <c r="BK491" s="14"/>
      <c r="BL491" s="14"/>
      <c r="BM491" s="14"/>
      <c r="BN491" s="14"/>
    </row>
    <row r="492" spans="1:66" x14ac:dyDescent="0.25">
      <c r="A492" s="10"/>
      <c r="B492" s="10"/>
      <c r="C492" s="10"/>
      <c r="D492" s="17"/>
      <c r="E492" s="10"/>
      <c r="F492" s="10"/>
      <c r="G492" s="10"/>
      <c r="H492" s="10"/>
      <c r="I492" s="10"/>
      <c r="J492" s="10"/>
      <c r="K492" s="12"/>
      <c r="L492" s="12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4"/>
      <c r="BK492" s="14"/>
      <c r="BL492" s="14"/>
      <c r="BM492" s="14"/>
      <c r="BN492" s="14"/>
    </row>
    <row r="493" spans="1:66" x14ac:dyDescent="0.25">
      <c r="A493" s="10"/>
      <c r="B493" s="10"/>
      <c r="C493" s="10"/>
      <c r="D493" s="17"/>
      <c r="E493" s="10"/>
      <c r="F493" s="10"/>
      <c r="G493" s="10"/>
      <c r="H493" s="10"/>
      <c r="I493" s="10"/>
      <c r="J493" s="10"/>
      <c r="K493" s="12"/>
      <c r="L493" s="12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4"/>
      <c r="BK493" s="14"/>
      <c r="BL493" s="14"/>
      <c r="BM493" s="14"/>
      <c r="BN493" s="14"/>
    </row>
    <row r="494" spans="1:66" x14ac:dyDescent="0.25">
      <c r="A494" s="10"/>
      <c r="B494" s="10"/>
      <c r="C494" s="10"/>
      <c r="D494" s="17"/>
      <c r="E494" s="10"/>
      <c r="F494" s="10"/>
      <c r="G494" s="10"/>
      <c r="H494" s="10"/>
      <c r="I494" s="10"/>
      <c r="J494" s="10"/>
      <c r="K494" s="12"/>
      <c r="L494" s="12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4"/>
      <c r="BK494" s="14"/>
      <c r="BL494" s="14"/>
      <c r="BM494" s="14"/>
      <c r="BN494" s="14"/>
    </row>
    <row r="495" spans="1:66" x14ac:dyDescent="0.25">
      <c r="A495" s="10"/>
      <c r="B495" s="10"/>
      <c r="C495" s="10"/>
      <c r="D495" s="17"/>
      <c r="E495" s="10"/>
      <c r="F495" s="10"/>
      <c r="G495" s="10"/>
      <c r="H495" s="10"/>
      <c r="I495" s="10"/>
      <c r="J495" s="10"/>
      <c r="K495" s="12"/>
      <c r="L495" s="12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4"/>
      <c r="BK495" s="14"/>
      <c r="BL495" s="14"/>
      <c r="BM495" s="14"/>
      <c r="BN495" s="14"/>
    </row>
    <row r="496" spans="1:66" x14ac:dyDescent="0.25">
      <c r="A496" s="10"/>
      <c r="B496" s="10"/>
      <c r="C496" s="10"/>
      <c r="D496" s="17"/>
      <c r="E496" s="10"/>
      <c r="F496" s="10"/>
      <c r="G496" s="10"/>
      <c r="H496" s="10"/>
      <c r="I496" s="10"/>
      <c r="J496" s="10"/>
      <c r="K496" s="12"/>
      <c r="L496" s="12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4"/>
      <c r="BK496" s="14"/>
      <c r="BL496" s="14"/>
      <c r="BM496" s="14"/>
      <c r="BN496" s="14"/>
    </row>
    <row r="497" spans="1:66" x14ac:dyDescent="0.25">
      <c r="A497" s="10"/>
      <c r="B497" s="10"/>
      <c r="C497" s="10"/>
      <c r="D497" s="17"/>
      <c r="E497" s="10"/>
      <c r="F497" s="10"/>
      <c r="G497" s="10"/>
      <c r="H497" s="10"/>
      <c r="I497" s="10"/>
      <c r="J497" s="10"/>
      <c r="K497" s="12"/>
      <c r="L497" s="12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4"/>
      <c r="BK497" s="14"/>
      <c r="BL497" s="14"/>
      <c r="BM497" s="14"/>
      <c r="BN497" s="14"/>
    </row>
    <row r="498" spans="1:66" x14ac:dyDescent="0.25">
      <c r="A498" s="10"/>
      <c r="B498" s="10"/>
      <c r="C498" s="10"/>
      <c r="D498" s="17"/>
      <c r="E498" s="10"/>
      <c r="F498" s="10"/>
      <c r="G498" s="10"/>
      <c r="H498" s="10"/>
      <c r="I498" s="10"/>
      <c r="J498" s="10"/>
      <c r="K498" s="12"/>
      <c r="L498" s="12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4"/>
      <c r="BK498" s="14"/>
      <c r="BL498" s="14"/>
      <c r="BM498" s="14"/>
      <c r="BN498" s="14"/>
    </row>
    <row r="499" spans="1:66" x14ac:dyDescent="0.25">
      <c r="A499" s="10"/>
      <c r="B499" s="10"/>
      <c r="C499" s="10"/>
      <c r="D499" s="17"/>
      <c r="E499" s="10"/>
      <c r="F499" s="10"/>
      <c r="G499" s="10"/>
      <c r="H499" s="10"/>
      <c r="I499" s="10"/>
      <c r="J499" s="10"/>
      <c r="K499" s="12"/>
      <c r="L499" s="12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4"/>
      <c r="BK499" s="14"/>
      <c r="BL499" s="14"/>
      <c r="BM499" s="14"/>
      <c r="BN499" s="14"/>
    </row>
    <row r="500" spans="1:66" x14ac:dyDescent="0.25">
      <c r="A500" s="10"/>
      <c r="B500" s="10"/>
      <c r="C500" s="10"/>
      <c r="D500" s="17"/>
      <c r="E500" s="10"/>
      <c r="F500" s="10"/>
      <c r="G500" s="10"/>
      <c r="H500" s="10"/>
      <c r="I500" s="10"/>
      <c r="J500" s="10"/>
      <c r="K500" s="12"/>
      <c r="L500" s="12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4"/>
      <c r="BK500" s="14"/>
      <c r="BL500" s="14"/>
      <c r="BM500" s="14"/>
      <c r="BN500" s="14"/>
    </row>
    <row r="501" spans="1:66" x14ac:dyDescent="0.25">
      <c r="A501" s="10"/>
      <c r="B501" s="10"/>
      <c r="C501" s="10"/>
      <c r="D501" s="17"/>
      <c r="E501" s="10"/>
      <c r="F501" s="10"/>
      <c r="G501" s="10"/>
      <c r="H501" s="10"/>
      <c r="I501" s="10"/>
      <c r="J501" s="10"/>
      <c r="K501" s="12"/>
      <c r="L501" s="12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4"/>
      <c r="BK501" s="14"/>
      <c r="BL501" s="14"/>
      <c r="BM501" s="14"/>
      <c r="BN501" s="14"/>
    </row>
    <row r="502" spans="1:66" x14ac:dyDescent="0.25">
      <c r="A502" s="10"/>
      <c r="B502" s="10"/>
      <c r="C502" s="10"/>
      <c r="D502" s="17"/>
      <c r="E502" s="10"/>
      <c r="F502" s="10"/>
      <c r="G502" s="10"/>
      <c r="H502" s="10"/>
      <c r="I502" s="10"/>
      <c r="J502" s="10"/>
      <c r="K502" s="12"/>
      <c r="L502" s="12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4"/>
      <c r="BK502" s="14"/>
      <c r="BL502" s="14"/>
      <c r="BM502" s="14"/>
      <c r="BN502" s="14"/>
    </row>
    <row r="503" spans="1:66" x14ac:dyDescent="0.25">
      <c r="A503" s="10"/>
      <c r="B503" s="10"/>
      <c r="C503" s="10"/>
      <c r="D503" s="17"/>
      <c r="E503" s="10"/>
      <c r="F503" s="10"/>
      <c r="G503" s="10"/>
      <c r="H503" s="10"/>
      <c r="I503" s="10"/>
      <c r="J503" s="10"/>
      <c r="K503" s="12"/>
      <c r="L503" s="12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4"/>
      <c r="BK503" s="14"/>
      <c r="BL503" s="14"/>
      <c r="BM503" s="14"/>
      <c r="BN503" s="14"/>
    </row>
    <row r="504" spans="1:66" x14ac:dyDescent="0.25">
      <c r="A504" s="10"/>
      <c r="B504" s="10"/>
      <c r="C504" s="10"/>
      <c r="D504" s="17"/>
      <c r="E504" s="10"/>
      <c r="F504" s="10"/>
      <c r="G504" s="10"/>
      <c r="H504" s="10"/>
      <c r="I504" s="10"/>
      <c r="J504" s="10"/>
      <c r="K504" s="12"/>
      <c r="L504" s="12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4"/>
      <c r="BK504" s="14"/>
      <c r="BL504" s="14"/>
      <c r="BM504" s="14"/>
      <c r="BN504" s="14"/>
    </row>
    <row r="505" spans="1:66" x14ac:dyDescent="0.25">
      <c r="A505" s="10"/>
      <c r="B505" s="10"/>
      <c r="C505" s="10"/>
      <c r="D505" s="17"/>
      <c r="E505" s="10"/>
      <c r="F505" s="10"/>
      <c r="G505" s="10"/>
      <c r="H505" s="10"/>
      <c r="I505" s="10"/>
      <c r="J505" s="10"/>
      <c r="K505" s="12"/>
      <c r="L505" s="12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4"/>
      <c r="BK505" s="14"/>
      <c r="BL505" s="14"/>
      <c r="BM505" s="14"/>
      <c r="BN505" s="14"/>
    </row>
    <row r="506" spans="1:66" s="10" customFormat="1" x14ac:dyDescent="0.25">
      <c r="D506" s="17"/>
      <c r="K506" s="12"/>
      <c r="L506" s="12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4"/>
      <c r="BK506" s="14"/>
      <c r="BL506" s="14"/>
      <c r="BM506" s="14"/>
      <c r="BN506" s="14"/>
    </row>
    <row r="507" spans="1:66" x14ac:dyDescent="0.25">
      <c r="A507" s="10"/>
      <c r="B507" s="10"/>
      <c r="C507" s="10"/>
      <c r="D507" s="17"/>
      <c r="E507" s="10"/>
      <c r="F507" s="10"/>
      <c r="G507" s="10"/>
      <c r="H507" s="10"/>
      <c r="I507" s="10"/>
      <c r="J507" s="10"/>
      <c r="K507" s="12"/>
      <c r="L507" s="12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4"/>
      <c r="BK507" s="14"/>
      <c r="BL507" s="14"/>
      <c r="BM507" s="14"/>
      <c r="BN507" s="14"/>
    </row>
    <row r="508" spans="1:66" x14ac:dyDescent="0.25">
      <c r="A508" s="10"/>
      <c r="B508" s="10"/>
      <c r="C508" s="10"/>
      <c r="D508" s="17"/>
      <c r="E508" s="10"/>
      <c r="F508" s="10"/>
      <c r="G508" s="10"/>
      <c r="H508" s="10"/>
      <c r="I508" s="10"/>
      <c r="J508" s="10"/>
      <c r="K508" s="12"/>
      <c r="L508" s="12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4"/>
      <c r="BK508" s="14"/>
      <c r="BL508" s="14"/>
      <c r="BM508" s="14"/>
      <c r="BN508" s="14"/>
    </row>
    <row r="509" spans="1:66" x14ac:dyDescent="0.25">
      <c r="A509" s="10"/>
      <c r="B509" s="10"/>
      <c r="C509" s="10"/>
      <c r="D509" s="17"/>
      <c r="E509" s="10"/>
      <c r="F509" s="10"/>
      <c r="G509" s="10"/>
      <c r="H509" s="10"/>
      <c r="I509" s="10"/>
      <c r="J509" s="10"/>
      <c r="K509" s="12"/>
      <c r="L509" s="12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4"/>
      <c r="BK509" s="14"/>
      <c r="BL509" s="14"/>
      <c r="BM509" s="14"/>
      <c r="BN509" s="14"/>
    </row>
    <row r="510" spans="1:66" x14ac:dyDescent="0.25">
      <c r="A510" s="10"/>
      <c r="B510" s="10"/>
      <c r="C510" s="10"/>
      <c r="D510" s="17"/>
      <c r="E510" s="10"/>
      <c r="F510" s="10"/>
      <c r="G510" s="10"/>
      <c r="H510" s="10"/>
      <c r="I510" s="10"/>
      <c r="J510" s="10"/>
      <c r="K510" s="12"/>
      <c r="L510" s="12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4"/>
      <c r="BK510" s="14"/>
      <c r="BL510" s="14"/>
      <c r="BM510" s="14"/>
      <c r="BN510" s="14"/>
    </row>
    <row r="511" spans="1:66" x14ac:dyDescent="0.25">
      <c r="A511" s="10"/>
      <c r="B511" s="10"/>
      <c r="C511" s="10"/>
      <c r="D511" s="17"/>
      <c r="E511" s="10"/>
      <c r="F511" s="10"/>
      <c r="G511" s="10"/>
      <c r="H511" s="10"/>
      <c r="I511" s="10"/>
      <c r="J511" s="10"/>
      <c r="K511" s="12"/>
      <c r="L511" s="12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4"/>
      <c r="BK511" s="14"/>
      <c r="BL511" s="14"/>
      <c r="BM511" s="14"/>
      <c r="BN511" s="14"/>
    </row>
    <row r="512" spans="1:66" x14ac:dyDescent="0.25">
      <c r="A512" s="10"/>
      <c r="B512" s="10"/>
      <c r="C512" s="10"/>
      <c r="D512" s="17"/>
      <c r="E512" s="10"/>
      <c r="F512" s="10"/>
      <c r="G512" s="10"/>
      <c r="H512" s="10"/>
      <c r="I512" s="10"/>
      <c r="J512" s="10"/>
      <c r="K512" s="12"/>
      <c r="L512" s="12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4"/>
      <c r="BK512" s="14"/>
      <c r="BL512" s="14"/>
      <c r="BM512" s="14"/>
      <c r="BN512" s="14"/>
    </row>
    <row r="513" spans="1:66" x14ac:dyDescent="0.25">
      <c r="A513" s="10"/>
      <c r="B513" s="10"/>
      <c r="C513" s="10"/>
      <c r="D513" s="17"/>
      <c r="E513" s="10"/>
      <c r="F513" s="10"/>
      <c r="G513" s="10"/>
      <c r="H513" s="10"/>
      <c r="I513" s="10"/>
      <c r="J513" s="10"/>
      <c r="K513" s="12"/>
      <c r="L513" s="12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4"/>
      <c r="BK513" s="14"/>
      <c r="BL513" s="14"/>
      <c r="BM513" s="14"/>
      <c r="BN513" s="14"/>
    </row>
    <row r="514" spans="1:66" x14ac:dyDescent="0.25">
      <c r="A514" s="10"/>
      <c r="B514" s="10"/>
      <c r="C514" s="10"/>
      <c r="D514" s="17"/>
      <c r="E514" s="10"/>
      <c r="F514" s="10"/>
      <c r="G514" s="10"/>
      <c r="H514" s="10"/>
      <c r="I514" s="10"/>
      <c r="J514" s="10"/>
      <c r="K514" s="12"/>
      <c r="L514" s="12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4"/>
      <c r="BK514" s="14"/>
      <c r="BL514" s="14"/>
      <c r="BM514" s="14"/>
      <c r="BN514" s="14"/>
    </row>
    <row r="515" spans="1:66" x14ac:dyDescent="0.25">
      <c r="A515" s="10"/>
      <c r="B515" s="10"/>
      <c r="C515" s="10"/>
      <c r="D515" s="18"/>
      <c r="E515" s="10"/>
      <c r="F515" s="10"/>
      <c r="G515" s="10"/>
      <c r="H515" s="10"/>
      <c r="I515" s="10"/>
      <c r="J515" s="10"/>
      <c r="K515" s="12"/>
      <c r="L515" s="12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4"/>
      <c r="BK515" s="14"/>
      <c r="BL515" s="14"/>
      <c r="BM515" s="14"/>
      <c r="BN515" s="14"/>
    </row>
    <row r="516" spans="1:66" x14ac:dyDescent="0.25">
      <c r="A516" s="10"/>
      <c r="B516" s="10"/>
      <c r="C516" s="10"/>
      <c r="D516" s="18"/>
      <c r="E516" s="10"/>
      <c r="F516" s="10"/>
      <c r="G516" s="10"/>
      <c r="H516" s="10"/>
      <c r="I516" s="10"/>
      <c r="J516" s="10"/>
      <c r="K516" s="12"/>
      <c r="L516" s="12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4"/>
      <c r="BK516" s="14"/>
      <c r="BL516" s="14"/>
      <c r="BM516" s="14"/>
      <c r="BN516" s="14"/>
    </row>
    <row r="517" spans="1:66" x14ac:dyDescent="0.25">
      <c r="A517" s="10"/>
      <c r="B517" s="10"/>
      <c r="C517" s="10"/>
      <c r="D517" s="18"/>
      <c r="E517" s="10"/>
      <c r="F517" s="10"/>
      <c r="G517" s="10"/>
      <c r="H517" s="10"/>
      <c r="I517" s="10"/>
      <c r="J517" s="10"/>
      <c r="K517" s="12"/>
      <c r="L517" s="12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4"/>
      <c r="BK517" s="14"/>
      <c r="BL517" s="14"/>
      <c r="BM517" s="14"/>
      <c r="BN517" s="14"/>
    </row>
    <row r="518" spans="1:66" x14ac:dyDescent="0.25">
      <c r="A518" s="10"/>
      <c r="B518" s="10"/>
      <c r="C518" s="10"/>
      <c r="D518" s="18"/>
      <c r="E518" s="10"/>
      <c r="F518" s="10"/>
      <c r="G518" s="10"/>
      <c r="H518" s="10"/>
      <c r="I518" s="10"/>
      <c r="J518" s="10"/>
      <c r="K518" s="12"/>
      <c r="L518" s="12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4"/>
      <c r="BK518" s="14"/>
      <c r="BL518" s="14"/>
      <c r="BM518" s="14"/>
      <c r="BN518" s="14"/>
    </row>
    <row r="519" spans="1:66" x14ac:dyDescent="0.25">
      <c r="A519" s="10"/>
      <c r="B519" s="10"/>
      <c r="C519" s="10"/>
      <c r="D519" s="18"/>
      <c r="E519" s="10"/>
      <c r="F519" s="10"/>
      <c r="G519" s="10"/>
      <c r="H519" s="10"/>
      <c r="I519" s="10"/>
      <c r="J519" s="10"/>
      <c r="K519" s="12"/>
      <c r="L519" s="12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4"/>
      <c r="BK519" s="14"/>
      <c r="BL519" s="14"/>
      <c r="BM519" s="14"/>
      <c r="BN519" s="14"/>
    </row>
    <row r="520" spans="1:66" x14ac:dyDescent="0.25">
      <c r="A520" s="10"/>
      <c r="B520" s="10"/>
      <c r="C520" s="10"/>
      <c r="D520" s="18"/>
      <c r="E520" s="10"/>
      <c r="F520" s="10"/>
      <c r="G520" s="10"/>
      <c r="H520" s="10"/>
      <c r="I520" s="10"/>
      <c r="J520" s="10"/>
      <c r="K520" s="12"/>
      <c r="L520" s="12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4"/>
      <c r="BK520" s="14"/>
      <c r="BL520" s="14"/>
      <c r="BM520" s="14"/>
      <c r="BN520" s="14"/>
    </row>
    <row r="521" spans="1:66" x14ac:dyDescent="0.25">
      <c r="A521" s="10"/>
      <c r="B521" s="10"/>
      <c r="C521" s="10"/>
      <c r="D521" s="18"/>
      <c r="E521" s="10"/>
      <c r="F521" s="10"/>
      <c r="G521" s="10"/>
      <c r="H521" s="10"/>
      <c r="I521" s="10"/>
      <c r="J521" s="10"/>
      <c r="K521" s="12"/>
      <c r="L521" s="12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4"/>
      <c r="BK521" s="14"/>
      <c r="BL521" s="14"/>
      <c r="BM521" s="14"/>
      <c r="BN521" s="14"/>
    </row>
    <row r="522" spans="1:66" x14ac:dyDescent="0.25">
      <c r="A522" s="10"/>
      <c r="B522" s="10"/>
      <c r="C522" s="10"/>
      <c r="D522" s="18"/>
      <c r="E522" s="10"/>
      <c r="F522" s="10"/>
      <c r="G522" s="10"/>
      <c r="H522" s="10"/>
      <c r="I522" s="10"/>
      <c r="J522" s="10"/>
      <c r="K522" s="12"/>
      <c r="L522" s="12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4"/>
      <c r="BK522" s="14"/>
      <c r="BL522" s="14"/>
      <c r="BM522" s="14"/>
      <c r="BN522" s="14"/>
    </row>
    <row r="523" spans="1:66" x14ac:dyDescent="0.25">
      <c r="A523" s="10"/>
      <c r="B523" s="10"/>
      <c r="C523" s="10"/>
      <c r="D523" s="18"/>
      <c r="E523" s="10"/>
      <c r="F523" s="10"/>
      <c r="G523" s="10"/>
      <c r="H523" s="10"/>
      <c r="I523" s="10"/>
      <c r="J523" s="10"/>
      <c r="K523" s="12"/>
      <c r="L523" s="12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4"/>
      <c r="BK523" s="14"/>
      <c r="BL523" s="14"/>
      <c r="BM523" s="14"/>
      <c r="BN523" s="14"/>
    </row>
    <row r="524" spans="1:66" x14ac:dyDescent="0.25">
      <c r="A524" s="10"/>
      <c r="B524" s="10"/>
      <c r="C524" s="10"/>
      <c r="D524" s="18"/>
      <c r="E524" s="10"/>
      <c r="F524" s="10"/>
      <c r="G524" s="10"/>
      <c r="H524" s="10"/>
      <c r="I524" s="10"/>
      <c r="J524" s="10"/>
      <c r="K524" s="12"/>
      <c r="L524" s="12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4"/>
      <c r="BK524" s="14"/>
      <c r="BL524" s="14"/>
      <c r="BM524" s="14"/>
      <c r="BN524" s="14"/>
    </row>
    <row r="525" spans="1:66" x14ac:dyDescent="0.25">
      <c r="A525" s="10"/>
      <c r="B525" s="10"/>
      <c r="C525" s="10"/>
      <c r="D525" s="18"/>
      <c r="E525" s="10"/>
      <c r="F525" s="10"/>
      <c r="G525" s="10"/>
      <c r="H525" s="10"/>
      <c r="I525" s="10"/>
      <c r="J525" s="10"/>
      <c r="K525" s="12"/>
      <c r="L525" s="12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4"/>
      <c r="BK525" s="14"/>
      <c r="BL525" s="14"/>
      <c r="BM525" s="14"/>
      <c r="BN525" s="14"/>
    </row>
    <row r="526" spans="1:66" x14ac:dyDescent="0.25">
      <c r="A526" s="10"/>
      <c r="B526" s="10"/>
      <c r="C526" s="10"/>
      <c r="D526" s="18"/>
      <c r="E526" s="10"/>
      <c r="F526" s="10"/>
      <c r="G526" s="10"/>
      <c r="H526" s="10"/>
      <c r="I526" s="10"/>
      <c r="J526" s="10"/>
      <c r="K526" s="12"/>
      <c r="L526" s="12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4"/>
      <c r="BK526" s="14"/>
      <c r="BL526" s="14"/>
      <c r="BM526" s="14"/>
      <c r="BN526" s="14"/>
    </row>
    <row r="527" spans="1:66" x14ac:dyDescent="0.25">
      <c r="A527" s="10"/>
      <c r="B527" s="10"/>
      <c r="C527" s="10"/>
      <c r="D527" s="18"/>
      <c r="E527" s="10"/>
      <c r="F527" s="10"/>
      <c r="G527" s="10"/>
      <c r="H527" s="10"/>
      <c r="I527" s="10"/>
      <c r="J527" s="10"/>
      <c r="K527" s="12"/>
      <c r="L527" s="12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4"/>
      <c r="BK527" s="14"/>
      <c r="BL527" s="14"/>
      <c r="BM527" s="14"/>
      <c r="BN527" s="14"/>
    </row>
    <row r="528" spans="1:66" x14ac:dyDescent="0.25">
      <c r="A528" s="10"/>
      <c r="B528" s="10"/>
      <c r="C528" s="10"/>
      <c r="D528" s="18"/>
      <c r="E528" s="10"/>
      <c r="F528" s="10"/>
      <c r="G528" s="10"/>
      <c r="H528" s="10"/>
      <c r="I528" s="10"/>
      <c r="J528" s="10"/>
      <c r="K528" s="12"/>
      <c r="L528" s="12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4"/>
      <c r="BK528" s="14"/>
      <c r="BL528" s="14"/>
      <c r="BM528" s="14"/>
      <c r="BN528" s="14"/>
    </row>
    <row r="529" spans="1:66" x14ac:dyDescent="0.25">
      <c r="A529" s="10"/>
      <c r="B529" s="10"/>
      <c r="C529" s="10"/>
      <c r="D529" s="18"/>
      <c r="E529" s="10"/>
      <c r="F529" s="10"/>
      <c r="G529" s="10"/>
      <c r="H529" s="10"/>
      <c r="I529" s="10"/>
      <c r="J529" s="10"/>
      <c r="K529" s="12"/>
      <c r="L529" s="12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4"/>
      <c r="BK529" s="14"/>
      <c r="BL529" s="14"/>
      <c r="BM529" s="14"/>
      <c r="BN529" s="14"/>
    </row>
    <row r="530" spans="1:66" s="15" customFormat="1" x14ac:dyDescent="0.25">
      <c r="A530" s="10"/>
      <c r="B530" s="10"/>
      <c r="C530" s="10"/>
      <c r="D530" s="18"/>
      <c r="E530" s="10"/>
      <c r="F530" s="10"/>
      <c r="G530" s="10"/>
      <c r="H530" s="10"/>
      <c r="I530" s="10"/>
      <c r="J530" s="10"/>
      <c r="K530" s="12"/>
      <c r="L530" s="12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4"/>
      <c r="BK530" s="14"/>
      <c r="BL530" s="14"/>
      <c r="BM530" s="14"/>
      <c r="BN530" s="14"/>
    </row>
    <row r="531" spans="1:66" x14ac:dyDescent="0.2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2"/>
      <c r="L531" s="12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4"/>
      <c r="BK531" s="14"/>
      <c r="BL531" s="14"/>
      <c r="BM531" s="14"/>
      <c r="BN531" s="14"/>
    </row>
    <row r="532" spans="1:66" x14ac:dyDescent="0.2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2"/>
      <c r="L532" s="12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4"/>
      <c r="BK532" s="14"/>
      <c r="BL532" s="14"/>
      <c r="BM532" s="14"/>
      <c r="BN532" s="14"/>
    </row>
    <row r="533" spans="1:66" x14ac:dyDescent="0.2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2"/>
      <c r="L533" s="12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4"/>
      <c r="BK533" s="14"/>
      <c r="BL533" s="14"/>
      <c r="BM533" s="14"/>
      <c r="BN533" s="14"/>
    </row>
    <row r="534" spans="1:66" x14ac:dyDescent="0.2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2"/>
      <c r="L534" s="12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4"/>
      <c r="BK534" s="14"/>
      <c r="BL534" s="14"/>
      <c r="BM534" s="14"/>
      <c r="BN534" s="14"/>
    </row>
    <row r="535" spans="1:66" x14ac:dyDescent="0.2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2"/>
      <c r="L535" s="12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4"/>
      <c r="BK535" s="14"/>
      <c r="BL535" s="14"/>
      <c r="BM535" s="14"/>
      <c r="BN535" s="14"/>
    </row>
    <row r="536" spans="1:66" x14ac:dyDescent="0.2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2"/>
      <c r="L536" s="12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4"/>
      <c r="BK536" s="14"/>
      <c r="BL536" s="14"/>
      <c r="BM536" s="14"/>
      <c r="BN536" s="14"/>
    </row>
    <row r="537" spans="1:66" s="10" customFormat="1" x14ac:dyDescent="0.25">
      <c r="K537" s="12"/>
      <c r="L537" s="12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4"/>
      <c r="BK537" s="14"/>
      <c r="BL537" s="14"/>
      <c r="BM537" s="14"/>
      <c r="BN537" s="14"/>
    </row>
    <row r="538" spans="1:66" x14ac:dyDescent="0.2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2"/>
      <c r="L538" s="12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4"/>
      <c r="BK538" s="14"/>
      <c r="BL538" s="14"/>
      <c r="BM538" s="14"/>
      <c r="BN538" s="14"/>
    </row>
    <row r="539" spans="1:66" x14ac:dyDescent="0.2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2"/>
      <c r="L539" s="12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4"/>
      <c r="BK539" s="14"/>
      <c r="BL539" s="14"/>
      <c r="BM539" s="14"/>
      <c r="BN539" s="14"/>
    </row>
    <row r="540" spans="1:66" x14ac:dyDescent="0.2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2"/>
      <c r="L540" s="12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4"/>
      <c r="BK540" s="14"/>
      <c r="BL540" s="14"/>
      <c r="BM540" s="14"/>
      <c r="BN540" s="14"/>
    </row>
    <row r="541" spans="1:66" x14ac:dyDescent="0.2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2"/>
      <c r="L541" s="12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4"/>
      <c r="BK541" s="14"/>
      <c r="BL541" s="14"/>
      <c r="BM541" s="14"/>
      <c r="BN541" s="14"/>
    </row>
    <row r="542" spans="1:66" x14ac:dyDescent="0.2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2"/>
      <c r="L542" s="12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4"/>
      <c r="BK542" s="14"/>
      <c r="BL542" s="14"/>
      <c r="BM542" s="14"/>
      <c r="BN542" s="14"/>
    </row>
    <row r="543" spans="1:66" x14ac:dyDescent="0.2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2"/>
      <c r="L543" s="12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4"/>
      <c r="BK543" s="14"/>
      <c r="BL543" s="14"/>
      <c r="BM543" s="14"/>
      <c r="BN543" s="14"/>
    </row>
    <row r="544" spans="1:66" x14ac:dyDescent="0.2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2"/>
      <c r="L544" s="12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4"/>
      <c r="BK544" s="14"/>
      <c r="BL544" s="14"/>
      <c r="BM544" s="14"/>
      <c r="BN544" s="14"/>
    </row>
    <row r="545" spans="1:66" x14ac:dyDescent="0.2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2"/>
      <c r="L545" s="12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4"/>
      <c r="BK545" s="14"/>
      <c r="BL545" s="14"/>
      <c r="BM545" s="14"/>
      <c r="BN545" s="14"/>
    </row>
    <row r="546" spans="1:66" x14ac:dyDescent="0.2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2"/>
      <c r="L546" s="12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4"/>
      <c r="BK546" s="14"/>
      <c r="BL546" s="14"/>
      <c r="BM546" s="14"/>
      <c r="BN546" s="14"/>
    </row>
    <row r="547" spans="1:66" x14ac:dyDescent="0.2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2"/>
      <c r="L547" s="12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4"/>
      <c r="BK547" s="14"/>
      <c r="BL547" s="14"/>
      <c r="BM547" s="14"/>
      <c r="BN547" s="14"/>
    </row>
    <row r="548" spans="1:66" x14ac:dyDescent="0.2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2"/>
      <c r="L548" s="12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4"/>
      <c r="BK548" s="14"/>
      <c r="BL548" s="14"/>
      <c r="BM548" s="14"/>
      <c r="BN548" s="14"/>
    </row>
    <row r="549" spans="1:66" x14ac:dyDescent="0.2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2"/>
      <c r="L549" s="12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4"/>
      <c r="BK549" s="14"/>
      <c r="BL549" s="14"/>
      <c r="BM549" s="14"/>
      <c r="BN549" s="14"/>
    </row>
    <row r="550" spans="1:66" x14ac:dyDescent="0.2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2"/>
      <c r="L550" s="12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4"/>
      <c r="BK550" s="14"/>
      <c r="BL550" s="14"/>
      <c r="BM550" s="14"/>
      <c r="BN550" s="14"/>
    </row>
    <row r="551" spans="1:66" x14ac:dyDescent="0.2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2"/>
      <c r="L551" s="12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4"/>
      <c r="BK551" s="14"/>
      <c r="BL551" s="14"/>
      <c r="BM551" s="14"/>
      <c r="BN551" s="14"/>
    </row>
    <row r="552" spans="1:66" x14ac:dyDescent="0.2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2"/>
      <c r="L552" s="12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4"/>
      <c r="BK552" s="14"/>
      <c r="BL552" s="14"/>
      <c r="BM552" s="14"/>
      <c r="BN552" s="14"/>
    </row>
    <row r="553" spans="1:66" x14ac:dyDescent="0.2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2"/>
      <c r="L553" s="12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4"/>
      <c r="BK553" s="14"/>
      <c r="BL553" s="14"/>
      <c r="BM553" s="14"/>
      <c r="BN553" s="14"/>
    </row>
    <row r="554" spans="1:66" x14ac:dyDescent="0.2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2"/>
      <c r="L554" s="12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4"/>
      <c r="BK554" s="14"/>
      <c r="BL554" s="14"/>
      <c r="BM554" s="14"/>
      <c r="BN554" s="14"/>
    </row>
    <row r="555" spans="1:66" x14ac:dyDescent="0.2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2"/>
      <c r="L555" s="12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4"/>
      <c r="BK555" s="14"/>
      <c r="BL555" s="14"/>
      <c r="BM555" s="14"/>
      <c r="BN555" s="14"/>
    </row>
    <row r="556" spans="1:66" x14ac:dyDescent="0.2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2"/>
      <c r="L556" s="12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4"/>
      <c r="BK556" s="14"/>
      <c r="BL556" s="14"/>
      <c r="BM556" s="14"/>
      <c r="BN556" s="14"/>
    </row>
    <row r="557" spans="1:66" x14ac:dyDescent="0.2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2"/>
      <c r="L557" s="12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4"/>
      <c r="BK557" s="14"/>
      <c r="BL557" s="14"/>
      <c r="BM557" s="14"/>
      <c r="BN557" s="14"/>
    </row>
    <row r="558" spans="1:66" x14ac:dyDescent="0.2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2"/>
      <c r="L558" s="12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4"/>
      <c r="BK558" s="14"/>
      <c r="BL558" s="14"/>
      <c r="BM558" s="14"/>
      <c r="BN558" s="14"/>
    </row>
    <row r="559" spans="1:66" x14ac:dyDescent="0.2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2"/>
      <c r="L559" s="12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4"/>
      <c r="BK559" s="14"/>
      <c r="BL559" s="14"/>
      <c r="BM559" s="14"/>
      <c r="BN559" s="14"/>
    </row>
    <row r="560" spans="1:66" x14ac:dyDescent="0.2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2"/>
      <c r="L560" s="12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4"/>
      <c r="BK560" s="14"/>
      <c r="BL560" s="14"/>
      <c r="BM560" s="14"/>
      <c r="BN560" s="14"/>
    </row>
    <row r="561" spans="1:66" x14ac:dyDescent="0.2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2"/>
      <c r="L561" s="12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4"/>
      <c r="BK561" s="14"/>
      <c r="BL561" s="14"/>
      <c r="BM561" s="14"/>
      <c r="BN561" s="14"/>
    </row>
    <row r="562" spans="1:66" x14ac:dyDescent="0.2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2"/>
      <c r="L562" s="12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4"/>
      <c r="BK562" s="14"/>
      <c r="BL562" s="14"/>
      <c r="BM562" s="14"/>
      <c r="BN562" s="14"/>
    </row>
    <row r="563" spans="1:66" x14ac:dyDescent="0.2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2"/>
      <c r="L563" s="12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4"/>
      <c r="BK563" s="14"/>
      <c r="BL563" s="14"/>
      <c r="BM563" s="14"/>
      <c r="BN563" s="14"/>
    </row>
    <row r="564" spans="1:66" x14ac:dyDescent="0.2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2"/>
      <c r="L564" s="12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4"/>
      <c r="BK564" s="14"/>
      <c r="BL564" s="14"/>
      <c r="BM564" s="14"/>
      <c r="BN564" s="14"/>
    </row>
    <row r="565" spans="1:66" x14ac:dyDescent="0.2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2"/>
      <c r="L565" s="12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4"/>
      <c r="BK565" s="14"/>
      <c r="BL565" s="14"/>
      <c r="BM565" s="14"/>
      <c r="BN565" s="14"/>
    </row>
    <row r="566" spans="1:66" x14ac:dyDescent="0.2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2"/>
      <c r="L566" s="12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4"/>
      <c r="BK566" s="14"/>
      <c r="BL566" s="14"/>
      <c r="BM566" s="14"/>
      <c r="BN566" s="14"/>
    </row>
    <row r="567" spans="1:66" x14ac:dyDescent="0.2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2"/>
      <c r="L567" s="12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4"/>
      <c r="BK567" s="14"/>
      <c r="BL567" s="14"/>
      <c r="BM567" s="14"/>
      <c r="BN567" s="14"/>
    </row>
    <row r="568" spans="1:66" x14ac:dyDescent="0.2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2"/>
      <c r="L568" s="12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4"/>
      <c r="BK568" s="14"/>
      <c r="BL568" s="14"/>
      <c r="BM568" s="14"/>
      <c r="BN568" s="14"/>
    </row>
    <row r="569" spans="1:66" x14ac:dyDescent="0.2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2"/>
      <c r="L569" s="12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4"/>
      <c r="BK569" s="14"/>
      <c r="BL569" s="14"/>
      <c r="BM569" s="14"/>
      <c r="BN569" s="14"/>
    </row>
    <row r="570" spans="1:66" x14ac:dyDescent="0.2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2"/>
      <c r="L570" s="12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4"/>
      <c r="BK570" s="14"/>
      <c r="BL570" s="14"/>
      <c r="BM570" s="14"/>
      <c r="BN570" s="14"/>
    </row>
    <row r="571" spans="1:66" x14ac:dyDescent="0.2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2"/>
      <c r="L571" s="12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4"/>
      <c r="BK571" s="14"/>
      <c r="BL571" s="14"/>
      <c r="BM571" s="14"/>
      <c r="BN571" s="14"/>
    </row>
    <row r="572" spans="1:66" x14ac:dyDescent="0.2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2"/>
      <c r="L572" s="12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4"/>
      <c r="BK572" s="14"/>
      <c r="BL572" s="14"/>
      <c r="BM572" s="14"/>
      <c r="BN572" s="14"/>
    </row>
    <row r="573" spans="1:66" x14ac:dyDescent="0.2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2"/>
      <c r="L573" s="12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4"/>
      <c r="BK573" s="14"/>
      <c r="BL573" s="14"/>
      <c r="BM573" s="14"/>
      <c r="BN573" s="14"/>
    </row>
    <row r="574" spans="1:66" x14ac:dyDescent="0.2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2"/>
      <c r="L574" s="12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4"/>
      <c r="BK574" s="14"/>
      <c r="BL574" s="14"/>
      <c r="BM574" s="14"/>
      <c r="BN574" s="14"/>
    </row>
    <row r="575" spans="1:66" x14ac:dyDescent="0.2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2"/>
      <c r="L575" s="12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4"/>
      <c r="BK575" s="14"/>
      <c r="BL575" s="14"/>
      <c r="BM575" s="14"/>
      <c r="BN575" s="14"/>
    </row>
    <row r="576" spans="1:66" x14ac:dyDescent="0.2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2"/>
      <c r="L576" s="12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4"/>
      <c r="BK576" s="14"/>
      <c r="BL576" s="14"/>
      <c r="BM576" s="14"/>
      <c r="BN576" s="14"/>
    </row>
    <row r="577" spans="1:66" x14ac:dyDescent="0.2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2"/>
      <c r="L577" s="12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4"/>
      <c r="BK577" s="14"/>
      <c r="BL577" s="14"/>
      <c r="BM577" s="14"/>
      <c r="BN577" s="14"/>
    </row>
    <row r="578" spans="1:66" x14ac:dyDescent="0.2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2"/>
      <c r="L578" s="12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4"/>
      <c r="BK578" s="14"/>
      <c r="BL578" s="14"/>
      <c r="BM578" s="14"/>
      <c r="BN578" s="14"/>
    </row>
    <row r="579" spans="1:66" x14ac:dyDescent="0.2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2"/>
      <c r="L579" s="12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4"/>
      <c r="BK579" s="14"/>
      <c r="BL579" s="14"/>
      <c r="BM579" s="14"/>
      <c r="BN579" s="14"/>
    </row>
    <row r="580" spans="1:66" x14ac:dyDescent="0.2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2"/>
      <c r="L580" s="12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4"/>
      <c r="BK580" s="14"/>
      <c r="BL580" s="14"/>
      <c r="BM580" s="14"/>
      <c r="BN580" s="14"/>
    </row>
    <row r="581" spans="1:66" x14ac:dyDescent="0.2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2"/>
      <c r="L581" s="12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4"/>
      <c r="BK581" s="14"/>
      <c r="BL581" s="14"/>
      <c r="BM581" s="14"/>
      <c r="BN581" s="14"/>
    </row>
    <row r="582" spans="1:66" x14ac:dyDescent="0.2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2"/>
      <c r="L582" s="12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4"/>
      <c r="BK582" s="14"/>
      <c r="BL582" s="14"/>
      <c r="BM582" s="14"/>
      <c r="BN582" s="14"/>
    </row>
    <row r="583" spans="1:66" x14ac:dyDescent="0.2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2"/>
      <c r="L583" s="12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4"/>
      <c r="BK583" s="14"/>
      <c r="BL583" s="14"/>
      <c r="BM583" s="14"/>
      <c r="BN583" s="14"/>
    </row>
    <row r="584" spans="1:66" x14ac:dyDescent="0.2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2"/>
      <c r="L584" s="12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4"/>
      <c r="BK584" s="14"/>
      <c r="BL584" s="14"/>
      <c r="BM584" s="14"/>
      <c r="BN584" s="14"/>
    </row>
    <row r="585" spans="1:66" x14ac:dyDescent="0.2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2"/>
      <c r="L585" s="12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4"/>
      <c r="BK585" s="14"/>
      <c r="BL585" s="14"/>
      <c r="BM585" s="14"/>
      <c r="BN585" s="14"/>
    </row>
    <row r="586" spans="1:66" x14ac:dyDescent="0.2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2"/>
      <c r="L586" s="12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4"/>
      <c r="BK586" s="14"/>
      <c r="BL586" s="14"/>
      <c r="BM586" s="14"/>
      <c r="BN586" s="14"/>
    </row>
    <row r="587" spans="1:66" x14ac:dyDescent="0.2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2"/>
      <c r="L587" s="12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4"/>
      <c r="BK587" s="14"/>
      <c r="BL587" s="14"/>
      <c r="BM587" s="14"/>
      <c r="BN587" s="14"/>
    </row>
    <row r="588" spans="1:66" x14ac:dyDescent="0.2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2"/>
      <c r="L588" s="12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4"/>
      <c r="BK588" s="14"/>
      <c r="BL588" s="14"/>
      <c r="BM588" s="14"/>
      <c r="BN588" s="14"/>
    </row>
    <row r="589" spans="1:66" x14ac:dyDescent="0.2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2"/>
      <c r="L589" s="12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4"/>
      <c r="BK589" s="14"/>
      <c r="BL589" s="14"/>
      <c r="BM589" s="14"/>
      <c r="BN589" s="14"/>
    </row>
    <row r="590" spans="1:66" x14ac:dyDescent="0.2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2"/>
      <c r="L590" s="12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4"/>
      <c r="BK590" s="14"/>
      <c r="BL590" s="14"/>
      <c r="BM590" s="14"/>
      <c r="BN590" s="14"/>
    </row>
    <row r="591" spans="1:66" x14ac:dyDescent="0.2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2"/>
      <c r="L591" s="12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4"/>
      <c r="BK591" s="14"/>
      <c r="BL591" s="14"/>
      <c r="BM591" s="14"/>
      <c r="BN591" s="14"/>
    </row>
    <row r="592" spans="1:66" x14ac:dyDescent="0.2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2"/>
      <c r="L592" s="12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4"/>
      <c r="BK592" s="14"/>
      <c r="BL592" s="14"/>
      <c r="BM592" s="14"/>
      <c r="BN592" s="14"/>
    </row>
    <row r="593" spans="1:66" x14ac:dyDescent="0.2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2"/>
      <c r="L593" s="12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4"/>
      <c r="BK593" s="14"/>
      <c r="BL593" s="14"/>
      <c r="BM593" s="14"/>
      <c r="BN593" s="14"/>
    </row>
    <row r="594" spans="1:66" x14ac:dyDescent="0.2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2"/>
      <c r="L594" s="12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4"/>
      <c r="BK594" s="14"/>
      <c r="BL594" s="14"/>
      <c r="BM594" s="14"/>
      <c r="BN594" s="14"/>
    </row>
    <row r="595" spans="1:66" x14ac:dyDescent="0.2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2"/>
      <c r="L595" s="12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4"/>
      <c r="BK595" s="14"/>
      <c r="BL595" s="14"/>
      <c r="BM595" s="14"/>
      <c r="BN595" s="14"/>
    </row>
    <row r="596" spans="1:66" x14ac:dyDescent="0.2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2"/>
      <c r="L596" s="12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4"/>
      <c r="BK596" s="14"/>
      <c r="BL596" s="14"/>
      <c r="BM596" s="14"/>
      <c r="BN596" s="14"/>
    </row>
    <row r="597" spans="1:66" x14ac:dyDescent="0.2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2"/>
      <c r="L597" s="12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4"/>
      <c r="BK597" s="14"/>
      <c r="BL597" s="14"/>
      <c r="BM597" s="14"/>
      <c r="BN597" s="14"/>
    </row>
    <row r="598" spans="1:66" x14ac:dyDescent="0.2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2"/>
      <c r="L598" s="12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4"/>
      <c r="BK598" s="14"/>
      <c r="BL598" s="14"/>
      <c r="BM598" s="14"/>
      <c r="BN598" s="14"/>
    </row>
    <row r="599" spans="1:66" x14ac:dyDescent="0.2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2"/>
      <c r="L599" s="12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4"/>
      <c r="BK599" s="14"/>
      <c r="BL599" s="14"/>
      <c r="BM599" s="14"/>
      <c r="BN599" s="14"/>
    </row>
    <row r="600" spans="1:66" x14ac:dyDescent="0.2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2"/>
      <c r="L600" s="12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4"/>
      <c r="BK600" s="14"/>
      <c r="BL600" s="14"/>
      <c r="BM600" s="14"/>
      <c r="BN600" s="14"/>
    </row>
    <row r="601" spans="1:66" x14ac:dyDescent="0.2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2"/>
      <c r="L601" s="12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4"/>
      <c r="BK601" s="14"/>
      <c r="BL601" s="14"/>
      <c r="BM601" s="14"/>
      <c r="BN601" s="14"/>
    </row>
    <row r="602" spans="1:66" x14ac:dyDescent="0.2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2"/>
      <c r="L602" s="12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4"/>
      <c r="BK602" s="14"/>
      <c r="BL602" s="14"/>
      <c r="BM602" s="14"/>
      <c r="BN602" s="14"/>
    </row>
    <row r="603" spans="1:66" x14ac:dyDescent="0.2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2"/>
      <c r="L603" s="12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4"/>
      <c r="BK603" s="14"/>
      <c r="BL603" s="14"/>
      <c r="BM603" s="14"/>
      <c r="BN603" s="14"/>
    </row>
    <row r="604" spans="1:66" x14ac:dyDescent="0.2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2"/>
      <c r="L604" s="12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4"/>
      <c r="BK604" s="14"/>
      <c r="BL604" s="14"/>
      <c r="BM604" s="14"/>
      <c r="BN604" s="14"/>
    </row>
    <row r="605" spans="1:66" x14ac:dyDescent="0.2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2"/>
      <c r="L605" s="12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4"/>
      <c r="BK605" s="14"/>
      <c r="BL605" s="14"/>
      <c r="BM605" s="14"/>
      <c r="BN605" s="14"/>
    </row>
    <row r="606" spans="1:66" x14ac:dyDescent="0.2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2"/>
      <c r="L606" s="12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4"/>
      <c r="BK606" s="14"/>
      <c r="BL606" s="14"/>
      <c r="BM606" s="14"/>
      <c r="BN606" s="14"/>
    </row>
    <row r="607" spans="1:66" x14ac:dyDescent="0.2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2"/>
      <c r="L607" s="12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4"/>
      <c r="BK607" s="14"/>
      <c r="BL607" s="14"/>
      <c r="BM607" s="14"/>
      <c r="BN607" s="14"/>
    </row>
    <row r="608" spans="1:66" x14ac:dyDescent="0.2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2"/>
      <c r="L608" s="12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4"/>
      <c r="BK608" s="14"/>
      <c r="BL608" s="14"/>
      <c r="BM608" s="14"/>
      <c r="BN608" s="14"/>
    </row>
    <row r="609" spans="1:66" x14ac:dyDescent="0.2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2"/>
      <c r="L609" s="12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4"/>
      <c r="BK609" s="14"/>
      <c r="BL609" s="14"/>
      <c r="BM609" s="14"/>
      <c r="BN609" s="14"/>
    </row>
    <row r="610" spans="1:66" x14ac:dyDescent="0.2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2"/>
      <c r="L610" s="12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4"/>
      <c r="BK610" s="14"/>
      <c r="BL610" s="14"/>
      <c r="BM610" s="14"/>
      <c r="BN610" s="14"/>
    </row>
    <row r="611" spans="1:66" x14ac:dyDescent="0.2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2"/>
      <c r="L611" s="12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4"/>
      <c r="BK611" s="14"/>
      <c r="BL611" s="14"/>
      <c r="BM611" s="14"/>
      <c r="BN611" s="14"/>
    </row>
    <row r="612" spans="1:66" x14ac:dyDescent="0.2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2"/>
      <c r="L612" s="12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4"/>
      <c r="BK612" s="14"/>
      <c r="BL612" s="14"/>
      <c r="BM612" s="14"/>
      <c r="BN612" s="14"/>
    </row>
    <row r="613" spans="1:66" x14ac:dyDescent="0.2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2"/>
      <c r="L613" s="12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4"/>
      <c r="BK613" s="14"/>
      <c r="BL613" s="14"/>
      <c r="BM613" s="14"/>
      <c r="BN613" s="14"/>
    </row>
    <row r="614" spans="1:66" x14ac:dyDescent="0.2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2"/>
      <c r="L614" s="12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4"/>
      <c r="BK614" s="14"/>
      <c r="BL614" s="14"/>
      <c r="BM614" s="14"/>
      <c r="BN614" s="14"/>
    </row>
    <row r="615" spans="1:66" x14ac:dyDescent="0.2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2"/>
      <c r="L615" s="12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4"/>
      <c r="BK615" s="14"/>
      <c r="BL615" s="14"/>
      <c r="BM615" s="14"/>
      <c r="BN615" s="14"/>
    </row>
    <row r="616" spans="1:66" x14ac:dyDescent="0.2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2"/>
      <c r="L616" s="12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4"/>
      <c r="BK616" s="14"/>
      <c r="BL616" s="14"/>
      <c r="BM616" s="14"/>
      <c r="BN616" s="14"/>
    </row>
    <row r="617" spans="1:66" x14ac:dyDescent="0.2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2"/>
      <c r="L617" s="12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4"/>
      <c r="BK617" s="14"/>
      <c r="BL617" s="14"/>
      <c r="BM617" s="14"/>
      <c r="BN617" s="14"/>
    </row>
    <row r="618" spans="1:66" x14ac:dyDescent="0.2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2"/>
      <c r="L618" s="12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4"/>
      <c r="BK618" s="14"/>
      <c r="BL618" s="14"/>
      <c r="BM618" s="14"/>
      <c r="BN618" s="14"/>
    </row>
    <row r="619" spans="1:66" x14ac:dyDescent="0.2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2"/>
      <c r="L619" s="12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4"/>
      <c r="BK619" s="14"/>
      <c r="BL619" s="14"/>
      <c r="BM619" s="14"/>
      <c r="BN619" s="14"/>
    </row>
    <row r="620" spans="1:66" x14ac:dyDescent="0.2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2"/>
      <c r="L620" s="12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4"/>
      <c r="BK620" s="14"/>
      <c r="BL620" s="14"/>
      <c r="BM620" s="14"/>
      <c r="BN620" s="14"/>
    </row>
    <row r="621" spans="1:66" x14ac:dyDescent="0.2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2"/>
      <c r="L621" s="12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4"/>
      <c r="BK621" s="14"/>
      <c r="BL621" s="14"/>
      <c r="BM621" s="14"/>
      <c r="BN621" s="14"/>
    </row>
    <row r="622" spans="1:66" x14ac:dyDescent="0.2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2"/>
      <c r="L622" s="12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4"/>
      <c r="BK622" s="14"/>
      <c r="BL622" s="14"/>
      <c r="BM622" s="14"/>
      <c r="BN622" s="14"/>
    </row>
    <row r="623" spans="1:66" x14ac:dyDescent="0.2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2"/>
      <c r="L623" s="12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4"/>
      <c r="BK623" s="14"/>
      <c r="BL623" s="14"/>
      <c r="BM623" s="14"/>
      <c r="BN623" s="14"/>
    </row>
    <row r="624" spans="1:66" x14ac:dyDescent="0.2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2"/>
      <c r="L624" s="12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4"/>
      <c r="BK624" s="14"/>
      <c r="BL624" s="14"/>
      <c r="BM624" s="14"/>
      <c r="BN624" s="14"/>
    </row>
    <row r="625" spans="1:66" x14ac:dyDescent="0.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2"/>
      <c r="L625" s="12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4"/>
      <c r="BK625" s="14"/>
      <c r="BL625" s="14"/>
      <c r="BM625" s="14"/>
      <c r="BN625" s="14"/>
    </row>
    <row r="626" spans="1:66" x14ac:dyDescent="0.2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2"/>
      <c r="L626" s="12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4"/>
      <c r="BK626" s="14"/>
      <c r="BL626" s="14"/>
      <c r="BM626" s="14"/>
      <c r="BN626" s="14"/>
    </row>
    <row r="627" spans="1:66" x14ac:dyDescent="0.2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2"/>
      <c r="L627" s="12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4"/>
      <c r="BK627" s="14"/>
      <c r="BL627" s="14"/>
      <c r="BM627" s="14"/>
      <c r="BN627" s="14"/>
    </row>
    <row r="628" spans="1:66" x14ac:dyDescent="0.2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2"/>
      <c r="L628" s="12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4"/>
      <c r="BK628" s="14"/>
      <c r="BL628" s="14"/>
      <c r="BM628" s="14"/>
      <c r="BN628" s="14"/>
    </row>
    <row r="629" spans="1:66" x14ac:dyDescent="0.2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2"/>
      <c r="L629" s="12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4"/>
      <c r="BK629" s="14"/>
      <c r="BL629" s="14"/>
      <c r="BM629" s="14"/>
      <c r="BN629" s="14"/>
    </row>
    <row r="630" spans="1:66" x14ac:dyDescent="0.2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2"/>
      <c r="L630" s="12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4"/>
      <c r="BK630" s="14"/>
      <c r="BL630" s="14"/>
      <c r="BM630" s="14"/>
      <c r="BN630" s="14"/>
    </row>
    <row r="631" spans="1:66" x14ac:dyDescent="0.2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2"/>
      <c r="L631" s="12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4"/>
      <c r="BK631" s="14"/>
      <c r="BL631" s="14"/>
      <c r="BM631" s="14"/>
      <c r="BN631" s="14"/>
    </row>
    <row r="632" spans="1:66" x14ac:dyDescent="0.2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2"/>
      <c r="L632" s="12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4"/>
      <c r="BK632" s="14"/>
      <c r="BL632" s="14"/>
      <c r="BM632" s="14"/>
      <c r="BN632" s="14"/>
    </row>
    <row r="633" spans="1:66" x14ac:dyDescent="0.2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2"/>
      <c r="L633" s="12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4"/>
      <c r="BK633" s="14"/>
      <c r="BL633" s="14"/>
      <c r="BM633" s="14"/>
      <c r="BN633" s="14"/>
    </row>
    <row r="634" spans="1:66" x14ac:dyDescent="0.2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2"/>
      <c r="L634" s="12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4"/>
      <c r="BK634" s="14"/>
      <c r="BL634" s="14"/>
      <c r="BM634" s="14"/>
      <c r="BN634" s="14"/>
    </row>
    <row r="635" spans="1:66" s="10" customFormat="1" x14ac:dyDescent="0.25">
      <c r="K635" s="12"/>
      <c r="L635" s="12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4"/>
      <c r="BK635" s="14"/>
      <c r="BL635" s="14"/>
      <c r="BM635" s="14"/>
      <c r="BN635" s="14"/>
    </row>
    <row r="636" spans="1:66" x14ac:dyDescent="0.2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2"/>
      <c r="L636" s="12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4"/>
      <c r="BK636" s="14"/>
      <c r="BL636" s="14"/>
      <c r="BM636" s="14"/>
      <c r="BN636" s="14"/>
    </row>
    <row r="637" spans="1:66" x14ac:dyDescent="0.2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2"/>
      <c r="L637" s="12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4"/>
      <c r="BK637" s="14"/>
      <c r="BL637" s="14"/>
      <c r="BM637" s="14"/>
      <c r="BN637" s="14"/>
    </row>
    <row r="638" spans="1:66" s="10" customFormat="1" x14ac:dyDescent="0.25">
      <c r="K638" s="12"/>
      <c r="L638" s="12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4"/>
      <c r="BK638" s="14"/>
      <c r="BL638" s="14"/>
      <c r="BM638" s="14"/>
      <c r="BN638" s="14"/>
    </row>
    <row r="639" spans="1:66" x14ac:dyDescent="0.2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2"/>
      <c r="L639" s="12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4"/>
      <c r="BK639" s="14"/>
      <c r="BL639" s="14"/>
      <c r="BM639" s="14"/>
      <c r="BN639" s="14"/>
    </row>
    <row r="640" spans="1:66" x14ac:dyDescent="0.2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2"/>
      <c r="L640" s="12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4"/>
      <c r="BK640" s="14"/>
      <c r="BL640" s="14"/>
      <c r="BM640" s="14"/>
      <c r="BN640" s="14"/>
    </row>
    <row r="641" spans="1:66" x14ac:dyDescent="0.2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2"/>
      <c r="L641" s="12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4"/>
      <c r="BK641" s="14"/>
      <c r="BL641" s="14"/>
      <c r="BM641" s="14"/>
      <c r="BN641" s="14"/>
    </row>
    <row r="642" spans="1:66" x14ac:dyDescent="0.2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2"/>
      <c r="L642" s="12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4"/>
      <c r="BK642" s="14"/>
      <c r="BL642" s="14"/>
      <c r="BM642" s="14"/>
      <c r="BN642" s="14"/>
    </row>
    <row r="643" spans="1:66" x14ac:dyDescent="0.2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2"/>
      <c r="L643" s="12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4"/>
      <c r="BK643" s="14"/>
      <c r="BL643" s="14"/>
      <c r="BM643" s="14"/>
      <c r="BN643" s="14"/>
    </row>
    <row r="644" spans="1:66" x14ac:dyDescent="0.2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2"/>
      <c r="L644" s="12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4"/>
      <c r="BK644" s="14"/>
      <c r="BL644" s="14"/>
      <c r="BM644" s="14"/>
      <c r="BN644" s="14"/>
    </row>
    <row r="645" spans="1:66" x14ac:dyDescent="0.2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2"/>
      <c r="L645" s="12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4"/>
      <c r="BK645" s="14"/>
      <c r="BL645" s="14"/>
      <c r="BM645" s="14"/>
      <c r="BN645" s="14"/>
    </row>
    <row r="646" spans="1:66" x14ac:dyDescent="0.2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2"/>
      <c r="L646" s="12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4"/>
      <c r="BK646" s="14"/>
      <c r="BL646" s="14"/>
      <c r="BM646" s="14"/>
      <c r="BN646" s="14"/>
    </row>
    <row r="647" spans="1:66" x14ac:dyDescent="0.2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2"/>
      <c r="L647" s="12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4"/>
      <c r="BK647" s="14"/>
      <c r="BL647" s="14"/>
      <c r="BM647" s="14"/>
      <c r="BN647" s="14"/>
    </row>
    <row r="648" spans="1:66" x14ac:dyDescent="0.2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2"/>
      <c r="L648" s="12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4"/>
      <c r="BK648" s="14"/>
      <c r="BL648" s="14"/>
      <c r="BM648" s="14"/>
      <c r="BN648" s="14"/>
    </row>
    <row r="649" spans="1:66" x14ac:dyDescent="0.2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2"/>
      <c r="L649" s="12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4"/>
      <c r="BK649" s="14"/>
      <c r="BL649" s="14"/>
      <c r="BM649" s="14"/>
      <c r="BN649" s="14"/>
    </row>
    <row r="650" spans="1:66" x14ac:dyDescent="0.2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2"/>
      <c r="L650" s="12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4"/>
      <c r="BK650" s="14"/>
      <c r="BL650" s="14"/>
      <c r="BM650" s="14"/>
      <c r="BN650" s="14"/>
    </row>
    <row r="651" spans="1:66" x14ac:dyDescent="0.2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2"/>
      <c r="L651" s="12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4"/>
      <c r="BK651" s="14"/>
      <c r="BL651" s="14"/>
      <c r="BM651" s="14"/>
      <c r="BN651" s="14"/>
    </row>
    <row r="652" spans="1:66" x14ac:dyDescent="0.2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2"/>
      <c r="L652" s="12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4"/>
      <c r="BK652" s="14"/>
      <c r="BL652" s="14"/>
      <c r="BM652" s="14"/>
      <c r="BN652" s="14"/>
    </row>
    <row r="653" spans="1:66" x14ac:dyDescent="0.2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2"/>
      <c r="L653" s="12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4"/>
      <c r="BK653" s="14"/>
      <c r="BL653" s="14"/>
      <c r="BM653" s="14"/>
      <c r="BN653" s="14"/>
    </row>
    <row r="654" spans="1:66" x14ac:dyDescent="0.2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2"/>
      <c r="L654" s="12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4"/>
      <c r="BK654" s="14"/>
      <c r="BL654" s="14"/>
      <c r="BM654" s="14"/>
      <c r="BN654" s="14"/>
    </row>
    <row r="655" spans="1:66" x14ac:dyDescent="0.2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2"/>
      <c r="L655" s="12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4"/>
      <c r="BK655" s="14"/>
      <c r="BL655" s="14"/>
      <c r="BM655" s="14"/>
      <c r="BN655" s="14"/>
    </row>
    <row r="656" spans="1:66" x14ac:dyDescent="0.2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2"/>
      <c r="L656" s="12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4"/>
      <c r="BK656" s="14"/>
      <c r="BL656" s="14"/>
      <c r="BM656" s="14"/>
      <c r="BN656" s="14"/>
    </row>
    <row r="657" spans="1:66" s="15" customFormat="1" x14ac:dyDescent="0.2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2"/>
      <c r="L657" s="12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4"/>
      <c r="BK657" s="14"/>
      <c r="BL657" s="14"/>
      <c r="BM657" s="14"/>
      <c r="BN657" s="14"/>
    </row>
    <row r="658" spans="1:66" x14ac:dyDescent="0.25">
      <c r="A658" s="10"/>
      <c r="B658" s="10"/>
      <c r="C658" s="10"/>
      <c r="D658" s="16"/>
      <c r="E658" s="10"/>
      <c r="F658" s="10"/>
      <c r="G658" s="10"/>
      <c r="H658" s="10"/>
      <c r="I658" s="10"/>
      <c r="J658" s="10"/>
      <c r="K658" s="12"/>
      <c r="L658" s="12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4"/>
      <c r="BK658" s="14"/>
      <c r="BL658" s="14"/>
      <c r="BM658" s="14"/>
      <c r="BN658" s="14"/>
    </row>
    <row r="659" spans="1:66" x14ac:dyDescent="0.25">
      <c r="A659" s="10"/>
      <c r="B659" s="10"/>
      <c r="C659" s="10"/>
      <c r="D659" s="16"/>
      <c r="E659" s="10"/>
      <c r="F659" s="10"/>
      <c r="G659" s="10"/>
      <c r="H659" s="10"/>
      <c r="I659" s="10"/>
      <c r="J659" s="10"/>
      <c r="K659" s="12"/>
      <c r="L659" s="12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4"/>
      <c r="BK659" s="14"/>
      <c r="BL659" s="14"/>
      <c r="BM659" s="14"/>
      <c r="BN659" s="14"/>
    </row>
    <row r="660" spans="1:66" x14ac:dyDescent="0.25">
      <c r="A660" s="10"/>
      <c r="B660" s="10"/>
      <c r="C660" s="10"/>
      <c r="D660" s="16"/>
      <c r="E660" s="10"/>
      <c r="F660" s="10"/>
      <c r="G660" s="10"/>
      <c r="H660" s="10"/>
      <c r="I660" s="10"/>
      <c r="J660" s="10"/>
      <c r="K660" s="12"/>
      <c r="L660" s="12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4"/>
      <c r="BK660" s="14"/>
      <c r="BL660" s="14"/>
      <c r="BM660" s="14"/>
      <c r="BN660" s="14"/>
    </row>
    <row r="661" spans="1:66" x14ac:dyDescent="0.25">
      <c r="A661" s="10"/>
      <c r="B661" s="10"/>
      <c r="C661" s="10"/>
      <c r="D661" s="16"/>
      <c r="E661" s="10"/>
      <c r="F661" s="10"/>
      <c r="G661" s="10"/>
      <c r="H661" s="10"/>
      <c r="I661" s="10"/>
      <c r="J661" s="10"/>
      <c r="K661" s="12"/>
      <c r="L661" s="12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4"/>
      <c r="BK661" s="14"/>
      <c r="BL661" s="14"/>
      <c r="BM661" s="14"/>
      <c r="BN661" s="14"/>
    </row>
    <row r="662" spans="1:66" x14ac:dyDescent="0.25">
      <c r="A662" s="10"/>
      <c r="B662" s="10"/>
      <c r="C662" s="10"/>
      <c r="D662" s="16"/>
      <c r="E662" s="10"/>
      <c r="F662" s="10"/>
      <c r="G662" s="10"/>
      <c r="H662" s="10"/>
      <c r="I662" s="10"/>
      <c r="J662" s="10"/>
      <c r="K662" s="12"/>
      <c r="L662" s="12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4"/>
      <c r="BK662" s="14"/>
      <c r="BL662" s="14"/>
      <c r="BM662" s="14"/>
      <c r="BN662" s="14"/>
    </row>
    <row r="663" spans="1:66" x14ac:dyDescent="0.25">
      <c r="A663" s="10"/>
      <c r="B663" s="10"/>
      <c r="C663" s="10"/>
      <c r="D663" s="16"/>
      <c r="E663" s="10"/>
      <c r="F663" s="10"/>
      <c r="G663" s="10"/>
      <c r="H663" s="10"/>
      <c r="I663" s="10"/>
      <c r="J663" s="10"/>
      <c r="K663" s="12"/>
      <c r="L663" s="12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4"/>
      <c r="BK663" s="14"/>
      <c r="BL663" s="14"/>
      <c r="BM663" s="14"/>
      <c r="BN663" s="14"/>
    </row>
    <row r="664" spans="1:66" x14ac:dyDescent="0.25">
      <c r="A664" s="10"/>
      <c r="B664" s="10"/>
      <c r="C664" s="10"/>
      <c r="D664" s="16"/>
      <c r="E664" s="10"/>
      <c r="F664" s="10"/>
      <c r="G664" s="10"/>
      <c r="H664" s="10"/>
      <c r="I664" s="10"/>
      <c r="J664" s="10"/>
      <c r="K664" s="12"/>
      <c r="L664" s="12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4"/>
      <c r="BK664" s="14"/>
      <c r="BL664" s="14"/>
      <c r="BM664" s="14"/>
      <c r="BN664" s="14"/>
    </row>
    <row r="665" spans="1:66" x14ac:dyDescent="0.25">
      <c r="A665" s="10"/>
      <c r="B665" s="10"/>
      <c r="C665" s="10"/>
      <c r="D665" s="16"/>
      <c r="E665" s="10"/>
      <c r="F665" s="10"/>
      <c r="G665" s="10"/>
      <c r="H665" s="10"/>
      <c r="I665" s="10"/>
      <c r="J665" s="10"/>
      <c r="K665" s="12"/>
      <c r="L665" s="12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4"/>
      <c r="BK665" s="14"/>
      <c r="BL665" s="14"/>
      <c r="BM665" s="14"/>
      <c r="BN665" s="14"/>
    </row>
    <row r="666" spans="1:66" x14ac:dyDescent="0.25">
      <c r="A666" s="10"/>
      <c r="B666" s="10"/>
      <c r="C666" s="10"/>
      <c r="D666" s="16"/>
      <c r="E666" s="10"/>
      <c r="F666" s="10"/>
      <c r="G666" s="10"/>
      <c r="H666" s="10"/>
      <c r="I666" s="10"/>
      <c r="J666" s="10"/>
      <c r="K666" s="12"/>
      <c r="L666" s="12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4"/>
      <c r="BK666" s="14"/>
      <c r="BL666" s="14"/>
      <c r="BM666" s="14"/>
      <c r="BN666" s="14"/>
    </row>
    <row r="667" spans="1:66" x14ac:dyDescent="0.25">
      <c r="A667" s="10"/>
      <c r="B667" s="10"/>
      <c r="C667" s="10"/>
      <c r="D667" s="16"/>
      <c r="E667" s="10"/>
      <c r="F667" s="10"/>
      <c r="G667" s="10"/>
      <c r="H667" s="10"/>
      <c r="I667" s="10"/>
      <c r="J667" s="10"/>
      <c r="K667" s="12"/>
      <c r="L667" s="12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4"/>
      <c r="BK667" s="14"/>
      <c r="BL667" s="14"/>
      <c r="BM667" s="14"/>
      <c r="BN667" s="14"/>
    </row>
    <row r="668" spans="1:66" x14ac:dyDescent="0.25">
      <c r="A668" s="10"/>
      <c r="B668" s="10"/>
      <c r="C668" s="10"/>
      <c r="D668" s="16"/>
      <c r="E668" s="10"/>
      <c r="F668" s="10"/>
      <c r="G668" s="10"/>
      <c r="H668" s="10"/>
      <c r="I668" s="10"/>
      <c r="J668" s="10"/>
      <c r="K668" s="12"/>
      <c r="L668" s="12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4"/>
      <c r="BK668" s="14"/>
      <c r="BL668" s="14"/>
      <c r="BM668" s="14"/>
      <c r="BN668" s="14"/>
    </row>
    <row r="669" spans="1:66" x14ac:dyDescent="0.25">
      <c r="A669" s="10"/>
      <c r="B669" s="10"/>
      <c r="C669" s="10"/>
      <c r="D669" s="16"/>
      <c r="E669" s="10"/>
      <c r="F669" s="10"/>
      <c r="G669" s="10"/>
      <c r="H669" s="10"/>
      <c r="I669" s="10"/>
      <c r="J669" s="10"/>
      <c r="K669" s="12"/>
      <c r="L669" s="12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4"/>
      <c r="BK669" s="14"/>
      <c r="BL669" s="14"/>
      <c r="BM669" s="14"/>
      <c r="BN669" s="14"/>
    </row>
    <row r="670" spans="1:66" x14ac:dyDescent="0.25">
      <c r="A670" s="10"/>
      <c r="B670" s="10"/>
      <c r="C670" s="10"/>
      <c r="D670" s="16"/>
      <c r="E670" s="10"/>
      <c r="F670" s="10"/>
      <c r="G670" s="10"/>
      <c r="H670" s="10"/>
      <c r="I670" s="10"/>
      <c r="J670" s="10"/>
      <c r="K670" s="12"/>
      <c r="L670" s="12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4"/>
      <c r="BK670" s="14"/>
      <c r="BL670" s="14"/>
      <c r="BM670" s="14"/>
      <c r="BN670" s="14"/>
    </row>
    <row r="671" spans="1:66" x14ac:dyDescent="0.25">
      <c r="A671" s="10"/>
      <c r="B671" s="10"/>
      <c r="C671" s="10"/>
      <c r="D671" s="16"/>
      <c r="E671" s="10"/>
      <c r="F671" s="10"/>
      <c r="G671" s="10"/>
      <c r="H671" s="10"/>
      <c r="I671" s="10"/>
      <c r="J671" s="10"/>
      <c r="K671" s="12"/>
      <c r="L671" s="12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4"/>
      <c r="BK671" s="14"/>
      <c r="BL671" s="14"/>
      <c r="BM671" s="14"/>
      <c r="BN671" s="14"/>
    </row>
    <row r="672" spans="1:66" x14ac:dyDescent="0.25">
      <c r="A672" s="10"/>
      <c r="B672" s="10"/>
      <c r="C672" s="10"/>
      <c r="D672" s="16"/>
      <c r="E672" s="10"/>
      <c r="F672" s="10"/>
      <c r="G672" s="10"/>
      <c r="H672" s="10"/>
      <c r="I672" s="10"/>
      <c r="J672" s="10"/>
      <c r="K672" s="12"/>
      <c r="L672" s="12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4"/>
      <c r="BK672" s="14"/>
      <c r="BL672" s="14"/>
      <c r="BM672" s="14"/>
      <c r="BN672" s="14"/>
    </row>
    <row r="673" spans="1:66" x14ac:dyDescent="0.25">
      <c r="A673" s="10"/>
      <c r="B673" s="10"/>
      <c r="C673" s="10"/>
      <c r="D673" s="16"/>
      <c r="E673" s="10"/>
      <c r="F673" s="10"/>
      <c r="G673" s="10"/>
      <c r="H673" s="10"/>
      <c r="I673" s="10"/>
      <c r="J673" s="10"/>
      <c r="K673" s="12"/>
      <c r="L673" s="12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4"/>
      <c r="BK673" s="14"/>
      <c r="BL673" s="14"/>
      <c r="BM673" s="14"/>
      <c r="BN673" s="14"/>
    </row>
    <row r="674" spans="1:66" x14ac:dyDescent="0.25">
      <c r="A674" s="10"/>
      <c r="B674" s="10"/>
      <c r="C674" s="10"/>
      <c r="D674" s="16"/>
      <c r="E674" s="10"/>
      <c r="F674" s="10"/>
      <c r="G674" s="10"/>
      <c r="H674" s="10"/>
      <c r="I674" s="10"/>
      <c r="J674" s="10"/>
      <c r="K674" s="12"/>
      <c r="L674" s="12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4"/>
      <c r="BK674" s="14"/>
      <c r="BL674" s="14"/>
      <c r="BM674" s="14"/>
      <c r="BN674" s="14"/>
    </row>
    <row r="675" spans="1:66" x14ac:dyDescent="0.25">
      <c r="A675" s="10"/>
      <c r="B675" s="10"/>
      <c r="C675" s="10"/>
      <c r="D675" s="16"/>
      <c r="E675" s="10"/>
      <c r="F675" s="10"/>
      <c r="G675" s="10"/>
      <c r="H675" s="10"/>
      <c r="I675" s="10"/>
      <c r="J675" s="10"/>
      <c r="K675" s="12"/>
      <c r="L675" s="12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4"/>
      <c r="BK675" s="14"/>
      <c r="BL675" s="14"/>
      <c r="BM675" s="14"/>
      <c r="BN675" s="14"/>
    </row>
    <row r="676" spans="1:66" x14ac:dyDescent="0.25">
      <c r="A676" s="10"/>
      <c r="B676" s="10"/>
      <c r="C676" s="10"/>
      <c r="D676" s="16"/>
      <c r="E676" s="10"/>
      <c r="F676" s="10"/>
      <c r="G676" s="10"/>
      <c r="H676" s="10"/>
      <c r="I676" s="10"/>
      <c r="J676" s="10"/>
      <c r="K676" s="12"/>
      <c r="L676" s="12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4"/>
      <c r="BK676" s="14"/>
      <c r="BL676" s="14"/>
      <c r="BM676" s="14"/>
      <c r="BN676" s="14"/>
    </row>
    <row r="677" spans="1:66" x14ac:dyDescent="0.25">
      <c r="A677" s="10"/>
      <c r="B677" s="10"/>
      <c r="C677" s="10"/>
      <c r="D677" s="16"/>
      <c r="E677" s="10"/>
      <c r="F677" s="10"/>
      <c r="G677" s="10"/>
      <c r="H677" s="10"/>
      <c r="I677" s="10"/>
      <c r="J677" s="10"/>
      <c r="K677" s="12"/>
      <c r="L677" s="12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4"/>
      <c r="BK677" s="14"/>
      <c r="BL677" s="14"/>
      <c r="BM677" s="14"/>
      <c r="BN677" s="14"/>
    </row>
    <row r="678" spans="1:66" x14ac:dyDescent="0.25">
      <c r="A678" s="10"/>
      <c r="B678" s="10"/>
      <c r="C678" s="10"/>
      <c r="D678" s="16"/>
      <c r="E678" s="10"/>
      <c r="F678" s="10"/>
      <c r="G678" s="10"/>
      <c r="H678" s="10"/>
      <c r="I678" s="10"/>
      <c r="J678" s="10"/>
      <c r="K678" s="12"/>
      <c r="L678" s="12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4"/>
      <c r="BK678" s="14"/>
      <c r="BL678" s="14"/>
      <c r="BM678" s="14"/>
      <c r="BN678" s="14"/>
    </row>
    <row r="679" spans="1:66" x14ac:dyDescent="0.25">
      <c r="A679" s="10"/>
      <c r="B679" s="10"/>
      <c r="C679" s="10"/>
      <c r="D679" s="16"/>
      <c r="E679" s="10"/>
      <c r="F679" s="10"/>
      <c r="G679" s="10"/>
      <c r="H679" s="10"/>
      <c r="I679" s="10"/>
      <c r="J679" s="10"/>
      <c r="K679" s="12"/>
      <c r="L679" s="12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4"/>
      <c r="BK679" s="14"/>
      <c r="BL679" s="14"/>
      <c r="BM679" s="14"/>
      <c r="BN679" s="14"/>
    </row>
    <row r="680" spans="1:66" x14ac:dyDescent="0.25">
      <c r="A680" s="10"/>
      <c r="B680" s="10"/>
      <c r="C680" s="10"/>
      <c r="D680" s="16"/>
      <c r="E680" s="10"/>
      <c r="F680" s="10"/>
      <c r="G680" s="10"/>
      <c r="H680" s="10"/>
      <c r="I680" s="10"/>
      <c r="J680" s="10"/>
      <c r="K680" s="12"/>
      <c r="L680" s="12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4"/>
      <c r="BK680" s="14"/>
      <c r="BL680" s="14"/>
      <c r="BM680" s="14"/>
      <c r="BN680" s="14"/>
    </row>
    <row r="681" spans="1:66" x14ac:dyDescent="0.25">
      <c r="A681" s="10"/>
      <c r="B681" s="10"/>
      <c r="C681" s="10"/>
      <c r="D681" s="16"/>
      <c r="E681" s="10"/>
      <c r="F681" s="10"/>
      <c r="G681" s="10"/>
      <c r="H681" s="10"/>
      <c r="I681" s="10"/>
      <c r="J681" s="10"/>
      <c r="K681" s="12"/>
      <c r="L681" s="12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4"/>
      <c r="BK681" s="14"/>
      <c r="BL681" s="14"/>
      <c r="BM681" s="14"/>
      <c r="BN681" s="14"/>
    </row>
    <row r="682" spans="1:66" s="10" customFormat="1" x14ac:dyDescent="0.25">
      <c r="D682" s="16"/>
      <c r="K682" s="12"/>
      <c r="L682" s="12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4"/>
      <c r="BK682" s="14"/>
      <c r="BL682" s="14"/>
      <c r="BM682" s="14"/>
      <c r="BN682" s="14"/>
    </row>
    <row r="683" spans="1:66" x14ac:dyDescent="0.25">
      <c r="A683" s="10"/>
      <c r="B683" s="10"/>
      <c r="C683" s="10"/>
      <c r="D683" s="16"/>
      <c r="E683" s="10"/>
      <c r="F683" s="10"/>
      <c r="G683" s="10"/>
      <c r="H683" s="10"/>
      <c r="I683" s="10"/>
      <c r="J683" s="10"/>
      <c r="K683" s="12"/>
      <c r="L683" s="12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4"/>
      <c r="BK683" s="14"/>
      <c r="BL683" s="14"/>
      <c r="BM683" s="14"/>
      <c r="BN683" s="14"/>
    </row>
    <row r="684" spans="1:66" x14ac:dyDescent="0.25">
      <c r="A684" s="10"/>
      <c r="B684" s="10"/>
      <c r="C684" s="10"/>
      <c r="D684" s="16"/>
      <c r="E684" s="10"/>
      <c r="F684" s="10"/>
      <c r="G684" s="10"/>
      <c r="H684" s="10"/>
      <c r="I684" s="10"/>
      <c r="J684" s="10"/>
      <c r="K684" s="12"/>
      <c r="L684" s="12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4"/>
      <c r="BK684" s="14"/>
      <c r="BL684" s="14"/>
      <c r="BM684" s="14"/>
      <c r="BN684" s="14"/>
    </row>
    <row r="685" spans="1:66" x14ac:dyDescent="0.25">
      <c r="A685" s="10"/>
      <c r="B685" s="10"/>
      <c r="C685" s="10"/>
      <c r="D685" s="16"/>
      <c r="E685" s="10"/>
      <c r="F685" s="10"/>
      <c r="G685" s="10"/>
      <c r="H685" s="10"/>
      <c r="I685" s="10"/>
      <c r="J685" s="10"/>
      <c r="K685" s="12"/>
      <c r="L685" s="12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4"/>
      <c r="BK685" s="14"/>
      <c r="BL685" s="14"/>
      <c r="BM685" s="14"/>
      <c r="BN685" s="14"/>
    </row>
    <row r="686" spans="1:66" x14ac:dyDescent="0.25">
      <c r="A686" s="10"/>
      <c r="B686" s="10"/>
      <c r="C686" s="10"/>
      <c r="D686" s="16"/>
      <c r="E686" s="10"/>
      <c r="F686" s="10"/>
      <c r="G686" s="10"/>
      <c r="H686" s="10"/>
      <c r="I686" s="10"/>
      <c r="J686" s="10"/>
      <c r="K686" s="12"/>
      <c r="L686" s="12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4"/>
      <c r="BK686" s="14"/>
      <c r="BL686" s="14"/>
      <c r="BM686" s="14"/>
      <c r="BN686" s="14"/>
    </row>
    <row r="687" spans="1:66" x14ac:dyDescent="0.25">
      <c r="A687" s="10"/>
      <c r="B687" s="10"/>
      <c r="C687" s="10"/>
      <c r="D687" s="16"/>
      <c r="E687" s="10"/>
      <c r="F687" s="10"/>
      <c r="G687" s="10"/>
      <c r="H687" s="10"/>
      <c r="I687" s="10"/>
      <c r="J687" s="10"/>
      <c r="K687" s="12"/>
      <c r="L687" s="12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4"/>
      <c r="BK687" s="14"/>
      <c r="BL687" s="14"/>
      <c r="BM687" s="14"/>
      <c r="BN687" s="14"/>
    </row>
    <row r="688" spans="1:66" x14ac:dyDescent="0.25">
      <c r="A688" s="10"/>
      <c r="B688" s="10"/>
      <c r="C688" s="10"/>
      <c r="D688" s="16"/>
      <c r="E688" s="10"/>
      <c r="F688" s="10"/>
      <c r="G688" s="10"/>
      <c r="H688" s="10"/>
      <c r="I688" s="10"/>
      <c r="J688" s="10"/>
      <c r="K688" s="12"/>
      <c r="L688" s="12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4"/>
      <c r="BK688" s="14"/>
      <c r="BL688" s="14"/>
      <c r="BM688" s="14"/>
      <c r="BN688" s="14"/>
    </row>
    <row r="689" spans="1:66" x14ac:dyDescent="0.25">
      <c r="A689" s="10"/>
      <c r="B689" s="10"/>
      <c r="C689" s="10"/>
      <c r="D689" s="16"/>
      <c r="E689" s="10"/>
      <c r="F689" s="10"/>
      <c r="G689" s="10"/>
      <c r="H689" s="10"/>
      <c r="I689" s="10"/>
      <c r="J689" s="10"/>
      <c r="K689" s="12"/>
      <c r="L689" s="12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4"/>
      <c r="BK689" s="14"/>
      <c r="BL689" s="14"/>
      <c r="BM689" s="14"/>
      <c r="BN689" s="14"/>
    </row>
    <row r="690" spans="1:66" x14ac:dyDescent="0.25">
      <c r="A690" s="10"/>
      <c r="B690" s="10"/>
      <c r="C690" s="10"/>
      <c r="D690" s="16"/>
      <c r="E690" s="10"/>
      <c r="F690" s="10"/>
      <c r="G690" s="10"/>
      <c r="H690" s="10"/>
      <c r="I690" s="10"/>
      <c r="J690" s="10"/>
      <c r="K690" s="12"/>
      <c r="L690" s="12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4"/>
      <c r="BK690" s="14"/>
      <c r="BL690" s="14"/>
      <c r="BM690" s="14"/>
      <c r="BN690" s="14"/>
    </row>
    <row r="691" spans="1:66" x14ac:dyDescent="0.25">
      <c r="A691" s="10"/>
      <c r="B691" s="10"/>
      <c r="C691" s="10"/>
      <c r="D691" s="16"/>
      <c r="E691" s="10"/>
      <c r="F691" s="10"/>
      <c r="G691" s="10"/>
      <c r="H691" s="10"/>
      <c r="I691" s="10"/>
      <c r="J691" s="10"/>
      <c r="K691" s="12"/>
      <c r="L691" s="12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4"/>
      <c r="BK691" s="14"/>
      <c r="BL691" s="14"/>
      <c r="BM691" s="14"/>
      <c r="BN691" s="14"/>
    </row>
    <row r="692" spans="1:66" x14ac:dyDescent="0.25">
      <c r="A692" s="10"/>
      <c r="B692" s="10"/>
      <c r="C692" s="10"/>
      <c r="D692" s="16"/>
      <c r="E692" s="10"/>
      <c r="F692" s="10"/>
      <c r="G692" s="10"/>
      <c r="H692" s="10"/>
      <c r="I692" s="10"/>
      <c r="J692" s="10"/>
      <c r="K692" s="12"/>
      <c r="L692" s="12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4"/>
      <c r="BK692" s="14"/>
      <c r="BL692" s="14"/>
      <c r="BM692" s="14"/>
      <c r="BN692" s="14"/>
    </row>
    <row r="693" spans="1:66" x14ac:dyDescent="0.25">
      <c r="A693" s="10"/>
      <c r="B693" s="10"/>
      <c r="C693" s="10"/>
      <c r="D693" s="16"/>
      <c r="E693" s="10"/>
      <c r="F693" s="10"/>
      <c r="G693" s="10"/>
      <c r="H693" s="10"/>
      <c r="I693" s="10"/>
      <c r="J693" s="10"/>
      <c r="K693" s="12"/>
      <c r="L693" s="12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4"/>
      <c r="BK693" s="14"/>
      <c r="BL693" s="14"/>
      <c r="BM693" s="14"/>
      <c r="BN693" s="14"/>
    </row>
    <row r="694" spans="1:66" x14ac:dyDescent="0.2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2"/>
      <c r="L694" s="12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4"/>
      <c r="BK694" s="14"/>
      <c r="BL694" s="14"/>
      <c r="BM694" s="14"/>
      <c r="BN694" s="14"/>
    </row>
    <row r="695" spans="1:66" x14ac:dyDescent="0.2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2"/>
      <c r="L695" s="12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4"/>
      <c r="BK695" s="14"/>
      <c r="BL695" s="14"/>
      <c r="BM695" s="14"/>
      <c r="BN695" s="14"/>
    </row>
    <row r="696" spans="1:66" x14ac:dyDescent="0.2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2"/>
      <c r="L696" s="12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4"/>
      <c r="BK696" s="14"/>
      <c r="BL696" s="14"/>
      <c r="BM696" s="14"/>
      <c r="BN696" s="14"/>
    </row>
    <row r="697" spans="1:66" x14ac:dyDescent="0.2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2"/>
      <c r="L697" s="12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4"/>
      <c r="BK697" s="14"/>
      <c r="BL697" s="14"/>
      <c r="BM697" s="14"/>
      <c r="BN697" s="14"/>
    </row>
    <row r="698" spans="1:66" x14ac:dyDescent="0.2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2"/>
      <c r="L698" s="12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4"/>
      <c r="BK698" s="14"/>
      <c r="BL698" s="14"/>
      <c r="BM698" s="14"/>
      <c r="BN698" s="14"/>
    </row>
    <row r="699" spans="1:66" x14ac:dyDescent="0.2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2"/>
      <c r="L699" s="12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4"/>
      <c r="BK699" s="14"/>
      <c r="BL699" s="14"/>
      <c r="BM699" s="14"/>
      <c r="BN699" s="14"/>
    </row>
    <row r="700" spans="1:66" x14ac:dyDescent="0.2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2"/>
      <c r="L700" s="12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4"/>
      <c r="BK700" s="14"/>
      <c r="BL700" s="14"/>
      <c r="BM700" s="14"/>
      <c r="BN700" s="14"/>
    </row>
    <row r="701" spans="1:66" x14ac:dyDescent="0.2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2"/>
      <c r="L701" s="12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4"/>
      <c r="BK701" s="14"/>
      <c r="BL701" s="14"/>
      <c r="BM701" s="14"/>
      <c r="BN701" s="14"/>
    </row>
    <row r="702" spans="1:66" x14ac:dyDescent="0.2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2"/>
      <c r="L702" s="12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4"/>
      <c r="BK702" s="14"/>
      <c r="BL702" s="14"/>
      <c r="BM702" s="14"/>
      <c r="BN702" s="14"/>
    </row>
    <row r="703" spans="1:66" x14ac:dyDescent="0.2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2"/>
      <c r="L703" s="12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4"/>
      <c r="BK703" s="14"/>
      <c r="BL703" s="14"/>
      <c r="BM703" s="14"/>
      <c r="BN703" s="14"/>
    </row>
    <row r="704" spans="1:66" x14ac:dyDescent="0.2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2"/>
      <c r="L704" s="12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4"/>
      <c r="BK704" s="14"/>
      <c r="BL704" s="14"/>
      <c r="BM704" s="14"/>
      <c r="BN704" s="14"/>
    </row>
    <row r="705" spans="1:66" x14ac:dyDescent="0.2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2"/>
      <c r="L705" s="12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4"/>
      <c r="BK705" s="14"/>
      <c r="BL705" s="14"/>
      <c r="BM705" s="14"/>
      <c r="BN705" s="14"/>
    </row>
    <row r="706" spans="1:66" x14ac:dyDescent="0.2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2"/>
      <c r="L706" s="12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4"/>
      <c r="BK706" s="14"/>
      <c r="BL706" s="14"/>
      <c r="BM706" s="14"/>
      <c r="BN706" s="14"/>
    </row>
    <row r="707" spans="1:66" x14ac:dyDescent="0.2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2"/>
      <c r="L707" s="12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4"/>
      <c r="BK707" s="14"/>
      <c r="BL707" s="14"/>
      <c r="BM707" s="14"/>
      <c r="BN707" s="14"/>
    </row>
    <row r="708" spans="1:66" x14ac:dyDescent="0.2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2"/>
      <c r="L708" s="12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4"/>
      <c r="BK708" s="14"/>
      <c r="BL708" s="14"/>
      <c r="BM708" s="14"/>
      <c r="BN708" s="14"/>
    </row>
    <row r="709" spans="1:66" x14ac:dyDescent="0.2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2"/>
      <c r="L709" s="12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4"/>
      <c r="BK709" s="14"/>
      <c r="BL709" s="14"/>
      <c r="BM709" s="14"/>
      <c r="BN709" s="14"/>
    </row>
    <row r="710" spans="1:66" x14ac:dyDescent="0.2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2"/>
      <c r="L710" s="12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4"/>
      <c r="BK710" s="14"/>
      <c r="BL710" s="14"/>
      <c r="BM710" s="14"/>
      <c r="BN710" s="14"/>
    </row>
    <row r="711" spans="1:66" x14ac:dyDescent="0.2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2"/>
      <c r="L711" s="12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4"/>
      <c r="BK711" s="14"/>
      <c r="BL711" s="14"/>
      <c r="BM711" s="14"/>
      <c r="BN711" s="14"/>
    </row>
    <row r="712" spans="1:66" x14ac:dyDescent="0.2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2"/>
      <c r="L712" s="12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4"/>
      <c r="BK712" s="14"/>
      <c r="BL712" s="14"/>
      <c r="BM712" s="14"/>
      <c r="BN712" s="14"/>
    </row>
    <row r="713" spans="1:66" x14ac:dyDescent="0.2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2"/>
      <c r="L713" s="12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4"/>
      <c r="BK713" s="14"/>
      <c r="BL713" s="14"/>
      <c r="BM713" s="14"/>
      <c r="BN713" s="14"/>
    </row>
    <row r="714" spans="1:66" x14ac:dyDescent="0.2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2"/>
      <c r="L714" s="12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4"/>
      <c r="BK714" s="14"/>
      <c r="BL714" s="14"/>
      <c r="BM714" s="14"/>
      <c r="BN714" s="14"/>
    </row>
    <row r="715" spans="1:66" x14ac:dyDescent="0.2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2"/>
      <c r="L715" s="12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4"/>
      <c r="BK715" s="14"/>
      <c r="BL715" s="14"/>
      <c r="BM715" s="14"/>
      <c r="BN715" s="14"/>
    </row>
    <row r="716" spans="1:66" x14ac:dyDescent="0.2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2"/>
      <c r="L716" s="12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4"/>
      <c r="BK716" s="14"/>
      <c r="BL716" s="14"/>
      <c r="BM716" s="14"/>
      <c r="BN716" s="14"/>
    </row>
    <row r="717" spans="1:66" x14ac:dyDescent="0.2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2"/>
      <c r="L717" s="12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4"/>
      <c r="BK717" s="14"/>
      <c r="BL717" s="14"/>
      <c r="BM717" s="14"/>
      <c r="BN717" s="14"/>
    </row>
    <row r="718" spans="1:66" x14ac:dyDescent="0.2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2"/>
      <c r="L718" s="12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4"/>
      <c r="BK718" s="14"/>
      <c r="BL718" s="14"/>
      <c r="BM718" s="14"/>
      <c r="BN718" s="14"/>
    </row>
    <row r="719" spans="1:66" x14ac:dyDescent="0.2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2"/>
      <c r="L719" s="12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4"/>
      <c r="BK719" s="14"/>
      <c r="BL719" s="14"/>
      <c r="BM719" s="14"/>
      <c r="BN719" s="14"/>
    </row>
    <row r="720" spans="1:66" x14ac:dyDescent="0.2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2"/>
      <c r="L720" s="12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4"/>
      <c r="BK720" s="14"/>
      <c r="BL720" s="14"/>
      <c r="BM720" s="14"/>
      <c r="BN720" s="14"/>
    </row>
    <row r="721" spans="1:66" x14ac:dyDescent="0.2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2"/>
      <c r="L721" s="12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4"/>
      <c r="BK721" s="14"/>
      <c r="BL721" s="14"/>
      <c r="BM721" s="14"/>
      <c r="BN721" s="14"/>
    </row>
    <row r="722" spans="1:66" x14ac:dyDescent="0.2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2"/>
      <c r="L722" s="12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4"/>
      <c r="BK722" s="14"/>
      <c r="BL722" s="14"/>
      <c r="BM722" s="14"/>
      <c r="BN722" s="14"/>
    </row>
    <row r="723" spans="1:66" x14ac:dyDescent="0.2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2"/>
      <c r="L723" s="12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4"/>
      <c r="BK723" s="14"/>
      <c r="BL723" s="14"/>
      <c r="BM723" s="14"/>
      <c r="BN723" s="14"/>
    </row>
    <row r="724" spans="1:66" x14ac:dyDescent="0.2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2"/>
      <c r="L724" s="12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4"/>
      <c r="BK724" s="14"/>
      <c r="BL724" s="14"/>
      <c r="BM724" s="14"/>
      <c r="BN724" s="14"/>
    </row>
    <row r="725" spans="1:66" x14ac:dyDescent="0.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2"/>
      <c r="L725" s="12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4"/>
      <c r="BK725" s="14"/>
      <c r="BL725" s="14"/>
      <c r="BM725" s="14"/>
      <c r="BN725" s="14"/>
    </row>
    <row r="726" spans="1:66" x14ac:dyDescent="0.2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2"/>
      <c r="L726" s="12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4"/>
      <c r="BK726" s="14"/>
      <c r="BL726" s="14"/>
      <c r="BM726" s="14"/>
      <c r="BN726" s="14"/>
    </row>
    <row r="727" spans="1:66" s="10" customFormat="1" x14ac:dyDescent="0.25">
      <c r="K727" s="12"/>
      <c r="L727" s="12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4"/>
      <c r="BK727" s="14"/>
      <c r="BL727" s="14"/>
      <c r="BM727" s="14"/>
      <c r="BN727" s="14"/>
    </row>
    <row r="728" spans="1:66" x14ac:dyDescent="0.2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2"/>
      <c r="L728" s="12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4"/>
      <c r="BK728" s="14"/>
      <c r="BL728" s="14"/>
      <c r="BM728" s="14"/>
      <c r="BN728" s="14"/>
    </row>
    <row r="729" spans="1:66" x14ac:dyDescent="0.2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2"/>
      <c r="L729" s="12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4"/>
      <c r="BK729" s="14"/>
      <c r="BL729" s="14"/>
      <c r="BM729" s="14"/>
      <c r="BN729" s="14"/>
    </row>
    <row r="730" spans="1:66" x14ac:dyDescent="0.2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2"/>
      <c r="L730" s="12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4"/>
      <c r="BK730" s="14"/>
      <c r="BL730" s="14"/>
      <c r="BM730" s="14"/>
      <c r="BN730" s="14"/>
    </row>
    <row r="731" spans="1:66" x14ac:dyDescent="0.2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2"/>
      <c r="L731" s="12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4"/>
      <c r="BK731" s="14"/>
      <c r="BL731" s="14"/>
      <c r="BM731" s="14"/>
      <c r="BN731" s="14"/>
    </row>
    <row r="732" spans="1:66" x14ac:dyDescent="0.2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2"/>
      <c r="L732" s="12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4"/>
      <c r="BK732" s="14"/>
      <c r="BL732" s="14"/>
      <c r="BM732" s="14"/>
      <c r="BN732" s="14"/>
    </row>
    <row r="733" spans="1:66" x14ac:dyDescent="0.2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2"/>
      <c r="L733" s="12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4"/>
      <c r="BK733" s="14"/>
      <c r="BL733" s="14"/>
      <c r="BM733" s="14"/>
      <c r="BN733" s="14"/>
    </row>
    <row r="734" spans="1:66" x14ac:dyDescent="0.2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2"/>
      <c r="L734" s="12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4"/>
      <c r="BK734" s="14"/>
      <c r="BL734" s="14"/>
      <c r="BM734" s="14"/>
      <c r="BN734" s="14"/>
    </row>
    <row r="735" spans="1:66" x14ac:dyDescent="0.2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2"/>
      <c r="L735" s="12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4"/>
      <c r="BK735" s="14"/>
      <c r="BL735" s="14"/>
      <c r="BM735" s="14"/>
      <c r="BN735" s="14"/>
    </row>
    <row r="736" spans="1:66" x14ac:dyDescent="0.2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2"/>
      <c r="L736" s="12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4"/>
      <c r="BK736" s="14"/>
      <c r="BL736" s="14"/>
      <c r="BM736" s="14"/>
      <c r="BN736" s="14"/>
    </row>
    <row r="737" spans="1:66" x14ac:dyDescent="0.2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2"/>
      <c r="L737" s="12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4"/>
      <c r="BK737" s="14"/>
      <c r="BL737" s="14"/>
      <c r="BM737" s="14"/>
      <c r="BN737" s="14"/>
    </row>
    <row r="738" spans="1:66" x14ac:dyDescent="0.2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2"/>
      <c r="L738" s="12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4"/>
      <c r="BK738" s="14"/>
      <c r="BL738" s="14"/>
      <c r="BM738" s="14"/>
      <c r="BN738" s="14"/>
    </row>
    <row r="739" spans="1:66" x14ac:dyDescent="0.2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2"/>
      <c r="L739" s="12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4"/>
      <c r="BK739" s="14"/>
      <c r="BL739" s="14"/>
      <c r="BM739" s="14"/>
      <c r="BN739" s="14"/>
    </row>
    <row r="740" spans="1:66" x14ac:dyDescent="0.2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2"/>
      <c r="L740" s="12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4"/>
      <c r="BK740" s="14"/>
      <c r="BL740" s="14"/>
      <c r="BM740" s="14"/>
      <c r="BN740" s="14"/>
    </row>
    <row r="741" spans="1:66" x14ac:dyDescent="0.2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2"/>
      <c r="L741" s="12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4"/>
      <c r="BK741" s="14"/>
      <c r="BL741" s="14"/>
      <c r="BM741" s="14"/>
      <c r="BN741" s="14"/>
    </row>
    <row r="742" spans="1:66" x14ac:dyDescent="0.2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2"/>
      <c r="L742" s="12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4"/>
      <c r="BK742" s="14"/>
      <c r="BL742" s="14"/>
      <c r="BM742" s="14"/>
      <c r="BN742" s="14"/>
    </row>
    <row r="743" spans="1:66" x14ac:dyDescent="0.2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2"/>
      <c r="L743" s="12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4"/>
      <c r="BK743" s="14"/>
      <c r="BL743" s="14"/>
      <c r="BM743" s="14"/>
      <c r="BN743" s="14"/>
    </row>
    <row r="744" spans="1:66" x14ac:dyDescent="0.2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2"/>
      <c r="L744" s="12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4"/>
      <c r="BK744" s="14"/>
      <c r="BL744" s="14"/>
      <c r="BM744" s="14"/>
      <c r="BN744" s="14"/>
    </row>
    <row r="745" spans="1:66" x14ac:dyDescent="0.2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2"/>
      <c r="L745" s="12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4"/>
      <c r="BK745" s="14"/>
      <c r="BL745" s="14"/>
      <c r="BM745" s="14"/>
      <c r="BN745" s="14"/>
    </row>
    <row r="746" spans="1:66" x14ac:dyDescent="0.2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2"/>
      <c r="L746" s="12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4"/>
      <c r="BK746" s="14"/>
      <c r="BL746" s="14"/>
      <c r="BM746" s="14"/>
      <c r="BN746" s="14"/>
    </row>
    <row r="747" spans="1:66" x14ac:dyDescent="0.2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2"/>
      <c r="L747" s="12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4"/>
      <c r="BK747" s="14"/>
      <c r="BL747" s="14"/>
      <c r="BM747" s="14"/>
      <c r="BN747" s="14"/>
    </row>
    <row r="748" spans="1:66" s="10" customFormat="1" x14ac:dyDescent="0.25">
      <c r="K748" s="12"/>
      <c r="L748" s="12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4"/>
      <c r="BK748" s="14"/>
      <c r="BL748" s="14"/>
      <c r="BM748" s="14"/>
      <c r="BN748" s="14"/>
    </row>
    <row r="749" spans="1:66" x14ac:dyDescent="0.2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2"/>
      <c r="L749" s="12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4"/>
      <c r="BK749" s="14"/>
      <c r="BL749" s="14"/>
      <c r="BM749" s="14"/>
      <c r="BN749" s="14"/>
    </row>
    <row r="750" spans="1:66" x14ac:dyDescent="0.2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2"/>
      <c r="L750" s="12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4"/>
      <c r="BK750" s="14"/>
      <c r="BL750" s="14"/>
      <c r="BM750" s="14"/>
      <c r="BN750" s="14"/>
    </row>
    <row r="751" spans="1:66" x14ac:dyDescent="0.2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2"/>
      <c r="L751" s="12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4"/>
      <c r="BK751" s="14"/>
      <c r="BL751" s="14"/>
      <c r="BM751" s="14"/>
      <c r="BN751" s="14"/>
    </row>
    <row r="752" spans="1:66" x14ac:dyDescent="0.2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2"/>
      <c r="L752" s="12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4"/>
      <c r="BK752" s="14"/>
      <c r="BL752" s="14"/>
      <c r="BM752" s="14"/>
      <c r="BN752" s="14"/>
    </row>
    <row r="753" spans="1:66" x14ac:dyDescent="0.2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2"/>
      <c r="L753" s="12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4"/>
      <c r="BK753" s="14"/>
      <c r="BL753" s="14"/>
      <c r="BM753" s="14"/>
      <c r="BN753" s="14"/>
    </row>
    <row r="754" spans="1:66" x14ac:dyDescent="0.2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2"/>
      <c r="L754" s="12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4"/>
      <c r="BK754" s="14"/>
      <c r="BL754" s="14"/>
      <c r="BM754" s="14"/>
      <c r="BN754" s="14"/>
    </row>
    <row r="755" spans="1:66" x14ac:dyDescent="0.2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2"/>
      <c r="L755" s="12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4"/>
      <c r="BK755" s="14"/>
      <c r="BL755" s="14"/>
      <c r="BM755" s="14"/>
      <c r="BN755" s="14"/>
    </row>
    <row r="756" spans="1:66" x14ac:dyDescent="0.2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2"/>
      <c r="L756" s="12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4"/>
      <c r="BK756" s="14"/>
      <c r="BL756" s="14"/>
      <c r="BM756" s="14"/>
      <c r="BN756" s="14"/>
    </row>
    <row r="757" spans="1:66" x14ac:dyDescent="0.2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2"/>
      <c r="L757" s="12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4"/>
      <c r="BK757" s="14"/>
      <c r="BL757" s="14"/>
      <c r="BM757" s="14"/>
      <c r="BN757" s="14"/>
    </row>
    <row r="758" spans="1:66" x14ac:dyDescent="0.2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2"/>
      <c r="L758" s="12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4"/>
      <c r="BK758" s="14"/>
      <c r="BL758" s="14"/>
      <c r="BM758" s="14"/>
      <c r="BN758" s="14"/>
    </row>
    <row r="759" spans="1:66" x14ac:dyDescent="0.2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2"/>
      <c r="L759" s="12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4"/>
      <c r="BK759" s="14"/>
      <c r="BL759" s="14"/>
      <c r="BM759" s="14"/>
      <c r="BN759" s="14"/>
    </row>
    <row r="760" spans="1:66" x14ac:dyDescent="0.2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2"/>
      <c r="L760" s="12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4"/>
      <c r="BK760" s="14"/>
      <c r="BL760" s="14"/>
      <c r="BM760" s="14"/>
      <c r="BN760" s="14"/>
    </row>
    <row r="761" spans="1:66" x14ac:dyDescent="0.2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2"/>
      <c r="L761" s="12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4"/>
      <c r="BK761" s="14"/>
      <c r="BL761" s="14"/>
      <c r="BM761" s="14"/>
      <c r="BN761" s="14"/>
    </row>
    <row r="762" spans="1:66" x14ac:dyDescent="0.2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2"/>
      <c r="L762" s="12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4"/>
      <c r="BK762" s="14"/>
      <c r="BL762" s="14"/>
      <c r="BM762" s="14"/>
      <c r="BN762" s="14"/>
    </row>
    <row r="763" spans="1:66" x14ac:dyDescent="0.2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2"/>
      <c r="L763" s="12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4"/>
      <c r="BK763" s="14"/>
      <c r="BL763" s="14"/>
      <c r="BM763" s="14"/>
      <c r="BN763" s="14"/>
    </row>
    <row r="764" spans="1:66" x14ac:dyDescent="0.2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2"/>
      <c r="L764" s="12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4"/>
      <c r="BK764" s="14"/>
      <c r="BL764" s="14"/>
      <c r="BM764" s="14"/>
      <c r="BN764" s="14"/>
    </row>
    <row r="765" spans="1:66" x14ac:dyDescent="0.2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2"/>
      <c r="L765" s="12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4"/>
      <c r="BK765" s="14"/>
      <c r="BL765" s="14"/>
      <c r="BM765" s="14"/>
      <c r="BN765" s="14"/>
    </row>
    <row r="766" spans="1:66" x14ac:dyDescent="0.2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2"/>
      <c r="L766" s="12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4"/>
      <c r="BK766" s="14"/>
      <c r="BL766" s="14"/>
      <c r="BM766" s="14"/>
      <c r="BN766" s="14"/>
    </row>
    <row r="767" spans="1:66" x14ac:dyDescent="0.2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2"/>
      <c r="L767" s="12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4"/>
      <c r="BK767" s="14"/>
      <c r="BL767" s="14"/>
      <c r="BM767" s="14"/>
      <c r="BN767" s="14"/>
    </row>
    <row r="768" spans="1:66" x14ac:dyDescent="0.2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2"/>
      <c r="L768" s="12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4"/>
      <c r="BK768" s="14"/>
      <c r="BL768" s="14"/>
      <c r="BM768" s="14"/>
      <c r="BN768" s="14"/>
    </row>
    <row r="769" spans="1:66" x14ac:dyDescent="0.2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2"/>
      <c r="L769" s="12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4"/>
      <c r="BK769" s="14"/>
      <c r="BL769" s="14"/>
      <c r="BM769" s="14"/>
      <c r="BN769" s="14"/>
    </row>
    <row r="770" spans="1:66" x14ac:dyDescent="0.2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2"/>
      <c r="L770" s="12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4"/>
      <c r="BK770" s="14"/>
      <c r="BL770" s="14"/>
      <c r="BM770" s="14"/>
      <c r="BN770" s="14"/>
    </row>
    <row r="771" spans="1:66" x14ac:dyDescent="0.2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2"/>
      <c r="L771" s="12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4"/>
      <c r="BK771" s="14"/>
      <c r="BL771" s="14"/>
      <c r="BM771" s="14"/>
      <c r="BN771" s="14"/>
    </row>
    <row r="772" spans="1:66" x14ac:dyDescent="0.2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2"/>
      <c r="L772" s="12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4"/>
      <c r="BK772" s="14"/>
      <c r="BL772" s="14"/>
      <c r="BM772" s="14"/>
      <c r="BN772" s="14"/>
    </row>
    <row r="773" spans="1:66" s="15" customFormat="1" x14ac:dyDescent="0.2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2"/>
      <c r="L773" s="12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4"/>
      <c r="BK773" s="14"/>
      <c r="BL773" s="14"/>
      <c r="BM773" s="14"/>
      <c r="BN773" s="14"/>
    </row>
    <row r="774" spans="1:66" x14ac:dyDescent="0.2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2"/>
      <c r="L774" s="12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4"/>
      <c r="BK774" s="14"/>
      <c r="BL774" s="14"/>
      <c r="BM774" s="14"/>
      <c r="BN774" s="14"/>
    </row>
    <row r="775" spans="1:66" x14ac:dyDescent="0.2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2"/>
      <c r="L775" s="12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4"/>
      <c r="BK775" s="14"/>
      <c r="BL775" s="14"/>
      <c r="BM775" s="14"/>
      <c r="BN775" s="14"/>
    </row>
    <row r="776" spans="1:66" x14ac:dyDescent="0.2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2"/>
      <c r="L776" s="12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4"/>
      <c r="BK776" s="14"/>
      <c r="BL776" s="14"/>
      <c r="BM776" s="14"/>
      <c r="BN776" s="14"/>
    </row>
    <row r="777" spans="1:66" x14ac:dyDescent="0.2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2"/>
      <c r="L777" s="12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4"/>
      <c r="BK777" s="14"/>
      <c r="BL777" s="14"/>
      <c r="BM777" s="14"/>
      <c r="BN777" s="14"/>
    </row>
    <row r="778" spans="1:66" x14ac:dyDescent="0.2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2"/>
      <c r="L778" s="12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4"/>
      <c r="BK778" s="14"/>
      <c r="BL778" s="14"/>
      <c r="BM778" s="14"/>
      <c r="BN778" s="14"/>
    </row>
    <row r="779" spans="1:66" x14ac:dyDescent="0.2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2"/>
      <c r="L779" s="12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4"/>
      <c r="BK779" s="14"/>
      <c r="BL779" s="14"/>
      <c r="BM779" s="14"/>
      <c r="BN779" s="14"/>
    </row>
    <row r="780" spans="1:66" x14ac:dyDescent="0.2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2"/>
      <c r="L780" s="12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4"/>
      <c r="BK780" s="14"/>
      <c r="BL780" s="14"/>
      <c r="BM780" s="14"/>
      <c r="BN780" s="14"/>
    </row>
    <row r="781" spans="1:66" x14ac:dyDescent="0.2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2"/>
      <c r="L781" s="12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4"/>
      <c r="BK781" s="14"/>
      <c r="BL781" s="14"/>
      <c r="BM781" s="14"/>
      <c r="BN781" s="14"/>
    </row>
    <row r="782" spans="1:66" x14ac:dyDescent="0.2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2"/>
      <c r="L782" s="12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4"/>
      <c r="BK782" s="14"/>
      <c r="BL782" s="14"/>
      <c r="BM782" s="14"/>
      <c r="BN782" s="14"/>
    </row>
    <row r="783" spans="1:66" x14ac:dyDescent="0.2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2"/>
      <c r="L783" s="12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4"/>
      <c r="BK783" s="14"/>
      <c r="BL783" s="14"/>
      <c r="BM783" s="14"/>
      <c r="BN783" s="14"/>
    </row>
    <row r="784" spans="1:66" x14ac:dyDescent="0.2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2"/>
      <c r="L784" s="12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4"/>
      <c r="BK784" s="14"/>
      <c r="BL784" s="14"/>
      <c r="BM784" s="14"/>
      <c r="BN784" s="14"/>
    </row>
    <row r="785" spans="1:66" x14ac:dyDescent="0.2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2"/>
      <c r="L785" s="12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4"/>
      <c r="BK785" s="14"/>
      <c r="BL785" s="14"/>
      <c r="BM785" s="14"/>
      <c r="BN785" s="14"/>
    </row>
    <row r="786" spans="1:66" x14ac:dyDescent="0.2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2"/>
      <c r="L786" s="12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4"/>
      <c r="BK786" s="14"/>
      <c r="BL786" s="14"/>
      <c r="BM786" s="14"/>
      <c r="BN786" s="14"/>
    </row>
    <row r="787" spans="1:66" x14ac:dyDescent="0.2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2"/>
      <c r="L787" s="12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4"/>
      <c r="BK787" s="14"/>
      <c r="BL787" s="14"/>
      <c r="BM787" s="14"/>
      <c r="BN787" s="14"/>
    </row>
    <row r="788" spans="1:66" x14ac:dyDescent="0.2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2"/>
      <c r="L788" s="12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4"/>
      <c r="BK788" s="14"/>
      <c r="BL788" s="14"/>
      <c r="BM788" s="14"/>
      <c r="BN788" s="14"/>
    </row>
    <row r="789" spans="1:66" x14ac:dyDescent="0.2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2"/>
      <c r="L789" s="12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4"/>
      <c r="BK789" s="14"/>
      <c r="BL789" s="14"/>
      <c r="BM789" s="14"/>
      <c r="BN789" s="14"/>
    </row>
    <row r="790" spans="1:66" x14ac:dyDescent="0.2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2"/>
      <c r="L790" s="12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4"/>
      <c r="BK790" s="14"/>
      <c r="BL790" s="14"/>
      <c r="BM790" s="14"/>
      <c r="BN790" s="14"/>
    </row>
    <row r="791" spans="1:66" x14ac:dyDescent="0.2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2"/>
      <c r="L791" s="12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4"/>
      <c r="BK791" s="14"/>
      <c r="BL791" s="14"/>
      <c r="BM791" s="14"/>
      <c r="BN791" s="14"/>
    </row>
    <row r="792" spans="1:66" x14ac:dyDescent="0.2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2"/>
      <c r="L792" s="12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4"/>
      <c r="BK792" s="14"/>
      <c r="BL792" s="14"/>
      <c r="BM792" s="14"/>
      <c r="BN792" s="14"/>
    </row>
    <row r="793" spans="1:66" x14ac:dyDescent="0.2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2"/>
      <c r="L793" s="12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4"/>
      <c r="BK793" s="14"/>
      <c r="BL793" s="14"/>
      <c r="BM793" s="14"/>
      <c r="BN793" s="14"/>
    </row>
    <row r="794" spans="1:66" x14ac:dyDescent="0.2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2"/>
      <c r="L794" s="12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4"/>
      <c r="BK794" s="14"/>
      <c r="BL794" s="14"/>
      <c r="BM794" s="14"/>
      <c r="BN794" s="14"/>
    </row>
    <row r="795" spans="1:66" x14ac:dyDescent="0.2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2"/>
      <c r="L795" s="12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4"/>
      <c r="BK795" s="14"/>
      <c r="BL795" s="14"/>
      <c r="BM795" s="14"/>
      <c r="BN795" s="14"/>
    </row>
    <row r="796" spans="1:66" x14ac:dyDescent="0.25">
      <c r="A796" s="10"/>
      <c r="B796" s="10"/>
      <c r="C796" s="10"/>
      <c r="D796" s="16"/>
      <c r="E796" s="10"/>
      <c r="F796" s="10"/>
      <c r="G796" s="10"/>
      <c r="H796" s="10"/>
      <c r="I796" s="10"/>
      <c r="J796" s="10"/>
      <c r="K796" s="12"/>
      <c r="L796" s="12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4"/>
      <c r="BK796" s="14"/>
      <c r="BL796" s="14"/>
      <c r="BM796" s="14"/>
      <c r="BN796" s="14"/>
    </row>
    <row r="797" spans="1:66" x14ac:dyDescent="0.25">
      <c r="D797"/>
      <c r="K797" s="3"/>
      <c r="L797" s="3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8"/>
      <c r="BK797" s="8"/>
      <c r="BL797" s="8"/>
      <c r="BM797" s="8"/>
      <c r="BN797" s="8"/>
    </row>
    <row r="798" spans="1:66" x14ac:dyDescent="0.25">
      <c r="D798"/>
      <c r="K798" s="3"/>
      <c r="L798" s="3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8"/>
      <c r="BK798" s="8"/>
      <c r="BL798" s="8"/>
      <c r="BM798" s="8"/>
      <c r="BN798" s="8"/>
    </row>
    <row r="799" spans="1:66" x14ac:dyDescent="0.25">
      <c r="D799"/>
      <c r="K799" s="3"/>
      <c r="L799" s="3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8"/>
      <c r="BK799" s="8"/>
      <c r="BL799" s="8"/>
      <c r="BM799" s="8"/>
      <c r="BN799" s="8"/>
    </row>
    <row r="800" spans="1:66" x14ac:dyDescent="0.25">
      <c r="D800"/>
      <c r="K800" s="3"/>
      <c r="L800" s="3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8"/>
      <c r="BK800" s="8"/>
      <c r="BL800" s="8"/>
      <c r="BM800" s="8"/>
      <c r="BN800" s="8"/>
    </row>
    <row r="801" spans="1:66" x14ac:dyDescent="0.25">
      <c r="D801"/>
      <c r="K801" s="3"/>
      <c r="L801" s="3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8"/>
      <c r="BK801" s="8"/>
      <c r="BL801" s="8"/>
      <c r="BM801" s="8"/>
      <c r="BN801" s="8"/>
    </row>
    <row r="802" spans="1:66" x14ac:dyDescent="0.25">
      <c r="D802"/>
      <c r="K802" s="3"/>
      <c r="L802" s="3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8"/>
      <c r="BK802" s="8"/>
      <c r="BL802" s="8"/>
      <c r="BM802" s="8"/>
      <c r="BN802" s="8"/>
    </row>
    <row r="803" spans="1:66" s="10" customFormat="1" x14ac:dyDescent="0.25">
      <c r="A803"/>
      <c r="B803"/>
      <c r="C803"/>
      <c r="D803"/>
      <c r="E803"/>
      <c r="F803"/>
      <c r="G803"/>
      <c r="H803"/>
      <c r="I803"/>
      <c r="J803"/>
      <c r="K803" s="3"/>
      <c r="L803" s="3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8"/>
      <c r="BK803" s="8"/>
      <c r="BL803" s="8"/>
      <c r="BM803" s="8"/>
      <c r="BN803" s="8"/>
    </row>
    <row r="804" spans="1:66" x14ac:dyDescent="0.25">
      <c r="D804"/>
      <c r="K804" s="3"/>
      <c r="L804" s="3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8"/>
      <c r="BK804" s="8"/>
      <c r="BL804" s="8"/>
      <c r="BM804" s="8"/>
      <c r="BN804" s="8"/>
    </row>
    <row r="805" spans="1:66" x14ac:dyDescent="0.25">
      <c r="D805"/>
      <c r="K805" s="3"/>
      <c r="L805" s="3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8"/>
      <c r="BK805" s="8"/>
      <c r="BL805" s="8"/>
      <c r="BM805" s="8"/>
      <c r="BN805" s="8"/>
    </row>
    <row r="806" spans="1:66" x14ac:dyDescent="0.25">
      <c r="D806"/>
      <c r="K806" s="3"/>
      <c r="L806" s="3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8"/>
      <c r="BK806" s="8"/>
      <c r="BL806" s="8"/>
      <c r="BM806" s="8"/>
      <c r="BN806" s="8"/>
    </row>
    <row r="807" spans="1:66" x14ac:dyDescent="0.25">
      <c r="D807"/>
      <c r="K807" s="3"/>
      <c r="L807" s="3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8"/>
      <c r="BK807" s="8"/>
      <c r="BL807" s="8"/>
      <c r="BM807" s="8"/>
      <c r="BN807" s="8"/>
    </row>
    <row r="808" spans="1:66" s="10" customFormat="1" x14ac:dyDescent="0.25">
      <c r="K808" s="12"/>
      <c r="L808" s="12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4"/>
      <c r="BK808" s="14"/>
      <c r="BL808" s="14"/>
      <c r="BM808" s="14"/>
      <c r="BN808" s="14"/>
    </row>
    <row r="809" spans="1:66" x14ac:dyDescent="0.25">
      <c r="D809"/>
      <c r="K809" s="3"/>
      <c r="L809" s="3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8"/>
      <c r="BK809" s="8"/>
      <c r="BL809" s="8"/>
      <c r="BM809" s="8"/>
      <c r="BN809" s="8"/>
    </row>
    <row r="810" spans="1:66" x14ac:dyDescent="0.25">
      <c r="D810"/>
      <c r="K810" s="3"/>
      <c r="L810" s="3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8"/>
      <c r="BK810" s="8"/>
      <c r="BL810" s="8"/>
      <c r="BM810" s="8"/>
      <c r="BN810" s="8"/>
    </row>
    <row r="811" spans="1:66" x14ac:dyDescent="0.25">
      <c r="D811"/>
      <c r="K811" s="3"/>
      <c r="L811" s="3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8"/>
      <c r="BK811" s="8"/>
      <c r="BL811" s="8"/>
      <c r="BM811" s="8"/>
      <c r="BN811" s="8"/>
    </row>
    <row r="812" spans="1:66" x14ac:dyDescent="0.25">
      <c r="D812"/>
      <c r="K812" s="3"/>
      <c r="L812" s="3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8"/>
      <c r="BK812" s="8"/>
      <c r="BL812" s="8"/>
      <c r="BM812" s="8"/>
      <c r="BN812" s="8"/>
    </row>
    <row r="813" spans="1:66" x14ac:dyDescent="0.25">
      <c r="D813"/>
      <c r="K813" s="3"/>
      <c r="L813" s="3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8"/>
      <c r="BK813" s="8"/>
      <c r="BL813" s="8"/>
      <c r="BM813" s="8"/>
      <c r="BN813" s="8"/>
    </row>
    <row r="814" spans="1:66" x14ac:dyDescent="0.25">
      <c r="D814"/>
      <c r="K814" s="3"/>
      <c r="L814" s="3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8"/>
      <c r="BK814" s="8"/>
      <c r="BL814" s="8"/>
      <c r="BM814" s="8"/>
      <c r="BN814" s="8"/>
    </row>
    <row r="815" spans="1:66" x14ac:dyDescent="0.25">
      <c r="D815"/>
      <c r="K815" s="3"/>
      <c r="L815" s="3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8"/>
      <c r="BK815" s="8"/>
      <c r="BL815" s="8"/>
      <c r="BM815" s="8"/>
      <c r="BN815" s="8"/>
    </row>
    <row r="816" spans="1:66" x14ac:dyDescent="0.25">
      <c r="D816"/>
      <c r="K816" s="3"/>
      <c r="L816" s="3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8"/>
      <c r="BK816" s="8"/>
      <c r="BL816" s="8"/>
      <c r="BM816" s="8"/>
      <c r="BN816" s="8"/>
    </row>
    <row r="817" spans="1:66" x14ac:dyDescent="0.25">
      <c r="D817"/>
      <c r="K817" s="3"/>
      <c r="L817" s="3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8"/>
      <c r="BK817" s="8"/>
      <c r="BL817" s="8"/>
      <c r="BM817" s="8"/>
      <c r="BN817" s="8"/>
    </row>
    <row r="818" spans="1:66" x14ac:dyDescent="0.25">
      <c r="D818"/>
      <c r="K818" s="3"/>
      <c r="L818" s="3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8"/>
      <c r="BK818" s="8"/>
      <c r="BL818" s="8"/>
      <c r="BM818" s="8"/>
      <c r="BN818" s="8"/>
    </row>
    <row r="819" spans="1:66" x14ac:dyDescent="0.25">
      <c r="D819"/>
      <c r="K819" s="3"/>
      <c r="L819" s="3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8"/>
      <c r="BK819" s="8"/>
      <c r="BL819" s="8"/>
      <c r="BM819" s="8"/>
      <c r="BN819" s="8"/>
    </row>
    <row r="820" spans="1:66" x14ac:dyDescent="0.25">
      <c r="D820"/>
      <c r="K820" s="3"/>
      <c r="L820" s="3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8"/>
      <c r="BK820" s="8"/>
      <c r="BL820" s="8"/>
      <c r="BM820" s="8"/>
      <c r="BN820" s="8"/>
    </row>
    <row r="821" spans="1:66" x14ac:dyDescent="0.25">
      <c r="D821"/>
      <c r="K821" s="3"/>
      <c r="L821" s="3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8"/>
      <c r="BK821" s="8"/>
      <c r="BL821" s="8"/>
      <c r="BM821" s="8"/>
      <c r="BN821" s="8"/>
    </row>
    <row r="822" spans="1:66" x14ac:dyDescent="0.25">
      <c r="D822"/>
      <c r="K822" s="3"/>
      <c r="L822" s="3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8"/>
      <c r="BK822" s="8"/>
      <c r="BL822" s="8"/>
      <c r="BM822" s="8"/>
      <c r="BN822" s="8"/>
    </row>
    <row r="823" spans="1:66" x14ac:dyDescent="0.25">
      <c r="D823"/>
      <c r="K823" s="3"/>
      <c r="L823" s="3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8"/>
      <c r="BK823" s="8"/>
      <c r="BL823" s="8"/>
      <c r="BM823" s="8"/>
      <c r="BN823" s="8"/>
    </row>
    <row r="824" spans="1:66" x14ac:dyDescent="0.25">
      <c r="D824"/>
      <c r="K824" s="3"/>
      <c r="L824" s="3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8"/>
      <c r="BK824" s="8"/>
      <c r="BL824" s="8"/>
      <c r="BM824" s="8"/>
      <c r="BN824" s="8"/>
    </row>
    <row r="825" spans="1:66" x14ac:dyDescent="0.25">
      <c r="D825"/>
      <c r="K825" s="3"/>
      <c r="L825" s="3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8"/>
      <c r="BK825" s="8"/>
      <c r="BL825" s="8"/>
      <c r="BM825" s="8"/>
      <c r="BN825" s="8"/>
    </row>
    <row r="826" spans="1:66" x14ac:dyDescent="0.25">
      <c r="D826"/>
      <c r="K826" s="3"/>
      <c r="L826" s="3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8"/>
      <c r="BK826" s="8"/>
      <c r="BL826" s="8"/>
      <c r="BM826" s="8"/>
      <c r="BN826" s="8"/>
    </row>
    <row r="827" spans="1:66" s="10" customFormat="1" x14ac:dyDescent="0.25">
      <c r="A827"/>
      <c r="B827"/>
      <c r="C827"/>
      <c r="D827"/>
      <c r="E827"/>
      <c r="F827"/>
      <c r="G827"/>
      <c r="H827"/>
      <c r="I827"/>
      <c r="J827"/>
      <c r="K827" s="3"/>
      <c r="L827" s="3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8"/>
      <c r="BK827" s="8"/>
      <c r="BL827" s="8"/>
      <c r="BM827" s="8"/>
      <c r="BN827" s="8"/>
    </row>
    <row r="828" spans="1:66" x14ac:dyDescent="0.25">
      <c r="D828"/>
      <c r="K828" s="3"/>
      <c r="L828" s="3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8"/>
      <c r="BK828" s="8"/>
      <c r="BL828" s="8"/>
      <c r="BM828" s="8"/>
      <c r="BN828" s="8"/>
    </row>
    <row r="829" spans="1:66" x14ac:dyDescent="0.25">
      <c r="D829"/>
      <c r="K829" s="3"/>
      <c r="L829" s="3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8"/>
      <c r="BK829" s="8"/>
      <c r="BL829" s="8"/>
      <c r="BM829" s="8"/>
      <c r="BN829" s="8"/>
    </row>
    <row r="830" spans="1:66" x14ac:dyDescent="0.25">
      <c r="D830"/>
      <c r="K830" s="3"/>
      <c r="L830" s="3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8"/>
      <c r="BK830" s="8"/>
      <c r="BL830" s="8"/>
      <c r="BM830" s="8"/>
      <c r="BN830" s="8"/>
    </row>
    <row r="831" spans="1:66" x14ac:dyDescent="0.25">
      <c r="D831"/>
      <c r="K831" s="3"/>
      <c r="L831" s="3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8"/>
      <c r="BK831" s="8"/>
      <c r="BL831" s="8"/>
      <c r="BM831" s="8"/>
      <c r="BN831" s="8"/>
    </row>
    <row r="832" spans="1:66" x14ac:dyDescent="0.25">
      <c r="D832"/>
      <c r="K832" s="3"/>
      <c r="L832" s="3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8"/>
      <c r="BK832" s="8"/>
      <c r="BL832" s="8"/>
      <c r="BM832" s="8"/>
      <c r="BN832" s="8"/>
    </row>
    <row r="833" spans="4:66" x14ac:dyDescent="0.25">
      <c r="D833"/>
      <c r="K833" s="3"/>
      <c r="L833" s="3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8"/>
      <c r="BK833" s="8"/>
      <c r="BL833" s="8"/>
      <c r="BM833" s="8"/>
      <c r="BN833" s="8"/>
    </row>
    <row r="834" spans="4:66" x14ac:dyDescent="0.25">
      <c r="D834"/>
      <c r="K834" s="3"/>
      <c r="L834" s="3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8"/>
      <c r="BK834" s="8"/>
      <c r="BL834" s="8"/>
      <c r="BM834" s="8"/>
      <c r="BN834" s="8"/>
    </row>
    <row r="835" spans="4:66" x14ac:dyDescent="0.25">
      <c r="D835"/>
      <c r="K835" s="3"/>
      <c r="L835" s="3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8"/>
      <c r="BK835" s="8"/>
      <c r="BL835" s="8"/>
      <c r="BM835" s="8"/>
      <c r="BN835" s="8"/>
    </row>
    <row r="836" spans="4:66" x14ac:dyDescent="0.25">
      <c r="D836"/>
      <c r="K836" s="3"/>
      <c r="L836" s="3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8"/>
      <c r="BK836" s="8"/>
      <c r="BL836" s="8"/>
      <c r="BM836" s="8"/>
      <c r="BN836" s="8"/>
    </row>
    <row r="837" spans="4:66" x14ac:dyDescent="0.25">
      <c r="D837"/>
      <c r="K837" s="3"/>
      <c r="L837" s="3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8"/>
      <c r="BK837" s="8"/>
      <c r="BL837" s="8"/>
      <c r="BM837" s="8"/>
      <c r="BN837" s="8"/>
    </row>
    <row r="838" spans="4:66" x14ac:dyDescent="0.25">
      <c r="D838"/>
      <c r="K838" s="3"/>
      <c r="L838" s="3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8"/>
      <c r="BK838" s="8"/>
      <c r="BL838" s="8"/>
      <c r="BM838" s="8"/>
      <c r="BN838" s="8"/>
    </row>
    <row r="839" spans="4:66" x14ac:dyDescent="0.25">
      <c r="D839"/>
      <c r="K839" s="3"/>
      <c r="L839" s="3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8"/>
      <c r="BK839" s="8"/>
      <c r="BL839" s="8"/>
      <c r="BM839" s="8"/>
      <c r="BN839" s="8"/>
    </row>
    <row r="840" spans="4:66" x14ac:dyDescent="0.25">
      <c r="D840"/>
      <c r="K840" s="3"/>
      <c r="L840" s="3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8"/>
      <c r="BK840" s="8"/>
      <c r="BL840" s="8"/>
      <c r="BM840" s="8"/>
      <c r="BN840" s="8"/>
    </row>
    <row r="841" spans="4:66" x14ac:dyDescent="0.25">
      <c r="D841"/>
      <c r="K841" s="3"/>
      <c r="L841" s="3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8"/>
      <c r="BK841" s="8"/>
      <c r="BL841" s="8"/>
      <c r="BM841" s="8"/>
      <c r="BN841" s="8"/>
    </row>
    <row r="842" spans="4:66" x14ac:dyDescent="0.25">
      <c r="D842"/>
      <c r="K842" s="3"/>
      <c r="L842" s="3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8"/>
      <c r="BK842" s="8"/>
      <c r="BL842" s="8"/>
      <c r="BM842" s="8"/>
      <c r="BN842" s="8"/>
    </row>
    <row r="843" spans="4:66" x14ac:dyDescent="0.25">
      <c r="D843"/>
      <c r="K843" s="3"/>
      <c r="L843" s="3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8"/>
      <c r="BK843" s="8"/>
      <c r="BL843" s="8"/>
      <c r="BM843" s="8"/>
      <c r="BN843" s="8"/>
    </row>
    <row r="844" spans="4:66" x14ac:dyDescent="0.25">
      <c r="D844"/>
      <c r="K844" s="3"/>
      <c r="L844" s="3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8"/>
      <c r="BK844" s="8"/>
      <c r="BL844" s="8"/>
      <c r="BM844" s="8"/>
      <c r="BN844" s="8"/>
    </row>
    <row r="845" spans="4:66" x14ac:dyDescent="0.25">
      <c r="D845"/>
      <c r="K845" s="3"/>
      <c r="L845" s="3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8"/>
      <c r="BK845" s="8"/>
      <c r="BL845" s="8"/>
      <c r="BM845" s="8"/>
      <c r="BN845" s="8"/>
    </row>
    <row r="846" spans="4:66" x14ac:dyDescent="0.25">
      <c r="D846"/>
      <c r="K846" s="3"/>
      <c r="L846" s="3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8"/>
      <c r="BK846" s="8"/>
      <c r="BL846" s="8"/>
      <c r="BM846" s="8"/>
      <c r="BN846" s="8"/>
    </row>
    <row r="847" spans="4:66" x14ac:dyDescent="0.25">
      <c r="D847"/>
      <c r="K847" s="3"/>
      <c r="L847" s="3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8"/>
      <c r="BK847" s="8"/>
      <c r="BL847" s="8"/>
      <c r="BM847" s="8"/>
      <c r="BN847" s="8"/>
    </row>
    <row r="848" spans="4:66" x14ac:dyDescent="0.25">
      <c r="D848"/>
      <c r="K848" s="3"/>
      <c r="L848" s="3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8"/>
      <c r="BK848" s="8"/>
      <c r="BL848" s="8"/>
      <c r="BM848" s="8"/>
      <c r="BN848" s="8"/>
    </row>
    <row r="849" spans="4:66" x14ac:dyDescent="0.25">
      <c r="D849"/>
      <c r="K849" s="3"/>
      <c r="L849" s="3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8"/>
      <c r="BK849" s="8"/>
      <c r="BL849" s="8"/>
      <c r="BM849" s="8"/>
      <c r="BN849" s="8"/>
    </row>
    <row r="850" spans="4:66" x14ac:dyDescent="0.25">
      <c r="D850"/>
      <c r="K850" s="3"/>
      <c r="L850" s="3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8"/>
      <c r="BK850" s="8"/>
      <c r="BL850" s="8"/>
      <c r="BM850" s="8"/>
      <c r="BN850" s="8"/>
    </row>
    <row r="851" spans="4:66" x14ac:dyDescent="0.25">
      <c r="D851"/>
      <c r="K851" s="3"/>
      <c r="L851" s="3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8"/>
      <c r="BK851" s="8"/>
      <c r="BL851" s="8"/>
      <c r="BM851" s="8"/>
      <c r="BN851" s="8"/>
    </row>
    <row r="852" spans="4:66" x14ac:dyDescent="0.25">
      <c r="D852"/>
      <c r="K852" s="3"/>
      <c r="L852" s="3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8"/>
      <c r="BK852" s="8"/>
      <c r="BL852" s="8"/>
      <c r="BM852" s="8"/>
      <c r="BN852" s="8"/>
    </row>
    <row r="853" spans="4:66" x14ac:dyDescent="0.25">
      <c r="D853"/>
      <c r="K853" s="3"/>
      <c r="L853" s="3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8"/>
      <c r="BK853" s="8"/>
      <c r="BL853" s="8"/>
      <c r="BM853" s="8"/>
      <c r="BN853" s="8"/>
    </row>
    <row r="854" spans="4:66" x14ac:dyDescent="0.25">
      <c r="D854"/>
      <c r="K854" s="3"/>
      <c r="L854" s="3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8"/>
      <c r="BK854" s="8"/>
      <c r="BL854" s="8"/>
      <c r="BM854" s="8"/>
      <c r="BN854" s="8"/>
    </row>
    <row r="855" spans="4:66" x14ac:dyDescent="0.25">
      <c r="D855"/>
      <c r="K855" s="3"/>
      <c r="L855" s="3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8"/>
      <c r="BK855" s="8"/>
      <c r="BL855" s="8"/>
      <c r="BM855" s="8"/>
      <c r="BN855" s="8"/>
    </row>
    <row r="856" spans="4:66" x14ac:dyDescent="0.25">
      <c r="D856"/>
      <c r="K856" s="3"/>
      <c r="L856" s="3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8"/>
      <c r="BK856" s="8"/>
      <c r="BL856" s="8"/>
      <c r="BM856" s="8"/>
      <c r="BN856" s="8"/>
    </row>
    <row r="857" spans="4:66" x14ac:dyDescent="0.25">
      <c r="D857"/>
      <c r="K857" s="3"/>
      <c r="L857" s="3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8"/>
      <c r="BK857" s="8"/>
      <c r="BL857" s="8"/>
      <c r="BM857" s="8"/>
      <c r="BN857" s="8"/>
    </row>
    <row r="858" spans="4:66" x14ac:dyDescent="0.25">
      <c r="D858" s="11"/>
      <c r="K858" s="3"/>
      <c r="L858" s="3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8"/>
      <c r="BK858" s="8"/>
      <c r="BL858" s="8"/>
      <c r="BM858" s="8"/>
      <c r="BN858" s="8"/>
    </row>
    <row r="859" spans="4:66" x14ac:dyDescent="0.25">
      <c r="D859" s="11"/>
      <c r="K859" s="3"/>
      <c r="L859" s="3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8"/>
      <c r="BK859" s="8"/>
      <c r="BL859" s="8"/>
      <c r="BM859" s="8"/>
      <c r="BN859" s="8"/>
    </row>
    <row r="860" spans="4:66" x14ac:dyDescent="0.25">
      <c r="D860" s="11"/>
      <c r="K860" s="3"/>
      <c r="L860" s="3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8"/>
      <c r="BK860" s="8"/>
      <c r="BL860" s="8"/>
      <c r="BM860" s="8"/>
      <c r="BN860" s="8"/>
    </row>
    <row r="861" spans="4:66" x14ac:dyDescent="0.25">
      <c r="D861" s="11"/>
      <c r="K861" s="3"/>
      <c r="L861" s="3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8"/>
      <c r="BK861" s="8"/>
      <c r="BL861" s="8"/>
      <c r="BM861" s="8"/>
      <c r="BN861" s="8"/>
    </row>
    <row r="862" spans="4:66" x14ac:dyDescent="0.25">
      <c r="D862" s="11"/>
      <c r="K862" s="3"/>
      <c r="L862" s="3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8"/>
      <c r="BK862" s="8"/>
      <c r="BL862" s="8"/>
      <c r="BM862" s="8"/>
      <c r="BN862" s="8"/>
    </row>
    <row r="863" spans="4:66" x14ac:dyDescent="0.25">
      <c r="D863" s="11"/>
      <c r="K863" s="3"/>
      <c r="L863" s="3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8"/>
      <c r="BK863" s="8"/>
      <c r="BL863" s="8"/>
      <c r="BM863" s="8"/>
      <c r="BN863" s="8"/>
    </row>
    <row r="864" spans="4:66" x14ac:dyDescent="0.25">
      <c r="D864" s="11"/>
      <c r="K864" s="3"/>
      <c r="L864" s="3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8"/>
      <c r="BK864" s="8"/>
      <c r="BL864" s="8"/>
      <c r="BM864" s="8"/>
      <c r="BN864" s="8"/>
    </row>
    <row r="865" spans="1:66" x14ac:dyDescent="0.25">
      <c r="D865" s="11"/>
      <c r="K865" s="3"/>
      <c r="L865" s="3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8"/>
      <c r="BK865" s="8"/>
      <c r="BL865" s="8"/>
      <c r="BM865" s="8"/>
      <c r="BN865" s="8"/>
    </row>
    <row r="866" spans="1:66" x14ac:dyDescent="0.25">
      <c r="D866" s="11"/>
      <c r="K866" s="3"/>
      <c r="L866" s="3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8"/>
      <c r="BK866" s="8"/>
      <c r="BL866" s="8"/>
      <c r="BM866" s="8"/>
      <c r="BN866" s="8"/>
    </row>
    <row r="867" spans="1:66" x14ac:dyDescent="0.25">
      <c r="D867" s="11"/>
      <c r="K867" s="3"/>
      <c r="L867" s="3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8"/>
      <c r="BK867" s="8"/>
      <c r="BL867" s="8"/>
      <c r="BM867" s="8"/>
      <c r="BN867" s="8"/>
    </row>
    <row r="868" spans="1:66" x14ac:dyDescent="0.25">
      <c r="D868" s="11"/>
      <c r="K868" s="3"/>
      <c r="L868" s="3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8"/>
      <c r="BK868" s="8"/>
      <c r="BL868" s="8"/>
      <c r="BM868" s="8"/>
      <c r="BN868" s="8"/>
    </row>
    <row r="869" spans="1:66" x14ac:dyDescent="0.25">
      <c r="D869" s="11"/>
      <c r="K869" s="3"/>
      <c r="L869" s="3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8"/>
      <c r="BK869" s="8"/>
      <c r="BL869" s="8"/>
      <c r="BM869" s="8"/>
      <c r="BN869" s="8"/>
    </row>
    <row r="870" spans="1:66" x14ac:dyDescent="0.25">
      <c r="D870" s="11"/>
      <c r="K870" s="3"/>
      <c r="L870" s="3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8"/>
      <c r="BK870" s="8"/>
      <c r="BL870" s="8"/>
      <c r="BM870" s="8"/>
      <c r="BN870" s="8"/>
    </row>
    <row r="871" spans="1:66" s="10" customFormat="1" x14ac:dyDescent="0.25">
      <c r="A871"/>
      <c r="B871"/>
      <c r="C871"/>
      <c r="D871" s="11"/>
      <c r="E871"/>
      <c r="F871"/>
      <c r="G871"/>
      <c r="H871"/>
      <c r="I871"/>
      <c r="J871"/>
      <c r="K871" s="3"/>
      <c r="L871" s="3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8"/>
      <c r="BK871" s="8"/>
      <c r="BL871" s="8"/>
      <c r="BM871" s="8"/>
      <c r="BN871" s="8"/>
    </row>
    <row r="872" spans="1:66" s="10" customFormat="1" x14ac:dyDescent="0.25">
      <c r="A872"/>
      <c r="B872"/>
      <c r="C872"/>
      <c r="D872" s="11"/>
      <c r="E872"/>
      <c r="F872"/>
      <c r="G872"/>
      <c r="H872"/>
      <c r="I872"/>
      <c r="J872"/>
      <c r="K872" s="3"/>
      <c r="L872" s="3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8"/>
      <c r="BK872" s="8"/>
      <c r="BL872" s="8"/>
      <c r="BM872" s="8"/>
      <c r="BN872" s="8"/>
    </row>
    <row r="873" spans="1:66" x14ac:dyDescent="0.25">
      <c r="D873" s="11"/>
      <c r="K873" s="3"/>
      <c r="L873" s="3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8"/>
      <c r="BK873" s="8"/>
      <c r="BL873" s="8"/>
      <c r="BM873" s="8"/>
      <c r="BN873" s="8"/>
    </row>
    <row r="874" spans="1:66" x14ac:dyDescent="0.25">
      <c r="D874" s="11"/>
      <c r="K874" s="3"/>
      <c r="L874" s="3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8"/>
      <c r="BK874" s="8"/>
      <c r="BL874" s="8"/>
      <c r="BM874" s="8"/>
      <c r="BN874" s="8"/>
    </row>
    <row r="875" spans="1:66" x14ac:dyDescent="0.25">
      <c r="D875" s="11"/>
      <c r="K875" s="3"/>
      <c r="L875" s="3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8"/>
      <c r="BK875" s="8"/>
      <c r="BL875" s="8"/>
      <c r="BM875" s="8"/>
      <c r="BN875" s="8"/>
    </row>
    <row r="876" spans="1:66" x14ac:dyDescent="0.25">
      <c r="D876" s="11"/>
      <c r="K876" s="3"/>
      <c r="L876" s="3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8"/>
      <c r="BK876" s="8"/>
      <c r="BL876" s="8"/>
      <c r="BM876" s="8"/>
      <c r="BN876" s="8"/>
    </row>
    <row r="877" spans="1:66" x14ac:dyDescent="0.25">
      <c r="D877" s="11"/>
      <c r="K877" s="3"/>
      <c r="L877" s="3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8"/>
      <c r="BK877" s="8"/>
      <c r="BL877" s="8"/>
      <c r="BM877" s="8"/>
      <c r="BN877" s="8"/>
    </row>
    <row r="878" spans="1:66" x14ac:dyDescent="0.25">
      <c r="D878" s="11"/>
      <c r="K878" s="3"/>
      <c r="L878" s="3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8"/>
      <c r="BK878" s="8"/>
      <c r="BL878" s="8"/>
      <c r="BM878" s="8"/>
      <c r="BN878" s="8"/>
    </row>
    <row r="879" spans="1:66" x14ac:dyDescent="0.25">
      <c r="D879" s="11"/>
      <c r="K879" s="3"/>
      <c r="L879" s="3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8"/>
      <c r="BK879" s="8"/>
      <c r="BL879" s="8"/>
      <c r="BM879" s="8"/>
      <c r="BN879" s="8"/>
    </row>
    <row r="880" spans="1:66" x14ac:dyDescent="0.25">
      <c r="D880" s="11"/>
      <c r="K880" s="3"/>
      <c r="L880" s="3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8"/>
      <c r="BK880" s="8"/>
      <c r="BL880" s="8"/>
      <c r="BM880" s="8"/>
      <c r="BN880" s="8"/>
    </row>
    <row r="881" spans="4:66" x14ac:dyDescent="0.25">
      <c r="D881" s="11"/>
      <c r="K881" s="3"/>
      <c r="L881" s="3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8"/>
      <c r="BK881" s="8"/>
      <c r="BL881" s="8"/>
      <c r="BM881" s="8"/>
      <c r="BN881" s="8"/>
    </row>
    <row r="882" spans="4:66" x14ac:dyDescent="0.25">
      <c r="D882" s="11"/>
      <c r="K882" s="3"/>
      <c r="L882" s="3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8"/>
      <c r="BK882" s="8"/>
      <c r="BL882" s="8"/>
      <c r="BM882" s="8"/>
      <c r="BN882" s="8"/>
    </row>
    <row r="883" spans="4:66" x14ac:dyDescent="0.25">
      <c r="D883" s="11"/>
      <c r="K883" s="3"/>
      <c r="L883" s="3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8"/>
      <c r="BK883" s="8"/>
      <c r="BL883" s="8"/>
      <c r="BM883" s="8"/>
      <c r="BN883" s="8"/>
    </row>
    <row r="884" spans="4:66" x14ac:dyDescent="0.25">
      <c r="D884" s="11"/>
      <c r="K884" s="3"/>
      <c r="L884" s="3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8"/>
      <c r="BK884" s="8"/>
      <c r="BL884" s="8"/>
      <c r="BM884" s="8"/>
      <c r="BN884" s="8"/>
    </row>
    <row r="885" spans="4:66" x14ac:dyDescent="0.25">
      <c r="D885" s="11"/>
      <c r="K885" s="3"/>
      <c r="L885" s="3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8"/>
      <c r="BK885" s="8"/>
      <c r="BL885" s="8"/>
      <c r="BM885" s="8"/>
      <c r="BN885" s="8"/>
    </row>
    <row r="886" spans="4:66" x14ac:dyDescent="0.25">
      <c r="D886" s="11"/>
      <c r="K886" s="3"/>
      <c r="L886" s="3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8"/>
      <c r="BK886" s="8"/>
      <c r="BL886" s="8"/>
      <c r="BM886" s="8"/>
      <c r="BN886" s="8"/>
    </row>
    <row r="887" spans="4:66" x14ac:dyDescent="0.25">
      <c r="D887" s="11"/>
      <c r="K887" s="3"/>
      <c r="L887" s="3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8"/>
      <c r="BK887" s="8"/>
      <c r="BL887" s="8"/>
      <c r="BM887" s="8"/>
      <c r="BN887" s="8"/>
    </row>
    <row r="888" spans="4:66" x14ac:dyDescent="0.25">
      <c r="D888" s="11"/>
      <c r="K888" s="3"/>
      <c r="L888" s="3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8"/>
      <c r="BK888" s="8"/>
      <c r="BL888" s="8"/>
      <c r="BM888" s="8"/>
      <c r="BN888" s="8"/>
    </row>
    <row r="889" spans="4:66" x14ac:dyDescent="0.25">
      <c r="D889" s="11"/>
      <c r="K889" s="3"/>
      <c r="L889" s="3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8"/>
      <c r="BK889" s="8"/>
      <c r="BL889" s="8"/>
      <c r="BM889" s="8"/>
      <c r="BN889" s="8"/>
    </row>
    <row r="890" spans="4:66" x14ac:dyDescent="0.25">
      <c r="D890" s="11"/>
      <c r="K890" s="3"/>
      <c r="L890" s="3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8"/>
      <c r="BK890" s="8"/>
      <c r="BL890" s="8"/>
      <c r="BM890" s="8"/>
      <c r="BN890" s="8"/>
    </row>
    <row r="891" spans="4:66" x14ac:dyDescent="0.25">
      <c r="D891" s="11"/>
      <c r="K891" s="3"/>
      <c r="L891" s="3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8"/>
      <c r="BK891" s="8"/>
      <c r="BL891" s="8"/>
      <c r="BM891" s="8"/>
      <c r="BN891" s="8"/>
    </row>
    <row r="892" spans="4:66" x14ac:dyDescent="0.25">
      <c r="D892" s="11"/>
      <c r="K892" s="3"/>
      <c r="L892" s="3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8"/>
      <c r="BK892" s="8"/>
      <c r="BL892" s="8"/>
      <c r="BM892" s="8"/>
      <c r="BN892" s="8"/>
    </row>
    <row r="893" spans="4:66" x14ac:dyDescent="0.25">
      <c r="D893" s="11"/>
      <c r="K893" s="3"/>
      <c r="L893" s="3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8"/>
      <c r="BK893" s="8"/>
      <c r="BL893" s="8"/>
      <c r="BM893" s="8"/>
      <c r="BN893" s="8"/>
    </row>
    <row r="894" spans="4:66" x14ac:dyDescent="0.25">
      <c r="D894" s="11"/>
      <c r="K894" s="3"/>
      <c r="L894" s="3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8"/>
      <c r="BK894" s="8"/>
      <c r="BL894" s="8"/>
      <c r="BM894" s="8"/>
      <c r="BN894" s="8"/>
    </row>
    <row r="895" spans="4:66" x14ac:dyDescent="0.25">
      <c r="D895" s="11"/>
      <c r="K895" s="3"/>
      <c r="L895" s="3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8"/>
      <c r="BK895" s="8"/>
      <c r="BL895" s="8"/>
      <c r="BM895" s="8"/>
      <c r="BN895" s="8"/>
    </row>
    <row r="896" spans="4:66" x14ac:dyDescent="0.25">
      <c r="D896" s="11"/>
      <c r="K896" s="3"/>
      <c r="L896" s="3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8"/>
      <c r="BK896" s="8"/>
      <c r="BL896" s="8"/>
      <c r="BM896" s="8"/>
      <c r="BN896" s="8"/>
    </row>
    <row r="897" spans="4:66" x14ac:dyDescent="0.25">
      <c r="D897" s="11"/>
      <c r="K897" s="3"/>
      <c r="L897" s="3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8"/>
      <c r="BK897" s="8"/>
      <c r="BL897" s="8"/>
      <c r="BM897" s="8"/>
      <c r="BN897" s="8"/>
    </row>
    <row r="898" spans="4:66" x14ac:dyDescent="0.25">
      <c r="D898" s="11"/>
      <c r="K898" s="3"/>
      <c r="L898" s="3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8"/>
      <c r="BK898" s="8"/>
      <c r="BL898" s="8"/>
      <c r="BM898" s="8"/>
      <c r="BN898" s="8"/>
    </row>
    <row r="899" spans="4:66" x14ac:dyDescent="0.25">
      <c r="D899" s="11"/>
      <c r="K899" s="3"/>
      <c r="L899" s="3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8"/>
      <c r="BK899" s="8"/>
      <c r="BL899" s="8"/>
      <c r="BM899" s="8"/>
      <c r="BN899" s="8"/>
    </row>
    <row r="900" spans="4:66" x14ac:dyDescent="0.25">
      <c r="D900" s="11"/>
      <c r="K900" s="3"/>
      <c r="L900" s="3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8"/>
      <c r="BK900" s="8"/>
      <c r="BL900" s="8"/>
      <c r="BM900" s="8"/>
      <c r="BN900" s="8"/>
    </row>
    <row r="901" spans="4:66" x14ac:dyDescent="0.25">
      <c r="D901" s="11"/>
      <c r="K901" s="3"/>
      <c r="L901" s="3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8"/>
      <c r="BK901" s="8"/>
      <c r="BL901" s="8"/>
      <c r="BM901" s="8"/>
      <c r="BN901" s="8"/>
    </row>
    <row r="902" spans="4:66" x14ac:dyDescent="0.25">
      <c r="D902" s="11"/>
      <c r="K902" s="3"/>
      <c r="L902" s="3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8"/>
      <c r="BK902" s="8"/>
      <c r="BL902" s="8"/>
      <c r="BM902" s="8"/>
      <c r="BN902" s="8"/>
    </row>
    <row r="903" spans="4:66" x14ac:dyDescent="0.25">
      <c r="D903" s="11"/>
      <c r="K903" s="3"/>
      <c r="L903" s="3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8"/>
      <c r="BK903" s="8"/>
      <c r="BL903" s="8"/>
      <c r="BM903" s="8"/>
      <c r="BN903" s="8"/>
    </row>
    <row r="904" spans="4:66" x14ac:dyDescent="0.25">
      <c r="D904" s="11"/>
      <c r="K904" s="3"/>
      <c r="L904" s="3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8"/>
      <c r="BK904" s="8"/>
      <c r="BL904" s="8"/>
      <c r="BM904" s="8"/>
      <c r="BN904" s="8"/>
    </row>
    <row r="905" spans="4:66" x14ac:dyDescent="0.25">
      <c r="D905" s="11"/>
      <c r="K905" s="3"/>
      <c r="L905" s="3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8"/>
      <c r="BK905" s="8"/>
      <c r="BL905" s="8"/>
      <c r="BM905" s="8"/>
      <c r="BN905" s="8"/>
    </row>
    <row r="906" spans="4:66" x14ac:dyDescent="0.25">
      <c r="D906" s="11"/>
      <c r="K906" s="3"/>
      <c r="L906" s="3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8"/>
      <c r="BK906" s="8"/>
      <c r="BL906" s="8"/>
      <c r="BM906" s="8"/>
      <c r="BN906" s="8"/>
    </row>
    <row r="907" spans="4:66" x14ac:dyDescent="0.25">
      <c r="D907" s="11"/>
      <c r="K907" s="3"/>
      <c r="L907" s="3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8"/>
      <c r="BK907" s="8"/>
      <c r="BL907" s="8"/>
      <c r="BM907" s="8"/>
      <c r="BN907" s="8"/>
    </row>
    <row r="908" spans="4:66" x14ac:dyDescent="0.25">
      <c r="D908" s="11"/>
      <c r="K908" s="3"/>
      <c r="L908" s="3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8"/>
      <c r="BK908" s="8"/>
      <c r="BL908" s="8"/>
      <c r="BM908" s="8"/>
      <c r="BN908" s="8"/>
    </row>
    <row r="909" spans="4:66" x14ac:dyDescent="0.25">
      <c r="D909" s="11"/>
      <c r="K909" s="3"/>
      <c r="L909" s="3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8"/>
      <c r="BK909" s="8"/>
      <c r="BL909" s="8"/>
      <c r="BM909" s="8"/>
      <c r="BN909" s="8"/>
    </row>
    <row r="910" spans="4:66" x14ac:dyDescent="0.25">
      <c r="D910" s="11"/>
      <c r="K910" s="3"/>
      <c r="L910" s="3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8"/>
      <c r="BK910" s="8"/>
      <c r="BL910" s="8"/>
      <c r="BM910" s="8"/>
      <c r="BN910" s="8"/>
    </row>
    <row r="911" spans="4:66" x14ac:dyDescent="0.25">
      <c r="D911" s="11"/>
      <c r="K911" s="3"/>
      <c r="L911" s="3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8"/>
      <c r="BK911" s="8"/>
      <c r="BL911" s="8"/>
      <c r="BM911" s="8"/>
      <c r="BN911" s="8"/>
    </row>
    <row r="912" spans="4:66" x14ac:dyDescent="0.25">
      <c r="D912" s="11"/>
      <c r="K912" s="3"/>
      <c r="L912" s="3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8"/>
      <c r="BK912" s="8"/>
      <c r="BL912" s="8"/>
      <c r="BM912" s="8"/>
      <c r="BN912" s="8"/>
    </row>
    <row r="913" spans="1:66" x14ac:dyDescent="0.25">
      <c r="D913" s="11"/>
      <c r="K913" s="3"/>
      <c r="L913" s="3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8"/>
      <c r="BK913" s="8"/>
      <c r="BL913" s="8"/>
      <c r="BM913" s="8"/>
      <c r="BN913" s="8"/>
    </row>
    <row r="914" spans="1:66" x14ac:dyDescent="0.25">
      <c r="D914" s="11"/>
      <c r="K914" s="3"/>
      <c r="L914" s="3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8"/>
      <c r="BK914" s="8"/>
      <c r="BL914" s="8"/>
      <c r="BM914" s="8"/>
      <c r="BN914" s="8"/>
    </row>
    <row r="915" spans="1:66" x14ac:dyDescent="0.25">
      <c r="D915" s="11"/>
      <c r="K915" s="3"/>
      <c r="L915" s="3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8"/>
      <c r="BK915" s="8"/>
      <c r="BL915" s="8"/>
      <c r="BM915" s="8"/>
      <c r="BN915" s="8"/>
    </row>
    <row r="916" spans="1:66" x14ac:dyDescent="0.25">
      <c r="D916" s="11"/>
      <c r="K916" s="3"/>
      <c r="L916" s="3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8"/>
      <c r="BK916" s="8"/>
      <c r="BL916" s="8"/>
      <c r="BM916" s="8"/>
      <c r="BN916" s="8"/>
    </row>
    <row r="917" spans="1:66" x14ac:dyDescent="0.25">
      <c r="D917" s="11"/>
      <c r="K917" s="3"/>
      <c r="L917" s="3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8"/>
      <c r="BK917" s="8"/>
      <c r="BL917" s="8"/>
      <c r="BM917" s="8"/>
      <c r="BN917" s="8"/>
    </row>
    <row r="918" spans="1:66" x14ac:dyDescent="0.25">
      <c r="D918" s="11"/>
      <c r="K918" s="3"/>
      <c r="L918" s="3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8"/>
      <c r="BK918" s="8"/>
      <c r="BL918" s="8"/>
      <c r="BM918" s="8"/>
      <c r="BN918" s="8"/>
    </row>
    <row r="919" spans="1:66" x14ac:dyDescent="0.25">
      <c r="D919" s="11"/>
      <c r="K919" s="3"/>
      <c r="L919" s="3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8"/>
      <c r="BK919" s="8"/>
      <c r="BL919" s="8"/>
      <c r="BM919" s="8"/>
      <c r="BN919" s="8"/>
    </row>
    <row r="920" spans="1:66" x14ac:dyDescent="0.25">
      <c r="D920" s="11"/>
      <c r="K920" s="3"/>
      <c r="L920" s="3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8"/>
      <c r="BK920" s="8"/>
      <c r="BL920" s="8"/>
      <c r="BM920" s="8"/>
      <c r="BN920" s="8"/>
    </row>
    <row r="921" spans="1:66" x14ac:dyDescent="0.25">
      <c r="D921" s="11"/>
      <c r="K921" s="3"/>
      <c r="L921" s="3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8"/>
      <c r="BK921" s="8"/>
      <c r="BL921" s="8"/>
      <c r="BM921" s="8"/>
      <c r="BN921" s="8"/>
    </row>
    <row r="922" spans="1:66" x14ac:dyDescent="0.25">
      <c r="D922" s="11"/>
      <c r="K922" s="3"/>
      <c r="L922" s="3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8"/>
      <c r="BK922" s="8"/>
      <c r="BL922" s="8"/>
      <c r="BM922" s="8"/>
      <c r="BN922" s="8"/>
    </row>
    <row r="923" spans="1:66" x14ac:dyDescent="0.25">
      <c r="D923" s="11"/>
      <c r="K923" s="3"/>
      <c r="L923" s="3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8"/>
      <c r="BK923" s="8"/>
      <c r="BL923" s="8"/>
      <c r="BM923" s="8"/>
      <c r="BN923" s="8"/>
    </row>
    <row r="924" spans="1:66" x14ac:dyDescent="0.25">
      <c r="D924" s="11"/>
      <c r="K924" s="3"/>
      <c r="L924" s="3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8"/>
      <c r="BK924" s="8"/>
      <c r="BL924" s="8"/>
      <c r="BM924" s="8"/>
      <c r="BN924" s="8"/>
    </row>
    <row r="925" spans="1:66" x14ac:dyDescent="0.25">
      <c r="D925" s="11"/>
      <c r="K925" s="3"/>
      <c r="L925" s="3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8"/>
      <c r="BK925" s="8"/>
      <c r="BL925" s="8"/>
      <c r="BM925" s="8"/>
      <c r="BN925" s="8"/>
    </row>
    <row r="926" spans="1:66" x14ac:dyDescent="0.25">
      <c r="D926" s="11"/>
      <c r="K926" s="3"/>
      <c r="L926" s="3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8"/>
      <c r="BK926" s="8"/>
      <c r="BL926" s="8"/>
      <c r="BM926" s="8"/>
      <c r="BN926" s="8"/>
    </row>
    <row r="927" spans="1:66" x14ac:dyDescent="0.25">
      <c r="D927" s="11"/>
      <c r="K927" s="3"/>
      <c r="L927" s="3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8"/>
      <c r="BK927" s="8"/>
      <c r="BL927" s="8"/>
      <c r="BM927" s="8"/>
      <c r="BN927" s="8"/>
    </row>
    <row r="928" spans="1:66" s="10" customFormat="1" x14ac:dyDescent="0.25">
      <c r="A928"/>
      <c r="B928"/>
      <c r="C928"/>
      <c r="D928" s="11"/>
      <c r="E928"/>
      <c r="F928"/>
      <c r="G928"/>
      <c r="H928"/>
      <c r="I928"/>
      <c r="J928"/>
      <c r="K928" s="3"/>
      <c r="L928" s="3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8"/>
      <c r="BK928" s="8"/>
      <c r="BL928" s="8"/>
      <c r="BM928" s="8"/>
      <c r="BN928" s="8"/>
    </row>
    <row r="929" spans="4:66" x14ac:dyDescent="0.25">
      <c r="D929" s="11"/>
      <c r="K929" s="3"/>
      <c r="L929" s="3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8"/>
      <c r="BK929" s="8"/>
      <c r="BL929" s="8"/>
      <c r="BM929" s="8"/>
      <c r="BN929" s="8"/>
    </row>
    <row r="930" spans="4:66" x14ac:dyDescent="0.25">
      <c r="D930" s="11"/>
      <c r="K930" s="3"/>
      <c r="L930" s="3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8"/>
      <c r="BK930" s="8"/>
      <c r="BL930" s="8"/>
      <c r="BM930" s="8"/>
      <c r="BN930" s="8"/>
    </row>
    <row r="931" spans="4:66" x14ac:dyDescent="0.25">
      <c r="D931" s="11"/>
      <c r="K931" s="3"/>
      <c r="L931" s="3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8"/>
      <c r="BK931" s="8"/>
      <c r="BL931" s="8"/>
      <c r="BM931" s="8"/>
      <c r="BN931" s="8"/>
    </row>
    <row r="932" spans="4:66" x14ac:dyDescent="0.25">
      <c r="D932" s="11"/>
      <c r="K932" s="3"/>
      <c r="L932" s="3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8"/>
      <c r="BK932" s="8"/>
      <c r="BL932" s="8"/>
      <c r="BM932" s="8"/>
      <c r="BN932" s="8"/>
    </row>
    <row r="933" spans="4:66" x14ac:dyDescent="0.25">
      <c r="D933" s="11"/>
      <c r="K933" s="3"/>
      <c r="L933" s="3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8"/>
      <c r="BK933" s="8"/>
      <c r="BL933" s="8"/>
      <c r="BM933" s="8"/>
      <c r="BN933" s="8"/>
    </row>
    <row r="934" spans="4:66" x14ac:dyDescent="0.25">
      <c r="D934" s="11"/>
      <c r="K934" s="3"/>
      <c r="L934" s="3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8"/>
      <c r="BK934" s="8"/>
      <c r="BL934" s="8"/>
      <c r="BM934" s="8"/>
      <c r="BN934" s="8"/>
    </row>
    <row r="935" spans="4:66" x14ac:dyDescent="0.25">
      <c r="D935" s="11"/>
      <c r="K935" s="3"/>
      <c r="L935" s="3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8"/>
      <c r="BK935" s="8"/>
      <c r="BL935" s="8"/>
      <c r="BM935" s="8"/>
      <c r="BN935" s="8"/>
    </row>
    <row r="936" spans="4:66" x14ac:dyDescent="0.25">
      <c r="D936" s="11"/>
      <c r="K936" s="3"/>
      <c r="L936" s="3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8"/>
      <c r="BK936" s="8"/>
      <c r="BL936" s="8"/>
      <c r="BM936" s="8"/>
      <c r="BN936" s="8"/>
    </row>
    <row r="937" spans="4:66" x14ac:dyDescent="0.25">
      <c r="D937" s="11"/>
      <c r="K937" s="3"/>
      <c r="L937" s="3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8"/>
      <c r="BK937" s="8"/>
      <c r="BL937" s="8"/>
      <c r="BM937" s="8"/>
      <c r="BN937" s="8"/>
    </row>
    <row r="938" spans="4:66" x14ac:dyDescent="0.25">
      <c r="D938" s="11"/>
      <c r="K938" s="3"/>
      <c r="L938" s="3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8"/>
      <c r="BK938" s="8"/>
      <c r="BL938" s="8"/>
      <c r="BM938" s="8"/>
      <c r="BN938" s="8"/>
    </row>
    <row r="939" spans="4:66" x14ac:dyDescent="0.25">
      <c r="D939" s="11"/>
      <c r="K939" s="3"/>
      <c r="L939" s="3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8"/>
      <c r="BK939" s="8"/>
      <c r="BL939" s="8"/>
      <c r="BM939" s="8"/>
      <c r="BN939" s="8"/>
    </row>
    <row r="940" spans="4:66" x14ac:dyDescent="0.25">
      <c r="D940" s="11"/>
      <c r="K940" s="3"/>
      <c r="L940" s="3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8"/>
      <c r="BK940" s="8"/>
      <c r="BL940" s="8"/>
      <c r="BM940" s="8"/>
      <c r="BN940" s="8"/>
    </row>
    <row r="941" spans="4:66" x14ac:dyDescent="0.25">
      <c r="D941" s="11"/>
      <c r="K941" s="3"/>
      <c r="L941" s="3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8"/>
      <c r="BK941" s="8"/>
      <c r="BL941" s="8"/>
      <c r="BM941" s="8"/>
      <c r="BN941" s="8"/>
    </row>
    <row r="942" spans="4:66" x14ac:dyDescent="0.25">
      <c r="D942" s="11"/>
      <c r="K942" s="3"/>
      <c r="L942" s="3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8"/>
      <c r="BK942" s="8"/>
      <c r="BL942" s="8"/>
      <c r="BM942" s="8"/>
      <c r="BN942" s="8"/>
    </row>
    <row r="943" spans="4:66" x14ac:dyDescent="0.25">
      <c r="D943" s="11"/>
      <c r="K943" s="3"/>
      <c r="L943" s="3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8"/>
      <c r="BK943" s="8"/>
      <c r="BL943" s="8"/>
      <c r="BM943" s="8"/>
      <c r="BN943" s="8"/>
    </row>
    <row r="944" spans="4:66" x14ac:dyDescent="0.25">
      <c r="D944" s="11"/>
      <c r="K944" s="3"/>
      <c r="L944" s="3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8"/>
      <c r="BK944" s="8"/>
      <c r="BL944" s="8"/>
      <c r="BM944" s="8"/>
      <c r="BN944" s="8"/>
    </row>
    <row r="945" spans="4:66" x14ac:dyDescent="0.25">
      <c r="D945" s="11"/>
      <c r="K945" s="3"/>
      <c r="L945" s="3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8"/>
      <c r="BK945" s="8"/>
      <c r="BL945" s="8"/>
      <c r="BM945" s="8"/>
      <c r="BN945" s="8"/>
    </row>
    <row r="946" spans="4:66" x14ac:dyDescent="0.25">
      <c r="D946" s="11"/>
      <c r="K946" s="3"/>
      <c r="L946" s="3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8"/>
      <c r="BK946" s="8"/>
      <c r="BL946" s="8"/>
      <c r="BM946" s="8"/>
      <c r="BN946" s="8"/>
    </row>
    <row r="947" spans="4:66" x14ac:dyDescent="0.25">
      <c r="D947" s="11"/>
      <c r="K947" s="3"/>
      <c r="L947" s="3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8"/>
      <c r="BK947" s="8"/>
      <c r="BL947" s="8"/>
      <c r="BM947" s="8"/>
      <c r="BN947" s="8"/>
    </row>
    <row r="948" spans="4:66" x14ac:dyDescent="0.25">
      <c r="D948" s="11"/>
      <c r="K948" s="3"/>
      <c r="L948" s="3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8"/>
      <c r="BK948" s="8"/>
      <c r="BL948" s="8"/>
      <c r="BM948" s="8"/>
      <c r="BN948" s="8"/>
    </row>
    <row r="949" spans="4:66" x14ac:dyDescent="0.25">
      <c r="D949" s="11"/>
      <c r="K949" s="3"/>
      <c r="L949" s="3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8"/>
      <c r="BK949" s="8"/>
      <c r="BL949" s="8"/>
      <c r="BM949" s="8"/>
      <c r="BN949" s="8"/>
    </row>
    <row r="950" spans="4:66" x14ac:dyDescent="0.25">
      <c r="D950" s="11"/>
      <c r="K950" s="3"/>
      <c r="L950" s="3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8"/>
      <c r="BK950" s="8"/>
      <c r="BL950" s="8"/>
      <c r="BM950" s="8"/>
      <c r="BN950" s="8"/>
    </row>
    <row r="951" spans="4:66" x14ac:dyDescent="0.25">
      <c r="D951" s="11"/>
      <c r="K951" s="3"/>
      <c r="L951" s="3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8"/>
      <c r="BK951" s="8"/>
      <c r="BL951" s="8"/>
      <c r="BM951" s="8"/>
      <c r="BN951" s="8"/>
    </row>
    <row r="952" spans="4:66" x14ac:dyDescent="0.25">
      <c r="D952" s="11"/>
      <c r="K952" s="3"/>
      <c r="L952" s="3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8"/>
      <c r="BK952" s="8"/>
      <c r="BL952" s="8"/>
      <c r="BM952" s="8"/>
      <c r="BN952" s="8"/>
    </row>
    <row r="953" spans="4:66" x14ac:dyDescent="0.25">
      <c r="D953" s="11"/>
      <c r="K953" s="3"/>
      <c r="L953" s="3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8"/>
      <c r="BK953" s="8"/>
      <c r="BL953" s="8"/>
      <c r="BM953" s="8"/>
      <c r="BN953" s="8"/>
    </row>
    <row r="954" spans="4:66" x14ac:dyDescent="0.25">
      <c r="D954" s="11"/>
      <c r="K954" s="3"/>
      <c r="L954" s="3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8"/>
      <c r="BK954" s="8"/>
      <c r="BL954" s="8"/>
      <c r="BM954" s="8"/>
      <c r="BN954" s="8"/>
    </row>
    <row r="955" spans="4:66" x14ac:dyDescent="0.25">
      <c r="D955" s="11"/>
      <c r="K955" s="3"/>
      <c r="L955" s="3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8"/>
      <c r="BK955" s="8"/>
      <c r="BL955" s="8"/>
      <c r="BM955" s="8"/>
      <c r="BN955" s="8"/>
    </row>
    <row r="956" spans="4:66" x14ac:dyDescent="0.25">
      <c r="D956" s="11"/>
      <c r="K956" s="3"/>
      <c r="L956" s="3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8"/>
      <c r="BK956" s="8"/>
      <c r="BL956" s="8"/>
      <c r="BM956" s="8"/>
      <c r="BN956" s="8"/>
    </row>
    <row r="957" spans="4:66" x14ac:dyDescent="0.25">
      <c r="D957" s="11"/>
      <c r="K957" s="3"/>
      <c r="L957" s="3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8"/>
      <c r="BK957" s="8"/>
      <c r="BL957" s="8"/>
      <c r="BM957" s="8"/>
      <c r="BN957" s="8"/>
    </row>
    <row r="958" spans="4:66" x14ac:dyDescent="0.25">
      <c r="D958" s="11"/>
      <c r="K958" s="3"/>
      <c r="L958" s="3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8"/>
      <c r="BK958" s="8"/>
      <c r="BL958" s="8"/>
      <c r="BM958" s="8"/>
      <c r="BN958" s="8"/>
    </row>
    <row r="959" spans="4:66" x14ac:dyDescent="0.25">
      <c r="D959" s="11"/>
      <c r="K959" s="3"/>
      <c r="L959" s="3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8"/>
      <c r="BK959" s="8"/>
      <c r="BL959" s="8"/>
      <c r="BM959" s="8"/>
      <c r="BN959" s="8"/>
    </row>
    <row r="960" spans="4:66" x14ac:dyDescent="0.25">
      <c r="D960" s="11"/>
      <c r="K960" s="3"/>
      <c r="L960" s="3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8"/>
      <c r="BK960" s="8"/>
      <c r="BL960" s="8"/>
      <c r="BM960" s="8"/>
      <c r="BN960" s="8"/>
    </row>
    <row r="961" spans="4:66" x14ac:dyDescent="0.25">
      <c r="D961" s="11"/>
      <c r="K961" s="3"/>
      <c r="L961" s="3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8"/>
      <c r="BK961" s="8"/>
      <c r="BL961" s="8"/>
      <c r="BM961" s="8"/>
      <c r="BN961" s="8"/>
    </row>
    <row r="962" spans="4:66" x14ac:dyDescent="0.25">
      <c r="D962" s="11"/>
      <c r="K962" s="3"/>
      <c r="L962" s="3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8"/>
      <c r="BK962" s="8"/>
      <c r="BL962" s="8"/>
      <c r="BM962" s="8"/>
      <c r="BN962" s="8"/>
    </row>
    <row r="963" spans="4:66" x14ac:dyDescent="0.25">
      <c r="D963" s="11"/>
      <c r="K963" s="3"/>
      <c r="L963" s="3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8"/>
      <c r="BK963" s="8"/>
      <c r="BL963" s="8"/>
      <c r="BM963" s="8"/>
      <c r="BN963" s="8"/>
    </row>
    <row r="964" spans="4:66" x14ac:dyDescent="0.25">
      <c r="D964" s="11"/>
      <c r="K964" s="3"/>
      <c r="L964" s="3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8"/>
      <c r="BK964" s="8"/>
      <c r="BL964" s="8"/>
      <c r="BM964" s="8"/>
      <c r="BN964" s="8"/>
    </row>
    <row r="965" spans="4:66" x14ac:dyDescent="0.25">
      <c r="D965" s="11"/>
      <c r="K965" s="3"/>
      <c r="L965" s="3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8"/>
      <c r="BK965" s="8"/>
      <c r="BL965" s="8"/>
      <c r="BM965" s="8"/>
      <c r="BN965" s="8"/>
    </row>
    <row r="966" spans="4:66" x14ac:dyDescent="0.25">
      <c r="D966" s="11"/>
      <c r="K966" s="3"/>
      <c r="L966" s="3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8"/>
      <c r="BK966" s="8"/>
      <c r="BL966" s="8"/>
      <c r="BM966" s="8"/>
      <c r="BN966" s="8"/>
    </row>
    <row r="967" spans="4:66" x14ac:dyDescent="0.25">
      <c r="D967" s="11"/>
      <c r="K967" s="3"/>
      <c r="L967" s="3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8"/>
      <c r="BK967" s="8"/>
      <c r="BL967" s="8"/>
      <c r="BM967" s="8"/>
      <c r="BN967" s="8"/>
    </row>
    <row r="968" spans="4:66" x14ac:dyDescent="0.25">
      <c r="D968" s="11"/>
      <c r="K968" s="3"/>
      <c r="L968" s="3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8"/>
      <c r="BK968" s="8"/>
      <c r="BL968" s="8"/>
      <c r="BM968" s="8"/>
      <c r="BN968" s="8"/>
    </row>
    <row r="969" spans="4:66" x14ac:dyDescent="0.25">
      <c r="D969" s="11"/>
      <c r="K969" s="3"/>
      <c r="L969" s="3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8"/>
      <c r="BK969" s="8"/>
      <c r="BL969" s="8"/>
      <c r="BM969" s="8"/>
      <c r="BN969" s="8"/>
    </row>
    <row r="970" spans="4:66" x14ac:dyDescent="0.25">
      <c r="D970" s="11"/>
      <c r="K970" s="3"/>
      <c r="L970" s="3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8"/>
      <c r="BK970" s="8"/>
      <c r="BL970" s="8"/>
      <c r="BM970" s="8"/>
      <c r="BN970" s="8"/>
    </row>
    <row r="971" spans="4:66" x14ac:dyDescent="0.25">
      <c r="D971" s="11"/>
      <c r="K971" s="3"/>
      <c r="L971" s="3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8"/>
      <c r="BK971" s="8"/>
      <c r="BL971" s="8"/>
      <c r="BM971" s="8"/>
      <c r="BN971" s="8"/>
    </row>
    <row r="972" spans="4:66" x14ac:dyDescent="0.25">
      <c r="D972" s="11"/>
      <c r="K972" s="3"/>
      <c r="L972" s="3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8"/>
      <c r="BK972" s="8"/>
      <c r="BL972" s="8"/>
      <c r="BM972" s="8"/>
      <c r="BN972" s="8"/>
    </row>
    <row r="973" spans="4:66" x14ac:dyDescent="0.25">
      <c r="D973" s="11"/>
      <c r="K973" s="3"/>
      <c r="L973" s="3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8"/>
      <c r="BK973" s="8"/>
      <c r="BL973" s="8"/>
      <c r="BM973" s="8"/>
      <c r="BN973" s="8"/>
    </row>
    <row r="974" spans="4:66" x14ac:dyDescent="0.25">
      <c r="D974" s="11"/>
      <c r="K974" s="3"/>
      <c r="L974" s="3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8"/>
      <c r="BK974" s="8"/>
      <c r="BL974" s="8"/>
      <c r="BM974" s="8"/>
      <c r="BN974" s="8"/>
    </row>
    <row r="975" spans="4:66" x14ac:dyDescent="0.25">
      <c r="D975" s="11"/>
      <c r="K975" s="3"/>
      <c r="L975" s="3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8"/>
      <c r="BK975" s="8"/>
      <c r="BL975" s="8"/>
      <c r="BM975" s="8"/>
      <c r="BN975" s="8"/>
    </row>
    <row r="976" spans="4:66" x14ac:dyDescent="0.25">
      <c r="D976" s="11"/>
      <c r="K976" s="3"/>
      <c r="L976" s="3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8"/>
      <c r="BK976" s="8"/>
      <c r="BL976" s="8"/>
      <c r="BM976" s="8"/>
      <c r="BN976" s="8"/>
    </row>
    <row r="977" spans="4:66" x14ac:dyDescent="0.25">
      <c r="D977" s="11"/>
      <c r="K977" s="3"/>
      <c r="L977" s="3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8"/>
      <c r="BK977" s="8"/>
      <c r="BL977" s="8"/>
      <c r="BM977" s="8"/>
      <c r="BN977" s="8"/>
    </row>
    <row r="978" spans="4:66" x14ac:dyDescent="0.25">
      <c r="D978" s="11"/>
      <c r="K978" s="3"/>
      <c r="L978" s="3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8"/>
      <c r="BK978" s="8"/>
      <c r="BL978" s="8"/>
      <c r="BM978" s="8"/>
      <c r="BN978" s="8"/>
    </row>
    <row r="979" spans="4:66" x14ac:dyDescent="0.25">
      <c r="D979" s="11"/>
      <c r="K979" s="3"/>
      <c r="L979" s="3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8"/>
      <c r="BK979" s="8"/>
      <c r="BL979" s="8"/>
      <c r="BM979" s="8"/>
      <c r="BN979" s="8"/>
    </row>
    <row r="980" spans="4:66" x14ac:dyDescent="0.25">
      <c r="D980" s="11"/>
      <c r="K980" s="3"/>
      <c r="L980" s="3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8"/>
      <c r="BK980" s="8"/>
      <c r="BL980" s="8"/>
      <c r="BM980" s="8"/>
      <c r="BN980" s="8"/>
    </row>
    <row r="981" spans="4:66" x14ac:dyDescent="0.25">
      <c r="D981" s="11"/>
      <c r="K981" s="3"/>
      <c r="L981" s="3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8"/>
      <c r="BK981" s="8"/>
      <c r="BL981" s="8"/>
      <c r="BM981" s="8"/>
      <c r="BN981" s="8"/>
    </row>
    <row r="982" spans="4:66" x14ac:dyDescent="0.25">
      <c r="D982" s="11"/>
      <c r="K982" s="3"/>
      <c r="L982" s="3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8"/>
      <c r="BK982" s="8"/>
      <c r="BL982" s="8"/>
      <c r="BM982" s="8"/>
      <c r="BN982" s="8"/>
    </row>
    <row r="983" spans="4:66" x14ac:dyDescent="0.25">
      <c r="D983" s="11"/>
      <c r="K983" s="3"/>
      <c r="L983" s="3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8"/>
      <c r="BK983" s="8"/>
      <c r="BL983" s="8"/>
      <c r="BM983" s="8"/>
      <c r="BN983" s="8"/>
    </row>
    <row r="984" spans="4:66" x14ac:dyDescent="0.25">
      <c r="D984" s="11"/>
      <c r="K984" s="3"/>
      <c r="L984" s="3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8"/>
      <c r="BK984" s="8"/>
      <c r="BL984" s="8"/>
      <c r="BM984" s="8"/>
      <c r="BN984" s="8"/>
    </row>
    <row r="985" spans="4:66" x14ac:dyDescent="0.25">
      <c r="D985" s="11"/>
      <c r="K985" s="3"/>
      <c r="L985" s="3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8"/>
      <c r="BK985" s="8"/>
      <c r="BL985" s="8"/>
      <c r="BM985" s="8"/>
      <c r="BN985" s="8"/>
    </row>
    <row r="986" spans="4:66" x14ac:dyDescent="0.25">
      <c r="D986" s="11"/>
      <c r="K986" s="3"/>
      <c r="L986" s="3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8"/>
      <c r="BK986" s="8"/>
      <c r="BL986" s="8"/>
      <c r="BM986" s="8"/>
      <c r="BN986" s="8"/>
    </row>
    <row r="987" spans="4:66" x14ac:dyDescent="0.25">
      <c r="D987" s="11"/>
      <c r="K987" s="3"/>
      <c r="L987" s="3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8"/>
      <c r="BK987" s="8"/>
      <c r="BL987" s="8"/>
      <c r="BM987" s="8"/>
      <c r="BN987" s="8"/>
    </row>
    <row r="988" spans="4:66" x14ac:dyDescent="0.25">
      <c r="D988" s="11"/>
      <c r="K988" s="3"/>
      <c r="L988" s="3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8"/>
      <c r="BK988" s="8"/>
      <c r="BL988" s="8"/>
      <c r="BM988" s="8"/>
      <c r="BN988" s="8"/>
    </row>
    <row r="989" spans="4:66" x14ac:dyDescent="0.25">
      <c r="D989" s="11"/>
      <c r="K989" s="3"/>
      <c r="L989" s="3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8"/>
      <c r="BK989" s="8"/>
      <c r="BL989" s="8"/>
      <c r="BM989" s="8"/>
      <c r="BN989" s="8"/>
    </row>
    <row r="990" spans="4:66" x14ac:dyDescent="0.25">
      <c r="D990" s="11"/>
      <c r="K990" s="3"/>
      <c r="L990" s="3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8"/>
      <c r="BK990" s="8"/>
      <c r="BL990" s="8"/>
      <c r="BM990" s="8"/>
      <c r="BN990" s="8"/>
    </row>
    <row r="991" spans="4:66" x14ac:dyDescent="0.25">
      <c r="D991" s="11"/>
      <c r="K991" s="3"/>
      <c r="L991" s="3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8"/>
      <c r="BK991" s="8"/>
      <c r="BL991" s="8"/>
      <c r="BM991" s="8"/>
      <c r="BN991" s="8"/>
    </row>
    <row r="992" spans="4:66" s="10" customFormat="1" x14ac:dyDescent="0.25">
      <c r="D992" s="16"/>
      <c r="K992" s="12"/>
      <c r="L992" s="12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4"/>
      <c r="BK992" s="14"/>
      <c r="BL992" s="14"/>
      <c r="BM992" s="14"/>
      <c r="BN992" s="14"/>
    </row>
    <row r="993" spans="4:66" x14ac:dyDescent="0.25">
      <c r="D993" s="11"/>
      <c r="K993" s="3"/>
      <c r="L993" s="3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8"/>
      <c r="BK993" s="8"/>
      <c r="BL993" s="8"/>
      <c r="BM993" s="8"/>
      <c r="BN993" s="8"/>
    </row>
    <row r="994" spans="4:66" x14ac:dyDescent="0.25">
      <c r="D994" s="11"/>
      <c r="K994" s="3"/>
      <c r="L994" s="3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8"/>
      <c r="BK994" s="8"/>
      <c r="BL994" s="8"/>
      <c r="BM994" s="8"/>
      <c r="BN994" s="8"/>
    </row>
    <row r="995" spans="4:66" x14ac:dyDescent="0.25">
      <c r="D995" s="11"/>
      <c r="K995" s="3"/>
      <c r="L995" s="3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8"/>
      <c r="BK995" s="8"/>
      <c r="BL995" s="8"/>
      <c r="BM995" s="8"/>
      <c r="BN995" s="8"/>
    </row>
    <row r="996" spans="4:66" x14ac:dyDescent="0.25">
      <c r="D996" s="11"/>
      <c r="K996" s="3"/>
      <c r="L996" s="3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8"/>
      <c r="BK996" s="8"/>
      <c r="BL996" s="8"/>
      <c r="BM996" s="8"/>
      <c r="BN996" s="8"/>
    </row>
    <row r="997" spans="4:66" x14ac:dyDescent="0.25">
      <c r="D997" s="11"/>
      <c r="K997" s="3"/>
      <c r="L997" s="3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8"/>
      <c r="BK997" s="8"/>
      <c r="BL997" s="8"/>
      <c r="BM997" s="8"/>
      <c r="BN997" s="8"/>
    </row>
    <row r="998" spans="4:66" x14ac:dyDescent="0.25">
      <c r="D998" s="11"/>
      <c r="K998" s="3"/>
      <c r="L998" s="3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8"/>
      <c r="BK998" s="8"/>
      <c r="BL998" s="8"/>
      <c r="BM998" s="8"/>
      <c r="BN998" s="8"/>
    </row>
    <row r="999" spans="4:66" x14ac:dyDescent="0.25">
      <c r="D999" s="11"/>
      <c r="K999" s="3"/>
      <c r="L999" s="3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8"/>
      <c r="BK999" s="8"/>
      <c r="BL999" s="8"/>
      <c r="BM999" s="8"/>
      <c r="BN999" s="8"/>
    </row>
    <row r="1000" spans="4:66" x14ac:dyDescent="0.25">
      <c r="D1000" s="11"/>
      <c r="K1000" s="3"/>
      <c r="L1000" s="3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8"/>
      <c r="BK1000" s="8"/>
      <c r="BL1000" s="8"/>
      <c r="BM1000" s="8"/>
      <c r="BN1000" s="8"/>
    </row>
    <row r="1001" spans="4:66" x14ac:dyDescent="0.25">
      <c r="D1001" s="11"/>
      <c r="K1001" s="3"/>
      <c r="L1001" s="3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8"/>
      <c r="BK1001" s="8"/>
      <c r="BL1001" s="8"/>
      <c r="BM1001" s="8"/>
      <c r="BN1001" s="8"/>
    </row>
    <row r="1002" spans="4:66" x14ac:dyDescent="0.25">
      <c r="D1002" s="11"/>
      <c r="K1002" s="3"/>
      <c r="L1002" s="3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8"/>
      <c r="BK1002" s="8"/>
      <c r="BL1002" s="8"/>
      <c r="BM1002" s="8"/>
      <c r="BN1002" s="8"/>
    </row>
    <row r="1003" spans="4:66" x14ac:dyDescent="0.25">
      <c r="D1003" s="11"/>
      <c r="K1003" s="3"/>
      <c r="L1003" s="3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8"/>
      <c r="BK1003" s="8"/>
      <c r="BL1003" s="8"/>
      <c r="BM1003" s="8"/>
      <c r="BN1003" s="8"/>
    </row>
    <row r="1004" spans="4:66" x14ac:dyDescent="0.25">
      <c r="D1004" s="11"/>
      <c r="K1004" s="3"/>
      <c r="L1004" s="3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8"/>
      <c r="BK1004" s="8"/>
      <c r="BL1004" s="8"/>
      <c r="BM1004" s="8"/>
      <c r="BN1004" s="8"/>
    </row>
    <row r="1005" spans="4:66" x14ac:dyDescent="0.25">
      <c r="D1005" s="11"/>
      <c r="K1005" s="3"/>
      <c r="L1005" s="3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8"/>
      <c r="BK1005" s="8"/>
      <c r="BL1005" s="8"/>
      <c r="BM1005" s="8"/>
      <c r="BN1005" s="8"/>
    </row>
    <row r="1006" spans="4:66" x14ac:dyDescent="0.25">
      <c r="D1006" s="11"/>
      <c r="K1006" s="3"/>
      <c r="L1006" s="3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8"/>
      <c r="BK1006" s="8"/>
      <c r="BL1006" s="8"/>
      <c r="BM1006" s="8"/>
      <c r="BN1006" s="8"/>
    </row>
    <row r="1007" spans="4:66" x14ac:dyDescent="0.25">
      <c r="D1007" s="11"/>
      <c r="K1007" s="3"/>
      <c r="L1007" s="3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8"/>
      <c r="BK1007" s="8"/>
      <c r="BL1007" s="8"/>
      <c r="BM1007" s="8"/>
      <c r="BN1007" s="8"/>
    </row>
    <row r="1008" spans="4:66" x14ac:dyDescent="0.25">
      <c r="D1008" s="11"/>
      <c r="K1008" s="3"/>
      <c r="L1008" s="3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8"/>
      <c r="BK1008" s="8"/>
      <c r="BL1008" s="8"/>
      <c r="BM1008" s="8"/>
      <c r="BN1008" s="8"/>
    </row>
    <row r="1009" spans="4:66" x14ac:dyDescent="0.25">
      <c r="D1009" s="11"/>
      <c r="K1009" s="3"/>
      <c r="L1009" s="3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8"/>
      <c r="BK1009" s="8"/>
      <c r="BL1009" s="8"/>
      <c r="BM1009" s="8"/>
      <c r="BN1009" s="8"/>
    </row>
    <row r="1010" spans="4:66" x14ac:dyDescent="0.25">
      <c r="D1010" s="11"/>
      <c r="K1010" s="3"/>
      <c r="L1010" s="3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8"/>
      <c r="BK1010" s="8"/>
      <c r="BL1010" s="8"/>
      <c r="BM1010" s="8"/>
      <c r="BN1010" s="8"/>
    </row>
    <row r="1011" spans="4:66" x14ac:dyDescent="0.25">
      <c r="D1011" s="11"/>
      <c r="K1011" s="3"/>
      <c r="L1011" s="3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8"/>
      <c r="BK1011" s="8"/>
      <c r="BL1011" s="8"/>
      <c r="BM1011" s="8"/>
      <c r="BN1011" s="8"/>
    </row>
    <row r="1012" spans="4:66" x14ac:dyDescent="0.25">
      <c r="D1012" s="11"/>
      <c r="K1012" s="3"/>
      <c r="L1012" s="3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8"/>
      <c r="BK1012" s="8"/>
      <c r="BL1012" s="8"/>
      <c r="BM1012" s="8"/>
      <c r="BN1012" s="8"/>
    </row>
    <row r="1013" spans="4:66" x14ac:dyDescent="0.25">
      <c r="D1013" s="11"/>
      <c r="K1013" s="3"/>
      <c r="L1013" s="3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8"/>
      <c r="BK1013" s="8"/>
      <c r="BL1013" s="8"/>
      <c r="BM1013" s="8"/>
      <c r="BN1013" s="8"/>
    </row>
    <row r="1014" spans="4:66" x14ac:dyDescent="0.25">
      <c r="D1014" s="11"/>
      <c r="K1014" s="3"/>
      <c r="L1014" s="3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8"/>
      <c r="BK1014" s="8"/>
      <c r="BL1014" s="8"/>
      <c r="BM1014" s="8"/>
      <c r="BN1014" s="8"/>
    </row>
    <row r="1015" spans="4:66" x14ac:dyDescent="0.25">
      <c r="D1015" s="11"/>
      <c r="K1015" s="3"/>
      <c r="L1015" s="3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8"/>
      <c r="BK1015" s="8"/>
      <c r="BL1015" s="8"/>
      <c r="BM1015" s="8"/>
      <c r="BN1015" s="8"/>
    </row>
    <row r="1016" spans="4:66" x14ac:dyDescent="0.25">
      <c r="D1016" s="11"/>
      <c r="K1016" s="3"/>
      <c r="L1016" s="3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8"/>
      <c r="BK1016" s="8"/>
      <c r="BL1016" s="8"/>
      <c r="BM1016" s="8"/>
      <c r="BN1016" s="8"/>
    </row>
    <row r="1017" spans="4:66" x14ac:dyDescent="0.25">
      <c r="D1017" s="11"/>
      <c r="K1017" s="3"/>
      <c r="L1017" s="3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8"/>
      <c r="BK1017" s="8"/>
      <c r="BL1017" s="8"/>
      <c r="BM1017" s="8"/>
      <c r="BN1017" s="8"/>
    </row>
    <row r="1018" spans="4:66" x14ac:dyDescent="0.25">
      <c r="D1018" s="11"/>
      <c r="K1018" s="3"/>
      <c r="L1018" s="3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8"/>
      <c r="BK1018" s="8"/>
      <c r="BL1018" s="8"/>
      <c r="BM1018" s="8"/>
      <c r="BN1018" s="8"/>
    </row>
    <row r="1019" spans="4:66" x14ac:dyDescent="0.25">
      <c r="D1019" s="11"/>
      <c r="K1019" s="3"/>
      <c r="L1019" s="3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8"/>
      <c r="BK1019" s="8"/>
      <c r="BL1019" s="8"/>
      <c r="BM1019" s="8"/>
      <c r="BN1019" s="8"/>
    </row>
    <row r="1020" spans="4:66" x14ac:dyDescent="0.25">
      <c r="D1020" s="11"/>
      <c r="K1020" s="3"/>
      <c r="L1020" s="3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8"/>
      <c r="BK1020" s="8"/>
      <c r="BL1020" s="8"/>
      <c r="BM1020" s="8"/>
      <c r="BN1020" s="8"/>
    </row>
    <row r="1021" spans="4:66" x14ac:dyDescent="0.25">
      <c r="D1021" s="11"/>
      <c r="K1021" s="3"/>
      <c r="L1021" s="3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8"/>
      <c r="BK1021" s="8"/>
      <c r="BL1021" s="8"/>
      <c r="BM1021" s="8"/>
      <c r="BN1021" s="8"/>
    </row>
    <row r="1022" spans="4:66" x14ac:dyDescent="0.25">
      <c r="D1022" s="11"/>
      <c r="K1022" s="3"/>
      <c r="L1022" s="3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8"/>
      <c r="BK1022" s="8"/>
      <c r="BL1022" s="8"/>
      <c r="BM1022" s="8"/>
      <c r="BN1022" s="8"/>
    </row>
    <row r="1023" spans="4:66" x14ac:dyDescent="0.25">
      <c r="D1023" s="11"/>
      <c r="K1023" s="3"/>
      <c r="L1023" s="3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8"/>
      <c r="BK1023" s="8"/>
      <c r="BL1023" s="8"/>
      <c r="BM1023" s="8"/>
      <c r="BN1023" s="8"/>
    </row>
    <row r="1024" spans="4:66" x14ac:dyDescent="0.25">
      <c r="D1024" s="11"/>
      <c r="K1024" s="3"/>
      <c r="L1024" s="3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8"/>
      <c r="BK1024" s="8"/>
      <c r="BL1024" s="8"/>
      <c r="BM1024" s="8"/>
      <c r="BN1024" s="8"/>
    </row>
    <row r="1025" spans="4:66" x14ac:dyDescent="0.25">
      <c r="D1025" s="11"/>
      <c r="K1025" s="3"/>
      <c r="L1025" s="3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8"/>
      <c r="BK1025" s="8"/>
      <c r="BL1025" s="8"/>
      <c r="BM1025" s="8"/>
      <c r="BN1025" s="8"/>
    </row>
    <row r="1026" spans="4:66" x14ac:dyDescent="0.25">
      <c r="D1026" s="11"/>
      <c r="K1026" s="3"/>
      <c r="L1026" s="3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8"/>
      <c r="BK1026" s="8"/>
      <c r="BL1026" s="8"/>
      <c r="BM1026" s="8"/>
      <c r="BN1026" s="8"/>
    </row>
    <row r="1027" spans="4:66" x14ac:dyDescent="0.25">
      <c r="D1027" s="11"/>
      <c r="K1027" s="3"/>
      <c r="L1027" s="3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8"/>
      <c r="BK1027" s="8"/>
      <c r="BL1027" s="8"/>
      <c r="BM1027" s="8"/>
      <c r="BN1027" s="8"/>
    </row>
    <row r="1028" spans="4:66" x14ac:dyDescent="0.25">
      <c r="D1028" s="11"/>
      <c r="K1028" s="3"/>
      <c r="L1028" s="3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8"/>
      <c r="BK1028" s="8"/>
      <c r="BL1028" s="8"/>
      <c r="BM1028" s="8"/>
      <c r="BN1028" s="8"/>
    </row>
    <row r="1029" spans="4:66" x14ac:dyDescent="0.25">
      <c r="D1029" s="11"/>
      <c r="K1029" s="3"/>
      <c r="L1029" s="3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8"/>
      <c r="BK1029" s="8"/>
      <c r="BL1029" s="8"/>
      <c r="BM1029" s="8"/>
      <c r="BN1029" s="8"/>
    </row>
    <row r="1030" spans="4:66" x14ac:dyDescent="0.25">
      <c r="D1030" s="11"/>
      <c r="K1030" s="3"/>
      <c r="L1030" s="3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8"/>
      <c r="BK1030" s="8"/>
      <c r="BL1030" s="8"/>
      <c r="BM1030" s="8"/>
      <c r="BN1030" s="8"/>
    </row>
    <row r="1031" spans="4:66" x14ac:dyDescent="0.25">
      <c r="D1031" s="11"/>
      <c r="K1031" s="3"/>
      <c r="L1031" s="3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8"/>
      <c r="BK1031" s="8"/>
      <c r="BL1031" s="8"/>
      <c r="BM1031" s="8"/>
      <c r="BN1031" s="8"/>
    </row>
    <row r="1032" spans="4:66" x14ac:dyDescent="0.25">
      <c r="D1032" s="11"/>
      <c r="K1032" s="3"/>
      <c r="L1032" s="3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8"/>
      <c r="BK1032" s="8"/>
      <c r="BL1032" s="8"/>
      <c r="BM1032" s="8"/>
      <c r="BN1032" s="8"/>
    </row>
    <row r="1033" spans="4:66" x14ac:dyDescent="0.25">
      <c r="D1033" s="11"/>
      <c r="K1033" s="3"/>
      <c r="L1033" s="3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8"/>
      <c r="BK1033" s="8"/>
      <c r="BL1033" s="8"/>
      <c r="BM1033" s="8"/>
      <c r="BN1033" s="8"/>
    </row>
    <row r="1034" spans="4:66" x14ac:dyDescent="0.25">
      <c r="D1034" s="11"/>
      <c r="K1034" s="3"/>
      <c r="L1034" s="3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8"/>
      <c r="BK1034" s="8"/>
      <c r="BL1034" s="8"/>
      <c r="BM1034" s="8"/>
      <c r="BN1034" s="8"/>
    </row>
    <row r="1035" spans="4:66" x14ac:dyDescent="0.25">
      <c r="D1035" s="11"/>
      <c r="K1035" s="3"/>
      <c r="L1035" s="3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8"/>
      <c r="BK1035" s="8"/>
      <c r="BL1035" s="8"/>
      <c r="BM1035" s="8"/>
      <c r="BN1035" s="8"/>
    </row>
    <row r="1036" spans="4:66" x14ac:dyDescent="0.25">
      <c r="D1036" s="11"/>
      <c r="K1036" s="3"/>
      <c r="L1036" s="3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8"/>
      <c r="BK1036" s="8"/>
      <c r="BL1036" s="8"/>
      <c r="BM1036" s="8"/>
      <c r="BN1036" s="8"/>
    </row>
    <row r="1037" spans="4:66" x14ac:dyDescent="0.25">
      <c r="D1037" s="11"/>
      <c r="K1037" s="3"/>
      <c r="L1037" s="3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8"/>
      <c r="BK1037" s="8"/>
      <c r="BL1037" s="8"/>
      <c r="BM1037" s="8"/>
      <c r="BN1037" s="8"/>
    </row>
    <row r="1038" spans="4:66" x14ac:dyDescent="0.25">
      <c r="D1038" s="11"/>
      <c r="K1038" s="3"/>
      <c r="L1038" s="3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8"/>
      <c r="BK1038" s="8"/>
      <c r="BL1038" s="8"/>
      <c r="BM1038" s="8"/>
      <c r="BN1038" s="8"/>
    </row>
    <row r="1039" spans="4:66" x14ac:dyDescent="0.25">
      <c r="D1039" s="11"/>
      <c r="K1039" s="3"/>
      <c r="L1039" s="3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8"/>
      <c r="BK1039" s="8"/>
      <c r="BL1039" s="8"/>
      <c r="BM1039" s="8"/>
      <c r="BN1039" s="8"/>
    </row>
    <row r="1040" spans="4:66" x14ac:dyDescent="0.25">
      <c r="D1040" s="11"/>
      <c r="K1040" s="3"/>
      <c r="L1040" s="3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8"/>
      <c r="BK1040" s="8"/>
      <c r="BL1040" s="8"/>
      <c r="BM1040" s="8"/>
      <c r="BN1040" s="8"/>
    </row>
    <row r="1041" spans="4:66" x14ac:dyDescent="0.25">
      <c r="D1041" s="11"/>
      <c r="K1041" s="3"/>
      <c r="L1041" s="3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8"/>
      <c r="BK1041" s="8"/>
      <c r="BL1041" s="8"/>
      <c r="BM1041" s="8"/>
      <c r="BN1041" s="8"/>
    </row>
    <row r="1042" spans="4:66" x14ac:dyDescent="0.25">
      <c r="D1042" s="11"/>
      <c r="K1042" s="3"/>
      <c r="L1042" s="3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8"/>
      <c r="BK1042" s="8"/>
      <c r="BL1042" s="8"/>
      <c r="BM1042" s="8"/>
      <c r="BN1042" s="8"/>
    </row>
    <row r="1043" spans="4:66" x14ac:dyDescent="0.25">
      <c r="D1043" s="11"/>
      <c r="K1043" s="3"/>
      <c r="L1043" s="3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8"/>
      <c r="BK1043" s="8"/>
      <c r="BL1043" s="8"/>
      <c r="BM1043" s="8"/>
      <c r="BN1043" s="8"/>
    </row>
    <row r="1044" spans="4:66" x14ac:dyDescent="0.25">
      <c r="D1044" s="11"/>
      <c r="K1044" s="3"/>
      <c r="L1044" s="3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8"/>
      <c r="BK1044" s="8"/>
      <c r="BL1044" s="8"/>
      <c r="BM1044" s="8"/>
      <c r="BN1044" s="8"/>
    </row>
    <row r="1045" spans="4:66" x14ac:dyDescent="0.25">
      <c r="D1045" s="11"/>
      <c r="K1045" s="3"/>
      <c r="L1045" s="3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8"/>
      <c r="BK1045" s="8"/>
      <c r="BL1045" s="8"/>
      <c r="BM1045" s="8"/>
      <c r="BN1045" s="8"/>
    </row>
    <row r="1046" spans="4:66" x14ac:dyDescent="0.25">
      <c r="D1046" s="11"/>
      <c r="K1046" s="3"/>
      <c r="L1046" s="3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8"/>
      <c r="BK1046" s="8"/>
      <c r="BL1046" s="8"/>
      <c r="BM1046" s="8"/>
      <c r="BN1046" s="8"/>
    </row>
    <row r="1047" spans="4:66" x14ac:dyDescent="0.25">
      <c r="D1047" s="11"/>
      <c r="K1047" s="3"/>
      <c r="L1047" s="3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8"/>
      <c r="BK1047" s="8"/>
      <c r="BL1047" s="8"/>
      <c r="BM1047" s="8"/>
      <c r="BN1047" s="8"/>
    </row>
    <row r="1048" spans="4:66" x14ac:dyDescent="0.25">
      <c r="D1048" s="11"/>
      <c r="K1048" s="3"/>
      <c r="L1048" s="3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8"/>
      <c r="BK1048" s="8"/>
      <c r="BL1048" s="8"/>
      <c r="BM1048" s="8"/>
      <c r="BN1048" s="8"/>
    </row>
    <row r="1049" spans="4:66" x14ac:dyDescent="0.25">
      <c r="D1049" s="11"/>
      <c r="K1049" s="3"/>
      <c r="L1049" s="3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8"/>
      <c r="BK1049" s="8"/>
      <c r="BL1049" s="8"/>
      <c r="BM1049" s="8"/>
      <c r="BN1049" s="8"/>
    </row>
    <row r="1050" spans="4:66" x14ac:dyDescent="0.25">
      <c r="D1050" s="11"/>
      <c r="K1050" s="3"/>
      <c r="L1050" s="3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8"/>
      <c r="BK1050" s="8"/>
      <c r="BL1050" s="8"/>
      <c r="BM1050" s="8"/>
      <c r="BN1050" s="8"/>
    </row>
    <row r="1051" spans="4:66" x14ac:dyDescent="0.25">
      <c r="D1051" s="11"/>
      <c r="K1051" s="3"/>
      <c r="L1051" s="3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8"/>
      <c r="BK1051" s="8"/>
      <c r="BL1051" s="8"/>
      <c r="BM1051" s="8"/>
      <c r="BN1051" s="8"/>
    </row>
    <row r="1052" spans="4:66" x14ac:dyDescent="0.25">
      <c r="D1052" s="11"/>
      <c r="K1052" s="3"/>
      <c r="L1052" s="3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8"/>
      <c r="BK1052" s="8"/>
      <c r="BL1052" s="8"/>
      <c r="BM1052" s="8"/>
      <c r="BN1052" s="8"/>
    </row>
    <row r="1053" spans="4:66" x14ac:dyDescent="0.25">
      <c r="D1053" s="11"/>
      <c r="K1053" s="3"/>
      <c r="L1053" s="3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8"/>
      <c r="BK1053" s="8"/>
      <c r="BL1053" s="8"/>
      <c r="BM1053" s="8"/>
      <c r="BN1053" s="8"/>
    </row>
    <row r="1054" spans="4:66" x14ac:dyDescent="0.25">
      <c r="D1054" s="11"/>
      <c r="K1054" s="3"/>
      <c r="L1054" s="3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8"/>
      <c r="BK1054" s="8"/>
      <c r="BL1054" s="8"/>
      <c r="BM1054" s="8"/>
      <c r="BN1054" s="8"/>
    </row>
    <row r="1055" spans="4:66" x14ac:dyDescent="0.25">
      <c r="D1055" s="11"/>
      <c r="K1055" s="3"/>
      <c r="L1055" s="3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8"/>
      <c r="BK1055" s="8"/>
      <c r="BL1055" s="8"/>
      <c r="BM1055" s="8"/>
      <c r="BN1055" s="8"/>
    </row>
    <row r="1056" spans="4:66" x14ac:dyDescent="0.25">
      <c r="D1056" s="11"/>
      <c r="K1056" s="3"/>
      <c r="L1056" s="3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8"/>
      <c r="BK1056" s="8"/>
      <c r="BL1056" s="8"/>
      <c r="BM1056" s="8"/>
      <c r="BN1056" s="8"/>
    </row>
    <row r="1057" spans="4:66" x14ac:dyDescent="0.25">
      <c r="D1057" s="11"/>
      <c r="K1057" s="3"/>
      <c r="L1057" s="3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8"/>
      <c r="BK1057" s="8"/>
      <c r="BL1057" s="8"/>
      <c r="BM1057" s="8"/>
      <c r="BN1057" s="8"/>
    </row>
    <row r="1058" spans="4:66" x14ac:dyDescent="0.25">
      <c r="D1058" s="11"/>
      <c r="K1058" s="3"/>
      <c r="L1058" s="3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8"/>
      <c r="BK1058" s="8"/>
      <c r="BL1058" s="8"/>
      <c r="BM1058" s="8"/>
      <c r="BN1058" s="8"/>
    </row>
    <row r="1059" spans="4:66" x14ac:dyDescent="0.25">
      <c r="D1059" s="11"/>
      <c r="K1059" s="3"/>
      <c r="L1059" s="3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8"/>
      <c r="BK1059" s="8"/>
      <c r="BL1059" s="8"/>
      <c r="BM1059" s="8"/>
      <c r="BN1059" s="8"/>
    </row>
    <row r="1060" spans="4:66" s="10" customFormat="1" x14ac:dyDescent="0.25">
      <c r="D1060" s="16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  <c r="BI1060" s="13"/>
      <c r="BJ1060" s="14"/>
      <c r="BK1060" s="14"/>
      <c r="BL1060" s="14"/>
      <c r="BM1060" s="14"/>
      <c r="BN1060" s="14"/>
    </row>
    <row r="1061" spans="4:66" x14ac:dyDescent="0.25">
      <c r="D1061" s="11"/>
      <c r="K1061" s="3"/>
      <c r="L1061" s="3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8"/>
      <c r="BK1061" s="8"/>
      <c r="BL1061" s="8"/>
      <c r="BM1061" s="8"/>
      <c r="BN1061" s="8"/>
    </row>
    <row r="1062" spans="4:66" x14ac:dyDescent="0.25">
      <c r="D1062" s="11"/>
      <c r="K1062" s="3"/>
      <c r="L1062" s="3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8"/>
      <c r="BK1062" s="8"/>
      <c r="BL1062" s="8"/>
      <c r="BM1062" s="8"/>
      <c r="BN1062" s="8"/>
    </row>
    <row r="1063" spans="4:66" x14ac:dyDescent="0.25">
      <c r="D1063" s="11"/>
      <c r="K1063" s="3"/>
      <c r="L1063" s="3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8"/>
      <c r="BK1063" s="8"/>
      <c r="BL1063" s="8"/>
      <c r="BM1063" s="8"/>
      <c r="BN1063" s="8"/>
    </row>
    <row r="1064" spans="4:66" x14ac:dyDescent="0.25">
      <c r="D1064" s="11"/>
      <c r="K1064" s="3"/>
      <c r="L1064" s="3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8"/>
      <c r="BK1064" s="8"/>
      <c r="BL1064" s="8"/>
      <c r="BM1064" s="8"/>
      <c r="BN1064" s="8"/>
    </row>
    <row r="1065" spans="4:66" x14ac:dyDescent="0.25">
      <c r="D1065" s="11"/>
      <c r="K1065" s="3"/>
      <c r="L1065" s="3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8"/>
      <c r="BK1065" s="8"/>
      <c r="BL1065" s="8"/>
      <c r="BM1065" s="8"/>
      <c r="BN1065" s="8"/>
    </row>
    <row r="1066" spans="4:66" x14ac:dyDescent="0.25">
      <c r="D1066" s="11"/>
      <c r="K1066" s="3"/>
      <c r="L1066" s="3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8"/>
      <c r="BK1066" s="8"/>
      <c r="BL1066" s="8"/>
      <c r="BM1066" s="8"/>
      <c r="BN1066" s="8"/>
    </row>
    <row r="1067" spans="4:66" x14ac:dyDescent="0.25">
      <c r="D1067" s="11"/>
      <c r="K1067" s="3"/>
      <c r="L1067" s="3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8"/>
      <c r="BK1067" s="8"/>
      <c r="BL1067" s="8"/>
      <c r="BM1067" s="8"/>
      <c r="BN1067" s="8"/>
    </row>
    <row r="1068" spans="4:66" x14ac:dyDescent="0.25">
      <c r="D1068" s="11"/>
      <c r="K1068" s="3"/>
      <c r="L1068" s="3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8"/>
      <c r="BK1068" s="8"/>
      <c r="BL1068" s="8"/>
      <c r="BM1068" s="8"/>
      <c r="BN1068" s="8"/>
    </row>
    <row r="1069" spans="4:66" x14ac:dyDescent="0.25">
      <c r="D1069" s="11"/>
      <c r="K1069" s="3"/>
      <c r="L1069" s="3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8"/>
      <c r="BK1069" s="8"/>
      <c r="BL1069" s="8"/>
      <c r="BM1069" s="8"/>
      <c r="BN1069" s="8"/>
    </row>
    <row r="1070" spans="4:66" x14ac:dyDescent="0.25">
      <c r="D1070" s="11"/>
      <c r="K1070" s="3"/>
      <c r="L1070" s="3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8"/>
      <c r="BK1070" s="8"/>
      <c r="BL1070" s="8"/>
      <c r="BM1070" s="8"/>
      <c r="BN1070" s="8"/>
    </row>
    <row r="1071" spans="4:66" x14ac:dyDescent="0.25">
      <c r="D1071" s="11"/>
      <c r="K1071" s="3"/>
      <c r="L1071" s="3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8"/>
      <c r="BK1071" s="8"/>
      <c r="BL1071" s="8"/>
      <c r="BM1071" s="8"/>
      <c r="BN1071" s="8"/>
    </row>
    <row r="1072" spans="4:66" x14ac:dyDescent="0.25">
      <c r="D1072" s="11"/>
      <c r="K1072" s="3"/>
      <c r="L1072" s="3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8"/>
      <c r="BK1072" s="8"/>
      <c r="BL1072" s="8"/>
      <c r="BM1072" s="8"/>
      <c r="BN1072" s="8"/>
    </row>
    <row r="1073" spans="4:66" x14ac:dyDescent="0.25">
      <c r="D1073" s="11"/>
      <c r="K1073" s="3"/>
      <c r="L1073" s="3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8"/>
      <c r="BK1073" s="8"/>
      <c r="BL1073" s="8"/>
      <c r="BM1073" s="8"/>
      <c r="BN1073" s="8"/>
    </row>
    <row r="1074" spans="4:66" x14ac:dyDescent="0.25">
      <c r="D1074" s="11"/>
      <c r="K1074" s="3"/>
      <c r="L1074" s="3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8"/>
      <c r="BK1074" s="8"/>
      <c r="BL1074" s="8"/>
      <c r="BM1074" s="8"/>
      <c r="BN1074" s="8"/>
    </row>
    <row r="1075" spans="4:66" x14ac:dyDescent="0.25">
      <c r="D1075" s="11"/>
      <c r="K1075" s="3"/>
      <c r="L1075" s="3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8"/>
      <c r="BK1075" s="8"/>
      <c r="BL1075" s="8"/>
      <c r="BM1075" s="8"/>
      <c r="BN1075" s="8"/>
    </row>
    <row r="1076" spans="4:66" x14ac:dyDescent="0.25">
      <c r="D1076" s="11"/>
      <c r="K1076" s="3"/>
      <c r="L1076" s="3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8"/>
      <c r="BK1076" s="8"/>
      <c r="BL1076" s="8"/>
      <c r="BM1076" s="8"/>
      <c r="BN1076" s="8"/>
    </row>
    <row r="1077" spans="4:66" x14ac:dyDescent="0.25">
      <c r="D1077" s="11"/>
      <c r="K1077" s="3"/>
      <c r="L1077" s="3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8"/>
      <c r="BK1077" s="8"/>
      <c r="BL1077" s="8"/>
      <c r="BM1077" s="8"/>
      <c r="BN1077" s="8"/>
    </row>
    <row r="1078" spans="4:66" x14ac:dyDescent="0.25">
      <c r="D1078" s="11"/>
      <c r="K1078" s="3"/>
      <c r="L1078" s="3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8"/>
      <c r="BK1078" s="8"/>
      <c r="BL1078" s="8"/>
      <c r="BM1078" s="8"/>
      <c r="BN1078" s="8"/>
    </row>
    <row r="1079" spans="4:66" x14ac:dyDescent="0.25">
      <c r="D1079" s="11"/>
      <c r="K1079" s="3"/>
      <c r="L1079" s="3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8"/>
      <c r="BK1079" s="8"/>
      <c r="BL1079" s="8"/>
      <c r="BM1079" s="8"/>
      <c r="BN1079" s="8"/>
    </row>
    <row r="1080" spans="4:66" x14ac:dyDescent="0.25">
      <c r="D1080" s="11"/>
      <c r="K1080" s="3"/>
      <c r="L1080" s="3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8"/>
      <c r="BK1080" s="8"/>
      <c r="BL1080" s="8"/>
      <c r="BM1080" s="8"/>
      <c r="BN1080" s="8"/>
    </row>
    <row r="1081" spans="4:66" x14ac:dyDescent="0.25">
      <c r="D1081" s="11"/>
      <c r="K1081" s="3"/>
      <c r="L1081" s="3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8"/>
      <c r="BK1081" s="8"/>
      <c r="BL1081" s="8"/>
      <c r="BM1081" s="8"/>
      <c r="BN1081" s="8"/>
    </row>
    <row r="1082" spans="4:66" x14ac:dyDescent="0.25">
      <c r="D1082" s="11"/>
      <c r="K1082" s="3"/>
      <c r="L1082" s="3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8"/>
      <c r="BK1082" s="8"/>
      <c r="BL1082" s="8"/>
      <c r="BM1082" s="8"/>
      <c r="BN1082" s="8"/>
    </row>
    <row r="1083" spans="4:66" x14ac:dyDescent="0.25">
      <c r="D1083" s="11"/>
      <c r="K1083" s="3"/>
      <c r="L1083" s="3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8"/>
      <c r="BK1083" s="8"/>
      <c r="BL1083" s="8"/>
      <c r="BM1083" s="8"/>
      <c r="BN1083" s="8"/>
    </row>
    <row r="1084" spans="4:66" x14ac:dyDescent="0.25">
      <c r="D1084" s="11"/>
      <c r="K1084" s="3"/>
      <c r="L1084" s="3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8"/>
      <c r="BK1084" s="8"/>
      <c r="BL1084" s="8"/>
      <c r="BM1084" s="8"/>
      <c r="BN1084" s="8"/>
    </row>
    <row r="1085" spans="4:66" x14ac:dyDescent="0.25">
      <c r="D1085" s="11"/>
      <c r="K1085" s="3"/>
      <c r="L1085" s="3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8"/>
      <c r="BK1085" s="8"/>
      <c r="BL1085" s="8"/>
      <c r="BM1085" s="8"/>
      <c r="BN1085" s="8"/>
    </row>
    <row r="1086" spans="4:66" x14ac:dyDescent="0.25">
      <c r="D1086" s="11"/>
      <c r="K1086" s="3"/>
      <c r="L1086" s="3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8"/>
      <c r="BK1086" s="8"/>
      <c r="BL1086" s="8"/>
      <c r="BM1086" s="8"/>
      <c r="BN1086" s="8"/>
    </row>
    <row r="1087" spans="4:66" x14ac:dyDescent="0.25">
      <c r="D1087" s="11"/>
      <c r="K1087" s="3"/>
      <c r="L1087" s="3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8"/>
      <c r="BK1087" s="8"/>
      <c r="BL1087" s="8"/>
      <c r="BM1087" s="8"/>
      <c r="BN1087" s="8"/>
    </row>
    <row r="1088" spans="4:66" x14ac:dyDescent="0.25">
      <c r="D1088" s="11"/>
      <c r="K1088" s="3"/>
      <c r="L1088" s="3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8"/>
      <c r="BK1088" s="8"/>
      <c r="BL1088" s="8"/>
      <c r="BM1088" s="8"/>
      <c r="BN1088" s="8"/>
    </row>
    <row r="1089" spans="4:66" x14ac:dyDescent="0.25">
      <c r="D1089" s="11"/>
      <c r="K1089" s="3"/>
      <c r="L1089" s="3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8"/>
      <c r="BK1089" s="8"/>
      <c r="BL1089" s="8"/>
      <c r="BM1089" s="8"/>
      <c r="BN1089" s="8"/>
    </row>
    <row r="1090" spans="4:66" x14ac:dyDescent="0.25">
      <c r="D1090" s="11"/>
      <c r="K1090" s="3"/>
      <c r="L1090" s="3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8"/>
      <c r="BK1090" s="8"/>
      <c r="BL1090" s="8"/>
      <c r="BM1090" s="8"/>
      <c r="BN1090" s="8"/>
    </row>
    <row r="1091" spans="4:66" x14ac:dyDescent="0.25">
      <c r="D1091" s="11"/>
      <c r="K1091" s="3"/>
      <c r="L1091" s="3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8"/>
      <c r="BK1091" s="8"/>
      <c r="BL1091" s="8"/>
      <c r="BM1091" s="8"/>
      <c r="BN1091" s="8"/>
    </row>
    <row r="1092" spans="4:66" x14ac:dyDescent="0.25">
      <c r="D1092" s="11"/>
      <c r="K1092" s="3"/>
      <c r="L1092" s="3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8"/>
      <c r="BK1092" s="8"/>
      <c r="BL1092" s="8"/>
      <c r="BM1092" s="8"/>
      <c r="BN1092" s="8"/>
    </row>
    <row r="1093" spans="4:66" x14ac:dyDescent="0.25">
      <c r="D1093"/>
      <c r="E1093" s="10"/>
      <c r="F1093" s="10"/>
      <c r="G1093" s="10"/>
      <c r="H1093" s="10"/>
      <c r="I1093" s="10"/>
      <c r="J1093" s="10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  <c r="AU1093" s="13"/>
      <c r="AV1093" s="13"/>
      <c r="AW1093" s="13"/>
      <c r="AX1093" s="13"/>
      <c r="AY1093" s="13"/>
      <c r="AZ1093" s="13"/>
      <c r="BA1093" s="13"/>
      <c r="BB1093" s="13"/>
      <c r="BC1093" s="13"/>
      <c r="BD1093" s="13"/>
      <c r="BE1093" s="13"/>
      <c r="BF1093" s="13"/>
      <c r="BG1093" s="13"/>
      <c r="BH1093" s="13"/>
      <c r="BI1093" s="13"/>
      <c r="BJ1093" s="14"/>
      <c r="BK1093" s="14"/>
      <c r="BL1093" s="14"/>
      <c r="BM1093" s="14"/>
      <c r="BN1093" s="14"/>
    </row>
    <row r="1094" spans="4:66" x14ac:dyDescent="0.25">
      <c r="D1094"/>
      <c r="E1094" s="10"/>
      <c r="F1094" s="10"/>
      <c r="G1094" s="10"/>
      <c r="H1094" s="10"/>
      <c r="I1094" s="10"/>
      <c r="J1094" s="10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13"/>
      <c r="AZ1094" s="13"/>
      <c r="BA1094" s="13"/>
      <c r="BB1094" s="13"/>
      <c r="BC1094" s="13"/>
      <c r="BD1094" s="13"/>
      <c r="BE1094" s="13"/>
      <c r="BF1094" s="13"/>
      <c r="BG1094" s="13"/>
      <c r="BH1094" s="13"/>
      <c r="BI1094" s="13"/>
      <c r="BJ1094" s="14"/>
      <c r="BK1094" s="14"/>
      <c r="BL1094" s="14"/>
      <c r="BM1094" s="14"/>
      <c r="BN1094" s="14"/>
    </row>
    <row r="1095" spans="4:66" x14ac:dyDescent="0.25">
      <c r="D1095"/>
      <c r="E1095" s="10"/>
      <c r="F1095" s="10"/>
      <c r="G1095" s="10"/>
      <c r="H1095" s="10"/>
      <c r="I1095" s="10"/>
      <c r="J1095" s="10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  <c r="AU1095" s="13"/>
      <c r="AV1095" s="13"/>
      <c r="AW1095" s="13"/>
      <c r="AX1095" s="13"/>
      <c r="AY1095" s="13"/>
      <c r="AZ1095" s="13"/>
      <c r="BA1095" s="13"/>
      <c r="BB1095" s="13"/>
      <c r="BC1095" s="13"/>
      <c r="BD1095" s="13"/>
      <c r="BE1095" s="13"/>
      <c r="BF1095" s="13"/>
      <c r="BG1095" s="13"/>
      <c r="BH1095" s="13"/>
      <c r="BI1095" s="13"/>
      <c r="BJ1095" s="14"/>
      <c r="BK1095" s="14"/>
      <c r="BL1095" s="14"/>
      <c r="BM1095" s="14"/>
      <c r="BN1095" s="14"/>
    </row>
    <row r="1096" spans="4:66" x14ac:dyDescent="0.25">
      <c r="D1096"/>
      <c r="E1096" s="10"/>
      <c r="F1096" s="10"/>
      <c r="G1096" s="10"/>
      <c r="H1096" s="10"/>
      <c r="I1096" s="10"/>
      <c r="J1096" s="10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  <c r="AU1096" s="13"/>
      <c r="AV1096" s="13"/>
      <c r="AW1096" s="13"/>
      <c r="AX1096" s="13"/>
      <c r="AY1096" s="13"/>
      <c r="AZ1096" s="13"/>
      <c r="BA1096" s="13"/>
      <c r="BB1096" s="13"/>
      <c r="BC1096" s="13"/>
      <c r="BD1096" s="13"/>
      <c r="BE1096" s="13"/>
      <c r="BF1096" s="13"/>
      <c r="BG1096" s="13"/>
      <c r="BH1096" s="13"/>
      <c r="BI1096" s="13"/>
      <c r="BJ1096" s="14"/>
      <c r="BK1096" s="14"/>
      <c r="BL1096" s="14"/>
      <c r="BM1096" s="14"/>
      <c r="BN1096" s="14"/>
    </row>
    <row r="1097" spans="4:66" x14ac:dyDescent="0.25">
      <c r="D1097"/>
      <c r="E1097" s="10"/>
      <c r="F1097" s="10"/>
      <c r="G1097" s="10"/>
      <c r="H1097" s="10"/>
      <c r="I1097" s="10"/>
      <c r="J1097" s="10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  <c r="AU1097" s="13"/>
      <c r="AV1097" s="13"/>
      <c r="AW1097" s="13"/>
      <c r="AX1097" s="13"/>
      <c r="AY1097" s="13"/>
      <c r="AZ1097" s="13"/>
      <c r="BA1097" s="13"/>
      <c r="BB1097" s="13"/>
      <c r="BC1097" s="13"/>
      <c r="BD1097" s="13"/>
      <c r="BE1097" s="13"/>
      <c r="BF1097" s="13"/>
      <c r="BG1097" s="13"/>
      <c r="BH1097" s="13"/>
      <c r="BI1097" s="13"/>
      <c r="BJ1097" s="14"/>
      <c r="BK1097" s="14"/>
      <c r="BL1097" s="14"/>
      <c r="BM1097" s="14"/>
      <c r="BN1097" s="14"/>
    </row>
    <row r="1098" spans="4:66" x14ac:dyDescent="0.25">
      <c r="D1098"/>
      <c r="E1098" s="10"/>
      <c r="F1098" s="10"/>
      <c r="G1098" s="10"/>
      <c r="H1098" s="10"/>
      <c r="I1098" s="10"/>
      <c r="J1098" s="10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  <c r="AT1098" s="13"/>
      <c r="AU1098" s="13"/>
      <c r="AV1098" s="13"/>
      <c r="AW1098" s="13"/>
      <c r="AX1098" s="13"/>
      <c r="AY1098" s="13"/>
      <c r="AZ1098" s="13"/>
      <c r="BA1098" s="13"/>
      <c r="BB1098" s="13"/>
      <c r="BC1098" s="13"/>
      <c r="BD1098" s="13"/>
      <c r="BE1098" s="13"/>
      <c r="BF1098" s="13"/>
      <c r="BG1098" s="13"/>
      <c r="BH1098" s="13"/>
      <c r="BI1098" s="13"/>
      <c r="BJ1098" s="14"/>
      <c r="BK1098" s="14"/>
      <c r="BL1098" s="14"/>
      <c r="BM1098" s="14"/>
      <c r="BN1098" s="14"/>
    </row>
    <row r="1099" spans="4:66" x14ac:dyDescent="0.25">
      <c r="D1099"/>
      <c r="E1099" s="10"/>
      <c r="F1099" s="10"/>
      <c r="G1099" s="10"/>
      <c r="H1099" s="10"/>
      <c r="I1099" s="10"/>
      <c r="J1099" s="10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  <c r="AT1099" s="13"/>
      <c r="AU1099" s="13"/>
      <c r="AV1099" s="13"/>
      <c r="AW1099" s="13"/>
      <c r="AX1099" s="13"/>
      <c r="AY1099" s="13"/>
      <c r="AZ1099" s="13"/>
      <c r="BA1099" s="13"/>
      <c r="BB1099" s="13"/>
      <c r="BC1099" s="13"/>
      <c r="BD1099" s="13"/>
      <c r="BE1099" s="13"/>
      <c r="BF1099" s="13"/>
      <c r="BG1099" s="13"/>
      <c r="BH1099" s="13"/>
      <c r="BI1099" s="13"/>
      <c r="BJ1099" s="14"/>
      <c r="BK1099" s="14"/>
      <c r="BL1099" s="14"/>
      <c r="BM1099" s="14"/>
      <c r="BN1099" s="14"/>
    </row>
    <row r="1100" spans="4:66" x14ac:dyDescent="0.25">
      <c r="D1100"/>
      <c r="E1100" s="10"/>
      <c r="F1100" s="10"/>
      <c r="G1100" s="10"/>
      <c r="H1100" s="10"/>
      <c r="I1100" s="10"/>
      <c r="J1100" s="10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  <c r="AT1100" s="13"/>
      <c r="AU1100" s="13"/>
      <c r="AV1100" s="13"/>
      <c r="AW1100" s="13"/>
      <c r="AX1100" s="13"/>
      <c r="AY1100" s="13"/>
      <c r="AZ1100" s="13"/>
      <c r="BA1100" s="13"/>
      <c r="BB1100" s="13"/>
      <c r="BC1100" s="13"/>
      <c r="BD1100" s="13"/>
      <c r="BE1100" s="13"/>
      <c r="BF1100" s="13"/>
      <c r="BG1100" s="13"/>
      <c r="BH1100" s="13"/>
      <c r="BI1100" s="13"/>
      <c r="BJ1100" s="14"/>
      <c r="BK1100" s="14"/>
      <c r="BL1100" s="14"/>
      <c r="BM1100" s="14"/>
      <c r="BN1100" s="14"/>
    </row>
    <row r="1101" spans="4:66" x14ac:dyDescent="0.25">
      <c r="D1101"/>
      <c r="E1101" s="10"/>
      <c r="F1101" s="10"/>
      <c r="G1101" s="10"/>
      <c r="H1101" s="10"/>
      <c r="I1101" s="10"/>
      <c r="J1101" s="10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  <c r="AT1101" s="13"/>
      <c r="AU1101" s="13"/>
      <c r="AV1101" s="13"/>
      <c r="AW1101" s="13"/>
      <c r="AX1101" s="13"/>
      <c r="AY1101" s="13"/>
      <c r="AZ1101" s="13"/>
      <c r="BA1101" s="13"/>
      <c r="BB1101" s="13"/>
      <c r="BC1101" s="13"/>
      <c r="BD1101" s="13"/>
      <c r="BE1101" s="13"/>
      <c r="BF1101" s="13"/>
      <c r="BG1101" s="13"/>
      <c r="BH1101" s="13"/>
      <c r="BI1101" s="13"/>
      <c r="BJ1101" s="14"/>
      <c r="BK1101" s="14"/>
      <c r="BL1101" s="14"/>
      <c r="BM1101" s="14"/>
      <c r="BN1101" s="14"/>
    </row>
    <row r="1102" spans="4:66" x14ac:dyDescent="0.25">
      <c r="D1102"/>
      <c r="E1102" s="10"/>
      <c r="F1102" s="10"/>
      <c r="G1102" s="10"/>
      <c r="H1102" s="10"/>
      <c r="I1102" s="10"/>
      <c r="J1102" s="10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  <c r="AT1102" s="13"/>
      <c r="AU1102" s="13"/>
      <c r="AV1102" s="13"/>
      <c r="AW1102" s="13"/>
      <c r="AX1102" s="13"/>
      <c r="AY1102" s="13"/>
      <c r="AZ1102" s="13"/>
      <c r="BA1102" s="13"/>
      <c r="BB1102" s="13"/>
      <c r="BC1102" s="13"/>
      <c r="BD1102" s="13"/>
      <c r="BE1102" s="13"/>
      <c r="BF1102" s="13"/>
      <c r="BG1102" s="13"/>
      <c r="BH1102" s="13"/>
      <c r="BI1102" s="13"/>
      <c r="BJ1102" s="14"/>
      <c r="BK1102" s="14"/>
      <c r="BL1102" s="14"/>
      <c r="BM1102" s="14"/>
      <c r="BN1102" s="14"/>
    </row>
    <row r="1103" spans="4:66" x14ac:dyDescent="0.25">
      <c r="D1103"/>
      <c r="E1103" s="10"/>
      <c r="F1103" s="10"/>
      <c r="G1103" s="10"/>
      <c r="H1103" s="10"/>
      <c r="I1103" s="10"/>
      <c r="J1103" s="10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  <c r="AT1103" s="13"/>
      <c r="AU1103" s="13"/>
      <c r="AV1103" s="13"/>
      <c r="AW1103" s="13"/>
      <c r="AX1103" s="13"/>
      <c r="AY1103" s="13"/>
      <c r="AZ1103" s="13"/>
      <c r="BA1103" s="13"/>
      <c r="BB1103" s="13"/>
      <c r="BC1103" s="13"/>
      <c r="BD1103" s="13"/>
      <c r="BE1103" s="13"/>
      <c r="BF1103" s="13"/>
      <c r="BG1103" s="13"/>
      <c r="BH1103" s="13"/>
      <c r="BI1103" s="13"/>
      <c r="BJ1103" s="14"/>
      <c r="BK1103" s="14"/>
      <c r="BL1103" s="14"/>
      <c r="BM1103" s="14"/>
      <c r="BN1103" s="14"/>
    </row>
    <row r="1104" spans="4:66" x14ac:dyDescent="0.25">
      <c r="D1104"/>
      <c r="E1104" s="10"/>
      <c r="F1104" s="10"/>
      <c r="G1104" s="10"/>
      <c r="H1104" s="10"/>
      <c r="I1104" s="10"/>
      <c r="J1104" s="10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  <c r="AS1104" s="13"/>
      <c r="AT1104" s="13"/>
      <c r="AU1104" s="13"/>
      <c r="AV1104" s="13"/>
      <c r="AW1104" s="13"/>
      <c r="AX1104" s="13"/>
      <c r="AY1104" s="13"/>
      <c r="AZ1104" s="13"/>
      <c r="BA1104" s="13"/>
      <c r="BB1104" s="13"/>
      <c r="BC1104" s="13"/>
      <c r="BD1104" s="13"/>
      <c r="BE1104" s="13"/>
      <c r="BF1104" s="13"/>
      <c r="BG1104" s="13"/>
      <c r="BH1104" s="13"/>
      <c r="BI1104" s="13"/>
      <c r="BJ1104" s="14"/>
      <c r="BK1104" s="14"/>
      <c r="BL1104" s="14"/>
      <c r="BM1104" s="14"/>
      <c r="BN1104" s="14"/>
    </row>
    <row r="1105" spans="4:66" x14ac:dyDescent="0.25">
      <c r="D1105"/>
      <c r="E1105" s="10"/>
      <c r="F1105" s="10"/>
      <c r="G1105" s="10"/>
      <c r="H1105" s="10"/>
      <c r="I1105" s="10"/>
      <c r="J1105" s="10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  <c r="AS1105" s="13"/>
      <c r="AT1105" s="13"/>
      <c r="AU1105" s="13"/>
      <c r="AV1105" s="13"/>
      <c r="AW1105" s="13"/>
      <c r="AX1105" s="13"/>
      <c r="AY1105" s="13"/>
      <c r="AZ1105" s="13"/>
      <c r="BA1105" s="13"/>
      <c r="BB1105" s="13"/>
      <c r="BC1105" s="13"/>
      <c r="BD1105" s="13"/>
      <c r="BE1105" s="13"/>
      <c r="BF1105" s="13"/>
      <c r="BG1105" s="13"/>
      <c r="BH1105" s="13"/>
      <c r="BI1105" s="13"/>
      <c r="BJ1105" s="14"/>
      <c r="BK1105" s="14"/>
      <c r="BL1105" s="14"/>
      <c r="BM1105" s="14"/>
      <c r="BN1105" s="14"/>
    </row>
    <row r="1106" spans="4:66" x14ac:dyDescent="0.25">
      <c r="D1106"/>
      <c r="E1106" s="10"/>
      <c r="F1106" s="10"/>
      <c r="G1106" s="10"/>
      <c r="H1106" s="10"/>
      <c r="I1106" s="10"/>
      <c r="J1106" s="10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  <c r="AS1106" s="13"/>
      <c r="AT1106" s="13"/>
      <c r="AU1106" s="13"/>
      <c r="AV1106" s="13"/>
      <c r="AW1106" s="13"/>
      <c r="AX1106" s="13"/>
      <c r="AY1106" s="13"/>
      <c r="AZ1106" s="13"/>
      <c r="BA1106" s="13"/>
      <c r="BB1106" s="13"/>
      <c r="BC1106" s="13"/>
      <c r="BD1106" s="13"/>
      <c r="BE1106" s="13"/>
      <c r="BF1106" s="13"/>
      <c r="BG1106" s="13"/>
      <c r="BH1106" s="13"/>
      <c r="BI1106" s="13"/>
      <c r="BJ1106" s="14"/>
      <c r="BK1106" s="14"/>
      <c r="BL1106" s="14"/>
      <c r="BM1106" s="14"/>
      <c r="BN1106" s="14"/>
    </row>
    <row r="1107" spans="4:66" x14ac:dyDescent="0.25">
      <c r="D1107"/>
      <c r="E1107" s="10"/>
      <c r="F1107" s="10"/>
      <c r="G1107" s="10"/>
      <c r="H1107" s="10"/>
      <c r="I1107" s="10"/>
      <c r="J1107" s="10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  <c r="AS1107" s="13"/>
      <c r="AT1107" s="13"/>
      <c r="AU1107" s="13"/>
      <c r="AV1107" s="13"/>
      <c r="AW1107" s="13"/>
      <c r="AX1107" s="13"/>
      <c r="AY1107" s="13"/>
      <c r="AZ1107" s="13"/>
      <c r="BA1107" s="13"/>
      <c r="BB1107" s="13"/>
      <c r="BC1107" s="13"/>
      <c r="BD1107" s="13"/>
      <c r="BE1107" s="13"/>
      <c r="BF1107" s="13"/>
      <c r="BG1107" s="13"/>
      <c r="BH1107" s="13"/>
      <c r="BI1107" s="13"/>
      <c r="BJ1107" s="14"/>
      <c r="BK1107" s="14"/>
      <c r="BL1107" s="14"/>
      <c r="BM1107" s="14"/>
      <c r="BN1107" s="14"/>
    </row>
    <row r="1108" spans="4:66" x14ac:dyDescent="0.25">
      <c r="D1108"/>
      <c r="E1108" s="10"/>
      <c r="F1108" s="10"/>
      <c r="G1108" s="10"/>
      <c r="H1108" s="10"/>
      <c r="I1108" s="10"/>
      <c r="J1108" s="10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3"/>
      <c r="AQ1108" s="13"/>
      <c r="AR1108" s="13"/>
      <c r="AS1108" s="13"/>
      <c r="AT1108" s="13"/>
      <c r="AU1108" s="13"/>
      <c r="AV1108" s="13"/>
      <c r="AW1108" s="13"/>
      <c r="AX1108" s="13"/>
      <c r="AY1108" s="13"/>
      <c r="AZ1108" s="13"/>
      <c r="BA1108" s="13"/>
      <c r="BB1108" s="13"/>
      <c r="BC1108" s="13"/>
      <c r="BD1108" s="13"/>
      <c r="BE1108" s="13"/>
      <c r="BF1108" s="13"/>
      <c r="BG1108" s="13"/>
      <c r="BH1108" s="13"/>
      <c r="BI1108" s="13"/>
      <c r="BJ1108" s="14"/>
      <c r="BK1108" s="14"/>
      <c r="BL1108" s="14"/>
      <c r="BM1108" s="14"/>
      <c r="BN1108" s="14"/>
    </row>
    <row r="1109" spans="4:66" x14ac:dyDescent="0.25">
      <c r="D1109"/>
      <c r="E1109" s="10"/>
      <c r="F1109" s="10"/>
      <c r="G1109" s="10"/>
      <c r="H1109" s="10"/>
      <c r="I1109" s="10"/>
      <c r="J1109" s="10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3"/>
      <c r="AQ1109" s="13"/>
      <c r="AR1109" s="13"/>
      <c r="AS1109" s="13"/>
      <c r="AT1109" s="13"/>
      <c r="AU1109" s="13"/>
      <c r="AV1109" s="13"/>
      <c r="AW1109" s="13"/>
      <c r="AX1109" s="13"/>
      <c r="AY1109" s="13"/>
      <c r="AZ1109" s="13"/>
      <c r="BA1109" s="13"/>
      <c r="BB1109" s="13"/>
      <c r="BC1109" s="13"/>
      <c r="BD1109" s="13"/>
      <c r="BE1109" s="13"/>
      <c r="BF1109" s="13"/>
      <c r="BG1109" s="13"/>
      <c r="BH1109" s="13"/>
      <c r="BI1109" s="13"/>
      <c r="BJ1109" s="14"/>
      <c r="BK1109" s="14"/>
      <c r="BL1109" s="14"/>
      <c r="BM1109" s="14"/>
      <c r="BN1109" s="14"/>
    </row>
    <row r="1110" spans="4:66" x14ac:dyDescent="0.25">
      <c r="D1110"/>
      <c r="E1110" s="10"/>
      <c r="F1110" s="10"/>
      <c r="G1110" s="10"/>
      <c r="H1110" s="10"/>
      <c r="I1110" s="10"/>
      <c r="J1110" s="10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3"/>
      <c r="AQ1110" s="13"/>
      <c r="AR1110" s="13"/>
      <c r="AS1110" s="13"/>
      <c r="AT1110" s="13"/>
      <c r="AU1110" s="13"/>
      <c r="AV1110" s="13"/>
      <c r="AW1110" s="13"/>
      <c r="AX1110" s="13"/>
      <c r="AY1110" s="13"/>
      <c r="AZ1110" s="13"/>
      <c r="BA1110" s="13"/>
      <c r="BB1110" s="13"/>
      <c r="BC1110" s="13"/>
      <c r="BD1110" s="13"/>
      <c r="BE1110" s="13"/>
      <c r="BF1110" s="13"/>
      <c r="BG1110" s="13"/>
      <c r="BH1110" s="13"/>
      <c r="BI1110" s="13"/>
      <c r="BJ1110" s="14"/>
      <c r="BK1110" s="14"/>
      <c r="BL1110" s="14"/>
      <c r="BM1110" s="14"/>
      <c r="BN1110" s="14"/>
    </row>
    <row r="1111" spans="4:66" x14ac:dyDescent="0.25">
      <c r="D1111"/>
      <c r="E1111" s="10"/>
      <c r="F1111" s="10"/>
      <c r="G1111" s="10"/>
      <c r="H1111" s="10"/>
      <c r="I1111" s="10"/>
      <c r="J1111" s="10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/>
      <c r="AJ1111" s="13"/>
      <c r="AK1111" s="13"/>
      <c r="AL1111" s="13"/>
      <c r="AM1111" s="13"/>
      <c r="AN1111" s="13"/>
      <c r="AO1111" s="13"/>
      <c r="AP1111" s="13"/>
      <c r="AQ1111" s="13"/>
      <c r="AR1111" s="13"/>
      <c r="AS1111" s="13"/>
      <c r="AT1111" s="13"/>
      <c r="AU1111" s="13"/>
      <c r="AV1111" s="13"/>
      <c r="AW1111" s="13"/>
      <c r="AX1111" s="13"/>
      <c r="AY1111" s="13"/>
      <c r="AZ1111" s="13"/>
      <c r="BA1111" s="13"/>
      <c r="BB1111" s="13"/>
      <c r="BC1111" s="13"/>
      <c r="BD1111" s="13"/>
      <c r="BE1111" s="13"/>
      <c r="BF1111" s="13"/>
      <c r="BG1111" s="13"/>
      <c r="BH1111" s="13"/>
      <c r="BI1111" s="13"/>
      <c r="BJ1111" s="14"/>
      <c r="BK1111" s="14"/>
      <c r="BL1111" s="14"/>
      <c r="BM1111" s="14"/>
      <c r="BN1111" s="14"/>
    </row>
    <row r="1112" spans="4:66" x14ac:dyDescent="0.25">
      <c r="D1112"/>
      <c r="E1112" s="10"/>
      <c r="F1112" s="10"/>
      <c r="G1112" s="10"/>
      <c r="H1112" s="10"/>
      <c r="I1112" s="10"/>
      <c r="J1112" s="10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  <c r="AS1112" s="13"/>
      <c r="AT1112" s="13"/>
      <c r="AU1112" s="13"/>
      <c r="AV1112" s="13"/>
      <c r="AW1112" s="13"/>
      <c r="AX1112" s="13"/>
      <c r="AY1112" s="13"/>
      <c r="AZ1112" s="13"/>
      <c r="BA1112" s="13"/>
      <c r="BB1112" s="13"/>
      <c r="BC1112" s="13"/>
      <c r="BD1112" s="13"/>
      <c r="BE1112" s="13"/>
      <c r="BF1112" s="13"/>
      <c r="BG1112" s="13"/>
      <c r="BH1112" s="13"/>
      <c r="BI1112" s="13"/>
      <c r="BJ1112" s="14"/>
      <c r="BK1112" s="14"/>
      <c r="BL1112" s="14"/>
      <c r="BM1112" s="14"/>
      <c r="BN1112" s="14"/>
    </row>
  </sheetData>
  <conditionalFormatting sqref="BJ2:BL11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2021-01-19T16:29:10Z</dcterms:created>
  <dcterms:modified xsi:type="dcterms:W3CDTF">2021-08-13T19:45:34Z</dcterms:modified>
</cp:coreProperties>
</file>